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2.xml" ContentType="application/vnd.openxmlformats-officedocument.spreadsheetml.comments+xml"/>
  <Override PartName="/xl/drawings/drawing12.xml" ContentType="application/vnd.openxmlformats-officedocument.drawing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comments4.xml" ContentType="application/vnd.openxmlformats-officedocument.spreadsheetml.comments+xml"/>
  <Override PartName="/xl/drawings/drawing14.xml" ContentType="application/vnd.openxmlformats-officedocument.drawing+xml"/>
  <Override PartName="/xl/comments5.xml" ContentType="application/vnd.openxmlformats-officedocument.spreadsheetml.comments+xml"/>
  <Override PartName="/xl/drawings/drawing15.xml" ContentType="application/vnd.openxmlformats-officedocument.drawing+xml"/>
  <Override PartName="/xl/comments6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omments7.xml" ContentType="application/vnd.openxmlformats-officedocument.spreadsheetml.comments+xml"/>
  <Override PartName="/xl/drawings/drawing26.xml" ContentType="application/vnd.openxmlformats-officedocument.drawing+xml"/>
  <Override PartName="/xl/comments8.xml" ContentType="application/vnd.openxmlformats-officedocument.spreadsheetml.comments+xml"/>
  <Override PartName="/xl/drawings/drawing27.xml" ContentType="application/vnd.openxmlformats-officedocument.drawing+xml"/>
  <Override PartName="/xl/comments9.xml" ContentType="application/vnd.openxmlformats-officedocument.spreadsheetml.comments+xml"/>
  <Override PartName="/xl/drawings/drawing28.xml" ContentType="application/vnd.openxmlformats-officedocument.drawing+xml"/>
  <Override PartName="/xl/comments10.xml" ContentType="application/vnd.openxmlformats-officedocument.spreadsheetml.comments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omments11.xml" ContentType="application/vnd.openxmlformats-officedocument.spreadsheetml.comments+xml"/>
  <Override PartName="/xl/drawings/drawing31.xml" ContentType="application/vnd.openxmlformats-officedocument.drawing+xml"/>
  <Override PartName="/xl/comments12.xml" ContentType="application/vnd.openxmlformats-officedocument.spreadsheetml.comments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LocalUser\BVG\boletines\historicos\"/>
    </mc:Choice>
  </mc:AlternateContent>
  <xr:revisionPtr revIDLastSave="0" documentId="13_ncr:1_{561DE5E3-EA4C-449D-B750-27345F1EECAC}" xr6:coauthVersionLast="47" xr6:coauthVersionMax="47" xr10:uidLastSave="{00000000-0000-0000-0000-000000000000}"/>
  <bookViews>
    <workbookView xWindow="-108" yWindow="-108" windowWidth="23256" windowHeight="12456" tabRatio="893" xr2:uid="{BE7DEBC1-B121-43C9-BFA8-0217E7D6D0B0}"/>
  </bookViews>
  <sheets>
    <sheet name="Acciones - Al 30 Mayo 2025" sheetId="5" r:id="rId1"/>
    <sheet name="Valores Participacion (VTP)" sheetId="6" r:id="rId2"/>
    <sheet name="BVG" sheetId="55" r:id="rId3"/>
    <sheet name="BVQ" sheetId="56" r:id="rId4"/>
    <sheet name="INVERSANCARLOS" sheetId="48" r:id="rId5"/>
    <sheet name="HOLDING TONICORP" sheetId="54" r:id="rId6"/>
    <sheet name="CONCLINA" sheetId="53" r:id="rId7"/>
    <sheet name="SUPERDEPORTE" sheetId="52" r:id="rId8"/>
    <sheet name="MULTIBG" sheetId="51" r:id="rId9"/>
    <sheet name="CTH" sheetId="50" r:id="rId10"/>
    <sheet name="BANCO PRODUBANCO" sheetId="49" r:id="rId11"/>
    <sheet name="BANCO SOLIDARIO" sheetId="47" r:id="rId12"/>
    <sheet name="BANCO PICHINCHA" sheetId="46" r:id="rId13"/>
    <sheet name="BANCO GUAYAQUIL" sheetId="45" r:id="rId14"/>
    <sheet name="BANCO BOLIVARIANO" sheetId="44" r:id="rId15"/>
    <sheet name="BANCO AMAZONAS" sheetId="43" r:id="rId16"/>
    <sheet name="CAMPSANA" sheetId="42" r:id="rId17"/>
    <sheet name="CEPSA" sheetId="41" r:id="rId18"/>
    <sheet name="CIALCO" sheetId="40" r:id="rId19"/>
    <sheet name="LA FAVORITA" sheetId="39" r:id="rId20"/>
    <sheet name="HOTEL COLON CONTINENTAL" sheetId="38" r:id="rId21"/>
    <sheet name="DOLMEN" sheetId="37" r:id="rId22"/>
    <sheet name="SURPAPELCORP" sheetId="36" r:id="rId23"/>
    <sheet name="SAN CARLOS" sheetId="35" r:id="rId24"/>
    <sheet name="HOLCIM" sheetId="34" r:id="rId25"/>
    <sheet name="INDUSTRIAS ALES" sheetId="33" r:id="rId26"/>
    <sheet name="CRIDESA" sheetId="58" r:id="rId27"/>
    <sheet name="CONTINENTAL TIRE" sheetId="32" r:id="rId28"/>
    <sheet name="BEVERAGE BRANDS" sheetId="31" r:id="rId29"/>
    <sheet name="CERVECERIA NACIONAL" sheetId="30" r:id="rId30"/>
    <sheet name="CEMENTOS UNACEM" sheetId="29" r:id="rId31"/>
    <sheet name="SIEMPREVERDE" sheetId="57" r:id="rId32"/>
    <sheet name="RETRATOREC" sheetId="28" r:id="rId33"/>
    <sheet name="NATLUK" sheetId="27" r:id="rId34"/>
    <sheet name="VALLE GRANDE FORESTAL" sheetId="26" r:id="rId35"/>
    <sheet name="ENSENADA FORESTAL" sheetId="25" r:id="rId36"/>
    <sheet name="ALICOSTA BK HOLDING" sheetId="24" r:id="rId37"/>
    <sheet name="RIO GRANDE FORESTAL" sheetId="23" r:id="rId38"/>
    <sheet name="VANGUARDIA FORESTAL" sheetId="22" r:id="rId39"/>
    <sheet name="CUMBRE FORESTAL" sheetId="21" r:id="rId40"/>
    <sheet name="CERRO ALTO FORESTAL" sheetId="20" r:id="rId41"/>
    <sheet name="SABANA FORESTAL" sheetId="19" r:id="rId42"/>
    <sheet name="COLINA FORESTAL" sheetId="18" r:id="rId43"/>
    <sheet name="ESTANCIA FORESTAL" sheetId="17" r:id="rId44"/>
    <sheet name="SENDERO FORESTAL" sheetId="16" r:id="rId45"/>
    <sheet name="REFUGIO FORESTAL" sheetId="15" r:id="rId46"/>
    <sheet name="CAMPIÑA FORESTAL" sheetId="14" r:id="rId47"/>
    <sheet name="CERRO VERDE" sheetId="13" r:id="rId48"/>
    <sheet name="RESERVA FORESTAL" sheetId="12" r:id="rId49"/>
    <sheet name="EL TECAL" sheetId="11" r:id="rId50"/>
    <sheet name="MERIZA" sheetId="9" r:id="rId51"/>
    <sheet name="RIO CONGO" sheetId="8" r:id="rId52"/>
  </sheets>
  <definedNames>
    <definedName name="divacciones" localSheetId="49">'EL TECAL'!$A$6:$N$24</definedName>
    <definedName name="divacciones" localSheetId="50">MERIZA!$A$6:$N$26</definedName>
    <definedName name="divacciones" localSheetId="51">'RIO CONGO'!$A$6:$N$25</definedName>
    <definedName name="divacciones">'Acciones - Al 30 Mayo 2025'!$A$6:$N$6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46" l="1"/>
  <c r="K56" i="46"/>
  <c r="I56" i="46"/>
  <c r="J56" i="46" s="1"/>
  <c r="K890" i="5"/>
  <c r="I890" i="5"/>
  <c r="K889" i="5"/>
  <c r="I889" i="5"/>
  <c r="J889" i="5" s="1"/>
  <c r="M66" i="45"/>
  <c r="L66" i="45"/>
  <c r="J66" i="45"/>
  <c r="F66" i="45"/>
  <c r="L837" i="5"/>
  <c r="J837" i="5"/>
  <c r="F32" i="53"/>
  <c r="F31" i="53"/>
  <c r="F30" i="53"/>
  <c r="F1034" i="5"/>
  <c r="F1033" i="5"/>
  <c r="F1032" i="5"/>
  <c r="K37" i="49"/>
  <c r="M37" i="49"/>
  <c r="J37" i="49"/>
  <c r="I37" i="49"/>
  <c r="F37" i="49"/>
  <c r="K36" i="49"/>
  <c r="I36" i="49"/>
  <c r="G36" i="49"/>
  <c r="M36" i="49"/>
  <c r="F36" i="49"/>
  <c r="N9" i="6"/>
  <c r="N11" i="6"/>
  <c r="N18" i="6"/>
  <c r="N23" i="6"/>
  <c r="N24" i="6"/>
  <c r="N16" i="6"/>
  <c r="F718" i="5"/>
  <c r="J31" i="39"/>
  <c r="L31" i="39"/>
  <c r="F31" i="39"/>
  <c r="J30" i="39"/>
  <c r="L30" i="39"/>
  <c r="F30" i="39"/>
  <c r="J702" i="5"/>
  <c r="L702" i="5" s="1"/>
  <c r="F702" i="5"/>
  <c r="K30" i="48"/>
  <c r="I30" i="48"/>
  <c r="F30" i="48"/>
  <c r="K29" i="48"/>
  <c r="I29" i="48"/>
  <c r="F29" i="48"/>
  <c r="K927" i="5"/>
  <c r="I927" i="5"/>
  <c r="F927" i="5"/>
  <c r="F19" i="56"/>
  <c r="F18" i="56"/>
  <c r="F1073" i="5"/>
  <c r="F12" i="26"/>
  <c r="F11" i="26"/>
  <c r="F13" i="25"/>
  <c r="F12" i="25"/>
  <c r="F17" i="24"/>
  <c r="F16" i="24"/>
  <c r="E16" i="24"/>
  <c r="F15" i="23"/>
  <c r="F15" i="22"/>
  <c r="F14" i="22"/>
  <c r="F17" i="21"/>
  <c r="F18" i="19"/>
  <c r="F19" i="18"/>
  <c r="F24" i="13"/>
  <c r="F26" i="11"/>
  <c r="F274" i="5"/>
  <c r="F281" i="5"/>
  <c r="F266" i="5"/>
  <c r="F254" i="5"/>
  <c r="F244" i="5"/>
  <c r="F234" i="5"/>
  <c r="F209" i="5"/>
  <c r="F196" i="5"/>
  <c r="F116" i="5"/>
  <c r="F77" i="5"/>
  <c r="F31" i="35"/>
  <c r="F30" i="35"/>
  <c r="F649" i="5"/>
  <c r="F13" i="55"/>
  <c r="F12" i="55"/>
  <c r="F1059" i="5"/>
  <c r="K960" i="5"/>
  <c r="M960" i="5"/>
  <c r="I960" i="5"/>
  <c r="J960" i="5" s="1"/>
  <c r="F960" i="5"/>
  <c r="F17" i="56"/>
  <c r="F1074" i="5"/>
  <c r="F147" i="34"/>
  <c r="F146" i="34"/>
  <c r="F144" i="34"/>
  <c r="F28" i="58"/>
  <c r="F27" i="58"/>
  <c r="F10" i="31"/>
  <c r="F9" i="31"/>
  <c r="F56" i="30"/>
  <c r="F55" i="30"/>
  <c r="F410" i="5"/>
  <c r="F405" i="5"/>
  <c r="F454" i="5"/>
  <c r="F621" i="5"/>
  <c r="F622" i="5"/>
  <c r="K44" i="44"/>
  <c r="I44" i="44"/>
  <c r="M44" i="44"/>
  <c r="M43" i="44"/>
  <c r="K43" i="44"/>
  <c r="I43" i="44"/>
  <c r="J43" i="44"/>
  <c r="F18" i="51"/>
  <c r="F17" i="51"/>
  <c r="F16" i="51"/>
  <c r="F15" i="51"/>
  <c r="F988" i="5"/>
  <c r="F987" i="5"/>
  <c r="F986" i="5"/>
  <c r="F989" i="5"/>
  <c r="M65" i="45"/>
  <c r="L65" i="45"/>
  <c r="J65" i="45"/>
  <c r="F837" i="5"/>
  <c r="M836" i="5"/>
  <c r="L836" i="5"/>
  <c r="J836" i="5"/>
  <c r="F12" i="27"/>
  <c r="F11" i="27"/>
  <c r="F10" i="27"/>
  <c r="F9" i="27"/>
  <c r="F8" i="27"/>
  <c r="F17" i="28"/>
  <c r="F16" i="28"/>
  <c r="F15" i="28"/>
  <c r="F14" i="28"/>
  <c r="L7" i="57"/>
  <c r="J7" i="57"/>
  <c r="E7" i="57"/>
  <c r="F7" i="57"/>
  <c r="F18" i="41"/>
  <c r="F17" i="41"/>
  <c r="F23" i="52"/>
  <c r="F22" i="54"/>
  <c r="F1051" i="5"/>
  <c r="F617" i="5"/>
  <c r="F616" i="5"/>
  <c r="M837" i="5"/>
  <c r="M25" i="6"/>
  <c r="M18" i="6"/>
  <c r="M23" i="6"/>
  <c r="M24" i="6"/>
  <c r="M17" i="6"/>
  <c r="M16" i="6"/>
  <c r="F1007" i="5"/>
  <c r="M11" i="6"/>
  <c r="M10" i="6"/>
  <c r="M9" i="6"/>
  <c r="J703" i="5"/>
  <c r="L703" i="5"/>
  <c r="F703" i="5"/>
  <c r="J302" i="5"/>
  <c r="L302" i="5" s="1"/>
  <c r="E302" i="5"/>
  <c r="F302" i="5"/>
  <c r="K928" i="5"/>
  <c r="I928" i="5"/>
  <c r="F928" i="5"/>
  <c r="J17" i="33"/>
  <c r="I18" i="33"/>
  <c r="M16" i="33"/>
  <c r="M15" i="33"/>
  <c r="M14" i="33"/>
  <c r="M13" i="33"/>
  <c r="M12" i="33"/>
  <c r="M11" i="33"/>
  <c r="M10" i="33"/>
  <c r="M465" i="5"/>
  <c r="M464" i="5"/>
  <c r="M463" i="5"/>
  <c r="M462" i="5"/>
  <c r="M461" i="5"/>
  <c r="M460" i="5"/>
  <c r="M459" i="5"/>
  <c r="J466" i="5"/>
  <c r="I467" i="5" s="1"/>
  <c r="L466" i="5"/>
  <c r="F717" i="5"/>
  <c r="F716" i="5"/>
  <c r="F300" i="5"/>
  <c r="F288" i="5"/>
  <c r="F298" i="5"/>
  <c r="F299" i="5"/>
  <c r="F297" i="5"/>
  <c r="F284" i="5"/>
  <c r="F285" i="5"/>
  <c r="F286" i="5"/>
  <c r="F287" i="5"/>
  <c r="F283" i="5"/>
  <c r="F26" i="32"/>
  <c r="F29" i="53"/>
  <c r="F28" i="53"/>
  <c r="F27" i="53"/>
  <c r="F1031" i="5"/>
  <c r="F1030" i="5"/>
  <c r="F1029" i="5"/>
  <c r="F16" i="56"/>
  <c r="F409" i="5"/>
  <c r="F404" i="5"/>
  <c r="F648" i="5"/>
  <c r="F1072" i="5"/>
  <c r="F1071" i="5"/>
  <c r="F1058" i="5"/>
  <c r="F453" i="5"/>
  <c r="E265" i="5"/>
  <c r="F265" i="5" s="1"/>
  <c r="F280" i="5"/>
  <c r="F273" i="5"/>
  <c r="F243" i="5"/>
  <c r="F619" i="5"/>
  <c r="F431" i="5"/>
  <c r="K959" i="5"/>
  <c r="I959" i="5"/>
  <c r="F959" i="5" s="1"/>
  <c r="J54" i="46"/>
  <c r="I55" i="46"/>
  <c r="J886" i="5"/>
  <c r="I887" i="5" s="1"/>
  <c r="K775" i="5"/>
  <c r="I775" i="5"/>
  <c r="J775" i="5"/>
  <c r="I776" i="5" s="1"/>
  <c r="F775" i="5"/>
  <c r="O6" i="39"/>
  <c r="O6" i="38"/>
  <c r="O6" i="37"/>
  <c r="K55" i="46"/>
  <c r="J55" i="46"/>
  <c r="L54" i="46"/>
  <c r="L55" i="46"/>
  <c r="K18" i="33"/>
  <c r="J18" i="33"/>
  <c r="L17" i="33"/>
  <c r="M17" i="33"/>
  <c r="M18" i="33"/>
  <c r="L18" i="33"/>
  <c r="I19" i="33"/>
  <c r="J19" i="33"/>
  <c r="K19" i="33"/>
  <c r="J20" i="33"/>
  <c r="I21" i="33"/>
  <c r="I20" i="33"/>
  <c r="M20" i="33"/>
  <c r="M19" i="33"/>
  <c r="L19" i="33"/>
  <c r="L20" i="33"/>
  <c r="K20" i="33"/>
  <c r="J21" i="33"/>
  <c r="I22" i="33"/>
  <c r="M21" i="33"/>
  <c r="K21" i="33"/>
  <c r="J22" i="33"/>
  <c r="L21" i="33"/>
  <c r="L22" i="33"/>
  <c r="K22" i="33"/>
  <c r="J23" i="33"/>
  <c r="I23" i="33"/>
  <c r="M22" i="33"/>
  <c r="M23" i="33"/>
  <c r="I24" i="33"/>
  <c r="J24" i="33"/>
  <c r="L23" i="33"/>
  <c r="K24" i="33"/>
  <c r="K23" i="33"/>
  <c r="I25" i="33"/>
  <c r="J25" i="33"/>
  <c r="M24" i="33"/>
  <c r="L24" i="33"/>
  <c r="I26" i="33"/>
  <c r="M25" i="33"/>
  <c r="L25" i="33"/>
  <c r="K26" i="33"/>
  <c r="K27" i="33"/>
  <c r="K28" i="33"/>
  <c r="F28" i="33"/>
  <c r="J26" i="33"/>
  <c r="I27" i="33"/>
  <c r="J27" i="33"/>
  <c r="M26" i="33"/>
  <c r="L26" i="33"/>
  <c r="L27" i="33"/>
  <c r="I28" i="33"/>
  <c r="J28" i="33"/>
  <c r="M27" i="33"/>
  <c r="M28" i="33"/>
  <c r="L28" i="33"/>
  <c r="L43" i="44"/>
  <c r="F43" i="44"/>
  <c r="J44" i="44"/>
  <c r="F44" i="44"/>
  <c r="L44" i="44"/>
  <c r="M775" i="5"/>
  <c r="N25" i="6"/>
  <c r="N17" i="6"/>
  <c r="N10" i="6"/>
  <c r="L886" i="5"/>
  <c r="L775" i="5"/>
  <c r="K776" i="5"/>
  <c r="I57" i="46" l="1"/>
  <c r="J57" i="46" s="1"/>
  <c r="M56" i="46"/>
  <c r="L56" i="46"/>
  <c r="M889" i="5"/>
  <c r="L889" i="5"/>
  <c r="F889" i="5" s="1"/>
  <c r="M776" i="5"/>
  <c r="J776" i="5"/>
  <c r="K887" i="5"/>
  <c r="J887" i="5"/>
  <c r="K467" i="5"/>
  <c r="J467" i="5"/>
  <c r="G959" i="5"/>
  <c r="M959" i="5" s="1"/>
  <c r="M466" i="5"/>
  <c r="F56" i="46" l="1"/>
  <c r="K57" i="46"/>
  <c r="L57" i="46"/>
  <c r="I58" i="46"/>
  <c r="J58" i="46" s="1"/>
  <c r="M467" i="5"/>
  <c r="L467" i="5"/>
  <c r="I468" i="5" s="1"/>
  <c r="L887" i="5"/>
  <c r="K888" i="5" s="1"/>
  <c r="I888" i="5"/>
  <c r="J888" i="5" s="1"/>
  <c r="L776" i="5"/>
  <c r="F776" i="5"/>
  <c r="K58" i="46" l="1"/>
  <c r="F57" i="46"/>
  <c r="L58" i="46"/>
  <c r="F58" i="46" s="1"/>
  <c r="M58" i="46"/>
  <c r="M888" i="5"/>
  <c r="L888" i="5"/>
  <c r="J890" i="5"/>
  <c r="J468" i="5"/>
  <c r="K468" i="5"/>
  <c r="J469" i="5" s="1"/>
  <c r="M468" i="5" l="1"/>
  <c r="I469" i="5"/>
  <c r="M469" i="5" s="1"/>
  <c r="L468" i="5"/>
  <c r="L890" i="5"/>
  <c r="F890" i="5" s="1"/>
  <c r="M890" i="5"/>
  <c r="F888" i="5"/>
  <c r="I470" i="5"/>
  <c r="L469" i="5" l="1"/>
  <c r="K469" i="5"/>
  <c r="J470" i="5" s="1"/>
  <c r="K470" i="5" l="1"/>
  <c r="J471" i="5" s="1"/>
  <c r="L470" i="5"/>
  <c r="M470" i="5"/>
  <c r="I471" i="5"/>
  <c r="M471" i="5" l="1"/>
  <c r="I472" i="5"/>
  <c r="K471" i="5"/>
  <c r="J472" i="5" s="1"/>
  <c r="L471" i="5"/>
  <c r="K472" i="5" l="1"/>
  <c r="L472" i="5"/>
  <c r="K473" i="5" s="1"/>
  <c r="I473" i="5"/>
  <c r="J473" i="5" s="1"/>
  <c r="M472" i="5"/>
  <c r="M473" i="5" l="1"/>
  <c r="L473" i="5"/>
  <c r="I474" i="5"/>
  <c r="J474" i="5" s="1"/>
  <c r="I475" i="5" l="1"/>
  <c r="L474" i="5"/>
  <c r="M474" i="5"/>
  <c r="J475" i="5" l="1"/>
  <c r="I476" i="5"/>
  <c r="K475" i="5"/>
  <c r="K476" i="5" s="1"/>
  <c r="K477" i="5" s="1"/>
  <c r="F477" i="5" s="1"/>
  <c r="M475" i="5" l="1"/>
  <c r="L475" i="5"/>
  <c r="L476" i="5" s="1"/>
  <c r="J476" i="5"/>
  <c r="M476" i="5" l="1"/>
  <c r="I477" i="5"/>
  <c r="J477" i="5" s="1"/>
  <c r="M477" i="5" l="1"/>
  <c r="L47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Horacio Mendoza</author>
    <author>Eco. Mauricio Murillo</author>
    <author>Econ. Mauricio Murillo</author>
    <author>Bolsa de Valores de Guayaquil</author>
    <author>CC</author>
  </authors>
  <commentList>
    <comment ref="E306" authorId="0" shapeId="0" xr:uid="{9497FBD1-3D63-46B2-A548-11658BC3E581}">
      <text>
        <r>
          <rPr>
            <b/>
            <sz val="8"/>
            <color indexed="81"/>
            <rFont val="Tahoma"/>
            <family val="2"/>
          </rPr>
          <t>ANTICIPO DIVIDENDOS CON CARGO A RESULTADOS DEL 2003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07" authorId="0" shapeId="0" xr:uid="{5FC40B92-EA0C-4ACC-9497-22DDBDA5448B}">
      <text>
        <r>
          <rPr>
            <b/>
            <sz val="8"/>
            <color indexed="81"/>
            <rFont val="Tahoma"/>
            <family val="2"/>
          </rPr>
          <t>saldo de utilidad del 2003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08" authorId="0" shapeId="0" xr:uid="{96DB3BDA-C359-4AD8-8C44-DA6FD437016B}">
      <text>
        <r>
          <rPr>
            <b/>
            <sz val="8"/>
            <color indexed="81"/>
            <rFont val="Tahoma"/>
            <family val="2"/>
          </rPr>
          <t>anticipo utilidades 2004</t>
        </r>
      </text>
    </comment>
    <comment ref="E311" authorId="1" shapeId="0" xr:uid="{7854F967-09CC-4533-AB78-5A792F4BFEDF}">
      <text>
        <r>
          <rPr>
            <b/>
            <sz val="8"/>
            <color indexed="81"/>
            <rFont val="Tahoma"/>
            <family val="2"/>
          </rPr>
          <t>saldo utilidades 2004</t>
        </r>
      </text>
    </comment>
    <comment ref="I314" authorId="2" shapeId="0" xr:uid="{7A2D8F54-EC64-48ED-BD73-D74913815D62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4" authorId="2" shapeId="0" xr:uid="{5FAA9928-3B4B-48EF-961B-158FDED1E3D0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5" authorId="2" shapeId="0" xr:uid="{E6153AE8-0E6F-4FF1-B21F-3E716F1218B0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5" authorId="2" shapeId="0" xr:uid="{77BCF4DC-B379-482E-99A4-EC6B6A8F2E98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6" authorId="2" shapeId="0" xr:uid="{9BA738F8-B13C-4971-AC95-CE688090E0E6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6" authorId="2" shapeId="0" xr:uid="{8864609D-A14E-4EAB-BCAB-DEC0EDDA605D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7" authorId="2" shapeId="0" xr:uid="{D4376516-F052-41A4-82E9-07B6FE7A9437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7" authorId="2" shapeId="0" xr:uid="{23149209-B48C-471F-B25F-1F7BA578495E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8" authorId="2" shapeId="0" xr:uid="{47FBD17C-3B9F-412E-9500-C88716F9226A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8" authorId="2" shapeId="0" xr:uid="{F7B3C2FD-E05B-47E6-98AB-EF9F973C9F07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9" authorId="2" shapeId="0" xr:uid="{D7C04EC0-BCFF-440F-8043-5481ACF1B04E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9" authorId="2" shapeId="0" xr:uid="{AD14E7CE-3EB5-4ED4-AEEA-F78AD890249C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0" authorId="2" shapeId="0" xr:uid="{355C3FDB-213C-4F25-B059-23A88E575710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20" authorId="2" shapeId="0" xr:uid="{1FC30485-9B6F-420D-9EB5-DF8C3AFE2A79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1" authorId="2" shapeId="0" xr:uid="{B4FB93AD-51CF-4FF7-83DD-E6A186C074A6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21" authorId="2" shapeId="0" xr:uid="{D6FADD4D-C38D-4786-9DD9-5E7DAF8FC231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2" authorId="2" shapeId="0" xr:uid="{7F95FCA6-4C3E-4760-8844-F5C317D3ED90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22" authorId="2" shapeId="0" xr:uid="{8F2721A5-4573-4922-8AC2-D5A6AB2942E2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3" authorId="2" shapeId="0" xr:uid="{9E64362C-D2C5-47F5-AA29-1694E7D02D12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23" authorId="2" shapeId="0" xr:uid="{20309A54-C63F-4FE5-9EE5-1B6544D6B417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4" authorId="2" shapeId="0" xr:uid="{034C291D-4DAE-4B81-ADA4-34B9C65DA0DB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24" authorId="2" shapeId="0" xr:uid="{368C0733-E96C-4E01-92C3-1D79603BDA3A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5" authorId="2" shapeId="0" xr:uid="{1AA64AB6-D421-4389-B6BD-7A7254F1EBA9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25" authorId="2" shapeId="0" xr:uid="{D7907607-8EA9-4B8B-BEC3-9B34142ECDD2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6" authorId="2" shapeId="0" xr:uid="{EE15835D-8454-48ED-AB74-40099BE24B4D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26" authorId="2" shapeId="0" xr:uid="{AA7B6F9A-2408-43FD-8662-41DE02C0133D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7" authorId="2" shapeId="0" xr:uid="{19580FCB-D671-4C5B-B63D-F6FE80CA89D8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27" authorId="2" shapeId="0" xr:uid="{4710571A-6621-4CC5-908D-8FBCB7DD6BD1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8" authorId="2" shapeId="0" xr:uid="{090F5F65-BAEB-48BC-A656-766CF31ABAC5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28" authorId="2" shapeId="0" xr:uid="{71669628-7E8F-42FB-A495-7DFFA447B2DE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9" authorId="2" shapeId="0" xr:uid="{9BCBD455-4FB8-4B80-A109-AEECD56E3B48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29" authorId="2" shapeId="0" xr:uid="{F0468984-C125-4CA2-9EBB-881D52F24E0F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0" authorId="2" shapeId="0" xr:uid="{C607996B-8BFD-4839-803D-6A8C53AD9C9A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30" authorId="2" shapeId="0" xr:uid="{FE7B9DFF-E412-4199-86E2-653334FCA3EA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1" authorId="2" shapeId="0" xr:uid="{572FA325-7C7C-4AA6-BE31-C59727CBE7EB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31" authorId="2" shapeId="0" xr:uid="{884F48C8-5A0C-47D5-9A6C-6DFF2F05FAA3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2" authorId="2" shapeId="0" xr:uid="{158AFE4A-1396-47E8-957E-BD5519FB933B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32" authorId="2" shapeId="0" xr:uid="{AC671658-717A-4FA1-A9BF-7D187D3E1D87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3" authorId="2" shapeId="0" xr:uid="{FE570436-4DE5-4550-9336-9A17ECC6CFF1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33" authorId="2" shapeId="0" xr:uid="{DE0B7592-76C5-4362-A331-2C4514308AC9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4" authorId="2" shapeId="0" xr:uid="{EDE98B07-7628-4659-9D9A-E414723AC511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34" authorId="2" shapeId="0" xr:uid="{BE551193-9651-436C-9F13-08C9A3BDA61B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5" authorId="2" shapeId="0" xr:uid="{AA472FDC-81A5-459E-95A3-755A5F5B8A39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35" authorId="2" shapeId="0" xr:uid="{16FC7DF4-2665-446C-942F-FEBE2E82B302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6" authorId="2" shapeId="0" xr:uid="{490F1F0C-E15B-4972-8F6F-FBFD66CC9F7C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36" authorId="2" shapeId="0" xr:uid="{A609527C-55EF-4403-8A4C-D326D90D0DDA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7" authorId="2" shapeId="0" xr:uid="{1BC2588B-62CA-480D-A6A4-68E3D98BBA42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37" authorId="2" shapeId="0" xr:uid="{D6B58631-CD2B-422D-838D-0733614034E6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46" authorId="0" shapeId="0" xr:uid="{C407393E-0E07-4F84-A42B-5C9FE969EC3C}">
      <text>
        <r>
          <rPr>
            <b/>
            <sz val="8"/>
            <color indexed="81"/>
            <rFont val="Tahoma"/>
            <family val="2"/>
          </rPr>
          <t>anticipo de dividendos 2004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47" authorId="0" shapeId="0" xr:uid="{6FDB84A4-0B8C-43AE-B261-442081B360D2}">
      <text>
        <r>
          <rPr>
            <b/>
            <sz val="8"/>
            <color indexed="81"/>
            <rFont val="Tahoma"/>
            <family val="2"/>
          </rPr>
          <t>anticipo de dividendos 2004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73" authorId="3" shapeId="0" xr:uid="{58A584B6-8E49-4905-86AF-175C6B18DC0B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emision de nuevas acciones para entregar a los accionistas minoritarios de Cerveceria Andina</t>
        </r>
      </text>
    </comment>
    <comment ref="D412" authorId="0" shapeId="0" xr:uid="{FFF80A3F-BA5C-4A35-B430-C1C26F6BD68B}">
      <text>
        <r>
          <rPr>
            <b/>
            <sz val="8"/>
            <color indexed="81"/>
            <rFont val="Tahoma"/>
            <family val="2"/>
          </rPr>
          <t>en esta junta se decidió cambiar el valor nominal a US$1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36" authorId="2" shapeId="0" xr:uid="{8A0350BD-3B2E-4437-9F14-14BEC1547CFC}">
      <text>
        <r>
          <rPr>
            <b/>
            <sz val="8"/>
            <color indexed="81"/>
            <rFont val="Tahoma"/>
            <family val="2"/>
          </rPr>
          <t>NOTA: No se toma en cuenta acciones en tesoreria por un valor de USD$15,576.
Ajustando por este valor el capital sería de USD$ 20,984,424</t>
        </r>
      </text>
    </comment>
    <comment ref="L436" authorId="2" shapeId="0" xr:uid="{0255826E-9FBC-4900-BDC6-1707862A315B}">
      <text>
        <r>
          <rPr>
            <b/>
            <sz val="8"/>
            <color indexed="81"/>
            <rFont val="Tahoma"/>
            <family val="2"/>
          </rPr>
          <t>NOTA: No se toma en cuenta acciones en tesoreria por un valor de 15,576 acciones.
Ajustando por este valor el # de acciones en circulación sería de 20,984,424acciones.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39" authorId="4" shapeId="0" xr:uid="{8BC9D2F7-B167-4369-841D-5A39B7FF0A24}">
      <text>
        <r>
          <rPr>
            <b/>
            <sz val="10"/>
            <color indexed="81"/>
            <rFont val="Tahoma"/>
            <family val="2"/>
          </rPr>
          <t>CC:</t>
        </r>
        <r>
          <rPr>
            <sz val="10"/>
            <color indexed="81"/>
            <rFont val="Tahoma"/>
            <family val="2"/>
          </rPr>
          <t xml:space="preserve">
Reparticion del 100%</t>
        </r>
      </text>
    </comment>
    <comment ref="G459" authorId="3" shapeId="0" xr:uid="{742DEC23-0662-4A0A-BD5F-11107A122C35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3,800,000 Y 200,000</t>
        </r>
      </text>
    </comment>
    <comment ref="E460" authorId="3" shapeId="0" xr:uid="{25211F5D-4855-47E8-B3A4-78475312B216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DECIDIDO EN JUNTA ORDINARIA EL 22/03/07</t>
        </r>
      </text>
    </comment>
    <comment ref="G460" authorId="3" shapeId="0" xr:uid="{0DB62CB7-4A13-4CD2-AC81-F102E677675B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DECIDIDO EN JUNTA EXTRAORDINARIA EL 22/03/2007</t>
        </r>
      </text>
    </comment>
    <comment ref="E461" authorId="3" shapeId="0" xr:uid="{7D673532-84DB-4DC6-A836-C083606E8005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DECIDIDO EN JUNTA ORDINARIA EL 27/03/2008</t>
        </r>
      </text>
    </comment>
    <comment ref="G461" authorId="3" shapeId="0" xr:uid="{989C21F7-8E24-4A30-8FFB-5716965DD372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DECIDIDO EN JUNTA EXTRAORDINARIA EL 22/03/2007</t>
        </r>
      </text>
    </comment>
    <comment ref="J482" authorId="2" shapeId="0" xr:uid="{B7C159B9-217F-433B-B70A-75E79A4A9499}">
      <text>
        <r>
          <rPr>
            <b/>
            <sz val="8"/>
            <color indexed="81"/>
            <rFont val="Tahoma"/>
            <family val="2"/>
          </rPr>
          <t>Econ. Mauricio Murillo:Reforma al art 5 del estatuto :canje de acciones se restaron 7060 acciones de las 8220 que existian de USD$0.4y se sumo las correspondientes 706 acciones a las de USD$4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4" authorId="0" shapeId="0" xr:uid="{4FD0693C-B5C0-4E9C-9807-E2FA2625AF9E}">
      <text>
        <r>
          <rPr>
            <b/>
            <sz val="8"/>
            <color indexed="81"/>
            <rFont val="Tahoma"/>
            <family val="2"/>
          </rPr>
          <t>utilidaes retenidas de ejercicios anteriores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86" authorId="0" shapeId="0" xr:uid="{E2D5F283-4F3A-4088-9FB2-FD1533CE715E}">
      <text>
        <r>
          <rPr>
            <b/>
            <sz val="8"/>
            <color indexed="81"/>
            <rFont val="Tahoma"/>
            <family val="2"/>
          </rPr>
          <t>28.485.110,42 corresponden a utilidaads 2003 y un saldo de 188.290 corresponden a utild retenidas años anteriores</t>
        </r>
      </text>
    </comment>
    <comment ref="E488" authorId="0" shapeId="0" xr:uid="{26A7F007-CD06-4A3A-ABC4-B07E27F86ED9}">
      <text>
        <r>
          <rPr>
            <b/>
            <sz val="8"/>
            <color indexed="81"/>
            <rFont val="Tahoma"/>
            <family val="2"/>
          </rPr>
          <t>dividendo producto de cuenta de utilidades retenidas ejrcicios anteriores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0" authorId="0" shapeId="0" xr:uid="{552508BC-6D38-4661-9D9E-8E37567F013E}">
      <text>
        <r>
          <rPr>
            <b/>
            <sz val="8"/>
            <color indexed="81"/>
            <rFont val="Tahoma"/>
            <family val="2"/>
          </rPr>
          <t>utilidades del 2004</t>
        </r>
      </text>
    </comment>
    <comment ref="D494" authorId="2" shapeId="0" xr:uid="{7514B5A6-9FE6-4E08-A5CC-00D4F29D3664}">
      <text>
        <r>
          <rPr>
            <b/>
            <sz val="8"/>
            <color indexed="81"/>
            <rFont val="Tahoma"/>
            <family val="2"/>
          </rPr>
          <t xml:space="preserve">Econ. Mauricio Murillo:Se tomó este nuevo valor nominal producto de la absorción de </t>
        </r>
        <r>
          <rPr>
            <sz val="8"/>
            <color indexed="81"/>
            <rFont val="Tahoma"/>
            <family val="2"/>
          </rPr>
          <t xml:space="preserve">
Holcim Cementos y Holcim Hormigones</t>
        </r>
      </text>
    </comment>
    <comment ref="G494" authorId="2" shapeId="0" xr:uid="{9CCA7BC3-3611-4362-A917-443398D05833}">
      <text>
        <r>
          <rPr>
            <b/>
            <sz val="8"/>
            <color indexed="81"/>
            <rFont val="Tahoma"/>
            <family val="2"/>
          </rPr>
          <t>Econ. Mauricio Murillo:Holcim absorbió a Holcim Cementos SA y a Holcim Hormigones aumentando su capìtal en este valor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95" authorId="0" shapeId="0" xr:uid="{27414517-E039-4384-BB2D-0A51E646263B}">
      <text>
        <r>
          <rPr>
            <b/>
            <sz val="8"/>
            <color indexed="81"/>
            <rFont val="Tahoma"/>
            <family val="2"/>
          </rPr>
          <t>utilidades del 2005</t>
        </r>
      </text>
    </comment>
    <comment ref="D498" authorId="2" shapeId="0" xr:uid="{DBAF31BF-9C3F-4BAA-833D-4CD9F44DC9C8}">
      <text>
        <r>
          <rPr>
            <b/>
            <sz val="8"/>
            <color indexed="81"/>
            <rFont val="Tahoma"/>
            <family val="2"/>
          </rPr>
          <t>Econ. Mauricio Murillo:Aumento de capital suscrito mediante capitalización de cuenta Superavit por revalorización de Inversiones y aumento de valor nominal inscrito en el Registro mercantil el 20/01/2006 y aprobado en la junta de accionistas del 9 de noviembre del 2005.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04" authorId="3" shapeId="0" xr:uid="{B6B6BEC6-8E77-46A8-8925-CA68B8FEE1C3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Entrega por la disminución de capital a los accionistas</t>
        </r>
      </text>
    </comment>
    <comment ref="E510" authorId="3" shapeId="0" xr:uid="{F9585382-4CFB-4961-85ED-5D7ECA5F089F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DIVIDENDO TOTAL</t>
        </r>
      </text>
    </comment>
    <comment ref="E513" authorId="3" shapeId="0" xr:uid="{682739A6-4324-4261-A33E-8D8ABC2A971F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DIVIDENDO TOTAL</t>
        </r>
      </text>
    </comment>
    <comment ref="E516" authorId="3" shapeId="0" xr:uid="{D5F047CF-CEF9-4E6E-B61B-ADCC6D30F889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DIVIDENDO TOTAL</t>
        </r>
      </text>
    </comment>
    <comment ref="E519" authorId="3" shapeId="0" xr:uid="{E5E2D198-A58D-4274-BCB8-BCB191019DCA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SALDO DIVIDENDO 2008</t>
        </r>
      </text>
    </comment>
    <comment ref="E522" authorId="3" shapeId="0" xr:uid="{A468715A-AE50-49E2-A0C0-FBC5A4B4FB58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SALDO DIVIDENDO 2008</t>
        </r>
      </text>
    </comment>
    <comment ref="E738" authorId="0" shapeId="0" xr:uid="{B8DB2400-EF5F-4881-A551-61D5C97405C3}">
      <text>
        <r>
          <rPr>
            <b/>
            <sz val="8"/>
            <color indexed="81"/>
            <rFont val="Tahoma"/>
            <family val="2"/>
          </rPr>
          <t>Información proporcionada por eñ Dr. Valle</t>
        </r>
      </text>
    </comment>
    <comment ref="G742" authorId="2" shapeId="0" xr:uid="{CC364A85-9FB4-4C54-AECB-D1F8BE91C197}">
      <text>
        <r>
          <rPr>
            <b/>
            <sz val="8"/>
            <color indexed="81"/>
            <rFont val="Tahoma"/>
            <family val="2"/>
          </rPr>
          <t>Econ. Mauricio Murillo:decisión de directorio reunido el 16 de febreor de 2006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45" authorId="3" shapeId="0" xr:uid="{24090468-C638-401E-9EA0-A8A4F5F51F78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capitalización de cuneta de "reservas para futuras capitalizaciones"</t>
        </r>
      </text>
    </comment>
    <comment ref="H745" authorId="3" shapeId="0" xr:uid="{60DA69E3-AC1F-4640-9817-AD4CA15E7B05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suscripción de nuevas acciones a valor nominal de precio</t>
        </r>
      </text>
    </comment>
    <comment ref="E748" authorId="3" shapeId="0" xr:uid="{F9CACFF8-0A01-42A8-B4E2-5851C0492186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saldo pendiente luego de anticipos total 4,608,628</t>
        </r>
      </text>
    </comment>
    <comment ref="I750" authorId="3" shapeId="0" xr:uid="{8D3170C7-ECD4-4E62-B56E-580E6A4A3AE8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51" authorId="3" shapeId="0" xr:uid="{E920ED82-224B-4CAB-B217-5C5CBDF38FF9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52" authorId="3" shapeId="0" xr:uid="{311203BD-5BB4-45B0-8B4F-C9DFCA577131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53" authorId="3" shapeId="0" xr:uid="{5351ED56-0697-4575-B426-E2586019CE05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54" authorId="3" shapeId="0" xr:uid="{86927600-57E9-4EF0-9381-A159DBA243AC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55" authorId="3" shapeId="0" xr:uid="{5B75C2A9-1BF8-412C-821A-A5C01000A1FD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56" authorId="3" shapeId="0" xr:uid="{08F0CBD5-E68C-490C-92CF-EEF49A845922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57" authorId="3" shapeId="0" xr:uid="{DCF5EBB5-423B-4F7E-AE0B-16D5E0FDBCD1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58" authorId="3" shapeId="0" xr:uid="{A9F9C5B5-CAF6-4A91-8D69-6AA047BC7A96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59" authorId="3" shapeId="0" xr:uid="{89A43E0E-FD1C-43B1-BE51-3613DABF5227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60" authorId="3" shapeId="0" xr:uid="{015B103D-958A-465C-BBD6-2AD9B41D7E12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61" authorId="3" shapeId="0" xr:uid="{ECF64D83-C57E-4812-BE2C-9A6C1C6DB8B4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62" authorId="3" shapeId="0" xr:uid="{41D4C52A-37A5-4CB4-A836-C7DDDC91C9EF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63" authorId="3" shapeId="0" xr:uid="{4F7185DC-3F24-450C-806F-DF6ED9006E25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64" authorId="3" shapeId="0" xr:uid="{5F02003C-3E15-4766-AE77-ABA2CC97DC86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65" authorId="3" shapeId="0" xr:uid="{B80F5413-A682-4E39-A0E0-69DDDF4D8590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66" authorId="3" shapeId="0" xr:uid="{91350A3A-647D-478A-A4FB-2B58B49022B3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67" authorId="3" shapeId="0" xr:uid="{32C25550-ECAE-4E7A-B52E-3689E8CA1A57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68" authorId="3" shapeId="0" xr:uid="{B1AB77BC-7C5C-4D31-8422-D131F8BA23E9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69" authorId="3" shapeId="0" xr:uid="{53DA071F-9C32-45F4-9124-A9736FD5AA55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70" authorId="3" shapeId="0" xr:uid="{824BDFE0-8F46-421E-A2EC-7DA3C4AF6A5E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71" authorId="3" shapeId="0" xr:uid="{F31E1D97-329C-439B-994C-FBEA3DC00E6F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72" authorId="3" shapeId="0" xr:uid="{3A89ADD1-94F1-42D8-8D01-BDDE6CD4E143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73" authorId="3" shapeId="0" xr:uid="{42B33C72-5992-445F-BB7A-160247F1A896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74" authorId="3" shapeId="0" xr:uid="{77AD8312-E5AD-41DA-998A-6DF787849C77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75" authorId="3" shapeId="0" xr:uid="{10CA97AB-F3C7-493F-B780-C4F15A6098C2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776" authorId="3" shapeId="0" xr:uid="{62C8DC65-2612-4F33-9715-7167593042C3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E781" authorId="0" shapeId="0" xr:uid="{0A7B3F55-CCC0-4FF7-87CD-47B1767DA82B}">
      <text>
        <r>
          <rPr>
            <b/>
            <sz val="8"/>
            <color indexed="81"/>
            <rFont val="Tahoma"/>
            <family val="2"/>
          </rPr>
          <t>anticipo de util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82" authorId="0" shapeId="0" xr:uid="{37BF2F4B-9B2C-4F13-B31F-E1F10B81E6CC}">
      <text>
        <r>
          <rPr>
            <b/>
            <sz val="8"/>
            <color indexed="81"/>
            <rFont val="Tahoma"/>
            <family val="2"/>
          </rPr>
          <t>anticipo de utilidad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83" authorId="0" shapeId="0" xr:uid="{344B4470-BAB8-44A0-9F00-B98462FDFE59}">
      <text>
        <r>
          <rPr>
            <b/>
            <sz val="8"/>
            <color indexed="81"/>
            <rFont val="Tahoma"/>
            <family val="2"/>
          </rPr>
          <t>anticipo de utilidad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85" authorId="0" shapeId="0" xr:uid="{833C4D72-D0FB-487E-968E-00D5D9D7793A}">
      <text>
        <r>
          <rPr>
            <b/>
            <sz val="8"/>
            <color indexed="81"/>
            <rFont val="Tahoma"/>
            <family val="2"/>
          </rPr>
          <t>ANTICIPO DE DIVIDENDO DEL 2004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86" authorId="1" shapeId="0" xr:uid="{1282AE12-EA2D-4991-992E-023A85673389}">
      <text>
        <r>
          <rPr>
            <b/>
            <sz val="8"/>
            <color indexed="81"/>
            <rFont val="Tahoma"/>
            <family val="2"/>
          </rPr>
          <t>CAMBIO D VALOR NOMINAL DECIDIDO EN DIRECTORIO 30/08/2004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86" authorId="1" shapeId="0" xr:uid="{4293D001-63AB-43A8-A8F8-4C14F5B30836}">
      <text>
        <r>
          <rPr>
            <b/>
            <sz val="8"/>
            <color indexed="81"/>
            <rFont val="Tahoma"/>
            <family val="2"/>
          </rPr>
          <t>UTILDADES ACUMULADES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90" authorId="2" shapeId="0" xr:uid="{093F0BA3-070C-4582-9C9F-426FC6B292B2}">
      <text>
        <r>
          <rPr>
            <b/>
            <sz val="8"/>
            <color indexed="81"/>
            <rFont val="Tahoma"/>
            <family val="2"/>
          </rPr>
          <t>Econ. Mauricio Murillo:DECISIÓN DE JUNTA DE ACCIONISTAS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90" authorId="2" shapeId="0" xr:uid="{000AA32A-CE7A-49BD-AD90-789D37B17F3C}">
      <text>
        <r>
          <rPr>
            <b/>
            <sz val="8"/>
            <color indexed="81"/>
            <rFont val="Tahoma"/>
            <family val="2"/>
          </rPr>
          <t>Econ. Mauricio Murillo: (decisión de directorio)</t>
        </r>
        <r>
          <rPr>
            <sz val="8"/>
            <color indexed="81"/>
            <rFont val="Tahoma"/>
            <family val="2"/>
          </rPr>
          <t xml:space="preserve">
8`062,918  de la cuenta reserva para futuras K y
1`937,082  de la cuenta de utilidades acumuladas</t>
        </r>
      </text>
    </comment>
    <comment ref="G792" authorId="2" shapeId="0" xr:uid="{7B04E3AD-2592-46D1-9370-5A366D906D2C}">
      <text>
        <r>
          <rPr>
            <b/>
            <sz val="8"/>
            <color indexed="81"/>
            <rFont val="Tahoma"/>
            <family val="2"/>
          </rPr>
          <t>Econ. Mauricio Murillo:</t>
        </r>
        <r>
          <rPr>
            <sz val="8"/>
            <color indexed="81"/>
            <rFont val="Tahoma"/>
            <family val="2"/>
          </rPr>
          <t xml:space="preserve">
emisión de nuevas acciones</t>
        </r>
      </text>
    </comment>
    <comment ref="G795" authorId="3" shapeId="0" xr:uid="{769341EA-8F85-4A7D-9351-894514BE09A4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CAPITALIZACION DE CTA RESERVA PARA FUTURA CAPITALIZACIONES</t>
        </r>
      </text>
    </comment>
    <comment ref="E843" authorId="0" shapeId="0" xr:uid="{53BC989B-B0AE-440B-90D1-DF6DAD7D4248}">
      <text>
        <r>
          <rPr>
            <b/>
            <sz val="8"/>
            <color indexed="81"/>
            <rFont val="Tahoma"/>
            <family val="2"/>
          </rPr>
          <t>anticipo dividendo = 4% del capital pagafo al 30 de marzo 2004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45" authorId="1" shapeId="0" xr:uid="{3D757BB2-B5B2-4BFA-A47D-1D235C669B83}">
      <text>
        <r>
          <rPr>
            <b/>
            <sz val="8"/>
            <color indexed="81"/>
            <rFont val="Tahoma"/>
            <family val="2"/>
          </rPr>
          <t>DE LA CUENTA RESERVA ESPPECIAL</t>
        </r>
      </text>
    </comment>
    <comment ref="G849" authorId="2" shapeId="0" xr:uid="{112F97E7-795D-4480-AC99-2DEFFEB40303}">
      <text>
        <r>
          <rPr>
            <b/>
            <sz val="8"/>
            <color indexed="81"/>
            <rFont val="Tahoma"/>
            <family val="2"/>
          </rPr>
          <t>Econ. Mauricio Murillo:De los 40.000.000 que inicialmente se habian comunicado , el bco informó este valor como definitivo</t>
        </r>
        <r>
          <rPr>
            <sz val="8"/>
            <color indexed="81"/>
            <rFont val="Tahoma"/>
            <family val="2"/>
          </rPr>
          <t xml:space="preserve">
Se compenso con entrega de utilidades del 2005</t>
        </r>
      </text>
    </comment>
    <comment ref="G893" authorId="0" shapeId="0" xr:uid="{91677A0D-7FC5-46F3-918D-DD9F80111C67}">
      <text>
        <r>
          <rPr>
            <b/>
            <sz val="8"/>
            <color indexed="81"/>
            <rFont val="Tahoma"/>
            <family val="2"/>
          </rPr>
          <t>se incremento inicialmente en 2.814.534 pero solo se se hizo parcialmente quedando en 1.036.252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00" authorId="3" shapeId="0" xr:uid="{969BD1F3-CBAE-456C-ACFF-CC0788B8DC81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Derecho de suscripcion preferente para los antiguos acciones a la par</t>
        </r>
      </text>
    </comment>
    <comment ref="H901" authorId="3" shapeId="0" xr:uid="{AB779165-0872-4E1B-AAAD-BB25EC7622F8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Derecho de suscripcion preferente para los antiguos acciones a la par</t>
        </r>
      </text>
    </comment>
    <comment ref="H902" authorId="3" shapeId="0" xr:uid="{47857104-362B-453C-AFC5-95606420D9A7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Derecho de suscripcion preferente para los antiguos acciones a la par</t>
        </r>
      </text>
    </comment>
    <comment ref="H903" authorId="3" shapeId="0" xr:uid="{3F425D5A-6A20-4B91-A5A8-8F0C8BBC5D6F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Derecho de suscripcion preferente para los antiguos acciones a la par</t>
        </r>
      </text>
    </comment>
    <comment ref="E931" authorId="0" shapeId="0" xr:uid="{2EE03339-C65B-4859-B33D-3ED897345022}">
      <text>
        <r>
          <rPr>
            <b/>
            <sz val="8"/>
            <color indexed="81"/>
            <rFont val="Tahoma"/>
            <family val="2"/>
          </rPr>
          <t xml:space="preserve">dividendos anticipados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932" authorId="0" shapeId="0" xr:uid="{B6307669-B16A-4882-9E03-CF0BF9729B73}">
      <text>
        <r>
          <rPr>
            <sz val="8"/>
            <color indexed="81"/>
            <rFont val="Tahoma"/>
            <family val="2"/>
          </rPr>
          <t xml:space="preserve">SALDO DE DIVIDENDOS QUE FUE POR UN TOTAL DE 6.500.000
</t>
        </r>
      </text>
    </comment>
    <comment ref="E933" authorId="0" shapeId="0" xr:uid="{B1396B73-73C9-4B48-AD71-5DD6AB1CC648}">
      <text>
        <r>
          <rPr>
            <sz val="8"/>
            <color indexed="81"/>
            <rFont val="Tahoma"/>
            <family val="2"/>
          </rPr>
          <t xml:space="preserve">SALDO DE DIVIDENDOS QUE FUE POR UN TOTAL DE 6.500.000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Horacio Mendoza</author>
  </authors>
  <commentList>
    <comment ref="D7" authorId="0" shapeId="0" xr:uid="{2E72CD61-A321-4A4D-A586-57729E574261}">
      <text>
        <r>
          <rPr>
            <b/>
            <sz val="8"/>
            <color indexed="81"/>
            <rFont val="Tahoma"/>
            <family val="2"/>
          </rPr>
          <t>en esta junta se decidió cambiar el valor nominal a US$1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Bolsa de Valores de Guayaquil</author>
  </authors>
  <commentList>
    <comment ref="H24" authorId="0" shapeId="0" xr:uid="{1850B6E2-3051-46AE-92D5-C24E6184C375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emision de nuevas acciones para entregar a los accionistas minoritarios de Cerveceria Andina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Horacio Mendoza</author>
    <author>Eco. Mauricio Murillo</author>
    <author>Econ. Mauricio Murillo</author>
  </authors>
  <commentList>
    <comment ref="E9" authorId="0" shapeId="0" xr:uid="{5DF8004B-CD72-4C72-919B-314E5838D848}">
      <text>
        <r>
          <rPr>
            <b/>
            <sz val="8"/>
            <color indexed="81"/>
            <rFont val="Tahoma"/>
            <family val="2"/>
          </rPr>
          <t>ANTICIPO DIVIDENDOS CON CARGO A RESULTADOS DEL 2003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0" authorId="0" shapeId="0" xr:uid="{D6C7A966-CBEA-4005-AC88-2841157BF53C}">
      <text>
        <r>
          <rPr>
            <b/>
            <sz val="8"/>
            <color indexed="81"/>
            <rFont val="Tahoma"/>
            <family val="2"/>
          </rPr>
          <t>saldo de utilidad del 2003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1" authorId="0" shapeId="0" xr:uid="{DD843463-18FD-4659-903D-A4E30FF4094B}">
      <text>
        <r>
          <rPr>
            <b/>
            <sz val="8"/>
            <color indexed="81"/>
            <rFont val="Tahoma"/>
            <family val="2"/>
          </rPr>
          <t>anticipo utilidades 2004</t>
        </r>
      </text>
    </comment>
    <comment ref="E14" authorId="1" shapeId="0" xr:uid="{210241AE-3521-4AB7-9D9E-6D72DEFA03D5}">
      <text>
        <r>
          <rPr>
            <b/>
            <sz val="8"/>
            <color indexed="81"/>
            <rFont val="Tahoma"/>
            <family val="2"/>
          </rPr>
          <t>saldo utilidades 2004</t>
        </r>
      </text>
    </comment>
    <comment ref="I17" authorId="2" shapeId="0" xr:uid="{FE9EC134-A848-4952-B2FD-EC0819CDFBDF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2" shapeId="0" xr:uid="{973AB455-FCD7-4BA9-8B37-9CECDA7E9E1D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8" authorId="2" shapeId="0" xr:uid="{C8ECD8B2-44C0-4EE1-B1B5-9A9A6663A53D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8" authorId="2" shapeId="0" xr:uid="{6E6C5C17-37BB-4879-9F8C-B2442527B760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9" authorId="2" shapeId="0" xr:uid="{A2345578-33CF-4A24-A426-43F33A79F50B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9" authorId="2" shapeId="0" xr:uid="{0FB96F05-E934-4B6A-A427-EFA2646D31B3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0" authorId="2" shapeId="0" xr:uid="{D7A9252D-32F6-4C66-9D74-D608F3DF1C47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0" authorId="2" shapeId="0" xr:uid="{23DBA8ED-F195-4E9A-8909-2EF3684A9FBC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1" authorId="2" shapeId="0" xr:uid="{88851269-C2AF-44D5-82DB-9EBDF51E6448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1" authorId="2" shapeId="0" xr:uid="{39A4B19C-A2EF-408F-81B2-3B8E75B2A077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2" authorId="2" shapeId="0" xr:uid="{81F0FEBB-EFB8-4F9E-BDC3-A421BD58C92A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2" authorId="2" shapeId="0" xr:uid="{2ABE9905-4DC1-4B6D-B4C3-7D38FA155CA5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3" authorId="2" shapeId="0" xr:uid="{703E41A3-66CE-45C9-864D-65635BF44785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3" authorId="2" shapeId="0" xr:uid="{483C4DD1-BEDA-4293-80A5-2743BFBDF30E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4" authorId="2" shapeId="0" xr:uid="{174D3C6C-9017-4DDF-86B3-4C7EB7A737CC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4" authorId="2" shapeId="0" xr:uid="{0DA455A9-1357-4565-BFB0-D7CC7ED99785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5" authorId="2" shapeId="0" xr:uid="{070BE621-3630-4594-8130-E5CBAB1C490A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5" authorId="2" shapeId="0" xr:uid="{88F752F4-833E-49B6-A9B2-F7768A2EE81E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6" authorId="2" shapeId="0" xr:uid="{EB14813A-3E0B-4C9A-A3B0-5A3CDAD61482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6" authorId="2" shapeId="0" xr:uid="{1B83608B-4641-40A6-8961-E73DD80B7E00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2" shapeId="0" xr:uid="{8B360C1F-CF19-4A04-9DA4-37476F78071D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" authorId="2" shapeId="0" xr:uid="{933C13E6-914C-4A28-B20C-67BD586270E1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2" shapeId="0" xr:uid="{0E5D8A1E-15FB-4873-93A3-545A357CB71B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8" authorId="2" shapeId="0" xr:uid="{20F498C7-214F-4963-8D81-130EEBD3C47D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2" shapeId="0" xr:uid="{89E7FE68-16EA-4F91-8573-D086733E2197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9" authorId="2" shapeId="0" xr:uid="{EC7ED265-49F5-44F1-B1B0-0E26B8596360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2" shapeId="0" xr:uid="{31E8B081-7148-4AAA-B1F3-4544365FAEB8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0" authorId="2" shapeId="0" xr:uid="{ADB6AB12-380D-4DD9-AFFA-BDFBFB9E3D1E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2" shapeId="0" xr:uid="{843758FE-8979-4FD3-A02E-3D8E9A3F944F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1" authorId="2" shapeId="0" xr:uid="{929FC6CB-7CE0-4380-B43D-541FDA70B968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2" shapeId="0" xr:uid="{912904E0-9544-450B-8DC5-105955E8057B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2" authorId="2" shapeId="0" xr:uid="{DF2193FE-B0FF-4AB6-AF5C-BD080992464A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2" shapeId="0" xr:uid="{75952FD5-30BA-4BDA-8353-99CEC65C0F35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3" authorId="2" shapeId="0" xr:uid="{92579403-F235-43B8-8CBF-F530A8B5C8BD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2" shapeId="0" xr:uid="{0D8479D0-14F7-43C5-A98B-53722A90A0A4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4" authorId="2" shapeId="0" xr:uid="{806A6750-C798-4106-A1C8-F47E0705E824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2" shapeId="0" xr:uid="{27A4D96D-1A5E-42A3-BF0F-97339A3465AE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5" authorId="2" shapeId="0" xr:uid="{48AE4D64-F8C8-40E8-90B7-ED342641C6F0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2" shapeId="0" xr:uid="{9B10AEA6-D501-4B90-8539-1112573A755D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6" authorId="2" shapeId="0" xr:uid="{81591E66-8D6A-4052-A844-0FD19A31AA8E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2" shapeId="0" xr:uid="{F6A7AFA2-E596-4521-AB97-BAF4C3165582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7" authorId="2" shapeId="0" xr:uid="{4D44D9A6-8762-445F-912A-153A15512482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2" shapeId="0" xr:uid="{D3EEDFAD-E500-49D6-A3CE-512F98DA94D4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8" authorId="2" shapeId="0" xr:uid="{DBA80301-698E-4868-9014-B08005754748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2" shapeId="0" xr:uid="{80596D70-409C-4582-9243-46CEC5561019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9" authorId="2" shapeId="0" xr:uid="{A7F9C3C4-8657-470E-BC38-30BF551CE517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2" shapeId="0" xr:uid="{3DAB958F-81C4-488D-9082-A2C84C42B2F5}">
      <text>
        <r>
          <rPr>
            <b/>
            <sz val="8"/>
            <color indexed="81"/>
            <rFont val="Tahoma"/>
            <family val="2"/>
          </rPr>
          <t>NOTA: se toma en cuenta acciones en tesoreria por un valor de USD$7,422.56.
Ajustando por este valor el capital sería de USD$ 1,709,781.76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40" authorId="2" shapeId="0" xr:uid="{CD461435-C7C2-4329-A353-EFC06F4AB604}">
      <text>
        <r>
          <rPr>
            <b/>
            <sz val="8"/>
            <color indexed="81"/>
            <rFont val="Tahoma"/>
            <family val="2"/>
          </rPr>
          <t>NOTA: se toma en cuenta acciones en tesoreria por un valor de 185,564 acciones.
Ajustando por este valor el # de acciones en circulación total sería de 42,744,544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Horacio Mendoza</author>
  </authors>
  <commentList>
    <comment ref="E8" authorId="0" shapeId="0" xr:uid="{D234BF83-A824-4BFD-A39F-AED3B8473067}">
      <text>
        <r>
          <rPr>
            <b/>
            <sz val="8"/>
            <color indexed="81"/>
            <rFont val="Tahoma"/>
            <family val="2"/>
          </rPr>
          <t xml:space="preserve">dividendos anticipados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9" authorId="0" shapeId="0" xr:uid="{116064C3-13A8-42A8-8BBC-E0084624CCCD}">
      <text>
        <r>
          <rPr>
            <sz val="8"/>
            <color indexed="81"/>
            <rFont val="Tahoma"/>
            <family val="2"/>
          </rPr>
          <t xml:space="preserve">SALDO DE DIVIDENDOS QUE FUE POR UN TOTAL DE 6.500.000
</t>
        </r>
      </text>
    </comment>
    <comment ref="E10" authorId="0" shapeId="0" xr:uid="{BDACCACB-9684-44CD-8C7D-B809D032CE3D}">
      <text>
        <r>
          <rPr>
            <sz val="8"/>
            <color indexed="81"/>
            <rFont val="Tahoma"/>
            <family val="2"/>
          </rPr>
          <t xml:space="preserve">SALDO DE DIVIDENDOS QUE FUE POR UN TOTAL DE 6.500.000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Horacio Mendoza</author>
    <author>Bolsa de Valores de Guayaquil</author>
  </authors>
  <commentList>
    <comment ref="G8" authorId="0" shapeId="0" xr:uid="{7E4C51E7-3E6A-4007-B662-8EF5DE3C52BF}">
      <text>
        <r>
          <rPr>
            <b/>
            <sz val="8"/>
            <color indexed="81"/>
            <rFont val="Tahoma"/>
            <family val="2"/>
          </rPr>
          <t>se incremento inicialmente en 2.814.534 pero solo se se hizo parcialmente quedando en 1.036.252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1" shapeId="0" xr:uid="{DE22FBD6-A29F-430D-A095-3BF9A48585EE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Derecho de suscripcion preferente para los antiguos acciones a la par</t>
        </r>
      </text>
    </comment>
    <comment ref="H16" authorId="1" shapeId="0" xr:uid="{3359B457-308B-4D71-A1DC-A67C2150E559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Derecho de suscripcion preferente para los antiguos acciones a la par</t>
        </r>
      </text>
    </comment>
    <comment ref="H17" authorId="1" shapeId="0" xr:uid="{281B698B-4366-4DC1-8064-8218412B9918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Derecho de suscripcion preferente para los antiguos acciones a la par</t>
        </r>
      </text>
    </comment>
    <comment ref="H18" authorId="1" shapeId="0" xr:uid="{ECEA6106-FC98-4CCD-AE96-16E55C31C692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Derecho de suscripcion preferente para los antiguos acciones a la par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Horacio Mendoza</author>
    <author>Eco. Mauricio Murillo</author>
    <author>Econ. Mauricio Murillo</author>
  </authors>
  <commentList>
    <comment ref="E11" authorId="0" shapeId="0" xr:uid="{5AB00361-4C89-4D56-B098-62FCB13F648E}">
      <text>
        <r>
          <rPr>
            <b/>
            <sz val="8"/>
            <color indexed="81"/>
            <rFont val="Tahoma"/>
            <family val="2"/>
          </rPr>
          <t>anticipo dividendo = 4% del capital pagafo al 30 de marzo 2004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3" authorId="1" shapeId="0" xr:uid="{8C230A39-DFCF-4B9B-AB8F-FE7FAC7D3310}">
      <text>
        <r>
          <rPr>
            <b/>
            <sz val="8"/>
            <color indexed="81"/>
            <rFont val="Tahoma"/>
            <family val="2"/>
          </rPr>
          <t>DE LA CUENTA RESERVA ESPPECIAL</t>
        </r>
      </text>
    </comment>
    <comment ref="G17" authorId="2" shapeId="0" xr:uid="{4481BD01-4BA2-4389-A0EE-700D79A0B83A}">
      <text>
        <r>
          <rPr>
            <b/>
            <sz val="8"/>
            <color indexed="81"/>
            <rFont val="Tahoma"/>
            <family val="2"/>
          </rPr>
          <t>Econ. Mauricio Murillo:De los 40.000.000 que inicialmente se habian comunicado , el bco informó este valor como definitivo</t>
        </r>
        <r>
          <rPr>
            <sz val="8"/>
            <color indexed="81"/>
            <rFont val="Tahoma"/>
            <family val="2"/>
          </rPr>
          <t xml:space="preserve">
Se compenso con entrega de utilidades del 2005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Horacio Mendoza</author>
    <author>Eco. Mauricio Murillo</author>
    <author>Econ. Mauricio Murillo</author>
    <author>Bolsa de Valores de Guayaquil</author>
  </authors>
  <commentList>
    <comment ref="E10" authorId="0" shapeId="0" xr:uid="{3B99F80A-E4E2-470B-82AE-F86AE9672D6F}">
      <text>
        <r>
          <rPr>
            <b/>
            <sz val="8"/>
            <color indexed="81"/>
            <rFont val="Tahoma"/>
            <family val="2"/>
          </rPr>
          <t>anticipo de util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1" authorId="0" shapeId="0" xr:uid="{09F36821-6613-455C-A1F9-F2FBA08B3044}">
      <text>
        <r>
          <rPr>
            <b/>
            <sz val="8"/>
            <color indexed="81"/>
            <rFont val="Tahoma"/>
            <family val="2"/>
          </rPr>
          <t>anticipo de utilidad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2" authorId="0" shapeId="0" xr:uid="{8AB4381E-803D-4BC7-B83B-D260BA82618C}">
      <text>
        <r>
          <rPr>
            <b/>
            <sz val="8"/>
            <color indexed="81"/>
            <rFont val="Tahoma"/>
            <family val="2"/>
          </rPr>
          <t>anticipo de utilidad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 shapeId="0" xr:uid="{2B78879D-C1B1-4891-B56A-85C9B8B9A7D5}">
      <text>
        <r>
          <rPr>
            <b/>
            <sz val="8"/>
            <color indexed="81"/>
            <rFont val="Tahoma"/>
            <family val="2"/>
          </rPr>
          <t>ANTICIPO DE DIVIDENDO DEL 2004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1" shapeId="0" xr:uid="{AB6501A8-69EA-4F3A-B36E-42409E94AC12}">
      <text>
        <r>
          <rPr>
            <b/>
            <sz val="8"/>
            <color indexed="81"/>
            <rFont val="Tahoma"/>
            <family val="2"/>
          </rPr>
          <t>CAMBIO D VALOR NOMINAL DECIDIDO EN DIRECTORIO 30/08/2004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1" shapeId="0" xr:uid="{A0102476-BE22-48CC-88C6-40C253738659}">
      <text>
        <r>
          <rPr>
            <b/>
            <sz val="8"/>
            <color indexed="81"/>
            <rFont val="Tahoma"/>
            <family val="2"/>
          </rPr>
          <t>UTILDADES ACUMULADES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2" shapeId="0" xr:uid="{7EF6DF5B-2674-4265-876E-BA2E2B2F1DD8}">
      <text>
        <r>
          <rPr>
            <b/>
            <sz val="8"/>
            <color indexed="81"/>
            <rFont val="Tahoma"/>
            <family val="2"/>
          </rPr>
          <t>Econ. Mauricio Murillo:DECISIÓN DE JUNTA DE ACCIONISTAS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9" authorId="2" shapeId="0" xr:uid="{69571241-D47B-406F-B069-B0A750DB706F}">
      <text>
        <r>
          <rPr>
            <b/>
            <sz val="8"/>
            <color indexed="81"/>
            <rFont val="Tahoma"/>
            <family val="2"/>
          </rPr>
          <t>Econ. Mauricio Murillo: (decisión de directorio)</t>
        </r>
        <r>
          <rPr>
            <sz val="8"/>
            <color indexed="81"/>
            <rFont val="Tahoma"/>
            <family val="2"/>
          </rPr>
          <t xml:space="preserve">
8`062,918  de la cuenta reserva para futuras K y
1`937,082  de la cuenta de utilidades acumuladas</t>
        </r>
      </text>
    </comment>
    <comment ref="G21" authorId="2" shapeId="0" xr:uid="{52F0EBA9-8254-47A0-AA8D-AC66B46F8EA7}">
      <text>
        <r>
          <rPr>
            <b/>
            <sz val="8"/>
            <color indexed="81"/>
            <rFont val="Tahoma"/>
            <family val="2"/>
          </rPr>
          <t>Econ. Mauricio Murillo:</t>
        </r>
        <r>
          <rPr>
            <sz val="8"/>
            <color indexed="81"/>
            <rFont val="Tahoma"/>
            <family val="2"/>
          </rPr>
          <t xml:space="preserve">
emisión de nuevas acciones</t>
        </r>
      </text>
    </comment>
    <comment ref="G24" authorId="3" shapeId="0" xr:uid="{E852D4B2-9FC4-48E5-80C1-09462B76A767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CAPITALIZACION DE CTA RESERVA PARA FUTURA CAPITALIZACIONES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Horacio Mendoza</author>
    <author>Econ. Mauricio Murillo</author>
    <author>Bolsa de Valores de Guayaquil</author>
  </authors>
  <commentList>
    <comment ref="E6" authorId="0" shapeId="0" xr:uid="{42B7B4C7-19F9-4149-B987-0DA4CD5FE5DE}">
      <text>
        <r>
          <rPr>
            <b/>
            <sz val="8"/>
            <color indexed="81"/>
            <rFont val="Tahoma"/>
            <family val="2"/>
          </rPr>
          <t>Información proporcionada por eñ Dr. Valle</t>
        </r>
      </text>
    </comment>
    <comment ref="G10" authorId="1" shapeId="0" xr:uid="{E6859291-99BA-458F-BE67-4FF5389D8AE6}">
      <text>
        <r>
          <rPr>
            <b/>
            <sz val="8"/>
            <color indexed="81"/>
            <rFont val="Tahoma"/>
            <family val="2"/>
          </rPr>
          <t>Econ. Mauricio Murillo:decisión de directorio reunido el 16 de febreor de 2006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3" authorId="2" shapeId="0" xr:uid="{0544F5BB-DF82-4561-BA6D-6C27B7BCC951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capitalización de cuneta de "reservas para futuras capitalizaciones"</t>
        </r>
      </text>
    </comment>
    <comment ref="H13" authorId="2" shapeId="0" xr:uid="{4F1672EC-E4AC-4178-9A3F-BA8AB67C065F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suscripción de nuevas acciones a valor nominal de precio</t>
        </r>
      </text>
    </comment>
    <comment ref="E16" authorId="2" shapeId="0" xr:uid="{362EF671-6490-4FDC-8436-EA1276E1991F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saldo pendiente luego de anticipos total 4,608,628</t>
        </r>
      </text>
    </comment>
    <comment ref="I18" authorId="2" shapeId="0" xr:uid="{80D30E39-FD7B-4EFA-89CD-C2F3952089CE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19" authorId="2" shapeId="0" xr:uid="{C918C089-9F70-41E0-AA5A-CC8517C2326B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20" authorId="2" shapeId="0" xr:uid="{5DEE33EF-4039-4998-BBAE-5B5F28CCAAFA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21" authorId="2" shapeId="0" xr:uid="{6FE2AFD0-3848-49EE-80ED-8AF7492F7265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22" authorId="2" shapeId="0" xr:uid="{BC813E90-DC3A-4A36-A194-952432D6AD1C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23" authorId="2" shapeId="0" xr:uid="{EB959491-B557-43C5-AFA3-D9FC5EDB9CC8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24" authorId="2" shapeId="0" xr:uid="{EA2045E2-3BC9-407C-B62B-ECC7C8B8549B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25" authorId="2" shapeId="0" xr:uid="{B961C44E-9008-48F9-9B95-34C18FC2F65C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26" authorId="2" shapeId="0" xr:uid="{3ED82025-2BA5-402F-B87C-07C68CED8B29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27" authorId="2" shapeId="0" xr:uid="{8A16C2ED-1330-4BF6-9F03-948B71FE633D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28" authorId="2" shapeId="0" xr:uid="{0AFB0D9C-5C9A-4BE4-B5DE-5D1D8A7613CE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29" authorId="2" shapeId="0" xr:uid="{E231204B-80D2-458E-9E7F-4093BD0A1659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30" authorId="2" shapeId="0" xr:uid="{048EB5E3-FEA2-4B37-A13B-B06D952D1DFA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31" authorId="2" shapeId="0" xr:uid="{DE1A8EED-5D38-4C69-B67B-ADA12B6F134B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32" authorId="2" shapeId="0" xr:uid="{1CD45FE0-581E-4996-AEB9-4FA31840A63E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33" authorId="2" shapeId="0" xr:uid="{A69446E0-6372-4B85-95DE-28CBD87D3127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34" authorId="2" shapeId="0" xr:uid="{27648E43-1A1C-45D6-9822-82DC00EFF66F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35" authorId="2" shapeId="0" xr:uid="{80428257-7275-4C27-BB01-443E9B58A4F6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36" authorId="2" shapeId="0" xr:uid="{0E397B20-11F1-45AF-8797-35F6A756F77D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37" authorId="2" shapeId="0" xr:uid="{44A0A659-5D4C-4061-9225-088C0F3E3225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38" authorId="2" shapeId="0" xr:uid="{B664B656-7C3D-4601-B969-B2238C04A237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39" authorId="2" shapeId="0" xr:uid="{B92F8F06-6AC0-4C77-85F1-32B6F5DB8903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40" authorId="2" shapeId="0" xr:uid="{30F08451-31CC-4E7A-8798-1769CD281818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41" authorId="2" shapeId="0" xr:uid="{7A160A46-DCE9-47E9-BEA8-B553BE253949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42" authorId="2" shapeId="0" xr:uid="{C9129340-D4A9-4C7A-87F9-29E5064B2BAC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43" authorId="2" shapeId="0" xr:uid="{02954425-855D-4006-954C-1CF7CE4E99B4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  <comment ref="I44" authorId="2" shapeId="0" xr:uid="{DAB96246-B20C-4BCC-8D37-51F86BFD4CBE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AUMENTO DE CAPITAL REALIZADO ENTRE NOV Y DIC (NO SE RECIBIO NOTIFICACION)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Econ. Mauricio Murillo</author>
    <author>Horacio Mendoza</author>
    <author>Bolsa de Valores de Guayaquil</author>
  </authors>
  <commentList>
    <comment ref="J10" authorId="0" shapeId="0" xr:uid="{1D417BAC-FB13-4FC6-8C0C-A7B4F40744FE}">
      <text>
        <r>
          <rPr>
            <b/>
            <sz val="8"/>
            <color indexed="81"/>
            <rFont val="Tahoma"/>
            <family val="2"/>
          </rPr>
          <t>Econ. Mauricio Murillo:Reforma al art 5 del estatuto :canje de acciones se restaron 7060 acciones de las 8220 que existian de USD$0.4y se sumo las correspondientes 706 acciones a las de USD$4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2" authorId="1" shapeId="0" xr:uid="{1BAAC1E4-11FD-4419-A106-3077240FB383}">
      <text>
        <r>
          <rPr>
            <b/>
            <sz val="8"/>
            <color indexed="81"/>
            <rFont val="Tahoma"/>
            <family val="2"/>
          </rPr>
          <t>utilidaes retenidas de ejercicios anteriores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1" shapeId="0" xr:uid="{23D0CABB-B2D7-40F1-BAE3-52D547C02457}">
      <text>
        <r>
          <rPr>
            <b/>
            <sz val="8"/>
            <color indexed="81"/>
            <rFont val="Tahoma"/>
            <family val="2"/>
          </rPr>
          <t>28.485.110,42 corresponden a utilidaads 2003 y un saldo de 188.290 corresponden a utild retenidas años anteriores</t>
        </r>
      </text>
    </comment>
    <comment ref="E16" authorId="1" shapeId="0" xr:uid="{94A7681F-43EF-47C3-9A03-FC08E81EEC9E}">
      <text>
        <r>
          <rPr>
            <b/>
            <sz val="8"/>
            <color indexed="81"/>
            <rFont val="Tahoma"/>
            <family val="2"/>
          </rPr>
          <t>dividendo producto de cuenta de utilidades retenidas ejrcicios anteriores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1" shapeId="0" xr:uid="{ECD47CF3-B9F3-41AB-AF02-7B69170C5D93}">
      <text>
        <r>
          <rPr>
            <b/>
            <sz val="8"/>
            <color indexed="81"/>
            <rFont val="Tahoma"/>
            <family val="2"/>
          </rPr>
          <t>utilidades del 2004</t>
        </r>
      </text>
    </comment>
    <comment ref="D22" authorId="0" shapeId="0" xr:uid="{37D4F474-4744-4BC9-867D-CDB6C57DA71C}">
      <text>
        <r>
          <rPr>
            <b/>
            <sz val="8"/>
            <color indexed="81"/>
            <rFont val="Tahoma"/>
            <family val="2"/>
          </rPr>
          <t xml:space="preserve">Econ. Mauricio Murillo:Se tomó este nuevo valor nominal producto de la absorción de </t>
        </r>
        <r>
          <rPr>
            <sz val="8"/>
            <color indexed="81"/>
            <rFont val="Tahoma"/>
            <family val="2"/>
          </rPr>
          <t xml:space="preserve">
Holcim Cementos y Holcim Hormigones</t>
        </r>
      </text>
    </comment>
    <comment ref="G22" authorId="0" shapeId="0" xr:uid="{39DC8BBF-F3CE-4A00-A17B-296A9E960093}">
      <text>
        <r>
          <rPr>
            <b/>
            <sz val="8"/>
            <color indexed="81"/>
            <rFont val="Tahoma"/>
            <family val="2"/>
          </rPr>
          <t>Econ. Mauricio Murillo:Holcim absorbió a Holcim Cementos SA y a Holcim Hormigones aumentando su capìtal en este valor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3" authorId="1" shapeId="0" xr:uid="{7389547E-DF0F-4D3A-A732-8AA9C0C1EE9D}">
      <text>
        <r>
          <rPr>
            <b/>
            <sz val="8"/>
            <color indexed="81"/>
            <rFont val="Tahoma"/>
            <family val="2"/>
          </rPr>
          <t>utilidades del 2005</t>
        </r>
      </text>
    </comment>
    <comment ref="D26" authorId="0" shapeId="0" xr:uid="{2C43A619-F487-47DF-87CA-9D6357132B77}">
      <text>
        <r>
          <rPr>
            <b/>
            <sz val="8"/>
            <color indexed="81"/>
            <rFont val="Tahoma"/>
            <family val="2"/>
          </rPr>
          <t>Econ. Mauricio Murillo:Aumento de capital suscrito mediante capitalización de cuenta Superavit por revalorización de Inversiones y aumento de valor nominal inscrito en el Registro mercantil el 20/01/2006 y aprobado en la junta de accionistas del 9 de noviembre del 2005.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2" authorId="2" shapeId="0" xr:uid="{04AC04EC-42B3-42AD-847D-75690EA01E7F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Entrega por la disminución de capital a los accionistas</t>
        </r>
      </text>
    </comment>
    <comment ref="E38" authorId="2" shapeId="0" xr:uid="{84E6E3B4-44A3-4966-A769-AD4DBBCC5776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DIVIDENDO TOTAL</t>
        </r>
      </text>
    </comment>
    <comment ref="E41" authorId="2" shapeId="0" xr:uid="{C752EE46-AFAC-4DD0-975C-C42984098F02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DIVIDENDO TOTAL</t>
        </r>
      </text>
    </comment>
    <comment ref="E44" authorId="2" shapeId="0" xr:uid="{C4519923-0923-41F2-A40B-9E4040BDF835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DIVIDENDO TOTAL</t>
        </r>
      </text>
    </comment>
    <comment ref="E47" authorId="2" shapeId="0" xr:uid="{91E57CAC-A36E-4CDA-8823-7DC6BB240F25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SALDO DIVIDENDO 2008</t>
        </r>
      </text>
    </comment>
    <comment ref="E50" authorId="2" shapeId="0" xr:uid="{1BACFF0E-2EE1-4B31-A810-8562D0CF9920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SALDO DIVIDENDO 2008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Bolsa de Valores de Guayaquil</author>
  </authors>
  <commentList>
    <comment ref="G10" authorId="0" shapeId="0" xr:uid="{11F1BE47-CC05-48C4-84E1-B8E51C39C22C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3,800,000 Y 200,000</t>
        </r>
      </text>
    </comment>
    <comment ref="E11" authorId="0" shapeId="0" xr:uid="{581BFE13-7A01-4B4B-99C4-916F79521AEF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DECIDIDO EN JUNTA ORDINARIA EL 22/03/07</t>
        </r>
      </text>
    </comment>
    <comment ref="G11" authorId="0" shapeId="0" xr:uid="{B3FE7839-1419-4631-89CB-1B631730E22C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DECIDIDO EN JUNTA EXTRAORDINARIA EL 22/03/2007</t>
        </r>
      </text>
    </comment>
    <comment ref="E12" authorId="0" shapeId="0" xr:uid="{C8B8056F-CFFB-4BFF-832B-507EB6797673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DECIDIDO EN JUNTA ORDINARIA EL 27/03/2008</t>
        </r>
      </text>
    </comment>
    <comment ref="G12" authorId="0" shapeId="0" xr:uid="{6476C1FF-3CD6-44DC-8037-55FA64378AB0}">
      <text>
        <r>
          <rPr>
            <b/>
            <sz val="8"/>
            <color indexed="81"/>
            <rFont val="Tahoma"/>
            <family val="2"/>
          </rPr>
          <t>Bolsa de Valores de Guayaquil:</t>
        </r>
        <r>
          <rPr>
            <sz val="8"/>
            <color indexed="81"/>
            <rFont val="Tahoma"/>
            <family val="2"/>
          </rPr>
          <t xml:space="preserve">
DECIDIDO EN JUNTA EXTRAORDINARIA EL 22/03/2007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Econ. Mauricio Murillo</author>
    <author>CC</author>
  </authors>
  <commentList>
    <comment ref="J10" authorId="0" shapeId="0" xr:uid="{BEBC8A75-33EE-450B-A378-B433A9AF400C}">
      <text>
        <r>
          <rPr>
            <b/>
            <sz val="8"/>
            <color indexed="81"/>
            <rFont val="Tahoma"/>
            <family val="2"/>
          </rPr>
          <t>NOTA: No se toma en cuenta acciones en tesoreria por un valor de USD$15,576.
Ajustando por este valor el capital sería de USD$ 20,984,424</t>
        </r>
      </text>
    </comment>
    <comment ref="L10" authorId="0" shapeId="0" xr:uid="{058C506C-6AF0-400B-86C7-F927A42B2988}">
      <text>
        <r>
          <rPr>
            <b/>
            <sz val="8"/>
            <color indexed="81"/>
            <rFont val="Tahoma"/>
            <family val="2"/>
          </rPr>
          <t>NOTA: No se toma en cuenta acciones en tesoreria por un valor de 15,576 acciones.
Ajustando por este valor el # de acciones en circulación sería de 20,984,424acciones.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3" authorId="1" shapeId="0" xr:uid="{4B642022-CF37-41F7-9E4C-A64F09A1A469}">
      <text>
        <r>
          <rPr>
            <b/>
            <sz val="10"/>
            <color indexed="81"/>
            <rFont val="Tahoma"/>
            <family val="2"/>
          </rPr>
          <t>CC:</t>
        </r>
        <r>
          <rPr>
            <sz val="10"/>
            <color indexed="81"/>
            <rFont val="Tahoma"/>
            <family val="2"/>
          </rPr>
          <t xml:space="preserve">
Reparticion del 100%</t>
        </r>
      </text>
    </comment>
  </commentList>
</comments>
</file>

<file path=xl/sharedStrings.xml><?xml version="1.0" encoding="utf-8"?>
<sst xmlns="http://schemas.openxmlformats.org/spreadsheetml/2006/main" count="2026" uniqueCount="104">
  <si>
    <t xml:space="preserve">DIVIDENDOS ENTREGADOS POR EMISORES DE ACCIONES </t>
  </si>
  <si>
    <t>DEL 01 DE ENERO DE 2002 A LA FECHA</t>
  </si>
  <si>
    <t>EMISOR</t>
  </si>
  <si>
    <t>VALOR NOMINAL
UNITARIO</t>
  </si>
  <si>
    <t>DIVIDENDO 
EFECTIVO TOTAL</t>
  </si>
  <si>
    <t>DIVIDENDO EFECTIVO
POR ACCION</t>
  </si>
  <si>
    <t>Agrícola Industrial Tropical S.A. Agrotropical</t>
  </si>
  <si>
    <t>Rio Congo</t>
  </si>
  <si>
    <t>Meriza S.A.</t>
  </si>
  <si>
    <t>Cerveceria Andina</t>
  </si>
  <si>
    <t>Cristalería del Ecuador Cridesa</t>
  </si>
  <si>
    <t>Industrias Ales</t>
  </si>
  <si>
    <t>San Carlos</t>
  </si>
  <si>
    <t>Hotel Colón Internacional</t>
  </si>
  <si>
    <t>Banco Bolivariano</t>
  </si>
  <si>
    <t>Banco de Guayaquil</t>
  </si>
  <si>
    <t>Banco del Pichincha</t>
  </si>
  <si>
    <t>Banco Solidario S.A.</t>
  </si>
  <si>
    <t>Inversancarlos S.A.</t>
  </si>
  <si>
    <t>Produbanco S. A.</t>
  </si>
  <si>
    <t>Corporación de Desarrollo de Mercado
 Secundario de Hipotecas CTH</t>
  </si>
  <si>
    <t xml:space="preserve">                                        </t>
  </si>
  <si>
    <t>El Tecal</t>
  </si>
  <si>
    <t>Holcim Ecuador</t>
  </si>
  <si>
    <t>-</t>
  </si>
  <si>
    <t>Camposanto Santa Ana Campsana S.A</t>
  </si>
  <si>
    <t>La Reserva Forestal</t>
  </si>
  <si>
    <t>Roadtracking Ecuador S.A.</t>
  </si>
  <si>
    <t xml:space="preserve">
SUSCRIPCIÓN DE NUEVAS ACCIONES</t>
  </si>
  <si>
    <t>DIVIDENDO 
ACCIÓN 
(en dólares)</t>
  </si>
  <si>
    <t>FECHA DE RESOLUCIÓN</t>
  </si>
  <si>
    <t>Banco Amazonas</t>
  </si>
  <si>
    <t>% DIVIDENDO
ACCION</t>
  </si>
  <si>
    <t>Cerro Verde Forestal BIGFOREST</t>
  </si>
  <si>
    <t>Constructora Importadora Alvarez Burbano S.A CIALCO</t>
  </si>
  <si>
    <t>Corporación Favorita C.A.</t>
  </si>
  <si>
    <t>div_codemi</t>
  </si>
  <si>
    <t>div_emisor</t>
  </si>
  <si>
    <t>div_fecha</t>
  </si>
  <si>
    <t>div_valnomi</t>
  </si>
  <si>
    <t>div_efectivo</t>
  </si>
  <si>
    <t>div_accion</t>
  </si>
  <si>
    <t>E.31</t>
  </si>
  <si>
    <t>E.24</t>
  </si>
  <si>
    <t>E.36</t>
  </si>
  <si>
    <t>div_status</t>
  </si>
  <si>
    <t>ESTADO</t>
  </si>
  <si>
    <t>Corporacion MultiBG</t>
  </si>
  <si>
    <t>EL Sendero Forestal</t>
  </si>
  <si>
    <t>El Refugio Forestal</t>
  </si>
  <si>
    <t>Superdeporte</t>
  </si>
  <si>
    <t>Conjunto Clinico Nacional CONCLINA C.A.</t>
  </si>
  <si>
    <t>Holding Tonicorp</t>
  </si>
  <si>
    <t>La Colina Forestal</t>
  </si>
  <si>
    <t>La Estancia Forestal</t>
  </si>
  <si>
    <t>La Campiña Forestal</t>
  </si>
  <si>
    <t>La Sabana Forestal</t>
  </si>
  <si>
    <t>Cerro Alto Forestal</t>
  </si>
  <si>
    <t>Retratorec</t>
  </si>
  <si>
    <t>La Cumbre Forestal</t>
  </si>
  <si>
    <t>Alicosta BK Holding</t>
  </si>
  <si>
    <t>Surpapelcorp</t>
  </si>
  <si>
    <t>Dolmen</t>
  </si>
  <si>
    <t>Cepsa</t>
  </si>
  <si>
    <t>Cervecería Nacional CN</t>
  </si>
  <si>
    <t xml:space="preserve"> Cementos UNACEM (antes Lafarge)</t>
  </si>
  <si>
    <t>Rio Grande Forestal</t>
  </si>
  <si>
    <t>La Vanguardia Forestal</t>
  </si>
  <si>
    <t>La Ensenada Forestal</t>
  </si>
  <si>
    <t>Natluk</t>
  </si>
  <si>
    <t>Bolsa de Valores de Guayaquil</t>
  </si>
  <si>
    <t>Bolsa de Valores de Quito</t>
  </si>
  <si>
    <t>Omni Hospital</t>
  </si>
  <si>
    <t># VTP</t>
  </si>
  <si>
    <t>Dividendo x VTP</t>
  </si>
  <si>
    <t>Rend VN</t>
  </si>
  <si>
    <t>Rend Precio</t>
  </si>
  <si>
    <t>GM Hotel</t>
  </si>
  <si>
    <t>Hotel Ciudad del Rio</t>
  </si>
  <si>
    <t>Valle Grande Forestal</t>
  </si>
  <si>
    <t>Beverage Brands Patents &amp; Company</t>
  </si>
  <si>
    <t>OK</t>
  </si>
  <si>
    <r>
      <t>CAPITAL ANTERIOR
AL EVENTO</t>
    </r>
    <r>
      <rPr>
        <b/>
        <sz val="12"/>
        <rFont val="Poppins Light"/>
      </rPr>
      <t>*</t>
    </r>
  </si>
  <si>
    <r>
      <t>CAPITAL LUEGO
DEL EVENTO</t>
    </r>
    <r>
      <rPr>
        <b/>
        <sz val="12"/>
        <rFont val="Poppins Light"/>
      </rPr>
      <t>*</t>
    </r>
  </si>
  <si>
    <r>
      <t># ACCIONES  ANTES 
DEL EVENTO</t>
    </r>
    <r>
      <rPr>
        <b/>
        <sz val="12"/>
        <rFont val="Poppins Light"/>
      </rPr>
      <t>*</t>
    </r>
  </si>
  <si>
    <r>
      <t># ACCIONES  DESPUES
DEL EVENTO</t>
    </r>
    <r>
      <rPr>
        <b/>
        <sz val="12"/>
        <rFont val="Poppins Light"/>
      </rPr>
      <t>*</t>
    </r>
  </si>
  <si>
    <t>GM HOTEL</t>
  </si>
  <si>
    <r>
      <t>CAPITAL ANTERIOR
AL EVENTO</t>
    </r>
    <r>
      <rPr>
        <b/>
        <sz val="11"/>
        <rFont val="Poppins"/>
      </rPr>
      <t>*</t>
    </r>
  </si>
  <si>
    <r>
      <t>CAPITAL LUEGO
DEL EVENTO</t>
    </r>
    <r>
      <rPr>
        <b/>
        <sz val="11"/>
        <rFont val="Poppins"/>
      </rPr>
      <t>*</t>
    </r>
  </si>
  <si>
    <r>
      <t># ACCIONES  ANTES 
DEL EVENTO</t>
    </r>
    <r>
      <rPr>
        <b/>
        <sz val="11"/>
        <rFont val="Poppins"/>
      </rPr>
      <t>*</t>
    </r>
  </si>
  <si>
    <r>
      <t># ACCIONES  DESPUES
DEL EVENTO</t>
    </r>
    <r>
      <rPr>
        <b/>
        <sz val="11"/>
        <rFont val="Poppins"/>
      </rPr>
      <t>*</t>
    </r>
  </si>
  <si>
    <r>
      <t>CAPITAL ANTERIOR
AL EVENTO</t>
    </r>
    <r>
      <rPr>
        <b/>
        <sz val="12"/>
        <rFont val="Poppins"/>
      </rPr>
      <t>*</t>
    </r>
  </si>
  <si>
    <r>
      <t>CAPITAL LUEGO
DEL EVENTO</t>
    </r>
    <r>
      <rPr>
        <b/>
        <sz val="12"/>
        <rFont val="Poppins"/>
      </rPr>
      <t>*</t>
    </r>
  </si>
  <si>
    <r>
      <t># ACCIONES  ANTES 
DEL EVENTO</t>
    </r>
    <r>
      <rPr>
        <b/>
        <sz val="12"/>
        <rFont val="Poppins"/>
      </rPr>
      <t>*</t>
    </r>
  </si>
  <si>
    <r>
      <t># ACCIONES  DESPUES
DEL EVENTO</t>
    </r>
    <r>
      <rPr>
        <b/>
        <sz val="12"/>
        <rFont val="Poppins"/>
      </rPr>
      <t>*</t>
    </r>
  </si>
  <si>
    <t>Siempreverde</t>
  </si>
  <si>
    <t>Continental Tire Andina</t>
  </si>
  <si>
    <r>
      <t>CAPITAL ANTERIOR
AL EVENTO</t>
    </r>
    <r>
      <rPr>
        <b/>
        <sz val="10"/>
        <rFont val="Poppins"/>
      </rPr>
      <t>*</t>
    </r>
  </si>
  <si>
    <r>
      <t>CAPITAL LUEGO
DEL EVENTO</t>
    </r>
    <r>
      <rPr>
        <b/>
        <sz val="10"/>
        <rFont val="Poppins"/>
      </rPr>
      <t>*</t>
    </r>
  </si>
  <si>
    <r>
      <t># ACCIONES  ANTES 
DEL EVENTO</t>
    </r>
    <r>
      <rPr>
        <b/>
        <sz val="10"/>
        <rFont val="Poppins"/>
      </rPr>
      <t>*</t>
    </r>
  </si>
  <si>
    <r>
      <t># ACCIONES  DESPUES
DEL EVENTO</t>
    </r>
    <r>
      <rPr>
        <b/>
        <sz val="10"/>
        <rFont val="Poppins"/>
      </rPr>
      <t>*</t>
    </r>
  </si>
  <si>
    <t>TIPO DE 
ACCION</t>
  </si>
  <si>
    <t>Ordinarias</t>
  </si>
  <si>
    <t>Preferidas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</si>
</sst>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3" formatCode="_ * #,##0.00_ ;_ * \-#,##0.00_ ;_ * &quot;-&quot;??_ ;_ @_ "/>
    <numFmt numFmtId="164" formatCode="_(* #,##0_);_(* \(#,##0\);_(* &quot;-&quot;??_);_(@_)"/>
    <numFmt numFmtId="165" formatCode="0.00000000"/>
    <numFmt numFmtId="166" formatCode="0.00000"/>
    <numFmt numFmtId="167" formatCode="0.0000"/>
    <numFmt numFmtId="168" formatCode="0.000"/>
    <numFmt numFmtId="169" formatCode="_ * #,##0.0_ ;_ * \-#,##0.0_ ;_ * &quot;-&quot;??_ ;_ @_ "/>
    <numFmt numFmtId="170" formatCode="_ * #,##0_ ;_ * \-#,##0_ ;_ * &quot;-&quot;??_ ;_ @_ "/>
    <numFmt numFmtId="171" formatCode="_ * #,##0.0000_ ;_ * \-#,##0.0000_ ;_ * &quot;-&quot;??_ ;_ @_ "/>
    <numFmt numFmtId="172" formatCode="0.0%"/>
    <numFmt numFmtId="173" formatCode="_ * #,##0.00000_ ;_ * \-#,##0.00000_ ;_ * &quot;-&quot;??_ ;_ @_ "/>
    <numFmt numFmtId="174" formatCode="_-* #,##0.0000000_-;\-* #,##0.0000000_-;_-* &quot;-&quot;??_-;_-@_-"/>
  </numFmts>
  <fonts count="39">
    <font>
      <sz val="10"/>
      <name val="Arial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9"/>
      <name val="Arial"/>
      <family val="2"/>
    </font>
    <font>
      <sz val="10"/>
      <name val="Poppins Light"/>
    </font>
    <font>
      <b/>
      <sz val="10"/>
      <name val="Poppins Light"/>
    </font>
    <font>
      <b/>
      <sz val="12"/>
      <name val="Poppins Light"/>
    </font>
    <font>
      <sz val="9"/>
      <name val="Poppins Light"/>
    </font>
    <font>
      <b/>
      <sz val="9"/>
      <name val="Poppins Light"/>
    </font>
    <font>
      <sz val="9"/>
      <color indexed="9"/>
      <name val="Poppins Light"/>
    </font>
    <font>
      <sz val="12"/>
      <name val="Poppins Light"/>
    </font>
    <font>
      <sz val="11"/>
      <name val="Poppins"/>
    </font>
    <font>
      <b/>
      <sz val="11"/>
      <name val="Poppins"/>
    </font>
    <font>
      <sz val="10"/>
      <name val="Poppins"/>
    </font>
    <font>
      <sz val="12"/>
      <name val="Poppins"/>
    </font>
    <font>
      <b/>
      <sz val="10"/>
      <name val="Poppins"/>
    </font>
    <font>
      <b/>
      <sz val="12"/>
      <name val="Poppins"/>
    </font>
    <font>
      <sz val="9"/>
      <name val="Poppins"/>
    </font>
    <font>
      <sz val="10"/>
      <color indexed="8"/>
      <name val="Poppins"/>
    </font>
    <font>
      <sz val="10"/>
      <color indexed="10"/>
      <name val="Poppins"/>
    </font>
    <font>
      <sz val="10"/>
      <name val="Poppins "/>
    </font>
    <font>
      <b/>
      <sz val="10"/>
      <name val="Poppins "/>
    </font>
    <font>
      <sz val="10"/>
      <color indexed="22"/>
      <name val="Poppins"/>
    </font>
    <font>
      <sz val="10"/>
      <name val="Arial"/>
      <family val="2"/>
    </font>
    <font>
      <b/>
      <sz val="11"/>
      <color theme="0"/>
      <name val="Poppins Light"/>
    </font>
    <font>
      <sz val="8"/>
      <color rgb="FF000000"/>
      <name val="Poppins Light"/>
    </font>
    <font>
      <sz val="9"/>
      <color rgb="FF000000"/>
      <name val="Poppins Light"/>
    </font>
    <font>
      <b/>
      <sz val="12"/>
      <color theme="0"/>
      <name val="Poppins Light"/>
    </font>
    <font>
      <b/>
      <sz val="12"/>
      <color theme="0"/>
      <name val="Poppins"/>
    </font>
    <font>
      <b/>
      <sz val="11"/>
      <color theme="0"/>
      <name val="Poppins"/>
    </font>
    <font>
      <b/>
      <sz val="9"/>
      <color theme="0"/>
      <name val="Poppins Light"/>
    </font>
    <font>
      <b/>
      <sz val="10"/>
      <color theme="0"/>
      <name val="Poppins"/>
    </font>
    <font>
      <sz val="10"/>
      <color rgb="FF002060"/>
      <name val="Poppins"/>
    </font>
    <font>
      <sz val="10"/>
      <color theme="0"/>
      <name val="Poppins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E059F"/>
        <bgColor indexed="64"/>
      </patternFill>
    </fill>
    <fill>
      <patternFill patternType="solid">
        <fgColor rgb="FF27CC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D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264">
    <xf numFmtId="0" fontId="0" fillId="0" borderId="0" xfId="0"/>
    <xf numFmtId="0" fontId="9" fillId="0" borderId="0" xfId="0" applyFont="1"/>
    <xf numFmtId="43" fontId="9" fillId="0" borderId="0" xfId="2" applyFont="1" applyFill="1" applyAlignment="1"/>
    <xf numFmtId="170" fontId="9" fillId="0" borderId="0" xfId="2" applyNumberFormat="1" applyFont="1" applyFill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9" fillId="5" borderId="0" xfId="8" applyFont="1" applyFill="1" applyAlignment="1">
      <alignment horizontal="centerContinuous" vertical="center" wrapText="1"/>
    </xf>
    <xf numFmtId="170" fontId="9" fillId="0" borderId="0" xfId="2" applyNumberFormat="1" applyFont="1" applyFill="1" applyAlignment="1">
      <alignment horizontal="center"/>
    </xf>
    <xf numFmtId="170" fontId="9" fillId="0" borderId="0" xfId="0" applyNumberFormat="1" applyFont="1"/>
    <xf numFmtId="0" fontId="10" fillId="0" borderId="0" xfId="0" applyFont="1"/>
    <xf numFmtId="0" fontId="30" fillId="0" borderId="0" xfId="0" applyFont="1"/>
    <xf numFmtId="43" fontId="9" fillId="0" borderId="0" xfId="9" applyNumberFormat="1" applyFont="1"/>
    <xf numFmtId="174" fontId="9" fillId="0" borderId="0" xfId="0" applyNumberFormat="1" applyFont="1"/>
    <xf numFmtId="0" fontId="12" fillId="0" borderId="0" xfId="0" applyFont="1"/>
    <xf numFmtId="43" fontId="12" fillId="0" borderId="0" xfId="2" applyFont="1" applyFill="1" applyAlignment="1"/>
    <xf numFmtId="170" fontId="12" fillId="0" borderId="0" xfId="2" applyNumberFormat="1" applyFont="1" applyFill="1"/>
    <xf numFmtId="0" fontId="12" fillId="0" borderId="0" xfId="0" applyFont="1" applyAlignment="1">
      <alignment horizontal="center"/>
    </xf>
    <xf numFmtId="170" fontId="12" fillId="0" borderId="0" xfId="2" applyNumberFormat="1" applyFont="1" applyFill="1" applyAlignment="1">
      <alignment horizontal="center"/>
    </xf>
    <xf numFmtId="170" fontId="12" fillId="0" borderId="0" xfId="0" applyNumberFormat="1" applyFont="1"/>
    <xf numFmtId="0" fontId="13" fillId="0" borderId="0" xfId="0" applyFont="1"/>
    <xf numFmtId="0" fontId="31" fillId="0" borderId="0" xfId="0" applyFont="1"/>
    <xf numFmtId="43" fontId="12" fillId="0" borderId="0" xfId="9" applyNumberFormat="1" applyFont="1"/>
    <xf numFmtId="174" fontId="12" fillId="0" borderId="0" xfId="0" applyNumberFormat="1" applyFont="1"/>
    <xf numFmtId="0" fontId="12" fillId="2" borderId="0" xfId="0" applyFont="1" applyFill="1"/>
    <xf numFmtId="0" fontId="13" fillId="3" borderId="0" xfId="0" applyFont="1" applyFill="1"/>
    <xf numFmtId="43" fontId="14" fillId="0" borderId="0" xfId="2" applyFont="1" applyFill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/>
    <xf numFmtId="0" fontId="32" fillId="6" borderId="0" xfId="8" applyFont="1" applyFill="1" applyAlignment="1">
      <alignment horizontal="centerContinuous"/>
    </xf>
    <xf numFmtId="0" fontId="16" fillId="0" borderId="0" xfId="0" applyFont="1"/>
    <xf numFmtId="43" fontId="16" fillId="0" borderId="0" xfId="2" applyFont="1" applyFill="1" applyAlignment="1"/>
    <xf numFmtId="170" fontId="16" fillId="0" borderId="0" xfId="2" applyNumberFormat="1" applyFont="1" applyFill="1"/>
    <xf numFmtId="0" fontId="16" fillId="0" borderId="0" xfId="0" applyFont="1" applyAlignment="1">
      <alignment horizontal="center"/>
    </xf>
    <xf numFmtId="0" fontId="33" fillId="6" borderId="0" xfId="8" applyFont="1" applyFill="1" applyAlignment="1">
      <alignment horizontal="centerContinuous"/>
    </xf>
    <xf numFmtId="0" fontId="34" fillId="6" borderId="0" xfId="8" applyFont="1" applyFill="1" applyAlignment="1">
      <alignment horizontal="centerContinuous"/>
    </xf>
    <xf numFmtId="0" fontId="34" fillId="5" borderId="0" xfId="8" applyFont="1" applyFill="1" applyAlignment="1">
      <alignment horizontal="centerContinuous" vertical="center" wrapText="1"/>
    </xf>
    <xf numFmtId="0" fontId="17" fillId="0" borderId="0" xfId="0" applyFont="1" applyAlignment="1">
      <alignment horizontal="center"/>
    </xf>
    <xf numFmtId="0" fontId="18" fillId="0" borderId="0" xfId="0" applyFont="1"/>
    <xf numFmtId="43" fontId="18" fillId="0" borderId="0" xfId="2" applyFont="1" applyFill="1" applyAlignment="1"/>
    <xf numFmtId="170" fontId="18" fillId="0" borderId="0" xfId="2" applyNumberFormat="1" applyFont="1" applyFill="1"/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2" fillId="0" borderId="0" xfId="0" applyFont="1"/>
    <xf numFmtId="0" fontId="4" fillId="0" borderId="0" xfId="0" applyFont="1"/>
    <xf numFmtId="15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7" fontId="4" fillId="0" borderId="0" xfId="0" applyNumberFormat="1" applyFont="1"/>
    <xf numFmtId="170" fontId="4" fillId="0" borderId="0" xfId="3" applyNumberFormat="1" applyFont="1" applyFill="1"/>
    <xf numFmtId="170" fontId="4" fillId="0" borderId="0" xfId="3" applyNumberFormat="1" applyFont="1" applyFill="1" applyAlignment="1">
      <alignment horizontal="center"/>
    </xf>
    <xf numFmtId="4" fontId="4" fillId="0" borderId="0" xfId="3" applyNumberFormat="1" applyFont="1" applyFill="1" applyAlignment="1"/>
    <xf numFmtId="166" fontId="4" fillId="0" borderId="0" xfId="0" applyNumberFormat="1" applyFont="1"/>
    <xf numFmtId="172" fontId="4" fillId="0" borderId="0" xfId="10" applyNumberFormat="1" applyFont="1" applyFill="1" applyAlignment="1">
      <alignment horizontal="center"/>
    </xf>
    <xf numFmtId="168" fontId="4" fillId="0" borderId="0" xfId="0" applyNumberFormat="1" applyFont="1" applyAlignment="1">
      <alignment horizontal="center"/>
    </xf>
    <xf numFmtId="169" fontId="4" fillId="0" borderId="0" xfId="3" applyNumberFormat="1" applyFont="1" applyFill="1"/>
    <xf numFmtId="167" fontId="4" fillId="0" borderId="0" xfId="0" applyNumberFormat="1" applyFont="1" applyAlignment="1">
      <alignment horizontal="center"/>
    </xf>
    <xf numFmtId="4" fontId="4" fillId="0" borderId="0" xfId="3" applyNumberFormat="1" applyFont="1" applyFill="1" applyBorder="1" applyAlignment="1"/>
    <xf numFmtId="166" fontId="4" fillId="0" borderId="0" xfId="3" applyNumberFormat="1" applyFont="1" applyFill="1" applyBorder="1" applyAlignment="1"/>
    <xf numFmtId="43" fontId="4" fillId="0" borderId="0" xfId="3" applyFont="1" applyFill="1"/>
    <xf numFmtId="17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/>
    <xf numFmtId="164" fontId="4" fillId="0" borderId="0" xfId="3" applyNumberFormat="1" applyFont="1" applyFill="1" applyBorder="1" applyAlignment="1">
      <alignment horizontal="center"/>
    </xf>
    <xf numFmtId="171" fontId="4" fillId="0" borderId="0" xfId="3" applyNumberFormat="1" applyFont="1" applyFill="1"/>
    <xf numFmtId="15" fontId="18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70" fontId="18" fillId="0" borderId="0" xfId="3" applyNumberFormat="1" applyFont="1" applyFill="1" applyAlignment="1"/>
    <xf numFmtId="167" fontId="18" fillId="0" borderId="0" xfId="0" applyNumberFormat="1" applyFont="1"/>
    <xf numFmtId="170" fontId="18" fillId="0" borderId="0" xfId="3" applyNumberFormat="1" applyFont="1" applyFill="1"/>
    <xf numFmtId="170" fontId="18" fillId="0" borderId="0" xfId="3" applyNumberFormat="1" applyFont="1" applyFill="1" applyAlignment="1">
      <alignment horizontal="center"/>
    </xf>
    <xf numFmtId="172" fontId="18" fillId="0" borderId="0" xfId="10" applyNumberFormat="1" applyFont="1" applyFill="1" applyAlignment="1">
      <alignment horizontal="center"/>
    </xf>
    <xf numFmtId="0" fontId="23" fillId="0" borderId="0" xfId="0" applyFont="1"/>
    <xf numFmtId="4" fontId="18" fillId="0" borderId="0" xfId="3" applyNumberFormat="1" applyFont="1" applyFill="1" applyAlignment="1"/>
    <xf numFmtId="166" fontId="18" fillId="0" borderId="0" xfId="0" applyNumberFormat="1" applyFont="1"/>
    <xf numFmtId="166" fontId="18" fillId="0" borderId="0" xfId="0" applyNumberFormat="1" applyFont="1" applyAlignment="1">
      <alignment horizontal="right"/>
    </xf>
    <xf numFmtId="170" fontId="18" fillId="0" borderId="0" xfId="0" applyNumberFormat="1" applyFont="1" applyAlignment="1">
      <alignment horizontal="center"/>
    </xf>
    <xf numFmtId="168" fontId="18" fillId="0" borderId="0" xfId="0" applyNumberFormat="1" applyFont="1" applyAlignment="1">
      <alignment horizontal="center"/>
    </xf>
    <xf numFmtId="169" fontId="18" fillId="0" borderId="0" xfId="3" applyNumberFormat="1" applyFont="1" applyFill="1"/>
    <xf numFmtId="167" fontId="18" fillId="0" borderId="0" xfId="0" applyNumberFormat="1" applyFont="1" applyAlignment="1">
      <alignment horizontal="center"/>
    </xf>
    <xf numFmtId="4" fontId="18" fillId="0" borderId="0" xfId="3" applyNumberFormat="1" applyFont="1" applyFill="1" applyBorder="1" applyAlignment="1"/>
    <xf numFmtId="166" fontId="18" fillId="0" borderId="0" xfId="3" applyNumberFormat="1" applyFont="1" applyFill="1" applyBorder="1" applyAlignment="1"/>
    <xf numFmtId="43" fontId="18" fillId="0" borderId="0" xfId="3" applyFont="1" applyFill="1"/>
    <xf numFmtId="0" fontId="20" fillId="7" borderId="0" xfId="0" applyFont="1" applyFill="1"/>
    <xf numFmtId="15" fontId="20" fillId="7" borderId="0" xfId="0" applyNumberFormat="1" applyFont="1" applyFill="1" applyAlignment="1">
      <alignment horizontal="center"/>
    </xf>
    <xf numFmtId="2" fontId="20" fillId="7" borderId="0" xfId="0" applyNumberFormat="1" applyFont="1" applyFill="1" applyAlignment="1">
      <alignment horizontal="center"/>
    </xf>
    <xf numFmtId="4" fontId="20" fillId="7" borderId="0" xfId="3" applyNumberFormat="1" applyFont="1" applyFill="1" applyAlignment="1"/>
    <xf numFmtId="166" fontId="20" fillId="7" borderId="0" xfId="0" applyNumberFormat="1" applyFont="1" applyFill="1"/>
    <xf numFmtId="170" fontId="20" fillId="7" borderId="0" xfId="3" applyNumberFormat="1" applyFont="1" applyFill="1"/>
    <xf numFmtId="170" fontId="20" fillId="7" borderId="0" xfId="3" applyNumberFormat="1" applyFont="1" applyFill="1" applyAlignment="1">
      <alignment horizontal="center"/>
    </xf>
    <xf numFmtId="172" fontId="20" fillId="7" borderId="0" xfId="10" applyNumberFormat="1" applyFont="1" applyFill="1" applyAlignment="1">
      <alignment horizontal="center"/>
    </xf>
    <xf numFmtId="0" fontId="18" fillId="2" borderId="0" xfId="0" applyFont="1" applyFill="1"/>
    <xf numFmtId="15" fontId="18" fillId="2" borderId="0" xfId="0" applyNumberFormat="1" applyFont="1" applyFill="1" applyAlignment="1">
      <alignment horizontal="center"/>
    </xf>
    <xf numFmtId="2" fontId="18" fillId="2" borderId="0" xfId="0" applyNumberFormat="1" applyFont="1" applyFill="1" applyAlignment="1">
      <alignment horizontal="center"/>
    </xf>
    <xf numFmtId="4" fontId="18" fillId="2" borderId="0" xfId="3" applyNumberFormat="1" applyFont="1" applyFill="1" applyAlignment="1"/>
    <xf numFmtId="166" fontId="18" fillId="2" borderId="0" xfId="0" applyNumberFormat="1" applyFont="1" applyFill="1"/>
    <xf numFmtId="170" fontId="18" fillId="2" borderId="0" xfId="3" applyNumberFormat="1" applyFont="1" applyFill="1"/>
    <xf numFmtId="170" fontId="18" fillId="2" borderId="0" xfId="3" applyNumberFormat="1" applyFont="1" applyFill="1" applyAlignment="1">
      <alignment horizontal="center"/>
    </xf>
    <xf numFmtId="172" fontId="18" fillId="2" borderId="0" xfId="10" applyNumberFormat="1" applyFont="1" applyFill="1" applyAlignment="1">
      <alignment horizontal="center"/>
    </xf>
    <xf numFmtId="170" fontId="18" fillId="0" borderId="0" xfId="3" applyNumberFormat="1" applyFont="1" applyFill="1" applyBorder="1" applyAlignment="1">
      <alignment horizontal="center"/>
    </xf>
    <xf numFmtId="4" fontId="18" fillId="0" borderId="0" xfId="3" applyNumberFormat="1" applyFont="1" applyFill="1"/>
    <xf numFmtId="164" fontId="18" fillId="0" borderId="0" xfId="3" applyNumberFormat="1" applyFont="1" applyFill="1"/>
    <xf numFmtId="0" fontId="20" fillId="8" borderId="0" xfId="0" applyFont="1" applyFill="1"/>
    <xf numFmtId="15" fontId="20" fillId="8" borderId="0" xfId="0" applyNumberFormat="1" applyFont="1" applyFill="1" applyAlignment="1">
      <alignment horizontal="center"/>
    </xf>
    <xf numFmtId="2" fontId="20" fillId="8" borderId="0" xfId="0" applyNumberFormat="1" applyFont="1" applyFill="1" applyAlignment="1">
      <alignment horizontal="center"/>
    </xf>
    <xf numFmtId="4" fontId="20" fillId="8" borderId="0" xfId="3" applyNumberFormat="1" applyFont="1" applyFill="1" applyAlignment="1"/>
    <xf numFmtId="166" fontId="20" fillId="8" borderId="0" xfId="0" applyNumberFormat="1" applyFont="1" applyFill="1"/>
    <xf numFmtId="170" fontId="20" fillId="8" borderId="0" xfId="3" applyNumberFormat="1" applyFont="1" applyFill="1"/>
    <xf numFmtId="170" fontId="20" fillId="8" borderId="0" xfId="3" applyNumberFormat="1" applyFont="1" applyFill="1" applyAlignment="1">
      <alignment horizontal="center"/>
    </xf>
    <xf numFmtId="172" fontId="20" fillId="8" borderId="0" xfId="10" applyNumberFormat="1" applyFont="1" applyFill="1" applyAlignment="1">
      <alignment horizontal="center"/>
    </xf>
    <xf numFmtId="164" fontId="18" fillId="0" borderId="0" xfId="3" applyNumberFormat="1" applyFont="1" applyFill="1" applyBorder="1" applyAlignment="1">
      <alignment horizontal="center"/>
    </xf>
    <xf numFmtId="171" fontId="18" fillId="0" borderId="0" xfId="3" applyNumberFormat="1" applyFont="1" applyFill="1"/>
    <xf numFmtId="164" fontId="18" fillId="0" borderId="0" xfId="3" applyNumberFormat="1" applyFont="1" applyFill="1" applyBorder="1"/>
    <xf numFmtId="165" fontId="18" fillId="0" borderId="0" xfId="3" applyNumberFormat="1" applyFont="1" applyFill="1" applyBorder="1" applyAlignment="1"/>
    <xf numFmtId="43" fontId="18" fillId="0" borderId="0" xfId="3" applyFont="1" applyFill="1" applyBorder="1" applyAlignment="1">
      <alignment horizontal="center"/>
    </xf>
    <xf numFmtId="0" fontId="20" fillId="0" borderId="0" xfId="0" applyFont="1"/>
    <xf numFmtId="2" fontId="20" fillId="0" borderId="0" xfId="0" applyNumberFormat="1" applyFont="1" applyAlignment="1">
      <alignment horizontal="center"/>
    </xf>
    <xf numFmtId="4" fontId="20" fillId="0" borderId="0" xfId="3" applyNumberFormat="1" applyFont="1" applyFill="1" applyAlignment="1"/>
    <xf numFmtId="166" fontId="20" fillId="0" borderId="0" xfId="0" applyNumberFormat="1" applyFont="1"/>
    <xf numFmtId="170" fontId="20" fillId="0" borderId="0" xfId="3" applyNumberFormat="1" applyFont="1" applyFill="1"/>
    <xf numFmtId="170" fontId="20" fillId="0" borderId="0" xfId="3" applyNumberFormat="1" applyFont="1" applyFill="1" applyAlignment="1">
      <alignment horizontal="center"/>
    </xf>
    <xf numFmtId="172" fontId="20" fillId="0" borderId="0" xfId="10" applyNumberFormat="1" applyFont="1" applyFill="1" applyAlignment="1">
      <alignment horizontal="center"/>
    </xf>
    <xf numFmtId="0" fontId="20" fillId="9" borderId="0" xfId="0" applyFont="1" applyFill="1"/>
    <xf numFmtId="15" fontId="20" fillId="9" borderId="0" xfId="0" applyNumberFormat="1" applyFont="1" applyFill="1" applyAlignment="1">
      <alignment horizontal="center"/>
    </xf>
    <xf numFmtId="2" fontId="20" fillId="9" borderId="0" xfId="0" applyNumberFormat="1" applyFont="1" applyFill="1" applyAlignment="1">
      <alignment horizontal="center"/>
    </xf>
    <xf numFmtId="4" fontId="20" fillId="9" borderId="0" xfId="3" applyNumberFormat="1" applyFont="1" applyFill="1" applyAlignment="1"/>
    <xf numFmtId="166" fontId="20" fillId="9" borderId="0" xfId="0" applyNumberFormat="1" applyFont="1" applyFill="1"/>
    <xf numFmtId="170" fontId="20" fillId="9" borderId="0" xfId="3" applyNumberFormat="1" applyFont="1" applyFill="1"/>
    <xf numFmtId="170" fontId="20" fillId="9" borderId="0" xfId="3" applyNumberFormat="1" applyFont="1" applyFill="1" applyAlignment="1">
      <alignment horizontal="center"/>
    </xf>
    <xf numFmtId="172" fontId="20" fillId="9" borderId="0" xfId="10" applyNumberFormat="1" applyFont="1" applyFill="1" applyAlignment="1">
      <alignment horizontal="center"/>
    </xf>
    <xf numFmtId="0" fontId="20" fillId="4" borderId="0" xfId="0" applyFont="1" applyFill="1"/>
    <xf numFmtId="15" fontId="20" fillId="4" borderId="0" xfId="0" applyNumberFormat="1" applyFont="1" applyFill="1" applyAlignment="1">
      <alignment horizontal="center"/>
    </xf>
    <xf numFmtId="2" fontId="20" fillId="4" borderId="0" xfId="0" applyNumberFormat="1" applyFont="1" applyFill="1" applyAlignment="1">
      <alignment horizontal="center"/>
    </xf>
    <xf numFmtId="4" fontId="20" fillId="4" borderId="0" xfId="3" applyNumberFormat="1" applyFont="1" applyFill="1" applyAlignment="1"/>
    <xf numFmtId="166" fontId="20" fillId="4" borderId="0" xfId="3" applyNumberFormat="1" applyFont="1" applyFill="1" applyBorder="1" applyAlignment="1"/>
    <xf numFmtId="170" fontId="20" fillId="4" borderId="0" xfId="3" applyNumberFormat="1" applyFont="1" applyFill="1"/>
    <xf numFmtId="170" fontId="20" fillId="4" borderId="0" xfId="3" applyNumberFormat="1" applyFont="1" applyFill="1" applyBorder="1" applyAlignment="1">
      <alignment horizontal="center"/>
    </xf>
    <xf numFmtId="170" fontId="20" fillId="4" borderId="0" xfId="3" applyNumberFormat="1" applyFont="1" applyFill="1" applyAlignment="1">
      <alignment horizontal="center"/>
    </xf>
    <xf numFmtId="172" fontId="20" fillId="4" borderId="0" xfId="10" applyNumberFormat="1" applyFont="1" applyFill="1" applyAlignment="1">
      <alignment horizontal="center"/>
    </xf>
    <xf numFmtId="3" fontId="18" fillId="0" borderId="0" xfId="0" applyNumberFormat="1" applyFont="1"/>
    <xf numFmtId="166" fontId="18" fillId="0" borderId="0" xfId="3" applyNumberFormat="1" applyFont="1" applyFill="1" applyAlignment="1"/>
    <xf numFmtId="170" fontId="18" fillId="0" borderId="0" xfId="3" applyNumberFormat="1" applyFont="1" applyFill="1" applyBorder="1" applyAlignment="1">
      <alignment horizontal="right"/>
    </xf>
    <xf numFmtId="10" fontId="18" fillId="0" borderId="0" xfId="10" applyNumberFormat="1" applyFont="1" applyFill="1" applyAlignment="1">
      <alignment horizontal="center"/>
    </xf>
    <xf numFmtId="9" fontId="18" fillId="0" borderId="0" xfId="10" applyFont="1" applyFill="1" applyAlignment="1">
      <alignment horizontal="center"/>
    </xf>
    <xf numFmtId="173" fontId="18" fillId="0" borderId="0" xfId="3" applyNumberFormat="1" applyFont="1" applyFill="1"/>
    <xf numFmtId="167" fontId="20" fillId="0" borderId="0" xfId="0" applyNumberFormat="1" applyFont="1"/>
    <xf numFmtId="15" fontId="20" fillId="0" borderId="0" xfId="0" applyNumberFormat="1" applyFont="1" applyAlignment="1">
      <alignment horizontal="center"/>
    </xf>
    <xf numFmtId="0" fontId="18" fillId="10" borderId="0" xfId="0" applyFont="1" applyFill="1"/>
    <xf numFmtId="15" fontId="18" fillId="10" borderId="0" xfId="0" applyNumberFormat="1" applyFont="1" applyFill="1" applyAlignment="1">
      <alignment horizontal="center"/>
    </xf>
    <xf numFmtId="2" fontId="18" fillId="10" borderId="0" xfId="0" applyNumberFormat="1" applyFont="1" applyFill="1" applyAlignment="1">
      <alignment horizontal="center"/>
    </xf>
    <xf numFmtId="4" fontId="18" fillId="10" borderId="0" xfId="3" applyNumberFormat="1" applyFont="1" applyFill="1" applyAlignment="1"/>
    <xf numFmtId="166" fontId="18" fillId="10" borderId="0" xfId="0" applyNumberFormat="1" applyFont="1" applyFill="1" applyAlignment="1">
      <alignment horizontal="right"/>
    </xf>
    <xf numFmtId="170" fontId="18" fillId="10" borderId="0" xfId="3" applyNumberFormat="1" applyFont="1" applyFill="1"/>
    <xf numFmtId="170" fontId="18" fillId="10" borderId="0" xfId="0" applyNumberFormat="1" applyFont="1" applyFill="1" applyAlignment="1">
      <alignment horizontal="center"/>
    </xf>
    <xf numFmtId="170" fontId="18" fillId="10" borderId="0" xfId="3" applyNumberFormat="1" applyFont="1" applyFill="1" applyAlignment="1">
      <alignment horizontal="center"/>
    </xf>
    <xf numFmtId="172" fontId="18" fillId="10" borderId="0" xfId="10" applyNumberFormat="1" applyFont="1" applyFill="1" applyAlignment="1">
      <alignment horizontal="center"/>
    </xf>
    <xf numFmtId="0" fontId="18" fillId="0" borderId="0" xfId="0" applyFont="1" applyAlignment="1">
      <alignment wrapText="1"/>
    </xf>
    <xf numFmtId="0" fontId="24" fillId="0" borderId="0" xfId="0" applyFont="1"/>
    <xf numFmtId="0" fontId="35" fillId="0" borderId="0" xfId="8" applyFont="1" applyAlignment="1">
      <alignment horizont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4" fontId="25" fillId="0" borderId="1" xfId="0" applyNumberFormat="1" applyFont="1" applyBorder="1" applyAlignment="1">
      <alignment vertical="center"/>
    </xf>
    <xf numFmtId="4" fontId="25" fillId="11" borderId="1" xfId="0" applyNumberFormat="1" applyFont="1" applyFill="1" applyBorder="1" applyAlignment="1">
      <alignment vertical="center"/>
    </xf>
    <xf numFmtId="172" fontId="25" fillId="0" borderId="1" xfId="9" applyNumberFormat="1" applyFont="1" applyBorder="1" applyAlignment="1">
      <alignment vertical="center"/>
    </xf>
    <xf numFmtId="0" fontId="36" fillId="5" borderId="0" xfId="8" applyFont="1" applyFill="1" applyAlignment="1">
      <alignment horizontal="centerContinuous" vertical="center" wrapText="1"/>
    </xf>
    <xf numFmtId="0" fontId="27" fillId="0" borderId="0" xfId="0" applyFont="1" applyAlignment="1">
      <alignment horizontal="center"/>
    </xf>
    <xf numFmtId="0" fontId="37" fillId="12" borderId="0" xfId="7" applyFont="1" applyFill="1" applyAlignment="1">
      <alignment horizontal="center"/>
    </xf>
    <xf numFmtId="0" fontId="38" fillId="12" borderId="0" xfId="7" applyFont="1" applyFill="1" applyAlignment="1">
      <alignment horizontal="center"/>
    </xf>
    <xf numFmtId="4" fontId="18" fillId="0" borderId="0" xfId="2" applyNumberFormat="1" applyFont="1" applyFill="1" applyAlignment="1"/>
    <xf numFmtId="170" fontId="18" fillId="0" borderId="0" xfId="2" applyNumberFormat="1" applyFont="1" applyFill="1" applyAlignment="1">
      <alignment horizontal="center"/>
    </xf>
    <xf numFmtId="172" fontId="18" fillId="0" borderId="0" xfId="9" applyNumberFormat="1" applyFont="1" applyFill="1" applyAlignment="1">
      <alignment horizontal="center"/>
    </xf>
    <xf numFmtId="169" fontId="18" fillId="0" borderId="0" xfId="2" applyNumberFormat="1" applyFont="1" applyFill="1"/>
    <xf numFmtId="4" fontId="18" fillId="0" borderId="0" xfId="2" applyNumberFormat="1" applyFont="1" applyFill="1" applyBorder="1" applyAlignment="1"/>
    <xf numFmtId="166" fontId="18" fillId="0" borderId="0" xfId="2" applyNumberFormat="1" applyFont="1" applyFill="1" applyBorder="1" applyAlignment="1"/>
    <xf numFmtId="43" fontId="18" fillId="0" borderId="0" xfId="2" applyFont="1" applyFill="1"/>
    <xf numFmtId="0" fontId="25" fillId="0" borderId="0" xfId="0" applyFont="1"/>
    <xf numFmtId="15" fontId="25" fillId="0" borderId="0" xfId="0" applyNumberFormat="1" applyFont="1" applyAlignment="1">
      <alignment horizontal="center"/>
    </xf>
    <xf numFmtId="2" fontId="25" fillId="0" borderId="0" xfId="0" applyNumberFormat="1" applyFont="1" applyAlignment="1">
      <alignment horizontal="center"/>
    </xf>
    <xf numFmtId="4" fontId="25" fillId="0" borderId="0" xfId="2" applyNumberFormat="1" applyFont="1" applyFill="1" applyAlignment="1"/>
    <xf numFmtId="166" fontId="25" fillId="0" borderId="0" xfId="0" applyNumberFormat="1" applyFont="1"/>
    <xf numFmtId="170" fontId="25" fillId="0" borderId="0" xfId="2" applyNumberFormat="1" applyFont="1" applyFill="1"/>
    <xf numFmtId="170" fontId="25" fillId="0" borderId="0" xfId="2" applyNumberFormat="1" applyFont="1" applyFill="1" applyAlignment="1">
      <alignment horizontal="center"/>
    </xf>
    <xf numFmtId="172" fontId="25" fillId="0" borderId="0" xfId="9" applyNumberFormat="1" applyFont="1" applyFill="1" applyAlignment="1">
      <alignment horizontal="center"/>
    </xf>
    <xf numFmtId="166" fontId="25" fillId="0" borderId="0" xfId="0" applyNumberFormat="1" applyFont="1" applyAlignment="1">
      <alignment horizontal="right"/>
    </xf>
    <xf numFmtId="170" fontId="25" fillId="0" borderId="0" xfId="0" applyNumberFormat="1" applyFont="1" applyAlignment="1">
      <alignment horizontal="center"/>
    </xf>
    <xf numFmtId="167" fontId="25" fillId="0" borderId="0" xfId="0" applyNumberFormat="1" applyFont="1"/>
    <xf numFmtId="169" fontId="25" fillId="0" borderId="0" xfId="2" applyNumberFormat="1" applyFont="1" applyFill="1"/>
    <xf numFmtId="4" fontId="25" fillId="0" borderId="0" xfId="2" applyNumberFormat="1" applyFont="1" applyFill="1" applyBorder="1" applyAlignment="1"/>
    <xf numFmtId="166" fontId="25" fillId="0" borderId="0" xfId="2" applyNumberFormat="1" applyFont="1" applyFill="1" applyBorder="1" applyAlignment="1"/>
    <xf numFmtId="43" fontId="25" fillId="0" borderId="0" xfId="2" applyFont="1" applyFill="1"/>
    <xf numFmtId="4" fontId="18" fillId="2" borderId="0" xfId="2" applyNumberFormat="1" applyFont="1" applyFill="1" applyAlignment="1"/>
    <xf numFmtId="170" fontId="18" fillId="2" borderId="0" xfId="2" applyNumberFormat="1" applyFont="1" applyFill="1"/>
    <xf numFmtId="170" fontId="18" fillId="2" borderId="0" xfId="2" applyNumberFormat="1" applyFont="1" applyFill="1" applyAlignment="1">
      <alignment horizontal="center"/>
    </xf>
    <xf numFmtId="172" fontId="18" fillId="2" borderId="0" xfId="9" applyNumberFormat="1" applyFont="1" applyFill="1" applyAlignment="1">
      <alignment horizontal="center"/>
    </xf>
    <xf numFmtId="170" fontId="18" fillId="0" borderId="0" xfId="2" applyNumberFormat="1" applyFont="1" applyFill="1" applyBorder="1" applyAlignment="1">
      <alignment horizontal="center"/>
    </xf>
    <xf numFmtId="4" fontId="18" fillId="0" borderId="0" xfId="2" applyNumberFormat="1" applyFont="1" applyFill="1"/>
    <xf numFmtId="164" fontId="18" fillId="0" borderId="0" xfId="2" applyNumberFormat="1" applyFont="1" applyFill="1"/>
    <xf numFmtId="4" fontId="20" fillId="8" borderId="0" xfId="2" applyNumberFormat="1" applyFont="1" applyFill="1" applyAlignment="1"/>
    <xf numFmtId="170" fontId="20" fillId="8" borderId="0" xfId="2" applyNumberFormat="1" applyFont="1" applyFill="1"/>
    <xf numFmtId="170" fontId="20" fillId="8" borderId="0" xfId="2" applyNumberFormat="1" applyFont="1" applyFill="1" applyAlignment="1">
      <alignment horizontal="center"/>
    </xf>
    <xf numFmtId="172" fontId="20" fillId="8" borderId="0" xfId="9" applyNumberFormat="1" applyFont="1" applyFill="1" applyAlignment="1">
      <alignment horizontal="center"/>
    </xf>
    <xf numFmtId="164" fontId="18" fillId="0" borderId="0" xfId="2" applyNumberFormat="1" applyFont="1" applyFill="1" applyBorder="1"/>
    <xf numFmtId="165" fontId="18" fillId="0" borderId="0" xfId="2" applyNumberFormat="1" applyFont="1" applyFill="1" applyBorder="1" applyAlignment="1"/>
    <xf numFmtId="43" fontId="18" fillId="0" borderId="0" xfId="2" applyFont="1" applyFill="1" applyBorder="1" applyAlignment="1">
      <alignment horizontal="center"/>
    </xf>
    <xf numFmtId="171" fontId="18" fillId="0" borderId="0" xfId="2" applyNumberFormat="1" applyFont="1" applyFill="1"/>
    <xf numFmtId="4" fontId="20" fillId="0" borderId="0" xfId="2" applyNumberFormat="1" applyFont="1" applyFill="1" applyAlignment="1"/>
    <xf numFmtId="170" fontId="20" fillId="0" borderId="0" xfId="2" applyNumberFormat="1" applyFont="1" applyFill="1"/>
    <xf numFmtId="170" fontId="20" fillId="0" borderId="0" xfId="2" applyNumberFormat="1" applyFont="1" applyFill="1" applyAlignment="1">
      <alignment horizontal="center"/>
    </xf>
    <xf numFmtId="172" fontId="20" fillId="0" borderId="0" xfId="9" applyNumberFormat="1" applyFont="1" applyFill="1" applyAlignment="1">
      <alignment horizontal="center"/>
    </xf>
    <xf numFmtId="4" fontId="20" fillId="9" borderId="0" xfId="2" applyNumberFormat="1" applyFont="1" applyFill="1" applyAlignment="1"/>
    <xf numFmtId="170" fontId="20" fillId="9" borderId="0" xfId="2" applyNumberFormat="1" applyFont="1" applyFill="1"/>
    <xf numFmtId="170" fontId="20" fillId="9" borderId="0" xfId="2" applyNumberFormat="1" applyFont="1" applyFill="1" applyAlignment="1">
      <alignment horizontal="center"/>
    </xf>
    <xf numFmtId="172" fontId="20" fillId="9" borderId="0" xfId="9" applyNumberFormat="1" applyFont="1" applyFill="1" applyAlignment="1">
      <alignment horizontal="center"/>
    </xf>
    <xf numFmtId="4" fontId="20" fillId="4" borderId="0" xfId="2" applyNumberFormat="1" applyFont="1" applyFill="1" applyAlignment="1"/>
    <xf numFmtId="166" fontId="20" fillId="4" borderId="0" xfId="2" applyNumberFormat="1" applyFont="1" applyFill="1" applyBorder="1" applyAlignment="1"/>
    <xf numFmtId="170" fontId="20" fillId="4" borderId="0" xfId="2" applyNumberFormat="1" applyFont="1" applyFill="1"/>
    <xf numFmtId="170" fontId="20" fillId="4" borderId="0" xfId="2" applyNumberFormat="1" applyFont="1" applyFill="1" applyBorder="1" applyAlignment="1">
      <alignment horizontal="center"/>
    </xf>
    <xf numFmtId="170" fontId="20" fillId="4" borderId="0" xfId="2" applyNumberFormat="1" applyFont="1" applyFill="1" applyAlignment="1">
      <alignment horizontal="center"/>
    </xf>
    <xf numFmtId="172" fontId="20" fillId="4" borderId="0" xfId="9" applyNumberFormat="1" applyFont="1" applyFill="1" applyAlignment="1">
      <alignment horizontal="center"/>
    </xf>
    <xf numFmtId="170" fontId="25" fillId="0" borderId="0" xfId="2" applyNumberFormat="1" applyFont="1" applyFill="1" applyBorder="1" applyAlignment="1">
      <alignment horizontal="center"/>
    </xf>
    <xf numFmtId="166" fontId="18" fillId="0" borderId="0" xfId="2" applyNumberFormat="1" applyFont="1" applyFill="1" applyAlignment="1"/>
    <xf numFmtId="170" fontId="18" fillId="0" borderId="0" xfId="2" applyNumberFormat="1" applyFont="1" applyFill="1" applyBorder="1" applyAlignment="1">
      <alignment horizontal="right"/>
    </xf>
    <xf numFmtId="10" fontId="18" fillId="0" borderId="0" xfId="9" applyNumberFormat="1" applyFont="1" applyFill="1" applyAlignment="1">
      <alignment horizontal="center"/>
    </xf>
    <xf numFmtId="9" fontId="18" fillId="0" borderId="0" xfId="9" applyFont="1" applyFill="1" applyAlignment="1">
      <alignment horizontal="center"/>
    </xf>
    <xf numFmtId="173" fontId="18" fillId="0" borderId="0" xfId="2" applyNumberFormat="1" applyFont="1" applyFill="1"/>
    <xf numFmtId="169" fontId="20" fillId="0" borderId="0" xfId="2" applyNumberFormat="1" applyFont="1" applyFill="1"/>
    <xf numFmtId="4" fontId="18" fillId="10" borderId="0" xfId="2" applyNumberFormat="1" applyFont="1" applyFill="1" applyAlignment="1"/>
    <xf numFmtId="170" fontId="18" fillId="10" borderId="0" xfId="2" applyNumberFormat="1" applyFont="1" applyFill="1"/>
    <xf numFmtId="170" fontId="18" fillId="10" borderId="0" xfId="2" applyNumberFormat="1" applyFont="1" applyFill="1" applyAlignment="1">
      <alignment horizontal="center"/>
    </xf>
    <xf numFmtId="172" fontId="18" fillId="10" borderId="0" xfId="9" applyNumberFormat="1" applyFont="1" applyFill="1" applyAlignment="1">
      <alignment horizontal="center"/>
    </xf>
    <xf numFmtId="0" fontId="18" fillId="13" borderId="0" xfId="0" applyFont="1" applyFill="1"/>
    <xf numFmtId="15" fontId="18" fillId="13" borderId="0" xfId="0" applyNumberFormat="1" applyFont="1" applyFill="1" applyAlignment="1">
      <alignment horizontal="center"/>
    </xf>
    <xf numFmtId="2" fontId="18" fillId="13" borderId="0" xfId="0" applyNumberFormat="1" applyFont="1" applyFill="1" applyAlignment="1">
      <alignment horizontal="center"/>
    </xf>
    <xf numFmtId="4" fontId="18" fillId="13" borderId="0" xfId="3" applyNumberFormat="1" applyFont="1" applyFill="1" applyBorder="1" applyAlignment="1"/>
    <xf numFmtId="166" fontId="18" fillId="13" borderId="0" xfId="3" applyNumberFormat="1" applyFont="1" applyFill="1" applyBorder="1" applyAlignment="1"/>
    <xf numFmtId="170" fontId="18" fillId="13" borderId="0" xfId="3" applyNumberFormat="1" applyFont="1" applyFill="1"/>
    <xf numFmtId="170" fontId="18" fillId="13" borderId="0" xfId="3" applyNumberFormat="1" applyFont="1" applyFill="1" applyBorder="1" applyAlignment="1">
      <alignment horizontal="center"/>
    </xf>
    <xf numFmtId="170" fontId="18" fillId="13" borderId="0" xfId="3" applyNumberFormat="1" applyFont="1" applyFill="1" applyAlignment="1">
      <alignment horizontal="center"/>
    </xf>
    <xf numFmtId="172" fontId="18" fillId="13" borderId="0" xfId="10" applyNumberFormat="1" applyFont="1" applyFill="1" applyAlignment="1">
      <alignment horizontal="center"/>
    </xf>
    <xf numFmtId="0" fontId="18" fillId="14" borderId="0" xfId="0" applyFont="1" applyFill="1"/>
    <xf numFmtId="15" fontId="18" fillId="14" borderId="0" xfId="0" applyNumberFormat="1" applyFont="1" applyFill="1" applyAlignment="1">
      <alignment horizontal="center"/>
    </xf>
    <xf numFmtId="2" fontId="18" fillId="14" borderId="0" xfId="0" applyNumberFormat="1" applyFont="1" applyFill="1" applyAlignment="1">
      <alignment horizontal="center"/>
    </xf>
    <xf numFmtId="4" fontId="18" fillId="14" borderId="0" xfId="3" applyNumberFormat="1" applyFont="1" applyFill="1" applyBorder="1" applyAlignment="1"/>
    <xf numFmtId="166" fontId="18" fillId="14" borderId="0" xfId="3" applyNumberFormat="1" applyFont="1" applyFill="1" applyBorder="1" applyAlignment="1"/>
    <xf numFmtId="170" fontId="18" fillId="14" borderId="0" xfId="3" applyNumberFormat="1" applyFont="1" applyFill="1" applyBorder="1" applyAlignment="1">
      <alignment horizontal="center"/>
    </xf>
    <xf numFmtId="170" fontId="18" fillId="14" borderId="0" xfId="3" applyNumberFormat="1" applyFont="1" applyFill="1"/>
    <xf numFmtId="170" fontId="18" fillId="14" borderId="0" xfId="3" applyNumberFormat="1" applyFont="1" applyFill="1" applyAlignment="1">
      <alignment horizontal="center"/>
    </xf>
    <xf numFmtId="172" fontId="18" fillId="14" borderId="0" xfId="10" applyNumberFormat="1" applyFont="1" applyFill="1" applyAlignment="1">
      <alignment horizontal="center"/>
    </xf>
    <xf numFmtId="0" fontId="20" fillId="15" borderId="0" xfId="0" applyFont="1" applyFill="1"/>
    <xf numFmtId="15" fontId="20" fillId="15" borderId="0" xfId="0" applyNumberFormat="1" applyFont="1" applyFill="1" applyAlignment="1">
      <alignment horizontal="center"/>
    </xf>
    <xf numFmtId="2" fontId="20" fillId="15" borderId="0" xfId="0" applyNumberFormat="1" applyFont="1" applyFill="1" applyAlignment="1">
      <alignment horizontal="center"/>
    </xf>
    <xf numFmtId="4" fontId="20" fillId="15" borderId="0" xfId="3" applyNumberFormat="1" applyFont="1" applyFill="1" applyAlignment="1"/>
    <xf numFmtId="166" fontId="20" fillId="15" borderId="0" xfId="0" applyNumberFormat="1" applyFont="1" applyFill="1"/>
    <xf numFmtId="170" fontId="20" fillId="15" borderId="0" xfId="3" applyNumberFormat="1" applyFont="1" applyFill="1"/>
    <xf numFmtId="170" fontId="20" fillId="15" borderId="0" xfId="3" applyNumberFormat="1" applyFont="1" applyFill="1" applyAlignment="1">
      <alignment horizontal="center"/>
    </xf>
    <xf numFmtId="172" fontId="20" fillId="15" borderId="0" xfId="10" applyNumberFormat="1" applyFont="1" applyFill="1" applyAlignment="1">
      <alignment horizontal="center"/>
    </xf>
    <xf numFmtId="170" fontId="18" fillId="0" borderId="0" xfId="0" applyNumberFormat="1" applyFont="1"/>
    <xf numFmtId="0" fontId="34" fillId="6" borderId="0" xfId="8" applyFont="1" applyFill="1" applyAlignment="1">
      <alignment horizontal="center"/>
    </xf>
    <xf numFmtId="0" fontId="32" fillId="6" borderId="0" xfId="8" applyFont="1" applyFill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0" fontId="33" fillId="6" borderId="0" xfId="8" applyFont="1" applyFill="1" applyAlignment="1">
      <alignment horizontal="center"/>
    </xf>
  </cellXfs>
  <cellStyles count="12">
    <cellStyle name="ANCLAS,REZONES Y SUS PARTES,DE FUNDICION,DE HIERRO O DE ACERO" xfId="1" xr:uid="{5EA9C6BD-095B-4C55-935A-4834EE787260}"/>
    <cellStyle name="Millares" xfId="2" builtinId="3"/>
    <cellStyle name="Millares 2" xfId="3" xr:uid="{584BD1CB-DD50-408B-986E-D8BA568741CB}"/>
    <cellStyle name="Millares 2 2" xfId="4" xr:uid="{B1D4457F-A886-4185-B12D-637C12B6295C}"/>
    <cellStyle name="Millares 3" xfId="5" xr:uid="{609778B3-5833-4496-8D63-888CF3380886}"/>
    <cellStyle name="Normal" xfId="0" builtinId="0"/>
    <cellStyle name="Normal 2 2 2" xfId="6" xr:uid="{1BA4864F-C8D4-45F6-8B5C-A6F80A5E0C6C}"/>
    <cellStyle name="Normal_Cerradas" xfId="7" xr:uid="{DC8562DA-FDFE-4FEE-81D9-48DC7875FCDD}"/>
    <cellStyle name="Normal_OPSEP" xfId="8" xr:uid="{A631730A-66F9-461E-9A8E-820EFBF3D374}"/>
    <cellStyle name="Porcentaje" xfId="9" builtinId="5"/>
    <cellStyle name="Porcentaje 2" xfId="10" xr:uid="{94A5A54D-C2FD-4DD7-AC40-111413BEF2B9}"/>
    <cellStyle name="Porcentaje 3" xfId="11" xr:uid="{6F9837CA-6981-4D1B-8220-C77143BEAD83}"/>
  </cellStyles>
  <dxfs count="0"/>
  <tableStyles count="1" defaultTableStyle="TableStyleMedium2" defaultPivotStyle="PivotStyleLight16">
    <tableStyle name="Invisible" pivot="0" table="0" count="0" xr9:uid="{1754D1FC-0728-4970-9330-7D7DB9DDB454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000099"/>
      <rgbColor rgb="0000FF00"/>
      <rgbColor rgb="000000FF"/>
      <rgbColor rgb="00FFFF00"/>
      <rgbColor rgb="000000FF"/>
      <rgbColor rgb="0000FFFF"/>
      <rgbColor rgb="00800000"/>
      <rgbColor rgb="00008000"/>
      <rgbColor rgb="00000066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33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403860</xdr:colOff>
      <xdr:row>0</xdr:row>
      <xdr:rowOff>83820</xdr:rowOff>
    </xdr:from>
    <xdr:to>
      <xdr:col>8</xdr:col>
      <xdr:colOff>99060</xdr:colOff>
      <xdr:row>0</xdr:row>
      <xdr:rowOff>960120</xdr:rowOff>
    </xdr:to>
    <xdr:pic>
      <xdr:nvPicPr>
        <xdr:cNvPr id="4024" name="Imagen 1">
          <a:extLst>
            <a:ext uri="{FF2B5EF4-FFF2-40B4-BE49-F238E27FC236}">
              <a16:creationId xmlns:a16="http://schemas.microsoft.com/office/drawing/2014/main" id="{16E32DA4-F09E-F430-EF41-1AC4BEE61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0980" y="83820"/>
          <a:ext cx="435102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48384" name="Imagen 1">
          <a:extLst>
            <a:ext uri="{FF2B5EF4-FFF2-40B4-BE49-F238E27FC236}">
              <a16:creationId xmlns:a16="http://schemas.microsoft.com/office/drawing/2014/main" id="{A7FD84DD-9EF5-3A18-C98E-092C4C63E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47363" name="Imagen 1">
          <a:extLst>
            <a:ext uri="{FF2B5EF4-FFF2-40B4-BE49-F238E27FC236}">
              <a16:creationId xmlns:a16="http://schemas.microsoft.com/office/drawing/2014/main" id="{75E70758-7A37-5DB8-6682-38B847764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45318" name="Imagen 1">
          <a:extLst>
            <a:ext uri="{FF2B5EF4-FFF2-40B4-BE49-F238E27FC236}">
              <a16:creationId xmlns:a16="http://schemas.microsoft.com/office/drawing/2014/main" id="{A5B91962-5711-3A25-82DC-DA6140D68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44300" name="Imagen 1">
          <a:extLst>
            <a:ext uri="{FF2B5EF4-FFF2-40B4-BE49-F238E27FC236}">
              <a16:creationId xmlns:a16="http://schemas.microsoft.com/office/drawing/2014/main" id="{CDB63C09-8590-F0ED-FA11-61D5E7162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43304" name="Imagen 1">
          <a:extLst>
            <a:ext uri="{FF2B5EF4-FFF2-40B4-BE49-F238E27FC236}">
              <a16:creationId xmlns:a16="http://schemas.microsoft.com/office/drawing/2014/main" id="{CBF5F68F-ACD8-E407-B86A-59410EFAB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42277" name="Imagen 1">
          <a:extLst>
            <a:ext uri="{FF2B5EF4-FFF2-40B4-BE49-F238E27FC236}">
              <a16:creationId xmlns:a16="http://schemas.microsoft.com/office/drawing/2014/main" id="{8846EA12-B56D-4E88-1BA5-99B86CBCB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41218" name="Imagen 1">
          <a:extLst>
            <a:ext uri="{FF2B5EF4-FFF2-40B4-BE49-F238E27FC236}">
              <a16:creationId xmlns:a16="http://schemas.microsoft.com/office/drawing/2014/main" id="{4240B598-CC14-C490-B0FF-917903A59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40195" name="Imagen 1">
          <a:extLst>
            <a:ext uri="{FF2B5EF4-FFF2-40B4-BE49-F238E27FC236}">
              <a16:creationId xmlns:a16="http://schemas.microsoft.com/office/drawing/2014/main" id="{59ED3F00-E60E-35B2-4E94-0CB6F3436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39171" name="Imagen 1">
          <a:extLst>
            <a:ext uri="{FF2B5EF4-FFF2-40B4-BE49-F238E27FC236}">
              <a16:creationId xmlns:a16="http://schemas.microsoft.com/office/drawing/2014/main" id="{9049519F-FF26-34F6-B2B7-1C740C1EE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38147" name="Imagen 1">
          <a:extLst>
            <a:ext uri="{FF2B5EF4-FFF2-40B4-BE49-F238E27FC236}">
              <a16:creationId xmlns:a16="http://schemas.microsoft.com/office/drawing/2014/main" id="{44E45444-9DAB-F27B-AB6E-869827745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662940</xdr:colOff>
      <xdr:row>0</xdr:row>
      <xdr:rowOff>243840</xdr:rowOff>
    </xdr:from>
    <xdr:to>
      <xdr:col>11</xdr:col>
      <xdr:colOff>647700</xdr:colOff>
      <xdr:row>1</xdr:row>
      <xdr:rowOff>220980</xdr:rowOff>
    </xdr:to>
    <xdr:pic>
      <xdr:nvPicPr>
        <xdr:cNvPr id="4380" name="Imagen 1">
          <a:extLst>
            <a:ext uri="{FF2B5EF4-FFF2-40B4-BE49-F238E27FC236}">
              <a16:creationId xmlns:a16="http://schemas.microsoft.com/office/drawing/2014/main" id="{1912FFCE-9BE0-45FD-B838-4063BECB0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7920" y="243840"/>
          <a:ext cx="482346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37124" name="Imagen 1">
          <a:extLst>
            <a:ext uri="{FF2B5EF4-FFF2-40B4-BE49-F238E27FC236}">
              <a16:creationId xmlns:a16="http://schemas.microsoft.com/office/drawing/2014/main" id="{E940878B-F498-F2D9-CE3C-71B3731D1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36101" name="Imagen 1">
          <a:extLst>
            <a:ext uri="{FF2B5EF4-FFF2-40B4-BE49-F238E27FC236}">
              <a16:creationId xmlns:a16="http://schemas.microsoft.com/office/drawing/2014/main" id="{B0565B83-E5DF-55D7-97D3-0FAA38E0E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35077" name="Imagen 1">
          <a:extLst>
            <a:ext uri="{FF2B5EF4-FFF2-40B4-BE49-F238E27FC236}">
              <a16:creationId xmlns:a16="http://schemas.microsoft.com/office/drawing/2014/main" id="{59C1E081-BE2C-89A9-C2DC-D64D9B05B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34054" name="Imagen 1">
          <a:extLst>
            <a:ext uri="{FF2B5EF4-FFF2-40B4-BE49-F238E27FC236}">
              <a16:creationId xmlns:a16="http://schemas.microsoft.com/office/drawing/2014/main" id="{F1DBA81F-EA8C-9181-FC37-D6E5FC63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33045" name="Imagen 1">
          <a:extLst>
            <a:ext uri="{FF2B5EF4-FFF2-40B4-BE49-F238E27FC236}">
              <a16:creationId xmlns:a16="http://schemas.microsoft.com/office/drawing/2014/main" id="{15BCE94D-1D8E-A05A-ADC7-B062D2D1B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32027" name="Imagen 1">
          <a:extLst>
            <a:ext uri="{FF2B5EF4-FFF2-40B4-BE49-F238E27FC236}">
              <a16:creationId xmlns:a16="http://schemas.microsoft.com/office/drawing/2014/main" id="{C952CA4B-3EAA-2122-AD5A-0192C69D3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31000" name="Imagen 1">
          <a:extLst>
            <a:ext uri="{FF2B5EF4-FFF2-40B4-BE49-F238E27FC236}">
              <a16:creationId xmlns:a16="http://schemas.microsoft.com/office/drawing/2014/main" id="{36A042D3-679A-F94F-FABC-EB0EFF652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57560" name="Imagen 1">
          <a:extLst>
            <a:ext uri="{FF2B5EF4-FFF2-40B4-BE49-F238E27FC236}">
              <a16:creationId xmlns:a16="http://schemas.microsoft.com/office/drawing/2014/main" id="{915AB257-0921-5A98-C7CC-C1980E5D6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29963" name="Imagen 1">
          <a:extLst>
            <a:ext uri="{FF2B5EF4-FFF2-40B4-BE49-F238E27FC236}">
              <a16:creationId xmlns:a16="http://schemas.microsoft.com/office/drawing/2014/main" id="{AC3213CA-B769-67A7-6B1E-0A4064C97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28940" name="Imagen 1">
          <a:extLst>
            <a:ext uri="{FF2B5EF4-FFF2-40B4-BE49-F238E27FC236}">
              <a16:creationId xmlns:a16="http://schemas.microsoft.com/office/drawing/2014/main" id="{243D153F-65D1-DFAA-BF18-323B1A084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53497" name="Imagen 1">
          <a:extLst>
            <a:ext uri="{FF2B5EF4-FFF2-40B4-BE49-F238E27FC236}">
              <a16:creationId xmlns:a16="http://schemas.microsoft.com/office/drawing/2014/main" id="{9266312E-610B-6253-277D-0DB95F1D7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27969" name="Imagen 1">
          <a:extLst>
            <a:ext uri="{FF2B5EF4-FFF2-40B4-BE49-F238E27FC236}">
              <a16:creationId xmlns:a16="http://schemas.microsoft.com/office/drawing/2014/main" id="{20867713-E387-A146-12CC-6B7FC2870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26944" name="Imagen 1">
          <a:extLst>
            <a:ext uri="{FF2B5EF4-FFF2-40B4-BE49-F238E27FC236}">
              <a16:creationId xmlns:a16="http://schemas.microsoft.com/office/drawing/2014/main" id="{5FEA6784-05BE-FE4C-399B-D2CE7F278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56533" name="Imagen 1">
          <a:extLst>
            <a:ext uri="{FF2B5EF4-FFF2-40B4-BE49-F238E27FC236}">
              <a16:creationId xmlns:a16="http://schemas.microsoft.com/office/drawing/2014/main" id="{E244125F-7997-24DC-E8FA-83E42072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25868" name="Imagen 1">
          <a:extLst>
            <a:ext uri="{FF2B5EF4-FFF2-40B4-BE49-F238E27FC236}">
              <a16:creationId xmlns:a16="http://schemas.microsoft.com/office/drawing/2014/main" id="{B2F7058D-6D33-0008-82EA-F7D171C01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24845" name="Imagen 1">
          <a:extLst>
            <a:ext uri="{FF2B5EF4-FFF2-40B4-BE49-F238E27FC236}">
              <a16:creationId xmlns:a16="http://schemas.microsoft.com/office/drawing/2014/main" id="{124881FD-5D63-7885-F65C-2472E3AD4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23821" name="Imagen 1">
          <a:extLst>
            <a:ext uri="{FF2B5EF4-FFF2-40B4-BE49-F238E27FC236}">
              <a16:creationId xmlns:a16="http://schemas.microsoft.com/office/drawing/2014/main" id="{F69D7B4F-5EC8-D037-7E0D-AF92E0F9B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22797" name="Imagen 1">
          <a:extLst>
            <a:ext uri="{FF2B5EF4-FFF2-40B4-BE49-F238E27FC236}">
              <a16:creationId xmlns:a16="http://schemas.microsoft.com/office/drawing/2014/main" id="{80FA5593-27FD-6BEB-B88F-61BBF1640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21774" name="Imagen 1">
          <a:extLst>
            <a:ext uri="{FF2B5EF4-FFF2-40B4-BE49-F238E27FC236}">
              <a16:creationId xmlns:a16="http://schemas.microsoft.com/office/drawing/2014/main" id="{4EEBE320-60CE-8117-4C26-2C29FC690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20750" name="Imagen 1">
          <a:extLst>
            <a:ext uri="{FF2B5EF4-FFF2-40B4-BE49-F238E27FC236}">
              <a16:creationId xmlns:a16="http://schemas.microsoft.com/office/drawing/2014/main" id="{DA2F05C5-FCD2-8EB1-586B-F599234DF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19726" name="Imagen 1">
          <a:extLst>
            <a:ext uri="{FF2B5EF4-FFF2-40B4-BE49-F238E27FC236}">
              <a16:creationId xmlns:a16="http://schemas.microsoft.com/office/drawing/2014/main" id="{4B0421F7-4A3B-7556-C6FB-219F29888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54520" name="Imagen 1">
          <a:extLst>
            <a:ext uri="{FF2B5EF4-FFF2-40B4-BE49-F238E27FC236}">
              <a16:creationId xmlns:a16="http://schemas.microsoft.com/office/drawing/2014/main" id="{5E6C66C6-46B8-394E-8B8C-D8FD37DE9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18706" name="Imagen 1">
          <a:extLst>
            <a:ext uri="{FF2B5EF4-FFF2-40B4-BE49-F238E27FC236}">
              <a16:creationId xmlns:a16="http://schemas.microsoft.com/office/drawing/2014/main" id="{A5D190B9-BED2-4EE4-1195-23CC541F7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17683" name="Imagen 1">
          <a:extLst>
            <a:ext uri="{FF2B5EF4-FFF2-40B4-BE49-F238E27FC236}">
              <a16:creationId xmlns:a16="http://schemas.microsoft.com/office/drawing/2014/main" id="{11965056-AD32-F793-3740-7EFC01BCB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16659" name="Imagen 1">
          <a:extLst>
            <a:ext uri="{FF2B5EF4-FFF2-40B4-BE49-F238E27FC236}">
              <a16:creationId xmlns:a16="http://schemas.microsoft.com/office/drawing/2014/main" id="{B1CF1C94-5666-EF30-9515-D28B15C66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15636" name="Imagen 1">
          <a:extLst>
            <a:ext uri="{FF2B5EF4-FFF2-40B4-BE49-F238E27FC236}">
              <a16:creationId xmlns:a16="http://schemas.microsoft.com/office/drawing/2014/main" id="{BB784432-A111-9E01-E062-37457C2D4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1348740</xdr:colOff>
      <xdr:row>0</xdr:row>
      <xdr:rowOff>144780</xdr:rowOff>
    </xdr:from>
    <xdr:to>
      <xdr:col>7</xdr:col>
      <xdr:colOff>784860</xdr:colOff>
      <xdr:row>0</xdr:row>
      <xdr:rowOff>830580</xdr:rowOff>
    </xdr:to>
    <xdr:pic>
      <xdr:nvPicPr>
        <xdr:cNvPr id="14615" name="Imagen 1">
          <a:extLst>
            <a:ext uri="{FF2B5EF4-FFF2-40B4-BE49-F238E27FC236}">
              <a16:creationId xmlns:a16="http://schemas.microsoft.com/office/drawing/2014/main" id="{E298265A-6A30-B380-8D50-FF75EA09D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144780"/>
          <a:ext cx="29641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1249680</xdr:colOff>
      <xdr:row>0</xdr:row>
      <xdr:rowOff>144780</xdr:rowOff>
    </xdr:from>
    <xdr:to>
      <xdr:col>7</xdr:col>
      <xdr:colOff>784860</xdr:colOff>
      <xdr:row>0</xdr:row>
      <xdr:rowOff>1013460</xdr:rowOff>
    </xdr:to>
    <xdr:pic>
      <xdr:nvPicPr>
        <xdr:cNvPr id="13592" name="Imagen 1">
          <a:extLst>
            <a:ext uri="{FF2B5EF4-FFF2-40B4-BE49-F238E27FC236}">
              <a16:creationId xmlns:a16="http://schemas.microsoft.com/office/drawing/2014/main" id="{2D5A4304-3C5F-F047-AD5F-D06A3659A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44780"/>
          <a:ext cx="306324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1249680</xdr:colOff>
      <xdr:row>0</xdr:row>
      <xdr:rowOff>144780</xdr:rowOff>
    </xdr:from>
    <xdr:to>
      <xdr:col>7</xdr:col>
      <xdr:colOff>784860</xdr:colOff>
      <xdr:row>0</xdr:row>
      <xdr:rowOff>1013460</xdr:rowOff>
    </xdr:to>
    <xdr:pic>
      <xdr:nvPicPr>
        <xdr:cNvPr id="12568" name="Imagen 1">
          <a:extLst>
            <a:ext uri="{FF2B5EF4-FFF2-40B4-BE49-F238E27FC236}">
              <a16:creationId xmlns:a16="http://schemas.microsoft.com/office/drawing/2014/main" id="{9E34209C-0A60-F452-709A-F1181D04F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44780"/>
          <a:ext cx="306324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1249680</xdr:colOff>
      <xdr:row>0</xdr:row>
      <xdr:rowOff>144780</xdr:rowOff>
    </xdr:from>
    <xdr:to>
      <xdr:col>7</xdr:col>
      <xdr:colOff>784860</xdr:colOff>
      <xdr:row>0</xdr:row>
      <xdr:rowOff>1013460</xdr:rowOff>
    </xdr:to>
    <xdr:pic>
      <xdr:nvPicPr>
        <xdr:cNvPr id="11544" name="Imagen 1">
          <a:extLst>
            <a:ext uri="{FF2B5EF4-FFF2-40B4-BE49-F238E27FC236}">
              <a16:creationId xmlns:a16="http://schemas.microsoft.com/office/drawing/2014/main" id="{4F8D65CB-0BA0-6822-58A5-2CFB5FE40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44780"/>
          <a:ext cx="306324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1249680</xdr:colOff>
      <xdr:row>0</xdr:row>
      <xdr:rowOff>144780</xdr:rowOff>
    </xdr:from>
    <xdr:to>
      <xdr:col>7</xdr:col>
      <xdr:colOff>784860</xdr:colOff>
      <xdr:row>0</xdr:row>
      <xdr:rowOff>1013460</xdr:rowOff>
    </xdr:to>
    <xdr:pic>
      <xdr:nvPicPr>
        <xdr:cNvPr id="10521" name="Imagen 1">
          <a:extLst>
            <a:ext uri="{FF2B5EF4-FFF2-40B4-BE49-F238E27FC236}">
              <a16:creationId xmlns:a16="http://schemas.microsoft.com/office/drawing/2014/main" id="{F563CB26-17AC-D22D-5357-F5A5FC403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44780"/>
          <a:ext cx="306324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1021080</xdr:colOff>
      <xdr:row>0</xdr:row>
      <xdr:rowOff>114300</xdr:rowOff>
    </xdr:from>
    <xdr:to>
      <xdr:col>7</xdr:col>
      <xdr:colOff>868680</xdr:colOff>
      <xdr:row>0</xdr:row>
      <xdr:rowOff>1059180</xdr:rowOff>
    </xdr:to>
    <xdr:pic>
      <xdr:nvPicPr>
        <xdr:cNvPr id="9500" name="Imagen 1">
          <a:extLst>
            <a:ext uri="{FF2B5EF4-FFF2-40B4-BE49-F238E27FC236}">
              <a16:creationId xmlns:a16="http://schemas.microsoft.com/office/drawing/2014/main" id="{E0DB5856-C262-0E12-F7AD-E2E9440B4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14300"/>
          <a:ext cx="337566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46338" name="Imagen 1">
          <a:extLst>
            <a:ext uri="{FF2B5EF4-FFF2-40B4-BE49-F238E27FC236}">
              <a16:creationId xmlns:a16="http://schemas.microsoft.com/office/drawing/2014/main" id="{0D41BFCE-B932-8E06-0B50-0199C7291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403860</xdr:colOff>
      <xdr:row>0</xdr:row>
      <xdr:rowOff>83820</xdr:rowOff>
    </xdr:from>
    <xdr:to>
      <xdr:col>8</xdr:col>
      <xdr:colOff>99060</xdr:colOff>
      <xdr:row>0</xdr:row>
      <xdr:rowOff>960120</xdr:rowOff>
    </xdr:to>
    <xdr:pic>
      <xdr:nvPicPr>
        <xdr:cNvPr id="8612" name="Imagen 1">
          <a:extLst>
            <a:ext uri="{FF2B5EF4-FFF2-40B4-BE49-F238E27FC236}">
              <a16:creationId xmlns:a16="http://schemas.microsoft.com/office/drawing/2014/main" id="{CA905168-11BC-585B-0DCA-121E9118C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9680" y="83820"/>
          <a:ext cx="435102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403860</xdr:colOff>
      <xdr:row>0</xdr:row>
      <xdr:rowOff>83820</xdr:rowOff>
    </xdr:from>
    <xdr:to>
      <xdr:col>8</xdr:col>
      <xdr:colOff>99060</xdr:colOff>
      <xdr:row>0</xdr:row>
      <xdr:rowOff>960120</xdr:rowOff>
    </xdr:to>
    <xdr:pic>
      <xdr:nvPicPr>
        <xdr:cNvPr id="7588" name="Imagen 1">
          <a:extLst>
            <a:ext uri="{FF2B5EF4-FFF2-40B4-BE49-F238E27FC236}">
              <a16:creationId xmlns:a16="http://schemas.microsoft.com/office/drawing/2014/main" id="{643F0300-CEFD-99A5-9B01-513E3FD53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9680" y="83820"/>
          <a:ext cx="435102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403860</xdr:colOff>
      <xdr:row>0</xdr:row>
      <xdr:rowOff>83820</xdr:rowOff>
    </xdr:from>
    <xdr:to>
      <xdr:col>8</xdr:col>
      <xdr:colOff>99060</xdr:colOff>
      <xdr:row>0</xdr:row>
      <xdr:rowOff>960120</xdr:rowOff>
    </xdr:to>
    <xdr:pic>
      <xdr:nvPicPr>
        <xdr:cNvPr id="6565" name="Imagen 1">
          <a:extLst>
            <a:ext uri="{FF2B5EF4-FFF2-40B4-BE49-F238E27FC236}">
              <a16:creationId xmlns:a16="http://schemas.microsoft.com/office/drawing/2014/main" id="{2B6C1E39-8F4A-0CA4-6C81-D9C95FBA3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9680" y="83820"/>
          <a:ext cx="435102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52473" name="Imagen 1">
          <a:extLst>
            <a:ext uri="{FF2B5EF4-FFF2-40B4-BE49-F238E27FC236}">
              <a16:creationId xmlns:a16="http://schemas.microsoft.com/office/drawing/2014/main" id="{2B5FE9FE-A49F-0D3C-2933-FB2FEBCC9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51450" name="Imagen 1">
          <a:extLst>
            <a:ext uri="{FF2B5EF4-FFF2-40B4-BE49-F238E27FC236}">
              <a16:creationId xmlns:a16="http://schemas.microsoft.com/office/drawing/2014/main" id="{8A98FEF2-F981-0E5A-98A3-5A8683FC7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50427" name="Imagen 1">
          <a:extLst>
            <a:ext uri="{FF2B5EF4-FFF2-40B4-BE49-F238E27FC236}">
              <a16:creationId xmlns:a16="http://schemas.microsoft.com/office/drawing/2014/main" id="{1C83B52E-D5DA-32D6-D025-9DD6C5A8A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144780</xdr:rowOff>
    </xdr:from>
    <xdr:to>
      <xdr:col>7</xdr:col>
      <xdr:colOff>784860</xdr:colOff>
      <xdr:row>0</xdr:row>
      <xdr:rowOff>914400</xdr:rowOff>
    </xdr:to>
    <xdr:pic>
      <xdr:nvPicPr>
        <xdr:cNvPr id="49405" name="Imagen 1">
          <a:extLst>
            <a:ext uri="{FF2B5EF4-FFF2-40B4-BE49-F238E27FC236}">
              <a16:creationId xmlns:a16="http://schemas.microsoft.com/office/drawing/2014/main" id="{3FA55C7A-D7D5-F8C0-D452-E33F71269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660" y="144780"/>
          <a:ext cx="330708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33D12-9C2A-4A9D-B48A-7C70202E4342}">
  <sheetPr codeName="Hoja1">
    <pageSetUpPr fitToPage="1"/>
  </sheetPr>
  <dimension ref="A1:AW1074"/>
  <sheetViews>
    <sheetView showGridLines="0" tabSelected="1" topLeftCell="B1" zoomScale="95" zoomScaleNormal="95" workbookViewId="0">
      <selection activeCell="U892" sqref="U892"/>
    </sheetView>
  </sheetViews>
  <sheetFormatPr baseColWidth="10" defaultColWidth="11.44140625" defaultRowHeight="19.8"/>
  <cols>
    <col min="1" max="1" width="2.44140625" style="38" hidden="1" customWidth="1"/>
    <col min="2" max="2" width="24.6640625" style="38" customWidth="1"/>
    <col min="3" max="3" width="16.6640625" style="38" bestFit="1" customWidth="1"/>
    <col min="4" max="4" width="11.5546875" style="38" bestFit="1" customWidth="1"/>
    <col min="5" max="5" width="20.33203125" style="39" bestFit="1" customWidth="1"/>
    <col min="6" max="6" width="13.6640625" style="38" customWidth="1"/>
    <col min="7" max="7" width="17.44140625" style="40" bestFit="1" customWidth="1"/>
    <col min="8" max="8" width="16.44140625" style="38" customWidth="1"/>
    <col min="9" max="9" width="16.109375" style="41" customWidth="1"/>
    <col min="10" max="10" width="19.44140625" style="41" bestFit="1" customWidth="1"/>
    <col min="11" max="12" width="16.33203125" style="41" bestFit="1" customWidth="1"/>
    <col min="13" max="13" width="15.109375" style="38" customWidth="1"/>
    <col min="14" max="14" width="6.33203125" style="38" hidden="1" customWidth="1"/>
    <col min="15" max="15" width="15.109375" style="38" customWidth="1"/>
    <col min="16" max="16" width="14.88671875" style="38" bestFit="1" customWidth="1"/>
    <col min="17" max="17" width="15.5546875" style="38" bestFit="1" customWidth="1"/>
    <col min="18" max="18" width="13.88671875" style="38" bestFit="1" customWidth="1"/>
    <col min="19" max="19" width="15.109375" style="38" bestFit="1" customWidth="1"/>
    <col min="20" max="49" width="10.88671875" style="38" customWidth="1"/>
    <col min="50" max="16384" width="11.44140625" style="38"/>
  </cols>
  <sheetData>
    <row r="1" spans="1:49" s="13" customFormat="1" ht="90.6" customHeight="1">
      <c r="E1" s="14"/>
      <c r="G1" s="15"/>
      <c r="I1" s="16"/>
      <c r="J1" s="16"/>
      <c r="K1" s="16"/>
      <c r="L1" s="16"/>
    </row>
    <row r="2" spans="1:49" s="30" customFormat="1" ht="20.399999999999999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O2" s="35"/>
    </row>
    <row r="3" spans="1:49" s="30" customFormat="1" ht="20.399999999999999">
      <c r="B3" s="257" t="s">
        <v>1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O3" s="35"/>
    </row>
    <row r="4" spans="1:49" s="13" customFormat="1" ht="17.399999999999999"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O4" s="157"/>
    </row>
    <row r="5" spans="1:49" s="43" customFormat="1" ht="55.95" customHeight="1">
      <c r="B5" s="164" t="s">
        <v>2</v>
      </c>
      <c r="C5" s="164" t="s">
        <v>30</v>
      </c>
      <c r="D5" s="164" t="s">
        <v>3</v>
      </c>
      <c r="E5" s="164" t="s">
        <v>4</v>
      </c>
      <c r="F5" s="164" t="s">
        <v>5</v>
      </c>
      <c r="G5" s="164" t="s">
        <v>29</v>
      </c>
      <c r="H5" s="164" t="s">
        <v>28</v>
      </c>
      <c r="I5" s="164" t="s">
        <v>97</v>
      </c>
      <c r="J5" s="164" t="s">
        <v>98</v>
      </c>
      <c r="K5" s="164" t="s">
        <v>99</v>
      </c>
      <c r="L5" s="164" t="s">
        <v>100</v>
      </c>
      <c r="M5" s="164" t="s">
        <v>32</v>
      </c>
      <c r="N5" s="43" t="s">
        <v>46</v>
      </c>
      <c r="O5" s="164" t="s">
        <v>101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</row>
    <row r="6" spans="1:49" s="43" customFormat="1" ht="19.2" customHeight="1">
      <c r="A6" s="165" t="s">
        <v>36</v>
      </c>
      <c r="B6" s="166" t="s">
        <v>37</v>
      </c>
      <c r="C6" s="167" t="s">
        <v>38</v>
      </c>
      <c r="D6" s="167" t="s">
        <v>39</v>
      </c>
      <c r="E6" s="167"/>
      <c r="F6" s="167" t="s">
        <v>40</v>
      </c>
      <c r="G6" s="167"/>
      <c r="H6" s="167"/>
      <c r="I6" s="167"/>
      <c r="J6" s="167"/>
      <c r="K6" s="167"/>
      <c r="L6" s="167"/>
      <c r="M6" s="167" t="s">
        <v>41</v>
      </c>
      <c r="N6" s="165" t="s">
        <v>45</v>
      </c>
      <c r="O6" s="167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</row>
    <row r="7" spans="1:49">
      <c r="B7" s="38" t="s">
        <v>6</v>
      </c>
      <c r="C7" s="64">
        <v>37621</v>
      </c>
      <c r="D7" s="65">
        <v>4</v>
      </c>
      <c r="E7" s="66">
        <v>1670.55</v>
      </c>
      <c r="F7" s="67">
        <v>3.3446453240434861E-2</v>
      </c>
      <c r="G7" s="68"/>
      <c r="H7" s="68"/>
      <c r="I7" s="69">
        <v>199788</v>
      </c>
      <c r="J7" s="69">
        <v>199788</v>
      </c>
      <c r="K7" s="69">
        <v>49947</v>
      </c>
      <c r="L7" s="69">
        <v>49947</v>
      </c>
      <c r="M7" s="70">
        <v>0</v>
      </c>
      <c r="O7" s="70" t="s">
        <v>102</v>
      </c>
    </row>
    <row r="8" spans="1:49">
      <c r="B8" s="71"/>
      <c r="C8" s="64">
        <v>37840</v>
      </c>
      <c r="D8" s="65">
        <v>4</v>
      </c>
      <c r="E8" s="66"/>
      <c r="F8" s="67">
        <v>0</v>
      </c>
      <c r="G8" s="68">
        <v>213740</v>
      </c>
      <c r="H8" s="68">
        <v>13952</v>
      </c>
      <c r="I8" s="69">
        <v>199788</v>
      </c>
      <c r="J8" s="69">
        <v>427480</v>
      </c>
      <c r="K8" s="69">
        <v>49947</v>
      </c>
      <c r="L8" s="69">
        <v>106870</v>
      </c>
      <c r="M8" s="70">
        <v>1.0698340240655095</v>
      </c>
      <c r="O8" s="70" t="s">
        <v>102</v>
      </c>
    </row>
    <row r="9" spans="1:49">
      <c r="B9" s="71"/>
      <c r="C9" s="64">
        <v>38113</v>
      </c>
      <c r="D9" s="65">
        <v>4</v>
      </c>
      <c r="E9" s="66">
        <v>1448.24</v>
      </c>
      <c r="F9" s="67">
        <v>1.3551417610180593E-2</v>
      </c>
      <c r="G9" s="68"/>
      <c r="H9" s="68">
        <v>71072</v>
      </c>
      <c r="I9" s="69">
        <v>427480</v>
      </c>
      <c r="J9" s="69">
        <v>498552</v>
      </c>
      <c r="K9" s="69">
        <v>106870</v>
      </c>
      <c r="L9" s="69">
        <v>124638</v>
      </c>
      <c r="M9" s="70">
        <v>0</v>
      </c>
      <c r="O9" s="70" t="s">
        <v>102</v>
      </c>
    </row>
    <row r="10" spans="1:49">
      <c r="B10" s="71"/>
      <c r="C10" s="64">
        <v>38504</v>
      </c>
      <c r="D10" s="65">
        <v>4</v>
      </c>
      <c r="E10" s="66">
        <v>27620.23</v>
      </c>
      <c r="F10" s="67">
        <v>0.22160360403729198</v>
      </c>
      <c r="G10" s="68">
        <v>498552</v>
      </c>
      <c r="H10" s="68"/>
      <c r="I10" s="69">
        <v>498552</v>
      </c>
      <c r="J10" s="69">
        <v>997104</v>
      </c>
      <c r="K10" s="69">
        <v>124638</v>
      </c>
      <c r="L10" s="69">
        <v>249276</v>
      </c>
      <c r="M10" s="70">
        <v>1</v>
      </c>
      <c r="O10" s="70" t="s">
        <v>102</v>
      </c>
    </row>
    <row r="11" spans="1:49">
      <c r="B11" s="71"/>
      <c r="C11" s="64">
        <v>38832</v>
      </c>
      <c r="D11" s="65">
        <v>4</v>
      </c>
      <c r="E11" s="66">
        <v>25710.799999999999</v>
      </c>
      <c r="F11" s="67">
        <v>0.10314189893932829</v>
      </c>
      <c r="G11" s="68">
        <v>997104</v>
      </c>
      <c r="H11" s="68"/>
      <c r="I11" s="69">
        <v>997104</v>
      </c>
      <c r="J11" s="69">
        <v>1994208</v>
      </c>
      <c r="K11" s="69">
        <v>249276</v>
      </c>
      <c r="L11" s="69">
        <v>498552</v>
      </c>
      <c r="M11" s="70">
        <v>1</v>
      </c>
      <c r="O11" s="70" t="s">
        <v>102</v>
      </c>
    </row>
    <row r="12" spans="1:49">
      <c r="B12" s="38" t="s">
        <v>7</v>
      </c>
      <c r="C12" s="64">
        <v>38033</v>
      </c>
      <c r="D12" s="65">
        <v>1</v>
      </c>
      <c r="E12" s="72">
        <v>763.45</v>
      </c>
      <c r="F12" s="73">
        <v>8.4827777777777783E-3</v>
      </c>
      <c r="G12" s="68"/>
      <c r="H12" s="68"/>
      <c r="I12" s="69">
        <v>90000</v>
      </c>
      <c r="J12" s="69">
        <v>90000</v>
      </c>
      <c r="K12" s="69">
        <v>90000</v>
      </c>
      <c r="L12" s="69">
        <v>90000</v>
      </c>
      <c r="M12" s="70">
        <v>0</v>
      </c>
      <c r="O12" s="70" t="s">
        <v>102</v>
      </c>
    </row>
    <row r="13" spans="1:49">
      <c r="C13" s="64">
        <v>38411</v>
      </c>
      <c r="D13" s="65">
        <v>1</v>
      </c>
      <c r="E13" s="72">
        <v>2658.8070000000002</v>
      </c>
      <c r="F13" s="73">
        <v>2.9542300000000004E-2</v>
      </c>
      <c r="G13" s="68"/>
      <c r="H13" s="68"/>
      <c r="I13" s="69">
        <v>90000</v>
      </c>
      <c r="J13" s="69">
        <v>90000</v>
      </c>
      <c r="K13" s="69">
        <v>90000</v>
      </c>
      <c r="L13" s="69">
        <v>90000</v>
      </c>
      <c r="M13" s="70">
        <v>0</v>
      </c>
      <c r="O13" s="70" t="s">
        <v>102</v>
      </c>
    </row>
    <row r="14" spans="1:49">
      <c r="C14" s="64">
        <v>38797</v>
      </c>
      <c r="D14" s="65">
        <v>1</v>
      </c>
      <c r="E14" s="72">
        <v>4450.49</v>
      </c>
      <c r="F14" s="73">
        <v>4.9449888888888884E-2</v>
      </c>
      <c r="G14" s="68"/>
      <c r="H14" s="68"/>
      <c r="I14" s="69">
        <v>90000</v>
      </c>
      <c r="J14" s="69">
        <v>90000</v>
      </c>
      <c r="K14" s="69">
        <v>90000</v>
      </c>
      <c r="L14" s="69">
        <v>90000</v>
      </c>
      <c r="M14" s="70">
        <v>0</v>
      </c>
      <c r="O14" s="70" t="s">
        <v>102</v>
      </c>
    </row>
    <row r="15" spans="1:49">
      <c r="C15" s="64">
        <v>39155</v>
      </c>
      <c r="D15" s="65">
        <v>1</v>
      </c>
      <c r="E15" s="72">
        <v>6814.47</v>
      </c>
      <c r="F15" s="73">
        <v>7.571633333333333E-2</v>
      </c>
      <c r="G15" s="68"/>
      <c r="H15" s="68"/>
      <c r="I15" s="69">
        <v>90000</v>
      </c>
      <c r="J15" s="69">
        <v>90000</v>
      </c>
      <c r="K15" s="69">
        <v>90000</v>
      </c>
      <c r="L15" s="69">
        <v>90000</v>
      </c>
      <c r="M15" s="70">
        <v>0</v>
      </c>
      <c r="O15" s="70" t="s">
        <v>102</v>
      </c>
    </row>
    <row r="16" spans="1:49">
      <c r="C16" s="64">
        <v>39518</v>
      </c>
      <c r="D16" s="65">
        <v>1</v>
      </c>
      <c r="E16" s="72">
        <v>4344.8723999999993</v>
      </c>
      <c r="F16" s="73">
        <v>4.827635999999999E-2</v>
      </c>
      <c r="G16" s="68"/>
      <c r="H16" s="68"/>
      <c r="I16" s="69">
        <v>90000</v>
      </c>
      <c r="J16" s="69">
        <v>90000</v>
      </c>
      <c r="K16" s="69">
        <v>90000</v>
      </c>
      <c r="L16" s="69">
        <v>90000</v>
      </c>
      <c r="M16" s="70">
        <v>0</v>
      </c>
      <c r="O16" s="70" t="s">
        <v>102</v>
      </c>
    </row>
    <row r="17" spans="2:15">
      <c r="C17" s="64">
        <v>39889</v>
      </c>
      <c r="D17" s="65">
        <v>1</v>
      </c>
      <c r="E17" s="72">
        <v>2093.84</v>
      </c>
      <c r="F17" s="73">
        <v>2.3264888888888891E-2</v>
      </c>
      <c r="G17" s="68"/>
      <c r="H17" s="68"/>
      <c r="I17" s="69">
        <v>90000</v>
      </c>
      <c r="J17" s="69">
        <v>90000</v>
      </c>
      <c r="K17" s="69">
        <v>90000</v>
      </c>
      <c r="L17" s="69">
        <v>90000</v>
      </c>
      <c r="M17" s="70">
        <v>0</v>
      </c>
      <c r="O17" s="70" t="s">
        <v>102</v>
      </c>
    </row>
    <row r="18" spans="2:15">
      <c r="C18" s="64">
        <v>40254</v>
      </c>
      <c r="D18" s="65">
        <v>1</v>
      </c>
      <c r="E18" s="72">
        <v>1812.2</v>
      </c>
      <c r="F18" s="73">
        <v>2.0135555555555556E-2</v>
      </c>
      <c r="G18" s="68"/>
      <c r="H18" s="68"/>
      <c r="I18" s="69">
        <v>90000</v>
      </c>
      <c r="J18" s="69">
        <v>90000</v>
      </c>
      <c r="K18" s="69">
        <v>90000</v>
      </c>
      <c r="L18" s="69">
        <v>90000</v>
      </c>
      <c r="M18" s="70">
        <v>0</v>
      </c>
      <c r="O18" s="70" t="s">
        <v>102</v>
      </c>
    </row>
    <row r="19" spans="2:15">
      <c r="C19" s="64">
        <v>40623</v>
      </c>
      <c r="D19" s="65">
        <v>1</v>
      </c>
      <c r="E19" s="72">
        <v>1514.8109999999999</v>
      </c>
      <c r="F19" s="73">
        <v>1.6831233333333334E-2</v>
      </c>
      <c r="G19" s="68"/>
      <c r="H19" s="68"/>
      <c r="I19" s="69">
        <v>90000</v>
      </c>
      <c r="J19" s="69">
        <v>90000</v>
      </c>
      <c r="K19" s="69">
        <v>90000</v>
      </c>
      <c r="L19" s="69">
        <v>90000</v>
      </c>
      <c r="M19" s="70">
        <v>0</v>
      </c>
      <c r="O19" s="70" t="s">
        <v>102</v>
      </c>
    </row>
    <row r="20" spans="2:15">
      <c r="C20" s="64">
        <v>40989</v>
      </c>
      <c r="D20" s="65">
        <v>1</v>
      </c>
      <c r="E20" s="72">
        <v>0</v>
      </c>
      <c r="F20" s="73">
        <v>0</v>
      </c>
      <c r="G20" s="68"/>
      <c r="H20" s="68"/>
      <c r="I20" s="69">
        <v>90000</v>
      </c>
      <c r="J20" s="69">
        <v>90000</v>
      </c>
      <c r="K20" s="69">
        <v>90000</v>
      </c>
      <c r="L20" s="69">
        <v>90000</v>
      </c>
      <c r="M20" s="70">
        <v>0</v>
      </c>
      <c r="O20" s="70" t="s">
        <v>102</v>
      </c>
    </row>
    <row r="21" spans="2:15">
      <c r="C21" s="64">
        <v>41351</v>
      </c>
      <c r="D21" s="65">
        <v>1</v>
      </c>
      <c r="E21" s="72">
        <v>48942.01</v>
      </c>
      <c r="F21" s="73">
        <v>0.54380011111111115</v>
      </c>
      <c r="G21" s="68"/>
      <c r="H21" s="68"/>
      <c r="I21" s="69">
        <v>90000</v>
      </c>
      <c r="J21" s="69">
        <v>90000</v>
      </c>
      <c r="K21" s="69">
        <v>90000</v>
      </c>
      <c r="L21" s="69">
        <v>90000</v>
      </c>
      <c r="M21" s="70">
        <v>0</v>
      </c>
      <c r="O21" s="70" t="s">
        <v>102</v>
      </c>
    </row>
    <row r="22" spans="2:15">
      <c r="C22" s="64">
        <v>41722</v>
      </c>
      <c r="D22" s="65">
        <v>1</v>
      </c>
      <c r="E22" s="72">
        <v>8078.5410000000002</v>
      </c>
      <c r="F22" s="73">
        <v>8.9761566666666667E-2</v>
      </c>
      <c r="G22" s="68"/>
      <c r="H22" s="68"/>
      <c r="I22" s="69">
        <v>90000</v>
      </c>
      <c r="J22" s="69">
        <v>90000</v>
      </c>
      <c r="K22" s="69">
        <v>90000</v>
      </c>
      <c r="L22" s="69">
        <v>90000</v>
      </c>
      <c r="M22" s="70">
        <v>0</v>
      </c>
      <c r="O22" s="70" t="s">
        <v>102</v>
      </c>
    </row>
    <row r="23" spans="2:15">
      <c r="C23" s="64">
        <v>42093</v>
      </c>
      <c r="D23" s="65">
        <v>1</v>
      </c>
      <c r="E23" s="72">
        <v>0</v>
      </c>
      <c r="F23" s="73">
        <v>0</v>
      </c>
      <c r="G23" s="68"/>
      <c r="H23" s="68"/>
      <c r="I23" s="69">
        <v>90000</v>
      </c>
      <c r="J23" s="69">
        <v>90000</v>
      </c>
      <c r="K23" s="69">
        <v>90000</v>
      </c>
      <c r="L23" s="69">
        <v>90000</v>
      </c>
      <c r="M23" s="70">
        <v>0</v>
      </c>
      <c r="O23" s="70" t="s">
        <v>102</v>
      </c>
    </row>
    <row r="24" spans="2:15">
      <c r="C24" s="64">
        <v>42457</v>
      </c>
      <c r="D24" s="65">
        <v>1</v>
      </c>
      <c r="E24" s="72">
        <v>0</v>
      </c>
      <c r="F24" s="73">
        <v>0</v>
      </c>
      <c r="G24" s="68"/>
      <c r="H24" s="68"/>
      <c r="I24" s="69">
        <v>90000</v>
      </c>
      <c r="J24" s="69">
        <v>90000</v>
      </c>
      <c r="K24" s="69">
        <v>90000</v>
      </c>
      <c r="L24" s="69">
        <v>90000</v>
      </c>
      <c r="M24" s="70">
        <v>0</v>
      </c>
      <c r="O24" s="70" t="s">
        <v>102</v>
      </c>
    </row>
    <row r="25" spans="2:15">
      <c r="C25" s="64">
        <v>42822</v>
      </c>
      <c r="D25" s="65">
        <v>1</v>
      </c>
      <c r="E25" s="72">
        <v>1595.58</v>
      </c>
      <c r="F25" s="73">
        <v>1.7728666666666667E-2</v>
      </c>
      <c r="G25" s="68"/>
      <c r="H25" s="68"/>
      <c r="I25" s="69">
        <v>90000</v>
      </c>
      <c r="J25" s="69">
        <v>90000</v>
      </c>
      <c r="K25" s="69">
        <v>90000</v>
      </c>
      <c r="L25" s="69">
        <v>90000</v>
      </c>
      <c r="M25" s="70">
        <v>0</v>
      </c>
      <c r="O25" s="70" t="s">
        <v>102</v>
      </c>
    </row>
    <row r="26" spans="2:15">
      <c r="C26" s="64">
        <v>43187</v>
      </c>
      <c r="D26" s="65">
        <v>1</v>
      </c>
      <c r="E26" s="72">
        <v>0</v>
      </c>
      <c r="F26" s="73">
        <v>0</v>
      </c>
      <c r="G26" s="68"/>
      <c r="H26" s="68"/>
      <c r="I26" s="69">
        <v>90000</v>
      </c>
      <c r="J26" s="69">
        <v>90000</v>
      </c>
      <c r="K26" s="69">
        <v>90000</v>
      </c>
      <c r="L26" s="69">
        <v>90000</v>
      </c>
      <c r="M26" s="70">
        <v>0</v>
      </c>
      <c r="O26" s="70" t="s">
        <v>102</v>
      </c>
    </row>
    <row r="27" spans="2:15">
      <c r="C27" s="64">
        <v>43549</v>
      </c>
      <c r="D27" s="65">
        <v>1</v>
      </c>
      <c r="E27" s="72">
        <v>7803.84</v>
      </c>
      <c r="F27" s="74">
        <v>8.6709333333333333E-2</v>
      </c>
      <c r="G27" s="68"/>
      <c r="I27" s="75">
        <v>90000</v>
      </c>
      <c r="J27" s="69">
        <v>90000</v>
      </c>
      <c r="K27" s="69">
        <v>90000</v>
      </c>
      <c r="L27" s="69">
        <v>90000</v>
      </c>
      <c r="M27" s="70">
        <v>0</v>
      </c>
      <c r="O27" s="70" t="s">
        <v>102</v>
      </c>
    </row>
    <row r="28" spans="2:15">
      <c r="B28" s="67"/>
      <c r="C28" s="64">
        <v>44027</v>
      </c>
      <c r="D28" s="65">
        <v>1</v>
      </c>
      <c r="E28" s="72">
        <v>0</v>
      </c>
      <c r="F28" s="73">
        <v>0</v>
      </c>
      <c r="G28" s="77"/>
      <c r="H28" s="68">
        <v>9000</v>
      </c>
      <c r="I28" s="69">
        <v>90000</v>
      </c>
      <c r="J28" s="69">
        <v>99000</v>
      </c>
      <c r="K28" s="69">
        <v>90000</v>
      </c>
      <c r="L28" s="69">
        <v>99000</v>
      </c>
      <c r="M28" s="70">
        <v>0</v>
      </c>
      <c r="O28" s="70" t="s">
        <v>102</v>
      </c>
    </row>
    <row r="29" spans="2:15">
      <c r="B29" s="67"/>
      <c r="C29" s="64">
        <v>44278</v>
      </c>
      <c r="D29" s="65">
        <v>1</v>
      </c>
      <c r="E29" s="72">
        <v>1200000</v>
      </c>
      <c r="F29" s="73">
        <v>12.121212121212121</v>
      </c>
      <c r="G29" s="77"/>
      <c r="H29" s="68"/>
      <c r="I29" s="69">
        <v>99000</v>
      </c>
      <c r="J29" s="69">
        <v>99000</v>
      </c>
      <c r="K29" s="69">
        <v>99000</v>
      </c>
      <c r="L29" s="69">
        <v>99000</v>
      </c>
      <c r="M29" s="70">
        <v>0</v>
      </c>
      <c r="O29" s="70" t="s">
        <v>102</v>
      </c>
    </row>
    <row r="30" spans="2:15">
      <c r="C30" s="64">
        <v>44649</v>
      </c>
      <c r="D30" s="65">
        <v>1</v>
      </c>
      <c r="E30" s="79">
        <v>8715.91</v>
      </c>
      <c r="F30" s="80">
        <v>8.8039494949494951E-2</v>
      </c>
      <c r="G30" s="81"/>
      <c r="H30" s="68"/>
      <c r="I30" s="69">
        <v>99000</v>
      </c>
      <c r="J30" s="69">
        <v>99000</v>
      </c>
      <c r="K30" s="69">
        <v>99000</v>
      </c>
      <c r="L30" s="69">
        <v>99000</v>
      </c>
      <c r="M30" s="70">
        <v>0</v>
      </c>
      <c r="O30" s="70" t="s">
        <v>102</v>
      </c>
    </row>
    <row r="31" spans="2:15">
      <c r="C31" s="64">
        <v>45012</v>
      </c>
      <c r="D31" s="65">
        <v>1</v>
      </c>
      <c r="E31" s="79">
        <v>1236.81</v>
      </c>
      <c r="F31" s="80">
        <v>1.2493030303030303E-2</v>
      </c>
      <c r="G31" s="81"/>
      <c r="H31" s="68"/>
      <c r="I31" s="69">
        <v>99000</v>
      </c>
      <c r="J31" s="69">
        <v>99000</v>
      </c>
      <c r="K31" s="69">
        <v>99000</v>
      </c>
      <c r="L31" s="69">
        <v>99000</v>
      </c>
      <c r="M31" s="70">
        <v>0</v>
      </c>
      <c r="O31" s="70" t="s">
        <v>102</v>
      </c>
    </row>
    <row r="32" spans="2:15">
      <c r="B32" s="114"/>
      <c r="C32" s="64">
        <v>45376</v>
      </c>
      <c r="D32" s="65">
        <v>1</v>
      </c>
      <c r="E32" s="72">
        <v>1236.81</v>
      </c>
      <c r="F32" s="73">
        <v>1.2493030303030303E-2</v>
      </c>
      <c r="G32" s="68"/>
      <c r="H32" s="68"/>
      <c r="I32" s="69">
        <v>99000</v>
      </c>
      <c r="J32" s="69">
        <v>99000</v>
      </c>
      <c r="K32" s="69">
        <v>99000</v>
      </c>
      <c r="L32" s="69">
        <v>99000</v>
      </c>
      <c r="M32" s="70">
        <v>0</v>
      </c>
      <c r="O32" s="70" t="s">
        <v>102</v>
      </c>
    </row>
    <row r="33" spans="2:15">
      <c r="B33" s="121"/>
      <c r="C33" s="122">
        <v>45740</v>
      </c>
      <c r="D33" s="123">
        <v>1</v>
      </c>
      <c r="E33" s="124">
        <v>0</v>
      </c>
      <c r="F33" s="125">
        <v>0</v>
      </c>
      <c r="G33" s="126"/>
      <c r="H33" s="126"/>
      <c r="I33" s="127">
        <v>99000</v>
      </c>
      <c r="J33" s="127">
        <v>99000</v>
      </c>
      <c r="K33" s="127">
        <v>99000</v>
      </c>
      <c r="L33" s="127">
        <v>99000</v>
      </c>
      <c r="M33" s="128">
        <v>0</v>
      </c>
      <c r="O33" s="128" t="s">
        <v>102</v>
      </c>
    </row>
    <row r="34" spans="2:15">
      <c r="B34" s="38" t="s">
        <v>8</v>
      </c>
      <c r="C34" s="64">
        <v>37659</v>
      </c>
      <c r="D34" s="65">
        <v>1</v>
      </c>
      <c r="E34" s="72">
        <v>513</v>
      </c>
      <c r="F34" s="73">
        <v>6.4124999999999998E-3</v>
      </c>
      <c r="G34" s="68"/>
      <c r="H34" s="68"/>
      <c r="I34" s="69">
        <v>80000</v>
      </c>
      <c r="J34" s="69">
        <v>80000</v>
      </c>
      <c r="K34" s="69">
        <v>80000</v>
      </c>
      <c r="L34" s="69">
        <v>80000</v>
      </c>
      <c r="M34" s="70">
        <v>0</v>
      </c>
      <c r="O34" s="70" t="s">
        <v>102</v>
      </c>
    </row>
    <row r="35" spans="2:15">
      <c r="C35" s="64">
        <v>38026</v>
      </c>
      <c r="D35" s="65">
        <v>1</v>
      </c>
      <c r="E35" s="72">
        <v>2501.12</v>
      </c>
      <c r="F35" s="73">
        <v>3.1264E-2</v>
      </c>
      <c r="G35" s="68"/>
      <c r="H35" s="68"/>
      <c r="I35" s="69">
        <v>80000</v>
      </c>
      <c r="J35" s="69">
        <v>80000</v>
      </c>
      <c r="K35" s="69">
        <v>80000</v>
      </c>
      <c r="L35" s="69">
        <v>80000</v>
      </c>
      <c r="M35" s="70">
        <v>0</v>
      </c>
      <c r="O35" s="70" t="s">
        <v>102</v>
      </c>
    </row>
    <row r="36" spans="2:15">
      <c r="C36" s="64">
        <v>38408</v>
      </c>
      <c r="D36" s="65">
        <v>1</v>
      </c>
      <c r="E36" s="72">
        <v>814.22</v>
      </c>
      <c r="F36" s="73">
        <v>1.0177750000000001E-2</v>
      </c>
      <c r="G36" s="68"/>
      <c r="H36" s="68"/>
      <c r="I36" s="69">
        <v>80000</v>
      </c>
      <c r="J36" s="69">
        <v>80000</v>
      </c>
      <c r="K36" s="69">
        <v>80000</v>
      </c>
      <c r="L36" s="69">
        <v>80000</v>
      </c>
      <c r="M36" s="70">
        <v>0</v>
      </c>
      <c r="O36" s="70" t="s">
        <v>102</v>
      </c>
    </row>
    <row r="37" spans="2:15">
      <c r="C37" s="64">
        <v>38796</v>
      </c>
      <c r="D37" s="65">
        <v>1</v>
      </c>
      <c r="E37" s="72">
        <v>1283.92</v>
      </c>
      <c r="F37" s="73">
        <v>1.6049000000000001E-2</v>
      </c>
      <c r="G37" s="68"/>
      <c r="H37" s="68"/>
      <c r="I37" s="69">
        <v>80000</v>
      </c>
      <c r="J37" s="69">
        <v>80000</v>
      </c>
      <c r="K37" s="69">
        <v>80000</v>
      </c>
      <c r="L37" s="69">
        <v>80000</v>
      </c>
      <c r="M37" s="70">
        <v>0</v>
      </c>
      <c r="O37" s="70" t="s">
        <v>102</v>
      </c>
    </row>
    <row r="38" spans="2:15">
      <c r="C38" s="64">
        <v>39153</v>
      </c>
      <c r="D38" s="65">
        <v>1</v>
      </c>
      <c r="E38" s="72">
        <v>1976.24</v>
      </c>
      <c r="F38" s="73">
        <v>2.4702999999999999E-2</v>
      </c>
      <c r="G38" s="68"/>
      <c r="H38" s="68"/>
      <c r="I38" s="69">
        <v>80000</v>
      </c>
      <c r="J38" s="69">
        <v>80000</v>
      </c>
      <c r="K38" s="69">
        <v>80000</v>
      </c>
      <c r="L38" s="69">
        <v>80000</v>
      </c>
      <c r="M38" s="70">
        <v>0</v>
      </c>
      <c r="O38" s="70" t="s">
        <v>102</v>
      </c>
    </row>
    <row r="39" spans="2:15">
      <c r="C39" s="64">
        <v>39517</v>
      </c>
      <c r="D39" s="65">
        <v>1</v>
      </c>
      <c r="E39" s="72">
        <v>1302.6723750000003</v>
      </c>
      <c r="F39" s="73">
        <v>1.6283404687500003E-2</v>
      </c>
      <c r="G39" s="68"/>
      <c r="H39" s="68"/>
      <c r="I39" s="69">
        <v>80000</v>
      </c>
      <c r="J39" s="69">
        <v>80000</v>
      </c>
      <c r="K39" s="69">
        <v>80000</v>
      </c>
      <c r="L39" s="69">
        <v>80000</v>
      </c>
      <c r="M39" s="70">
        <v>0</v>
      </c>
      <c r="O39" s="70" t="s">
        <v>102</v>
      </c>
    </row>
    <row r="40" spans="2:15">
      <c r="C40" s="64">
        <v>39889</v>
      </c>
      <c r="D40" s="65">
        <v>1</v>
      </c>
      <c r="E40" s="72">
        <v>237.02</v>
      </c>
      <c r="F40" s="73">
        <v>2.9627500000000001E-3</v>
      </c>
      <c r="G40" s="68"/>
      <c r="H40" s="68"/>
      <c r="I40" s="69">
        <v>80000</v>
      </c>
      <c r="J40" s="69">
        <v>80000</v>
      </c>
      <c r="K40" s="69">
        <v>80000</v>
      </c>
      <c r="L40" s="69">
        <v>80000</v>
      </c>
      <c r="M40" s="70">
        <v>0</v>
      </c>
      <c r="O40" s="70" t="s">
        <v>102</v>
      </c>
    </row>
    <row r="41" spans="2:15">
      <c r="C41" s="64">
        <v>40254</v>
      </c>
      <c r="D41" s="65">
        <v>1</v>
      </c>
      <c r="E41" s="72">
        <v>218</v>
      </c>
      <c r="F41" s="73">
        <v>2.725E-3</v>
      </c>
      <c r="G41" s="68"/>
      <c r="H41" s="68"/>
      <c r="I41" s="69">
        <v>80000</v>
      </c>
      <c r="J41" s="69">
        <v>80000</v>
      </c>
      <c r="K41" s="69">
        <v>80000</v>
      </c>
      <c r="L41" s="69">
        <v>80000</v>
      </c>
      <c r="M41" s="70">
        <v>0</v>
      </c>
      <c r="O41" s="70" t="s">
        <v>102</v>
      </c>
    </row>
    <row r="42" spans="2:15">
      <c r="C42" s="64">
        <v>40623</v>
      </c>
      <c r="D42" s="65">
        <v>1</v>
      </c>
      <c r="E42" s="72">
        <v>0</v>
      </c>
      <c r="F42" s="73">
        <v>0</v>
      </c>
      <c r="G42" s="68"/>
      <c r="H42" s="68"/>
      <c r="I42" s="69">
        <v>80000</v>
      </c>
      <c r="J42" s="69">
        <v>80000</v>
      </c>
      <c r="K42" s="69">
        <v>80000</v>
      </c>
      <c r="L42" s="69">
        <v>80000</v>
      </c>
      <c r="M42" s="70">
        <v>0</v>
      </c>
      <c r="O42" s="70" t="s">
        <v>102</v>
      </c>
    </row>
    <row r="43" spans="2:15">
      <c r="C43" s="64">
        <v>40989</v>
      </c>
      <c r="D43" s="65">
        <v>1</v>
      </c>
      <c r="E43" s="72">
        <v>0</v>
      </c>
      <c r="F43" s="73">
        <v>0</v>
      </c>
      <c r="G43" s="68"/>
      <c r="H43" s="68"/>
      <c r="I43" s="69">
        <v>80000</v>
      </c>
      <c r="J43" s="69">
        <v>80000</v>
      </c>
      <c r="K43" s="69">
        <v>80000</v>
      </c>
      <c r="L43" s="69">
        <v>80000</v>
      </c>
      <c r="M43" s="70">
        <v>0</v>
      </c>
      <c r="O43" s="70" t="s">
        <v>102</v>
      </c>
    </row>
    <row r="44" spans="2:15">
      <c r="C44" s="64">
        <v>41351</v>
      </c>
      <c r="D44" s="65">
        <v>1</v>
      </c>
      <c r="E44" s="72">
        <v>327.55199999999996</v>
      </c>
      <c r="F44" s="73">
        <v>4.0943999999999998E-3</v>
      </c>
      <c r="G44" s="68"/>
      <c r="H44" s="68"/>
      <c r="I44" s="69">
        <v>80000</v>
      </c>
      <c r="J44" s="69">
        <v>80000</v>
      </c>
      <c r="K44" s="69">
        <v>80000</v>
      </c>
      <c r="L44" s="69">
        <v>80000</v>
      </c>
      <c r="M44" s="70">
        <v>0</v>
      </c>
      <c r="O44" s="70" t="s">
        <v>102</v>
      </c>
    </row>
    <row r="45" spans="2:15">
      <c r="C45" s="64">
        <v>41722</v>
      </c>
      <c r="D45" s="65">
        <v>1</v>
      </c>
      <c r="E45" s="72">
        <v>0</v>
      </c>
      <c r="F45" s="73">
        <v>0</v>
      </c>
      <c r="G45" s="68"/>
      <c r="H45" s="68"/>
      <c r="I45" s="69">
        <v>80000</v>
      </c>
      <c r="J45" s="69">
        <v>80000</v>
      </c>
      <c r="K45" s="69">
        <v>80000</v>
      </c>
      <c r="L45" s="69">
        <v>80000</v>
      </c>
      <c r="M45" s="70">
        <v>0</v>
      </c>
      <c r="O45" s="70" t="s">
        <v>102</v>
      </c>
    </row>
    <row r="46" spans="2:15">
      <c r="C46" s="64">
        <v>42093</v>
      </c>
      <c r="D46" s="65">
        <v>1</v>
      </c>
      <c r="E46" s="72">
        <v>1996.63</v>
      </c>
      <c r="F46" s="73">
        <v>2.4957875000000001E-2</v>
      </c>
      <c r="G46" s="68"/>
      <c r="H46" s="68"/>
      <c r="I46" s="69">
        <v>80000</v>
      </c>
      <c r="J46" s="69">
        <v>80000</v>
      </c>
      <c r="K46" s="69">
        <v>80000</v>
      </c>
      <c r="L46" s="69">
        <v>80000</v>
      </c>
      <c r="M46" s="70">
        <v>0</v>
      </c>
      <c r="O46" s="70" t="s">
        <v>102</v>
      </c>
    </row>
    <row r="47" spans="2:15">
      <c r="C47" s="64">
        <v>42457</v>
      </c>
      <c r="D47" s="65">
        <v>1</v>
      </c>
      <c r="E47" s="72">
        <v>9920.1200000000008</v>
      </c>
      <c r="F47" s="73">
        <v>0.12400150000000001</v>
      </c>
      <c r="G47" s="68"/>
      <c r="H47" s="68"/>
      <c r="I47" s="69">
        <v>80000</v>
      </c>
      <c r="J47" s="69">
        <v>80000</v>
      </c>
      <c r="K47" s="69">
        <v>80000</v>
      </c>
      <c r="L47" s="69">
        <v>80000</v>
      </c>
      <c r="M47" s="70">
        <v>0</v>
      </c>
      <c r="O47" s="70" t="s">
        <v>102</v>
      </c>
    </row>
    <row r="48" spans="2:15">
      <c r="C48" s="64">
        <v>42822</v>
      </c>
      <c r="D48" s="65">
        <v>1</v>
      </c>
      <c r="E48" s="72">
        <v>0</v>
      </c>
      <c r="F48" s="73">
        <v>0</v>
      </c>
      <c r="G48" s="68"/>
      <c r="H48" s="68"/>
      <c r="I48" s="69">
        <v>80000</v>
      </c>
      <c r="J48" s="69">
        <v>80000</v>
      </c>
      <c r="K48" s="69">
        <v>80000</v>
      </c>
      <c r="L48" s="69">
        <v>80000</v>
      </c>
      <c r="M48" s="70">
        <v>0</v>
      </c>
      <c r="O48" s="70" t="s">
        <v>102</v>
      </c>
    </row>
    <row r="49" spans="2:15">
      <c r="C49" s="64">
        <v>43187</v>
      </c>
      <c r="D49" s="65">
        <v>1</v>
      </c>
      <c r="E49" s="72">
        <v>0</v>
      </c>
      <c r="F49" s="73">
        <v>0</v>
      </c>
      <c r="G49" s="68"/>
      <c r="H49" s="68"/>
      <c r="I49" s="69">
        <v>80000</v>
      </c>
      <c r="J49" s="69">
        <v>80000</v>
      </c>
      <c r="K49" s="69">
        <v>80000</v>
      </c>
      <c r="L49" s="69">
        <v>80000</v>
      </c>
      <c r="M49" s="70">
        <v>0</v>
      </c>
      <c r="O49" s="70" t="s">
        <v>102</v>
      </c>
    </row>
    <row r="50" spans="2:15">
      <c r="C50" s="64">
        <v>43549</v>
      </c>
      <c r="D50" s="65">
        <v>1</v>
      </c>
      <c r="E50" s="72">
        <v>0</v>
      </c>
      <c r="F50" s="74">
        <v>0</v>
      </c>
      <c r="G50" s="68"/>
      <c r="I50" s="75">
        <v>80000</v>
      </c>
      <c r="J50" s="69">
        <v>80000</v>
      </c>
      <c r="K50" s="69">
        <v>80000</v>
      </c>
      <c r="L50" s="69">
        <v>80000</v>
      </c>
      <c r="M50" s="70">
        <v>0</v>
      </c>
      <c r="O50" s="70" t="s">
        <v>102</v>
      </c>
    </row>
    <row r="51" spans="2:15">
      <c r="B51" s="67"/>
      <c r="C51" s="64">
        <v>44027</v>
      </c>
      <c r="D51" s="65">
        <v>1</v>
      </c>
      <c r="E51" s="72">
        <v>0</v>
      </c>
      <c r="F51" s="73">
        <v>0</v>
      </c>
      <c r="G51" s="77"/>
      <c r="H51" s="68">
        <v>4933</v>
      </c>
      <c r="I51" s="69">
        <v>80000</v>
      </c>
      <c r="J51" s="69">
        <v>84933</v>
      </c>
      <c r="K51" s="69">
        <v>80000</v>
      </c>
      <c r="L51" s="69">
        <v>84933</v>
      </c>
      <c r="M51" s="70">
        <v>0</v>
      </c>
      <c r="O51" s="70" t="s">
        <v>102</v>
      </c>
    </row>
    <row r="52" spans="2:15">
      <c r="B52" s="67"/>
      <c r="C52" s="64">
        <v>44277</v>
      </c>
      <c r="D52" s="65">
        <v>1</v>
      </c>
      <c r="E52" s="72">
        <v>0</v>
      </c>
      <c r="F52" s="73">
        <v>0</v>
      </c>
      <c r="G52" s="77"/>
      <c r="H52" s="68"/>
      <c r="I52" s="69">
        <v>84933</v>
      </c>
      <c r="J52" s="69">
        <v>84933</v>
      </c>
      <c r="K52" s="69">
        <v>84933</v>
      </c>
      <c r="L52" s="69">
        <v>84933</v>
      </c>
      <c r="M52" s="70">
        <v>0</v>
      </c>
      <c r="O52" s="70" t="s">
        <v>102</v>
      </c>
    </row>
    <row r="53" spans="2:15">
      <c r="C53" s="64">
        <v>44649</v>
      </c>
      <c r="D53" s="65">
        <v>1</v>
      </c>
      <c r="E53" s="79">
        <v>0</v>
      </c>
      <c r="F53" s="80">
        <v>0</v>
      </c>
      <c r="G53" s="81"/>
      <c r="H53" s="68"/>
      <c r="I53" s="69">
        <v>84933</v>
      </c>
      <c r="J53" s="69">
        <v>84933</v>
      </c>
      <c r="K53" s="69">
        <v>84933</v>
      </c>
      <c r="L53" s="69">
        <v>84933</v>
      </c>
      <c r="M53" s="70">
        <v>0</v>
      </c>
      <c r="O53" s="70" t="s">
        <v>102</v>
      </c>
    </row>
    <row r="54" spans="2:15">
      <c r="C54" s="64">
        <v>45013</v>
      </c>
      <c r="D54" s="65">
        <v>1</v>
      </c>
      <c r="E54" s="79">
        <v>0</v>
      </c>
      <c r="F54" s="80">
        <v>0</v>
      </c>
      <c r="G54" s="81"/>
      <c r="H54" s="68"/>
      <c r="I54" s="69">
        <v>84933</v>
      </c>
      <c r="J54" s="69">
        <v>84933</v>
      </c>
      <c r="K54" s="69">
        <v>84933</v>
      </c>
      <c r="L54" s="69">
        <v>84933</v>
      </c>
      <c r="M54" s="70">
        <v>0</v>
      </c>
      <c r="O54" s="70" t="s">
        <v>102</v>
      </c>
    </row>
    <row r="55" spans="2:15">
      <c r="B55" s="114"/>
      <c r="C55" s="64">
        <v>45376</v>
      </c>
      <c r="D55" s="65">
        <v>1</v>
      </c>
      <c r="E55" s="72">
        <v>0</v>
      </c>
      <c r="F55" s="73">
        <v>0</v>
      </c>
      <c r="G55" s="68"/>
      <c r="H55" s="68"/>
      <c r="I55" s="69">
        <v>84933</v>
      </c>
      <c r="J55" s="69">
        <v>84933</v>
      </c>
      <c r="K55" s="69">
        <v>84933</v>
      </c>
      <c r="L55" s="69">
        <v>84933</v>
      </c>
      <c r="M55" s="70">
        <v>0</v>
      </c>
      <c r="O55" s="70" t="s">
        <v>102</v>
      </c>
    </row>
    <row r="56" spans="2:15">
      <c r="B56" s="121"/>
      <c r="C56" s="122">
        <v>45741</v>
      </c>
      <c r="D56" s="123">
        <v>1</v>
      </c>
      <c r="E56" s="124">
        <v>0</v>
      </c>
      <c r="F56" s="125">
        <v>0</v>
      </c>
      <c r="G56" s="126"/>
      <c r="H56" s="126"/>
      <c r="I56" s="127">
        <v>84933</v>
      </c>
      <c r="J56" s="127">
        <v>84933</v>
      </c>
      <c r="K56" s="127">
        <v>84933</v>
      </c>
      <c r="L56" s="127">
        <v>84933</v>
      </c>
      <c r="M56" s="128">
        <v>0</v>
      </c>
      <c r="O56" s="128" t="s">
        <v>102</v>
      </c>
    </row>
    <row r="57" spans="2:15">
      <c r="B57" s="38" t="s">
        <v>22</v>
      </c>
      <c r="C57" s="64">
        <v>38413</v>
      </c>
      <c r="D57" s="65">
        <v>1</v>
      </c>
      <c r="E57" s="72">
        <v>894.01</v>
      </c>
      <c r="F57" s="73">
        <v>9.9334444444444444E-3</v>
      </c>
      <c r="G57" s="68"/>
      <c r="H57" s="68"/>
      <c r="I57" s="69">
        <v>90000</v>
      </c>
      <c r="J57" s="69">
        <v>90000</v>
      </c>
      <c r="K57" s="69">
        <v>90000</v>
      </c>
      <c r="L57" s="69">
        <v>90000</v>
      </c>
      <c r="M57" s="70">
        <v>0</v>
      </c>
      <c r="O57" s="70" t="s">
        <v>102</v>
      </c>
    </row>
    <row r="58" spans="2:15">
      <c r="C58" s="64">
        <v>38798</v>
      </c>
      <c r="D58" s="65">
        <v>1</v>
      </c>
      <c r="E58" s="72">
        <v>2420.44</v>
      </c>
      <c r="F58" s="73">
        <v>2.6893777777777777E-2</v>
      </c>
      <c r="G58" s="68"/>
      <c r="H58" s="68"/>
      <c r="I58" s="69">
        <v>90000</v>
      </c>
      <c r="J58" s="69">
        <v>90000</v>
      </c>
      <c r="K58" s="69">
        <v>90000</v>
      </c>
      <c r="L58" s="69">
        <v>90000</v>
      </c>
      <c r="M58" s="70">
        <v>0</v>
      </c>
      <c r="O58" s="70" t="s">
        <v>102</v>
      </c>
    </row>
    <row r="59" spans="2:15">
      <c r="C59" s="64">
        <v>39155</v>
      </c>
      <c r="D59" s="65">
        <v>1</v>
      </c>
      <c r="E59" s="72">
        <v>3499.3</v>
      </c>
      <c r="F59" s="73">
        <v>3.8881111111111116E-2</v>
      </c>
      <c r="G59" s="68"/>
      <c r="H59" s="68"/>
      <c r="I59" s="69">
        <v>90000</v>
      </c>
      <c r="J59" s="69">
        <v>90000</v>
      </c>
      <c r="K59" s="69">
        <v>90000</v>
      </c>
      <c r="L59" s="69">
        <v>90000</v>
      </c>
      <c r="M59" s="70">
        <v>0</v>
      </c>
      <c r="O59" s="70" t="s">
        <v>102</v>
      </c>
    </row>
    <row r="60" spans="2:15">
      <c r="C60" s="64">
        <v>39519</v>
      </c>
      <c r="D60" s="65">
        <v>1</v>
      </c>
      <c r="E60" s="72">
        <v>5395.3978499999994</v>
      </c>
      <c r="F60" s="73">
        <v>5.994886499999999E-2</v>
      </c>
      <c r="G60" s="68"/>
      <c r="H60" s="68"/>
      <c r="I60" s="69">
        <v>90000</v>
      </c>
      <c r="J60" s="69">
        <v>90000</v>
      </c>
      <c r="K60" s="69">
        <v>90000</v>
      </c>
      <c r="L60" s="69">
        <v>90000</v>
      </c>
      <c r="M60" s="70">
        <v>0</v>
      </c>
      <c r="O60" s="70" t="s">
        <v>102</v>
      </c>
    </row>
    <row r="61" spans="2:15">
      <c r="C61" s="64">
        <v>39890</v>
      </c>
      <c r="D61" s="65">
        <v>1</v>
      </c>
      <c r="E61" s="72">
        <v>816.82</v>
      </c>
      <c r="F61" s="73">
        <v>9.0757777777777781E-3</v>
      </c>
      <c r="G61" s="68"/>
      <c r="H61" s="68"/>
      <c r="I61" s="69">
        <v>90000</v>
      </c>
      <c r="J61" s="69">
        <v>90000</v>
      </c>
      <c r="K61" s="69">
        <v>90000</v>
      </c>
      <c r="L61" s="69">
        <v>90000</v>
      </c>
      <c r="M61" s="70">
        <v>0</v>
      </c>
      <c r="O61" s="70" t="s">
        <v>102</v>
      </c>
    </row>
    <row r="62" spans="2:15">
      <c r="C62" s="64">
        <v>40254</v>
      </c>
      <c r="D62" s="65">
        <v>1</v>
      </c>
      <c r="E62" s="72">
        <v>1173.29</v>
      </c>
      <c r="F62" s="73">
        <v>1.3036555555555555E-2</v>
      </c>
      <c r="G62" s="68"/>
      <c r="H62" s="68"/>
      <c r="I62" s="69">
        <v>90000</v>
      </c>
      <c r="J62" s="69">
        <v>90000</v>
      </c>
      <c r="K62" s="69">
        <v>90000</v>
      </c>
      <c r="L62" s="69">
        <v>90000</v>
      </c>
      <c r="M62" s="70">
        <v>0</v>
      </c>
      <c r="O62" s="70" t="s">
        <v>102</v>
      </c>
    </row>
    <row r="63" spans="2:15">
      <c r="C63" s="64">
        <v>40623</v>
      </c>
      <c r="D63" s="65">
        <v>1</v>
      </c>
      <c r="E63" s="72">
        <v>433.23</v>
      </c>
      <c r="F63" s="73">
        <v>4.8136666666666666E-3</v>
      </c>
      <c r="G63" s="68"/>
      <c r="H63" s="68"/>
      <c r="I63" s="69">
        <v>90000</v>
      </c>
      <c r="J63" s="69">
        <v>90000</v>
      </c>
      <c r="K63" s="69">
        <v>90000</v>
      </c>
      <c r="L63" s="69">
        <v>90000</v>
      </c>
      <c r="M63" s="70">
        <v>0</v>
      </c>
      <c r="O63" s="70" t="s">
        <v>102</v>
      </c>
    </row>
    <row r="64" spans="2:15">
      <c r="C64" s="64">
        <v>40989</v>
      </c>
      <c r="D64" s="65">
        <v>1</v>
      </c>
      <c r="E64" s="72">
        <v>0</v>
      </c>
      <c r="F64" s="73">
        <v>0</v>
      </c>
      <c r="G64" s="68"/>
      <c r="H64" s="68"/>
      <c r="I64" s="69">
        <v>90000</v>
      </c>
      <c r="J64" s="69">
        <v>90000</v>
      </c>
      <c r="K64" s="69">
        <v>90000</v>
      </c>
      <c r="L64" s="69">
        <v>90000</v>
      </c>
      <c r="M64" s="70">
        <v>0</v>
      </c>
      <c r="O64" s="70" t="s">
        <v>102</v>
      </c>
    </row>
    <row r="65" spans="2:15">
      <c r="C65" s="64">
        <v>41351</v>
      </c>
      <c r="D65" s="65">
        <v>1</v>
      </c>
      <c r="E65" s="72">
        <v>0</v>
      </c>
      <c r="F65" s="73">
        <v>0</v>
      </c>
      <c r="G65" s="68"/>
      <c r="H65" s="68"/>
      <c r="I65" s="69">
        <v>90000</v>
      </c>
      <c r="J65" s="69">
        <v>90000</v>
      </c>
      <c r="K65" s="69">
        <v>90000</v>
      </c>
      <c r="L65" s="69">
        <v>90000</v>
      </c>
      <c r="M65" s="70">
        <v>0</v>
      </c>
      <c r="O65" s="70" t="s">
        <v>102</v>
      </c>
    </row>
    <row r="66" spans="2:15">
      <c r="C66" s="64">
        <v>41722</v>
      </c>
      <c r="D66" s="65">
        <v>1</v>
      </c>
      <c r="E66" s="72">
        <v>19994.46</v>
      </c>
      <c r="F66" s="73">
        <v>0.22216066666666665</v>
      </c>
      <c r="G66" s="68"/>
      <c r="H66" s="68"/>
      <c r="I66" s="69">
        <v>90000</v>
      </c>
      <c r="J66" s="69">
        <v>90000</v>
      </c>
      <c r="K66" s="69">
        <v>90000</v>
      </c>
      <c r="L66" s="69">
        <v>90000</v>
      </c>
      <c r="M66" s="70">
        <v>0</v>
      </c>
      <c r="O66" s="70" t="s">
        <v>102</v>
      </c>
    </row>
    <row r="67" spans="2:15">
      <c r="C67" s="64">
        <v>42093</v>
      </c>
      <c r="D67" s="65">
        <v>1</v>
      </c>
      <c r="E67" s="72">
        <v>0</v>
      </c>
      <c r="F67" s="73">
        <v>0</v>
      </c>
      <c r="G67" s="68"/>
      <c r="H67" s="68"/>
      <c r="I67" s="69">
        <v>90000</v>
      </c>
      <c r="J67" s="69">
        <v>90000</v>
      </c>
      <c r="K67" s="69">
        <v>90000</v>
      </c>
      <c r="L67" s="69">
        <v>90000</v>
      </c>
      <c r="M67" s="70">
        <v>0</v>
      </c>
      <c r="O67" s="70" t="s">
        <v>102</v>
      </c>
    </row>
    <row r="68" spans="2:15">
      <c r="C68" s="64">
        <v>42457</v>
      </c>
      <c r="D68" s="65">
        <v>1</v>
      </c>
      <c r="E68" s="72">
        <v>0</v>
      </c>
      <c r="F68" s="73">
        <v>0</v>
      </c>
      <c r="G68" s="68"/>
      <c r="H68" s="68"/>
      <c r="I68" s="69">
        <v>90000</v>
      </c>
      <c r="J68" s="69">
        <v>90000</v>
      </c>
      <c r="K68" s="69">
        <v>90000</v>
      </c>
      <c r="L68" s="69">
        <v>90000</v>
      </c>
      <c r="M68" s="70">
        <v>0</v>
      </c>
      <c r="O68" s="70" t="s">
        <v>102</v>
      </c>
    </row>
    <row r="69" spans="2:15">
      <c r="C69" s="64">
        <v>42822</v>
      </c>
      <c r="D69" s="65">
        <v>1</v>
      </c>
      <c r="E69" s="72">
        <v>16656.5</v>
      </c>
      <c r="F69" s="73">
        <v>0.18507222222222222</v>
      </c>
      <c r="G69" s="68"/>
      <c r="H69" s="68"/>
      <c r="I69" s="69">
        <v>90000</v>
      </c>
      <c r="J69" s="69">
        <v>90000</v>
      </c>
      <c r="K69" s="69">
        <v>90000</v>
      </c>
      <c r="L69" s="69">
        <v>90000</v>
      </c>
      <c r="M69" s="70">
        <v>0</v>
      </c>
      <c r="O69" s="70" t="s">
        <v>102</v>
      </c>
    </row>
    <row r="70" spans="2:15">
      <c r="C70" s="64">
        <v>43187</v>
      </c>
      <c r="D70" s="65">
        <v>1</v>
      </c>
      <c r="E70" s="72">
        <v>0</v>
      </c>
      <c r="F70" s="73">
        <v>0</v>
      </c>
      <c r="G70" s="68"/>
      <c r="H70" s="68"/>
      <c r="I70" s="69">
        <v>90000</v>
      </c>
      <c r="J70" s="69">
        <v>90000</v>
      </c>
      <c r="K70" s="69">
        <v>90000</v>
      </c>
      <c r="L70" s="69">
        <v>90000</v>
      </c>
      <c r="M70" s="70">
        <v>0</v>
      </c>
      <c r="O70" s="70" t="s">
        <v>102</v>
      </c>
    </row>
    <row r="71" spans="2:15">
      <c r="C71" s="64">
        <v>43549</v>
      </c>
      <c r="D71" s="65">
        <v>1</v>
      </c>
      <c r="E71" s="72">
        <v>0</v>
      </c>
      <c r="F71" s="74">
        <v>0</v>
      </c>
      <c r="G71" s="68"/>
      <c r="I71" s="75">
        <v>90000</v>
      </c>
      <c r="J71" s="69">
        <v>90000</v>
      </c>
      <c r="K71" s="69">
        <v>90000</v>
      </c>
      <c r="L71" s="69">
        <v>90000</v>
      </c>
      <c r="M71" s="70">
        <v>0</v>
      </c>
      <c r="O71" s="70" t="s">
        <v>102</v>
      </c>
    </row>
    <row r="72" spans="2:15">
      <c r="B72" s="67"/>
      <c r="C72" s="64">
        <v>44027</v>
      </c>
      <c r="D72" s="65">
        <v>1</v>
      </c>
      <c r="E72" s="72">
        <v>0</v>
      </c>
      <c r="F72" s="73">
        <v>0</v>
      </c>
      <c r="G72" s="77"/>
      <c r="H72" s="68">
        <v>9000</v>
      </c>
      <c r="I72" s="69">
        <v>90000</v>
      </c>
      <c r="J72" s="69">
        <v>99000</v>
      </c>
      <c r="K72" s="69">
        <v>90000</v>
      </c>
      <c r="L72" s="69">
        <v>99000</v>
      </c>
      <c r="M72" s="70">
        <v>0</v>
      </c>
      <c r="O72" s="70" t="s">
        <v>102</v>
      </c>
    </row>
    <row r="73" spans="2:15">
      <c r="B73" s="67"/>
      <c r="C73" s="64">
        <v>44277</v>
      </c>
      <c r="D73" s="65">
        <v>1</v>
      </c>
      <c r="E73" s="72">
        <v>0</v>
      </c>
      <c r="F73" s="73">
        <v>0</v>
      </c>
      <c r="G73" s="77"/>
      <c r="H73" s="68"/>
      <c r="I73" s="69">
        <v>99000</v>
      </c>
      <c r="J73" s="69">
        <v>99000</v>
      </c>
      <c r="K73" s="69">
        <v>99000</v>
      </c>
      <c r="L73" s="69">
        <v>99000</v>
      </c>
      <c r="M73" s="70">
        <v>0</v>
      </c>
      <c r="O73" s="70" t="s">
        <v>102</v>
      </c>
    </row>
    <row r="74" spans="2:15">
      <c r="C74" s="64">
        <v>44648</v>
      </c>
      <c r="D74" s="65">
        <v>1</v>
      </c>
      <c r="E74" s="79">
        <v>0</v>
      </c>
      <c r="F74" s="80">
        <v>0</v>
      </c>
      <c r="G74" s="81"/>
      <c r="H74" s="68"/>
      <c r="I74" s="69">
        <v>99000</v>
      </c>
      <c r="J74" s="69">
        <v>99000</v>
      </c>
      <c r="K74" s="69">
        <v>99000</v>
      </c>
      <c r="L74" s="69">
        <v>99000</v>
      </c>
      <c r="M74" s="70">
        <v>0</v>
      </c>
      <c r="O74" s="70" t="s">
        <v>102</v>
      </c>
    </row>
    <row r="75" spans="2:15">
      <c r="C75" s="64">
        <v>45012</v>
      </c>
      <c r="D75" s="65">
        <v>1</v>
      </c>
      <c r="E75" s="79">
        <v>0</v>
      </c>
      <c r="F75" s="80">
        <v>0</v>
      </c>
      <c r="G75" s="81"/>
      <c r="H75" s="68"/>
      <c r="I75" s="69">
        <v>99000</v>
      </c>
      <c r="J75" s="69">
        <v>99000</v>
      </c>
      <c r="K75" s="69">
        <v>99000</v>
      </c>
      <c r="L75" s="69">
        <v>99000</v>
      </c>
      <c r="M75" s="70">
        <v>0</v>
      </c>
      <c r="O75" s="70" t="s">
        <v>102</v>
      </c>
    </row>
    <row r="76" spans="2:15">
      <c r="B76" s="114"/>
      <c r="C76" s="64">
        <v>45376</v>
      </c>
      <c r="D76" s="65">
        <v>1</v>
      </c>
      <c r="E76" s="72">
        <v>0</v>
      </c>
      <c r="F76" s="73">
        <v>0</v>
      </c>
      <c r="G76" s="68"/>
      <c r="H76" s="68"/>
      <c r="I76" s="69">
        <v>99000</v>
      </c>
      <c r="J76" s="69">
        <v>99000</v>
      </c>
      <c r="K76" s="69">
        <v>99000</v>
      </c>
      <c r="L76" s="69">
        <v>99000</v>
      </c>
      <c r="M76" s="70">
        <v>0</v>
      </c>
      <c r="O76" s="70" t="s">
        <v>102</v>
      </c>
    </row>
    <row r="77" spans="2:15">
      <c r="B77" s="121"/>
      <c r="C77" s="122">
        <v>45741</v>
      </c>
      <c r="D77" s="123">
        <v>1</v>
      </c>
      <c r="E77" s="124">
        <v>1336500</v>
      </c>
      <c r="F77" s="125">
        <f>E77/K77</f>
        <v>13.5</v>
      </c>
      <c r="G77" s="126"/>
      <c r="H77" s="126"/>
      <c r="I77" s="127">
        <v>99000</v>
      </c>
      <c r="J77" s="127">
        <v>99000</v>
      </c>
      <c r="K77" s="127">
        <v>99000</v>
      </c>
      <c r="L77" s="127">
        <v>99000</v>
      </c>
      <c r="M77" s="128">
        <v>0</v>
      </c>
      <c r="O77" s="128" t="s">
        <v>102</v>
      </c>
    </row>
    <row r="78" spans="2:15">
      <c r="B78" s="38" t="s">
        <v>26</v>
      </c>
      <c r="C78" s="64">
        <v>38799</v>
      </c>
      <c r="D78" s="65">
        <v>1</v>
      </c>
      <c r="E78" s="72">
        <v>904.41</v>
      </c>
      <c r="F78" s="73">
        <v>1.0048999999999999E-2</v>
      </c>
      <c r="G78" s="68"/>
      <c r="H78" s="68"/>
      <c r="I78" s="69">
        <v>90000</v>
      </c>
      <c r="J78" s="69">
        <v>90000</v>
      </c>
      <c r="K78" s="69">
        <v>90000</v>
      </c>
      <c r="L78" s="69">
        <v>90000</v>
      </c>
      <c r="M78" s="70">
        <v>0</v>
      </c>
      <c r="O78" s="70" t="s">
        <v>102</v>
      </c>
    </row>
    <row r="79" spans="2:15">
      <c r="C79" s="64">
        <v>39156</v>
      </c>
      <c r="D79" s="65">
        <v>1</v>
      </c>
      <c r="E79" s="72">
        <v>3056.96</v>
      </c>
      <c r="F79" s="73">
        <v>3.3966222222222224E-2</v>
      </c>
      <c r="G79" s="68"/>
      <c r="H79" s="68"/>
      <c r="I79" s="69">
        <v>90000</v>
      </c>
      <c r="J79" s="69">
        <v>90000</v>
      </c>
      <c r="K79" s="69">
        <v>90000</v>
      </c>
      <c r="L79" s="69">
        <v>90000</v>
      </c>
      <c r="M79" s="70">
        <v>0</v>
      </c>
      <c r="O79" s="70" t="s">
        <v>102</v>
      </c>
    </row>
    <row r="80" spans="2:15">
      <c r="C80" s="64">
        <v>39520</v>
      </c>
      <c r="D80" s="65">
        <v>1</v>
      </c>
      <c r="E80" s="72">
        <v>2702.969325</v>
      </c>
      <c r="F80" s="73">
        <v>3.0032992500000001E-2</v>
      </c>
      <c r="G80" s="68"/>
      <c r="H80" s="68"/>
      <c r="I80" s="69">
        <v>90000</v>
      </c>
      <c r="J80" s="69">
        <v>90000</v>
      </c>
      <c r="K80" s="69">
        <v>90000</v>
      </c>
      <c r="L80" s="69">
        <v>90000</v>
      </c>
      <c r="M80" s="70">
        <v>0</v>
      </c>
      <c r="O80" s="70" t="s">
        <v>102</v>
      </c>
    </row>
    <row r="81" spans="2:15">
      <c r="C81" s="64">
        <v>39890</v>
      </c>
      <c r="D81" s="65">
        <v>1</v>
      </c>
      <c r="E81" s="72">
        <v>1868.99</v>
      </c>
      <c r="F81" s="73">
        <v>2.0766555555555555E-2</v>
      </c>
      <c r="G81" s="68"/>
      <c r="H81" s="68"/>
      <c r="I81" s="69">
        <v>90000</v>
      </c>
      <c r="J81" s="69">
        <v>90000</v>
      </c>
      <c r="K81" s="69">
        <v>90000</v>
      </c>
      <c r="L81" s="69">
        <v>90000</v>
      </c>
      <c r="M81" s="70">
        <v>0</v>
      </c>
      <c r="O81" s="70" t="s">
        <v>102</v>
      </c>
    </row>
    <row r="82" spans="2:15">
      <c r="C82" s="64">
        <v>40255</v>
      </c>
      <c r="D82" s="65">
        <v>1</v>
      </c>
      <c r="E82" s="72">
        <v>1170.08</v>
      </c>
      <c r="F82" s="73">
        <v>1.3000888888888888E-2</v>
      </c>
      <c r="G82" s="68"/>
      <c r="H82" s="68"/>
      <c r="I82" s="69">
        <v>90000</v>
      </c>
      <c r="J82" s="69">
        <v>90000</v>
      </c>
      <c r="K82" s="69">
        <v>90000</v>
      </c>
      <c r="L82" s="69">
        <v>90000</v>
      </c>
      <c r="M82" s="70">
        <v>0</v>
      </c>
      <c r="O82" s="70" t="s">
        <v>102</v>
      </c>
    </row>
    <row r="83" spans="2:15">
      <c r="C83" s="64">
        <v>40623</v>
      </c>
      <c r="D83" s="65">
        <v>1</v>
      </c>
      <c r="E83" s="72">
        <v>817.84199999999998</v>
      </c>
      <c r="F83" s="73">
        <v>9.0871333333333339E-3</v>
      </c>
      <c r="G83" s="68"/>
      <c r="H83" s="68"/>
      <c r="I83" s="69">
        <v>90000</v>
      </c>
      <c r="J83" s="69">
        <v>90000</v>
      </c>
      <c r="K83" s="69">
        <v>90000</v>
      </c>
      <c r="L83" s="69">
        <v>90000</v>
      </c>
      <c r="M83" s="70">
        <v>0</v>
      </c>
      <c r="O83" s="70" t="s">
        <v>102</v>
      </c>
    </row>
    <row r="84" spans="2:15">
      <c r="C84" s="64">
        <v>40989</v>
      </c>
      <c r="D84" s="65">
        <v>1</v>
      </c>
      <c r="E84" s="72">
        <v>0</v>
      </c>
      <c r="F84" s="73">
        <v>0</v>
      </c>
      <c r="G84" s="68"/>
      <c r="H84" s="68"/>
      <c r="I84" s="69">
        <v>90000</v>
      </c>
      <c r="J84" s="69">
        <v>90000</v>
      </c>
      <c r="K84" s="69">
        <v>90000</v>
      </c>
      <c r="L84" s="69">
        <v>90000</v>
      </c>
      <c r="M84" s="70">
        <v>0</v>
      </c>
      <c r="O84" s="70" t="s">
        <v>102</v>
      </c>
    </row>
    <row r="85" spans="2:15">
      <c r="C85" s="64">
        <v>41351</v>
      </c>
      <c r="D85" s="65">
        <v>1</v>
      </c>
      <c r="E85" s="72">
        <v>0</v>
      </c>
      <c r="F85" s="73">
        <v>0</v>
      </c>
      <c r="G85" s="68"/>
      <c r="H85" s="68"/>
      <c r="I85" s="69">
        <v>90000</v>
      </c>
      <c r="J85" s="69">
        <v>90000</v>
      </c>
      <c r="K85" s="69">
        <v>90000</v>
      </c>
      <c r="L85" s="69">
        <v>90000</v>
      </c>
      <c r="M85" s="70">
        <v>0</v>
      </c>
      <c r="O85" s="70" t="s">
        <v>102</v>
      </c>
    </row>
    <row r="86" spans="2:15">
      <c r="C86" s="64">
        <v>41722</v>
      </c>
      <c r="D86" s="65">
        <v>1</v>
      </c>
      <c r="E86" s="72">
        <v>0</v>
      </c>
      <c r="F86" s="73">
        <v>0</v>
      </c>
      <c r="G86" s="68"/>
      <c r="H86" s="68"/>
      <c r="I86" s="69">
        <v>90000</v>
      </c>
      <c r="J86" s="69">
        <v>90000</v>
      </c>
      <c r="K86" s="69">
        <v>90000</v>
      </c>
      <c r="L86" s="69">
        <v>90000</v>
      </c>
      <c r="M86" s="70">
        <v>0</v>
      </c>
      <c r="O86" s="70" t="s">
        <v>102</v>
      </c>
    </row>
    <row r="87" spans="2:15">
      <c r="C87" s="64">
        <v>42093</v>
      </c>
      <c r="D87" s="65">
        <v>1</v>
      </c>
      <c r="E87" s="72">
        <v>14662.58</v>
      </c>
      <c r="F87" s="73">
        <v>0.16291755555555557</v>
      </c>
      <c r="G87" s="68"/>
      <c r="H87" s="68"/>
      <c r="I87" s="69">
        <v>90000</v>
      </c>
      <c r="J87" s="69">
        <v>90000</v>
      </c>
      <c r="K87" s="69">
        <v>90000</v>
      </c>
      <c r="L87" s="69">
        <v>90000</v>
      </c>
      <c r="M87" s="70">
        <v>0</v>
      </c>
      <c r="O87" s="70" t="s">
        <v>102</v>
      </c>
    </row>
    <row r="88" spans="2:15">
      <c r="C88" s="64">
        <v>42457</v>
      </c>
      <c r="D88" s="65">
        <v>1</v>
      </c>
      <c r="E88" s="72">
        <v>0</v>
      </c>
      <c r="F88" s="73">
        <v>0</v>
      </c>
      <c r="G88" s="68"/>
      <c r="H88" s="68"/>
      <c r="I88" s="69">
        <v>90000</v>
      </c>
      <c r="J88" s="69">
        <v>90000</v>
      </c>
      <c r="K88" s="69">
        <v>90000</v>
      </c>
      <c r="L88" s="69">
        <v>90000</v>
      </c>
      <c r="M88" s="70">
        <v>0</v>
      </c>
      <c r="O88" s="70" t="s">
        <v>102</v>
      </c>
    </row>
    <row r="89" spans="2:15">
      <c r="C89" s="64">
        <v>42822</v>
      </c>
      <c r="D89" s="65">
        <v>1</v>
      </c>
      <c r="E89" s="72">
        <v>0</v>
      </c>
      <c r="F89" s="73">
        <v>0</v>
      </c>
      <c r="G89" s="68"/>
      <c r="H89" s="68"/>
      <c r="I89" s="69">
        <v>90000</v>
      </c>
      <c r="J89" s="69">
        <v>90000</v>
      </c>
      <c r="K89" s="69">
        <v>90000</v>
      </c>
      <c r="L89" s="69">
        <v>90000</v>
      </c>
      <c r="M89" s="70">
        <v>0</v>
      </c>
      <c r="O89" s="70" t="s">
        <v>102</v>
      </c>
    </row>
    <row r="90" spans="2:15">
      <c r="C90" s="64">
        <v>43187</v>
      </c>
      <c r="D90" s="65">
        <v>1</v>
      </c>
      <c r="E90" s="72">
        <v>9928.08</v>
      </c>
      <c r="F90" s="73">
        <v>0.11031199999999999</v>
      </c>
      <c r="G90" s="68"/>
      <c r="H90" s="68"/>
      <c r="I90" s="69">
        <v>90000</v>
      </c>
      <c r="J90" s="69">
        <v>90000</v>
      </c>
      <c r="K90" s="69">
        <v>90000</v>
      </c>
      <c r="L90" s="69">
        <v>90000</v>
      </c>
      <c r="M90" s="70">
        <v>0</v>
      </c>
      <c r="O90" s="70" t="s">
        <v>102</v>
      </c>
    </row>
    <row r="91" spans="2:15">
      <c r="C91" s="64">
        <v>43549</v>
      </c>
      <c r="D91" s="65">
        <v>1</v>
      </c>
      <c r="E91" s="72">
        <v>0</v>
      </c>
      <c r="F91" s="74">
        <v>0</v>
      </c>
      <c r="G91" s="68"/>
      <c r="I91" s="75">
        <v>90000</v>
      </c>
      <c r="J91" s="69">
        <v>90000</v>
      </c>
      <c r="K91" s="69">
        <v>90000</v>
      </c>
      <c r="L91" s="69">
        <v>90000</v>
      </c>
      <c r="M91" s="70">
        <v>0</v>
      </c>
      <c r="O91" s="70" t="s">
        <v>102</v>
      </c>
    </row>
    <row r="92" spans="2:15">
      <c r="B92" s="67"/>
      <c r="C92" s="64">
        <v>44027</v>
      </c>
      <c r="D92" s="65">
        <v>1</v>
      </c>
      <c r="E92" s="72">
        <v>0</v>
      </c>
      <c r="F92" s="73">
        <v>0</v>
      </c>
      <c r="G92" s="77"/>
      <c r="H92" s="68">
        <v>9000</v>
      </c>
      <c r="I92" s="69">
        <v>90000</v>
      </c>
      <c r="J92" s="69">
        <v>99000</v>
      </c>
      <c r="K92" s="69">
        <v>90000</v>
      </c>
      <c r="L92" s="69">
        <v>99000</v>
      </c>
      <c r="M92" s="70">
        <v>0</v>
      </c>
      <c r="O92" s="70" t="s">
        <v>102</v>
      </c>
    </row>
    <row r="93" spans="2:15">
      <c r="B93" s="67"/>
      <c r="C93" s="64">
        <v>44277</v>
      </c>
      <c r="D93" s="65">
        <v>1</v>
      </c>
      <c r="E93" s="72">
        <v>0</v>
      </c>
      <c r="F93" s="73">
        <v>0</v>
      </c>
      <c r="G93" s="77"/>
      <c r="H93" s="68"/>
      <c r="I93" s="69">
        <v>99000</v>
      </c>
      <c r="J93" s="69">
        <v>99000</v>
      </c>
      <c r="K93" s="69">
        <v>99000</v>
      </c>
      <c r="L93" s="69">
        <v>99000</v>
      </c>
      <c r="M93" s="70">
        <v>0</v>
      </c>
      <c r="O93" s="70" t="s">
        <v>102</v>
      </c>
    </row>
    <row r="94" spans="2:15">
      <c r="C94" s="64">
        <v>44648</v>
      </c>
      <c r="D94" s="65">
        <v>1</v>
      </c>
      <c r="E94" s="79">
        <v>0</v>
      </c>
      <c r="F94" s="80">
        <v>0</v>
      </c>
      <c r="G94" s="81"/>
      <c r="H94" s="68"/>
      <c r="I94" s="69">
        <v>99000</v>
      </c>
      <c r="J94" s="69">
        <v>99000</v>
      </c>
      <c r="K94" s="69">
        <v>99000</v>
      </c>
      <c r="L94" s="69">
        <v>99000</v>
      </c>
      <c r="M94" s="70">
        <v>0</v>
      </c>
      <c r="O94" s="70" t="s">
        <v>102</v>
      </c>
    </row>
    <row r="95" spans="2:15">
      <c r="C95" s="64">
        <v>45012</v>
      </c>
      <c r="D95" s="65">
        <v>1</v>
      </c>
      <c r="E95" s="79">
        <v>0</v>
      </c>
      <c r="F95" s="80">
        <v>0</v>
      </c>
      <c r="G95" s="81"/>
      <c r="H95" s="68"/>
      <c r="I95" s="69">
        <v>99000</v>
      </c>
      <c r="J95" s="69">
        <v>99000</v>
      </c>
      <c r="K95" s="69">
        <v>99000</v>
      </c>
      <c r="L95" s="69">
        <v>99000</v>
      </c>
      <c r="M95" s="70">
        <v>0</v>
      </c>
      <c r="O95" s="70" t="s">
        <v>102</v>
      </c>
    </row>
    <row r="96" spans="2:15">
      <c r="B96" s="114"/>
      <c r="C96" s="64">
        <v>45376</v>
      </c>
      <c r="D96" s="65">
        <v>1</v>
      </c>
      <c r="E96" s="72">
        <v>0</v>
      </c>
      <c r="F96" s="73">
        <v>0</v>
      </c>
      <c r="G96" s="68"/>
      <c r="H96" s="68"/>
      <c r="I96" s="69">
        <v>99000</v>
      </c>
      <c r="J96" s="69">
        <v>99000</v>
      </c>
      <c r="K96" s="69">
        <v>99000</v>
      </c>
      <c r="L96" s="69">
        <v>99000</v>
      </c>
      <c r="M96" s="70">
        <v>0</v>
      </c>
      <c r="O96" s="70" t="s">
        <v>102</v>
      </c>
    </row>
    <row r="97" spans="2:15">
      <c r="B97" s="121"/>
      <c r="C97" s="122">
        <v>45740</v>
      </c>
      <c r="D97" s="123">
        <v>1</v>
      </c>
      <c r="E97" s="124">
        <v>0</v>
      </c>
      <c r="F97" s="125">
        <v>0</v>
      </c>
      <c r="G97" s="126"/>
      <c r="H97" s="126"/>
      <c r="I97" s="127">
        <v>99000</v>
      </c>
      <c r="J97" s="127">
        <v>99000</v>
      </c>
      <c r="K97" s="127">
        <v>99000</v>
      </c>
      <c r="L97" s="127">
        <v>99000</v>
      </c>
      <c r="M97" s="128">
        <v>0</v>
      </c>
      <c r="O97" s="128" t="s">
        <v>102</v>
      </c>
    </row>
    <row r="98" spans="2:15">
      <c r="B98" s="38" t="s">
        <v>33</v>
      </c>
      <c r="C98" s="64">
        <v>39160</v>
      </c>
      <c r="D98" s="65">
        <v>1</v>
      </c>
      <c r="E98" s="72">
        <v>471.23</v>
      </c>
      <c r="F98" s="73">
        <v>4.7123E-3</v>
      </c>
      <c r="G98" s="68"/>
      <c r="H98" s="68"/>
      <c r="I98" s="69">
        <v>100000</v>
      </c>
      <c r="J98" s="69">
        <v>100000</v>
      </c>
      <c r="K98" s="69">
        <v>100000</v>
      </c>
      <c r="L98" s="69">
        <v>100000</v>
      </c>
      <c r="M98" s="70">
        <v>0</v>
      </c>
      <c r="O98" s="70" t="s">
        <v>102</v>
      </c>
    </row>
    <row r="99" spans="2:15">
      <c r="C99" s="64">
        <v>39524</v>
      </c>
      <c r="D99" s="65">
        <v>1</v>
      </c>
      <c r="E99" s="72">
        <v>1834.1297437500007</v>
      </c>
      <c r="F99" s="73">
        <v>1.8341297437500008E-2</v>
      </c>
      <c r="G99" s="68"/>
      <c r="H99" s="68"/>
      <c r="I99" s="69">
        <v>100000</v>
      </c>
      <c r="J99" s="69">
        <v>100000</v>
      </c>
      <c r="K99" s="69">
        <v>100000</v>
      </c>
      <c r="L99" s="69">
        <v>100000</v>
      </c>
      <c r="M99" s="70">
        <v>0</v>
      </c>
      <c r="O99" s="70" t="s">
        <v>102</v>
      </c>
    </row>
    <row r="100" spans="2:15">
      <c r="C100" s="64">
        <v>39891</v>
      </c>
      <c r="D100" s="65">
        <v>1</v>
      </c>
      <c r="E100" s="72">
        <v>1648.48</v>
      </c>
      <c r="F100" s="73">
        <v>1.6484800000000001E-2</v>
      </c>
      <c r="G100" s="68"/>
      <c r="H100" s="68"/>
      <c r="I100" s="69">
        <v>100000</v>
      </c>
      <c r="J100" s="69">
        <v>100000</v>
      </c>
      <c r="K100" s="69">
        <v>100000</v>
      </c>
      <c r="L100" s="69">
        <v>100000</v>
      </c>
      <c r="M100" s="70">
        <v>0</v>
      </c>
      <c r="O100" s="70" t="s">
        <v>102</v>
      </c>
    </row>
    <row r="101" spans="2:15">
      <c r="C101" s="64">
        <v>40255</v>
      </c>
      <c r="D101" s="65">
        <v>1</v>
      </c>
      <c r="E101" s="72">
        <v>1341.92</v>
      </c>
      <c r="F101" s="73">
        <v>1.3419200000000001E-2</v>
      </c>
      <c r="G101" s="68"/>
      <c r="H101" s="68"/>
      <c r="I101" s="69">
        <v>100000</v>
      </c>
      <c r="J101" s="69">
        <v>100000</v>
      </c>
      <c r="K101" s="69">
        <v>100000</v>
      </c>
      <c r="L101" s="69">
        <v>100000</v>
      </c>
      <c r="M101" s="70">
        <v>0</v>
      </c>
      <c r="O101" s="70" t="s">
        <v>102</v>
      </c>
    </row>
    <row r="102" spans="2:15">
      <c r="C102" s="64">
        <v>40623</v>
      </c>
      <c r="D102" s="65">
        <v>1</v>
      </c>
      <c r="E102" s="72">
        <v>2310.2939999999999</v>
      </c>
      <c r="F102" s="73">
        <v>2.3102939999999999E-2</v>
      </c>
      <c r="G102" s="68"/>
      <c r="H102" s="68"/>
      <c r="I102" s="69">
        <v>100000</v>
      </c>
      <c r="J102" s="69">
        <v>100000</v>
      </c>
      <c r="K102" s="69">
        <v>100000</v>
      </c>
      <c r="L102" s="69">
        <v>100000</v>
      </c>
      <c r="M102" s="70">
        <v>0</v>
      </c>
      <c r="O102" s="70" t="s">
        <v>102</v>
      </c>
    </row>
    <row r="103" spans="2:15">
      <c r="C103" s="64">
        <v>40989</v>
      </c>
      <c r="D103" s="65">
        <v>1</v>
      </c>
      <c r="E103" s="72">
        <v>882.24</v>
      </c>
      <c r="F103" s="73">
        <v>8.8223999999999993E-3</v>
      </c>
      <c r="G103" s="68"/>
      <c r="H103" s="68"/>
      <c r="I103" s="69">
        <v>100000</v>
      </c>
      <c r="J103" s="69">
        <v>100000</v>
      </c>
      <c r="K103" s="69">
        <v>100000</v>
      </c>
      <c r="L103" s="69">
        <v>100000</v>
      </c>
      <c r="M103" s="70">
        <v>0</v>
      </c>
      <c r="O103" s="70" t="s">
        <v>102</v>
      </c>
    </row>
    <row r="104" spans="2:15">
      <c r="C104" s="64">
        <v>41351</v>
      </c>
      <c r="D104" s="65">
        <v>1</v>
      </c>
      <c r="E104" s="72">
        <v>0</v>
      </c>
      <c r="F104" s="73">
        <v>0</v>
      </c>
      <c r="G104" s="68"/>
      <c r="H104" s="68"/>
      <c r="I104" s="69">
        <v>100000</v>
      </c>
      <c r="J104" s="69">
        <v>100000</v>
      </c>
      <c r="K104" s="69">
        <v>100000</v>
      </c>
      <c r="L104" s="69">
        <v>100000</v>
      </c>
      <c r="M104" s="70">
        <v>0</v>
      </c>
      <c r="O104" s="70" t="s">
        <v>102</v>
      </c>
    </row>
    <row r="105" spans="2:15">
      <c r="C105" s="64">
        <v>41722</v>
      </c>
      <c r="D105" s="65">
        <v>1</v>
      </c>
      <c r="E105" s="72">
        <v>5107.6319999999996</v>
      </c>
      <c r="F105" s="73">
        <v>5.1076319999999995E-2</v>
      </c>
      <c r="G105" s="68"/>
      <c r="H105" s="68"/>
      <c r="I105" s="69">
        <v>100000</v>
      </c>
      <c r="J105" s="69">
        <v>100000</v>
      </c>
      <c r="K105" s="69">
        <v>100000</v>
      </c>
      <c r="L105" s="69">
        <v>100000</v>
      </c>
      <c r="M105" s="70">
        <v>0</v>
      </c>
      <c r="O105" s="70" t="s">
        <v>102</v>
      </c>
    </row>
    <row r="106" spans="2:15">
      <c r="C106" s="64">
        <v>42093</v>
      </c>
      <c r="D106" s="65">
        <v>1</v>
      </c>
      <c r="E106" s="72">
        <v>0</v>
      </c>
      <c r="F106" s="73">
        <v>0</v>
      </c>
      <c r="G106" s="68"/>
      <c r="H106" s="68"/>
      <c r="I106" s="69">
        <v>100000</v>
      </c>
      <c r="J106" s="69">
        <v>100000</v>
      </c>
      <c r="K106" s="69">
        <v>100000</v>
      </c>
      <c r="L106" s="69">
        <v>100000</v>
      </c>
      <c r="M106" s="70">
        <v>0</v>
      </c>
      <c r="O106" s="70" t="s">
        <v>102</v>
      </c>
    </row>
    <row r="107" spans="2:15">
      <c r="C107" s="64">
        <v>42457</v>
      </c>
      <c r="D107" s="65">
        <v>1</v>
      </c>
      <c r="E107" s="72">
        <v>3084.29</v>
      </c>
      <c r="F107" s="73">
        <v>3.0842899999999999E-2</v>
      </c>
      <c r="G107" s="68"/>
      <c r="H107" s="68"/>
      <c r="I107" s="69">
        <v>100000</v>
      </c>
      <c r="J107" s="69">
        <v>100000</v>
      </c>
      <c r="K107" s="69">
        <v>100000</v>
      </c>
      <c r="L107" s="69">
        <v>100000</v>
      </c>
      <c r="M107" s="70">
        <v>0</v>
      </c>
      <c r="O107" s="70" t="s">
        <v>102</v>
      </c>
    </row>
    <row r="108" spans="2:15">
      <c r="C108" s="64">
        <v>42822</v>
      </c>
      <c r="D108" s="65">
        <v>1</v>
      </c>
      <c r="E108" s="72">
        <v>1475.38</v>
      </c>
      <c r="F108" s="73">
        <v>1.4753800000000001E-2</v>
      </c>
      <c r="G108" s="68"/>
      <c r="H108" s="68"/>
      <c r="I108" s="69">
        <v>100000</v>
      </c>
      <c r="J108" s="69">
        <v>100000</v>
      </c>
      <c r="K108" s="69">
        <v>100000</v>
      </c>
      <c r="L108" s="69">
        <v>100000</v>
      </c>
      <c r="M108" s="70">
        <v>0</v>
      </c>
      <c r="O108" s="70" t="s">
        <v>102</v>
      </c>
    </row>
    <row r="109" spans="2:15">
      <c r="C109" s="64">
        <v>43187</v>
      </c>
      <c r="D109" s="65">
        <v>1</v>
      </c>
      <c r="E109" s="72">
        <v>0</v>
      </c>
      <c r="F109" s="73">
        <v>0</v>
      </c>
      <c r="G109" s="68"/>
      <c r="H109" s="68"/>
      <c r="I109" s="69">
        <v>100000</v>
      </c>
      <c r="J109" s="69">
        <v>100000</v>
      </c>
      <c r="K109" s="69">
        <v>100000</v>
      </c>
      <c r="L109" s="69">
        <v>100000</v>
      </c>
      <c r="M109" s="70">
        <v>0</v>
      </c>
      <c r="O109" s="70" t="s">
        <v>102</v>
      </c>
    </row>
    <row r="110" spans="2:15">
      <c r="C110" s="64">
        <v>43549</v>
      </c>
      <c r="D110" s="65">
        <v>1</v>
      </c>
      <c r="E110" s="72">
        <v>18429.669999999998</v>
      </c>
      <c r="F110" s="74">
        <v>0.18429669999999998</v>
      </c>
      <c r="G110" s="68"/>
      <c r="I110" s="75">
        <v>100000</v>
      </c>
      <c r="J110" s="69">
        <v>100000</v>
      </c>
      <c r="K110" s="69">
        <v>100000</v>
      </c>
      <c r="L110" s="69">
        <v>100000</v>
      </c>
      <c r="M110" s="70">
        <v>0</v>
      </c>
      <c r="O110" s="70" t="s">
        <v>102</v>
      </c>
    </row>
    <row r="111" spans="2:15">
      <c r="B111" s="67"/>
      <c r="C111" s="64">
        <v>44027</v>
      </c>
      <c r="D111" s="65">
        <v>1</v>
      </c>
      <c r="E111" s="72">
        <v>0</v>
      </c>
      <c r="F111" s="73">
        <v>0</v>
      </c>
      <c r="G111" s="77"/>
      <c r="H111" s="68">
        <v>10000</v>
      </c>
      <c r="I111" s="69">
        <v>100000</v>
      </c>
      <c r="J111" s="69">
        <v>110000</v>
      </c>
      <c r="K111" s="69">
        <v>100000</v>
      </c>
      <c r="L111" s="69">
        <v>110000</v>
      </c>
      <c r="M111" s="70">
        <v>0</v>
      </c>
      <c r="O111" s="70" t="s">
        <v>102</v>
      </c>
    </row>
    <row r="112" spans="2:15">
      <c r="B112" s="67"/>
      <c r="C112" s="64">
        <v>44277</v>
      </c>
      <c r="D112" s="65">
        <v>1</v>
      </c>
      <c r="E112" s="72">
        <v>0</v>
      </c>
      <c r="F112" s="73">
        <v>0</v>
      </c>
      <c r="G112" s="77"/>
      <c r="H112" s="68"/>
      <c r="I112" s="69">
        <v>110000</v>
      </c>
      <c r="J112" s="69">
        <v>110000</v>
      </c>
      <c r="K112" s="69">
        <v>110000</v>
      </c>
      <c r="L112" s="69">
        <v>110000</v>
      </c>
      <c r="M112" s="70">
        <v>0</v>
      </c>
      <c r="O112" s="70" t="s">
        <v>102</v>
      </c>
    </row>
    <row r="113" spans="2:15">
      <c r="C113" s="64">
        <v>44655</v>
      </c>
      <c r="D113" s="65">
        <v>1</v>
      </c>
      <c r="E113" s="79">
        <v>0</v>
      </c>
      <c r="F113" s="80">
        <v>0</v>
      </c>
      <c r="G113" s="81"/>
      <c r="H113" s="68"/>
      <c r="I113" s="69">
        <v>110000</v>
      </c>
      <c r="J113" s="69">
        <v>110000</v>
      </c>
      <c r="K113" s="69">
        <v>110000</v>
      </c>
      <c r="L113" s="69">
        <v>110000</v>
      </c>
      <c r="M113" s="70">
        <v>0</v>
      </c>
      <c r="O113" s="70" t="s">
        <v>102</v>
      </c>
    </row>
    <row r="114" spans="2:15">
      <c r="C114" s="64">
        <v>45012</v>
      </c>
      <c r="D114" s="65">
        <v>1</v>
      </c>
      <c r="E114" s="79">
        <v>0</v>
      </c>
      <c r="F114" s="80">
        <v>0</v>
      </c>
      <c r="G114" s="81"/>
      <c r="H114" s="68"/>
      <c r="I114" s="69">
        <v>110000</v>
      </c>
      <c r="J114" s="69">
        <v>110000</v>
      </c>
      <c r="K114" s="69">
        <v>110000</v>
      </c>
      <c r="L114" s="69">
        <v>110000</v>
      </c>
      <c r="M114" s="70">
        <v>0</v>
      </c>
      <c r="O114" s="70" t="s">
        <v>102</v>
      </c>
    </row>
    <row r="115" spans="2:15">
      <c r="B115" s="114"/>
      <c r="C115" s="64">
        <v>45376</v>
      </c>
      <c r="D115" s="65">
        <v>1</v>
      </c>
      <c r="E115" s="72">
        <v>0</v>
      </c>
      <c r="F115" s="73">
        <v>0</v>
      </c>
      <c r="G115" s="68"/>
      <c r="H115" s="68"/>
      <c r="I115" s="69">
        <v>110000</v>
      </c>
      <c r="J115" s="69">
        <v>110000</v>
      </c>
      <c r="K115" s="69">
        <v>110000</v>
      </c>
      <c r="L115" s="69">
        <v>110000</v>
      </c>
      <c r="M115" s="70">
        <v>0</v>
      </c>
      <c r="O115" s="70" t="s">
        <v>102</v>
      </c>
    </row>
    <row r="116" spans="2:15">
      <c r="B116" s="121"/>
      <c r="C116" s="122">
        <v>45741</v>
      </c>
      <c r="D116" s="123">
        <v>1</v>
      </c>
      <c r="E116" s="124">
        <v>572000</v>
      </c>
      <c r="F116" s="125">
        <f>E116/K116</f>
        <v>5.2</v>
      </c>
      <c r="G116" s="126"/>
      <c r="H116" s="126"/>
      <c r="I116" s="127">
        <v>110000</v>
      </c>
      <c r="J116" s="127">
        <v>110000</v>
      </c>
      <c r="K116" s="127">
        <v>110000</v>
      </c>
      <c r="L116" s="127">
        <v>110000</v>
      </c>
      <c r="M116" s="128">
        <v>0</v>
      </c>
      <c r="O116" s="128" t="s">
        <v>102</v>
      </c>
    </row>
    <row r="117" spans="2:15">
      <c r="B117" s="38" t="s">
        <v>55</v>
      </c>
      <c r="C117" s="64">
        <v>39525</v>
      </c>
      <c r="D117" s="65">
        <v>1</v>
      </c>
      <c r="E117" s="72">
        <v>1717.81306875</v>
      </c>
      <c r="F117" s="73">
        <v>1.7178130687500001E-2</v>
      </c>
      <c r="G117" s="68"/>
      <c r="H117" s="68"/>
      <c r="I117" s="69">
        <v>100000</v>
      </c>
      <c r="J117" s="69">
        <v>100000</v>
      </c>
      <c r="K117" s="69">
        <v>100000</v>
      </c>
      <c r="L117" s="69">
        <v>100000</v>
      </c>
      <c r="M117" s="70">
        <v>0</v>
      </c>
      <c r="O117" s="70" t="s">
        <v>102</v>
      </c>
    </row>
    <row r="118" spans="2:15">
      <c r="C118" s="64">
        <v>39891</v>
      </c>
      <c r="D118" s="65">
        <v>1</v>
      </c>
      <c r="E118" s="72">
        <v>200.84</v>
      </c>
      <c r="F118" s="73">
        <v>2.0084E-3</v>
      </c>
      <c r="G118" s="68"/>
      <c r="H118" s="68"/>
      <c r="I118" s="69">
        <v>100000</v>
      </c>
      <c r="J118" s="69">
        <v>100000</v>
      </c>
      <c r="K118" s="69">
        <v>100000</v>
      </c>
      <c r="L118" s="69">
        <v>100000</v>
      </c>
      <c r="M118" s="70">
        <v>0</v>
      </c>
      <c r="O118" s="70" t="s">
        <v>102</v>
      </c>
    </row>
    <row r="119" spans="2:15">
      <c r="C119" s="64">
        <v>40255</v>
      </c>
      <c r="D119" s="65">
        <v>1</v>
      </c>
      <c r="E119" s="72">
        <v>2153.89</v>
      </c>
      <c r="F119" s="73">
        <v>2.15389E-2</v>
      </c>
      <c r="G119" s="68"/>
      <c r="H119" s="68"/>
      <c r="I119" s="69">
        <v>100000</v>
      </c>
      <c r="J119" s="69">
        <v>100000</v>
      </c>
      <c r="K119" s="69">
        <v>100000</v>
      </c>
      <c r="L119" s="69">
        <v>100000</v>
      </c>
      <c r="M119" s="70">
        <v>0</v>
      </c>
      <c r="O119" s="70" t="s">
        <v>102</v>
      </c>
    </row>
    <row r="120" spans="2:15">
      <c r="C120" s="64">
        <v>40623</v>
      </c>
      <c r="D120" s="65">
        <v>1</v>
      </c>
      <c r="E120" s="72">
        <v>1924.011</v>
      </c>
      <c r="F120" s="73">
        <v>1.9240110000000001E-2</v>
      </c>
      <c r="G120" s="68"/>
      <c r="H120" s="68"/>
      <c r="I120" s="69">
        <v>100000</v>
      </c>
      <c r="J120" s="69">
        <v>100000</v>
      </c>
      <c r="K120" s="69">
        <v>100000</v>
      </c>
      <c r="L120" s="69">
        <v>100000</v>
      </c>
      <c r="M120" s="70">
        <v>0</v>
      </c>
      <c r="O120" s="70" t="s">
        <v>102</v>
      </c>
    </row>
    <row r="121" spans="2:15">
      <c r="C121" s="64">
        <v>40989</v>
      </c>
      <c r="D121" s="65">
        <v>1</v>
      </c>
      <c r="E121" s="72">
        <v>0</v>
      </c>
      <c r="F121" s="73">
        <v>0</v>
      </c>
      <c r="G121" s="68"/>
      <c r="H121" s="68"/>
      <c r="I121" s="69">
        <v>100000</v>
      </c>
      <c r="J121" s="69">
        <v>100000</v>
      </c>
      <c r="K121" s="69">
        <v>100000</v>
      </c>
      <c r="L121" s="69">
        <v>100000</v>
      </c>
      <c r="M121" s="70">
        <v>0</v>
      </c>
      <c r="O121" s="70" t="s">
        <v>102</v>
      </c>
    </row>
    <row r="122" spans="2:15">
      <c r="C122" s="64">
        <v>41352</v>
      </c>
      <c r="D122" s="65">
        <v>1</v>
      </c>
      <c r="E122" s="72">
        <v>0</v>
      </c>
      <c r="F122" s="73">
        <v>0</v>
      </c>
      <c r="G122" s="68"/>
      <c r="H122" s="68"/>
      <c r="I122" s="69">
        <v>100000</v>
      </c>
      <c r="J122" s="69">
        <v>100000</v>
      </c>
      <c r="K122" s="69">
        <v>100000</v>
      </c>
      <c r="L122" s="69">
        <v>100000</v>
      </c>
      <c r="M122" s="70">
        <v>0</v>
      </c>
      <c r="O122" s="70" t="s">
        <v>102</v>
      </c>
    </row>
    <row r="123" spans="2:15">
      <c r="C123" s="64">
        <v>41722</v>
      </c>
      <c r="D123" s="65">
        <v>1</v>
      </c>
      <c r="E123" s="72">
        <v>675.64199999999994</v>
      </c>
      <c r="F123" s="73">
        <v>6.7564199999999991E-3</v>
      </c>
      <c r="G123" s="68"/>
      <c r="H123" s="68"/>
      <c r="I123" s="69">
        <v>100000</v>
      </c>
      <c r="J123" s="69">
        <v>100000</v>
      </c>
      <c r="K123" s="69">
        <v>100000</v>
      </c>
      <c r="L123" s="69">
        <v>100000</v>
      </c>
      <c r="M123" s="70">
        <v>0</v>
      </c>
      <c r="O123" s="70" t="s">
        <v>102</v>
      </c>
    </row>
    <row r="124" spans="2:15">
      <c r="C124" s="64">
        <v>42093</v>
      </c>
      <c r="D124" s="65">
        <v>1</v>
      </c>
      <c r="E124" s="72">
        <v>0</v>
      </c>
      <c r="F124" s="73">
        <v>0</v>
      </c>
      <c r="G124" s="68"/>
      <c r="H124" s="68"/>
      <c r="I124" s="69">
        <v>100000</v>
      </c>
      <c r="J124" s="69">
        <v>100000</v>
      </c>
      <c r="K124" s="69">
        <v>100000</v>
      </c>
      <c r="L124" s="69">
        <v>100000</v>
      </c>
      <c r="M124" s="70">
        <v>0</v>
      </c>
      <c r="O124" s="70" t="s">
        <v>102</v>
      </c>
    </row>
    <row r="125" spans="2:15">
      <c r="C125" s="64">
        <v>42457</v>
      </c>
      <c r="D125" s="65">
        <v>1</v>
      </c>
      <c r="E125" s="72">
        <v>0</v>
      </c>
      <c r="F125" s="73">
        <v>0</v>
      </c>
      <c r="G125" s="68"/>
      <c r="H125" s="68"/>
      <c r="I125" s="69">
        <v>100000</v>
      </c>
      <c r="J125" s="69">
        <v>100000</v>
      </c>
      <c r="K125" s="69">
        <v>100000</v>
      </c>
      <c r="L125" s="69">
        <v>100000</v>
      </c>
      <c r="M125" s="70">
        <v>0</v>
      </c>
      <c r="O125" s="70" t="s">
        <v>102</v>
      </c>
    </row>
    <row r="126" spans="2:15">
      <c r="C126" s="64">
        <v>42822</v>
      </c>
      <c r="D126" s="65">
        <v>1</v>
      </c>
      <c r="E126" s="72">
        <v>5443.81</v>
      </c>
      <c r="F126" s="73">
        <v>5.4438100000000003E-2</v>
      </c>
      <c r="G126" s="68"/>
      <c r="H126" s="68"/>
      <c r="I126" s="69">
        <v>100000</v>
      </c>
      <c r="J126" s="69">
        <v>100000</v>
      </c>
      <c r="K126" s="69">
        <v>100000</v>
      </c>
      <c r="L126" s="69">
        <v>100000</v>
      </c>
      <c r="M126" s="70">
        <v>0</v>
      </c>
      <c r="O126" s="70" t="s">
        <v>102</v>
      </c>
    </row>
    <row r="127" spans="2:15">
      <c r="C127" s="64">
        <v>43187</v>
      </c>
      <c r="D127" s="65">
        <v>1</v>
      </c>
      <c r="E127" s="72">
        <v>16481.11</v>
      </c>
      <c r="F127" s="73">
        <v>0.16481110000000002</v>
      </c>
      <c r="G127" s="68"/>
      <c r="H127" s="68"/>
      <c r="I127" s="69">
        <v>100000</v>
      </c>
      <c r="J127" s="69">
        <v>100000</v>
      </c>
      <c r="K127" s="69">
        <v>100000</v>
      </c>
      <c r="L127" s="69">
        <v>100000</v>
      </c>
      <c r="M127" s="70">
        <v>0</v>
      </c>
      <c r="O127" s="70" t="s">
        <v>102</v>
      </c>
    </row>
    <row r="128" spans="2:15">
      <c r="C128" s="64">
        <v>43549</v>
      </c>
      <c r="D128" s="65">
        <v>1</v>
      </c>
      <c r="E128" s="72">
        <v>0</v>
      </c>
      <c r="F128" s="74">
        <v>0</v>
      </c>
      <c r="G128" s="68"/>
      <c r="I128" s="75">
        <v>100000</v>
      </c>
      <c r="J128" s="69">
        <v>100000</v>
      </c>
      <c r="K128" s="69">
        <v>100000</v>
      </c>
      <c r="L128" s="69">
        <v>100000</v>
      </c>
      <c r="M128" s="70">
        <v>0</v>
      </c>
      <c r="O128" s="70" t="s">
        <v>102</v>
      </c>
    </row>
    <row r="129" spans="2:15">
      <c r="B129" s="67"/>
      <c r="C129" s="64">
        <v>44027</v>
      </c>
      <c r="D129" s="65">
        <v>1</v>
      </c>
      <c r="E129" s="72">
        <v>6156.26</v>
      </c>
      <c r="F129" s="73">
        <v>6.1562600000000002E-2</v>
      </c>
      <c r="G129" s="77"/>
      <c r="H129" s="68">
        <v>10000</v>
      </c>
      <c r="I129" s="69">
        <v>100000</v>
      </c>
      <c r="J129" s="69">
        <v>110000</v>
      </c>
      <c r="K129" s="69">
        <v>100000</v>
      </c>
      <c r="L129" s="69">
        <v>110000</v>
      </c>
      <c r="M129" s="70">
        <v>0</v>
      </c>
      <c r="O129" s="70" t="s">
        <v>102</v>
      </c>
    </row>
    <row r="130" spans="2:15">
      <c r="B130" s="67"/>
      <c r="C130" s="64">
        <v>44277</v>
      </c>
      <c r="D130" s="65">
        <v>1</v>
      </c>
      <c r="E130" s="72">
        <v>0</v>
      </c>
      <c r="F130" s="73">
        <v>0</v>
      </c>
      <c r="G130" s="77"/>
      <c r="H130" s="68"/>
      <c r="I130" s="69">
        <v>110000</v>
      </c>
      <c r="J130" s="69">
        <v>110000</v>
      </c>
      <c r="K130" s="69">
        <v>110000</v>
      </c>
      <c r="L130" s="69">
        <v>110000</v>
      </c>
      <c r="M130" s="70">
        <v>0</v>
      </c>
      <c r="O130" s="70" t="s">
        <v>102</v>
      </c>
    </row>
    <row r="131" spans="2:15">
      <c r="C131" s="64">
        <v>44648</v>
      </c>
      <c r="D131" s="65">
        <v>1</v>
      </c>
      <c r="E131" s="79">
        <v>0</v>
      </c>
      <c r="F131" s="80">
        <v>0</v>
      </c>
      <c r="G131" s="81"/>
      <c r="H131" s="68"/>
      <c r="I131" s="69">
        <v>110000</v>
      </c>
      <c r="J131" s="69">
        <v>110000</v>
      </c>
      <c r="K131" s="69">
        <v>110000</v>
      </c>
      <c r="L131" s="69">
        <v>110000</v>
      </c>
      <c r="M131" s="70">
        <v>0</v>
      </c>
      <c r="O131" s="70" t="s">
        <v>102</v>
      </c>
    </row>
    <row r="132" spans="2:15">
      <c r="C132" s="64">
        <v>45012</v>
      </c>
      <c r="D132" s="65">
        <v>1</v>
      </c>
      <c r="E132" s="79">
        <v>0</v>
      </c>
      <c r="F132" s="80">
        <v>0</v>
      </c>
      <c r="G132" s="81"/>
      <c r="H132" s="68"/>
      <c r="I132" s="69">
        <v>110000</v>
      </c>
      <c r="J132" s="69">
        <v>110000</v>
      </c>
      <c r="K132" s="69">
        <v>110000</v>
      </c>
      <c r="L132" s="69">
        <v>110000</v>
      </c>
      <c r="M132" s="70">
        <v>0</v>
      </c>
      <c r="O132" s="70" t="s">
        <v>102</v>
      </c>
    </row>
    <row r="133" spans="2:15">
      <c r="B133" s="114"/>
      <c r="C133" s="64">
        <v>45376</v>
      </c>
      <c r="D133" s="65">
        <v>1</v>
      </c>
      <c r="E133" s="72">
        <v>0</v>
      </c>
      <c r="F133" s="73">
        <v>0</v>
      </c>
      <c r="G133" s="68"/>
      <c r="H133" s="68"/>
      <c r="I133" s="69">
        <v>110000</v>
      </c>
      <c r="J133" s="69">
        <v>110000</v>
      </c>
      <c r="K133" s="69">
        <v>110000</v>
      </c>
      <c r="L133" s="69">
        <v>110000</v>
      </c>
      <c r="M133" s="70">
        <v>0</v>
      </c>
      <c r="O133" s="70" t="s">
        <v>102</v>
      </c>
    </row>
    <row r="134" spans="2:15">
      <c r="B134" s="121"/>
      <c r="C134" s="122">
        <v>45740</v>
      </c>
      <c r="D134" s="123">
        <v>1</v>
      </c>
      <c r="E134" s="124">
        <v>0</v>
      </c>
      <c r="F134" s="125">
        <v>0</v>
      </c>
      <c r="G134" s="126"/>
      <c r="H134" s="126"/>
      <c r="I134" s="127">
        <v>110000</v>
      </c>
      <c r="J134" s="127">
        <v>110000</v>
      </c>
      <c r="K134" s="127">
        <v>110000</v>
      </c>
      <c r="L134" s="127">
        <v>110000</v>
      </c>
      <c r="M134" s="128">
        <v>0</v>
      </c>
      <c r="O134" s="128" t="s">
        <v>102</v>
      </c>
    </row>
    <row r="135" spans="2:15">
      <c r="B135" s="38" t="s">
        <v>49</v>
      </c>
      <c r="C135" s="64">
        <v>39888</v>
      </c>
      <c r="D135" s="65">
        <v>1</v>
      </c>
      <c r="E135" s="72">
        <v>738.93</v>
      </c>
      <c r="F135" s="73">
        <v>5.9114399999999996E-3</v>
      </c>
      <c r="G135" s="68"/>
      <c r="H135" s="68"/>
      <c r="I135" s="69">
        <v>125000</v>
      </c>
      <c r="J135" s="69">
        <v>125000</v>
      </c>
      <c r="K135" s="69">
        <v>125000</v>
      </c>
      <c r="L135" s="69">
        <v>125000</v>
      </c>
      <c r="M135" s="70">
        <v>0</v>
      </c>
      <c r="O135" s="70" t="s">
        <v>102</v>
      </c>
    </row>
    <row r="136" spans="2:15">
      <c r="C136" s="64">
        <v>40256</v>
      </c>
      <c r="D136" s="65">
        <v>1</v>
      </c>
      <c r="E136" s="72">
        <v>3454.51</v>
      </c>
      <c r="F136" s="73">
        <v>2.763608E-2</v>
      </c>
      <c r="G136" s="68"/>
      <c r="H136" s="68"/>
      <c r="I136" s="69">
        <v>125000</v>
      </c>
      <c r="J136" s="69">
        <v>125000</v>
      </c>
      <c r="K136" s="69">
        <v>125000</v>
      </c>
      <c r="L136" s="69">
        <v>125000</v>
      </c>
      <c r="M136" s="70">
        <v>0</v>
      </c>
      <c r="O136" s="70" t="s">
        <v>102</v>
      </c>
    </row>
    <row r="137" spans="2:15">
      <c r="C137" s="64">
        <v>40623</v>
      </c>
      <c r="D137" s="65">
        <v>1</v>
      </c>
      <c r="E137" s="72">
        <v>4240.4189999999999</v>
      </c>
      <c r="F137" s="73">
        <v>3.3923351999999997E-2</v>
      </c>
      <c r="G137" s="68"/>
      <c r="H137" s="68"/>
      <c r="I137" s="69">
        <v>125000</v>
      </c>
      <c r="J137" s="69">
        <v>125000</v>
      </c>
      <c r="K137" s="69">
        <v>125000</v>
      </c>
      <c r="L137" s="69">
        <v>125000</v>
      </c>
      <c r="M137" s="70">
        <v>0</v>
      </c>
      <c r="O137" s="70" t="s">
        <v>102</v>
      </c>
    </row>
    <row r="138" spans="2:15">
      <c r="C138" s="64">
        <v>40989</v>
      </c>
      <c r="D138" s="65">
        <v>1</v>
      </c>
      <c r="E138" s="72">
        <v>3294.6419999999998</v>
      </c>
      <c r="F138" s="73">
        <v>2.6357136E-2</v>
      </c>
      <c r="G138" s="68"/>
      <c r="H138" s="68"/>
      <c r="I138" s="69">
        <v>125000</v>
      </c>
      <c r="J138" s="69">
        <v>125000</v>
      </c>
      <c r="K138" s="69">
        <v>125000</v>
      </c>
      <c r="L138" s="69">
        <v>125000</v>
      </c>
      <c r="M138" s="70">
        <v>0</v>
      </c>
      <c r="O138" s="70" t="s">
        <v>102</v>
      </c>
    </row>
    <row r="139" spans="2:15">
      <c r="C139" s="64">
        <v>41352</v>
      </c>
      <c r="D139" s="65">
        <v>1</v>
      </c>
      <c r="E139" s="72">
        <v>1255.7369999999999</v>
      </c>
      <c r="F139" s="73">
        <v>1.0045895999999999E-2</v>
      </c>
      <c r="G139" s="68"/>
      <c r="H139" s="68"/>
      <c r="I139" s="69">
        <v>125000</v>
      </c>
      <c r="J139" s="69">
        <v>125000</v>
      </c>
      <c r="K139" s="69">
        <v>125000</v>
      </c>
      <c r="L139" s="69">
        <v>125000</v>
      </c>
      <c r="M139" s="70">
        <v>0</v>
      </c>
      <c r="O139" s="70" t="s">
        <v>102</v>
      </c>
    </row>
    <row r="140" spans="2:15">
      <c r="C140" s="64">
        <v>41722</v>
      </c>
      <c r="D140" s="65">
        <v>1</v>
      </c>
      <c r="E140" s="72">
        <v>130.22399999999999</v>
      </c>
      <c r="F140" s="73">
        <v>1.0417919999999999E-3</v>
      </c>
      <c r="G140" s="68"/>
      <c r="H140" s="68"/>
      <c r="I140" s="69">
        <v>125000</v>
      </c>
      <c r="J140" s="69">
        <v>125000</v>
      </c>
      <c r="K140" s="69">
        <v>125000</v>
      </c>
      <c r="L140" s="69">
        <v>125000</v>
      </c>
      <c r="M140" s="70">
        <v>0</v>
      </c>
      <c r="O140" s="70" t="s">
        <v>102</v>
      </c>
    </row>
    <row r="141" spans="2:15">
      <c r="C141" s="64">
        <v>42093</v>
      </c>
      <c r="D141" s="65">
        <v>1</v>
      </c>
      <c r="E141" s="72">
        <v>0</v>
      </c>
      <c r="F141" s="73">
        <v>0</v>
      </c>
      <c r="G141" s="68"/>
      <c r="H141" s="68"/>
      <c r="I141" s="69">
        <v>125000</v>
      </c>
      <c r="J141" s="69">
        <v>125000</v>
      </c>
      <c r="K141" s="69">
        <v>125000</v>
      </c>
      <c r="L141" s="69">
        <v>125000</v>
      </c>
      <c r="M141" s="70">
        <v>0</v>
      </c>
      <c r="O141" s="70" t="s">
        <v>102</v>
      </c>
    </row>
    <row r="142" spans="2:15">
      <c r="C142" s="64">
        <v>42457</v>
      </c>
      <c r="D142" s="65">
        <v>1</v>
      </c>
      <c r="E142" s="72">
        <v>0</v>
      </c>
      <c r="F142" s="73">
        <v>0</v>
      </c>
      <c r="G142" s="68"/>
      <c r="H142" s="68"/>
      <c r="I142" s="69">
        <v>125000</v>
      </c>
      <c r="J142" s="69">
        <v>125000</v>
      </c>
      <c r="K142" s="69">
        <v>125000</v>
      </c>
      <c r="L142" s="69">
        <v>125000</v>
      </c>
      <c r="M142" s="70">
        <v>0</v>
      </c>
      <c r="O142" s="70" t="s">
        <v>102</v>
      </c>
    </row>
    <row r="143" spans="2:15">
      <c r="C143" s="64">
        <v>42822</v>
      </c>
      <c r="D143" s="65">
        <v>1</v>
      </c>
      <c r="E143" s="72">
        <v>0</v>
      </c>
      <c r="F143" s="73">
        <v>0</v>
      </c>
      <c r="G143" s="68"/>
      <c r="H143" s="68"/>
      <c r="I143" s="69">
        <v>125000</v>
      </c>
      <c r="J143" s="69">
        <v>125000</v>
      </c>
      <c r="K143" s="69">
        <v>125000</v>
      </c>
      <c r="L143" s="69">
        <v>125000</v>
      </c>
      <c r="M143" s="70">
        <v>0</v>
      </c>
      <c r="O143" s="70" t="s">
        <v>102</v>
      </c>
    </row>
    <row r="144" spans="2:15">
      <c r="C144" s="64">
        <v>43187</v>
      </c>
      <c r="D144" s="65">
        <v>1</v>
      </c>
      <c r="E144" s="72">
        <v>5350.31</v>
      </c>
      <c r="F144" s="73">
        <v>4.2802480000000004E-2</v>
      </c>
      <c r="G144" s="68"/>
      <c r="H144" s="68"/>
      <c r="I144" s="69">
        <v>125000</v>
      </c>
      <c r="J144" s="69">
        <v>125000</v>
      </c>
      <c r="K144" s="69">
        <v>125000</v>
      </c>
      <c r="L144" s="69">
        <v>125000</v>
      </c>
      <c r="M144" s="70">
        <v>0</v>
      </c>
      <c r="O144" s="70" t="s">
        <v>102</v>
      </c>
    </row>
    <row r="145" spans="2:15">
      <c r="C145" s="64">
        <v>43549</v>
      </c>
      <c r="D145" s="65">
        <v>1</v>
      </c>
      <c r="E145" s="72">
        <v>0</v>
      </c>
      <c r="F145" s="74">
        <v>0</v>
      </c>
      <c r="G145" s="68"/>
      <c r="I145" s="75">
        <v>125000</v>
      </c>
      <c r="J145" s="69">
        <v>125000</v>
      </c>
      <c r="K145" s="69">
        <v>125000</v>
      </c>
      <c r="L145" s="69">
        <v>125000</v>
      </c>
      <c r="M145" s="70">
        <v>0</v>
      </c>
      <c r="O145" s="70" t="s">
        <v>102</v>
      </c>
    </row>
    <row r="146" spans="2:15">
      <c r="B146" s="67"/>
      <c r="C146" s="64">
        <v>44028</v>
      </c>
      <c r="D146" s="65">
        <v>1</v>
      </c>
      <c r="E146" s="72">
        <v>0</v>
      </c>
      <c r="F146" s="73">
        <v>0</v>
      </c>
      <c r="G146" s="77"/>
      <c r="H146" s="68">
        <v>12500</v>
      </c>
      <c r="I146" s="69">
        <v>125000</v>
      </c>
      <c r="J146" s="69">
        <v>137500</v>
      </c>
      <c r="K146" s="69">
        <v>125000</v>
      </c>
      <c r="L146" s="69">
        <v>137500</v>
      </c>
      <c r="M146" s="70">
        <v>0</v>
      </c>
      <c r="O146" s="70" t="s">
        <v>102</v>
      </c>
    </row>
    <row r="147" spans="2:15">
      <c r="B147" s="67"/>
      <c r="C147" s="64">
        <v>44277</v>
      </c>
      <c r="D147" s="65">
        <v>1</v>
      </c>
      <c r="E147" s="72">
        <v>15881.63</v>
      </c>
      <c r="F147" s="73">
        <v>0.11550276363636364</v>
      </c>
      <c r="G147" s="77"/>
      <c r="H147" s="68"/>
      <c r="I147" s="69">
        <v>137500</v>
      </c>
      <c r="J147" s="69">
        <v>137500</v>
      </c>
      <c r="K147" s="69">
        <v>137500</v>
      </c>
      <c r="L147" s="69">
        <v>137500</v>
      </c>
      <c r="M147" s="70">
        <v>0</v>
      </c>
      <c r="O147" s="70" t="s">
        <v>102</v>
      </c>
    </row>
    <row r="148" spans="2:15">
      <c r="C148" s="64">
        <v>44648</v>
      </c>
      <c r="D148" s="65">
        <v>1</v>
      </c>
      <c r="E148" s="79">
        <v>0</v>
      </c>
      <c r="F148" s="80">
        <v>0</v>
      </c>
      <c r="G148" s="81"/>
      <c r="H148" s="68"/>
      <c r="I148" s="69">
        <v>137500</v>
      </c>
      <c r="J148" s="69">
        <v>137500</v>
      </c>
      <c r="K148" s="69">
        <v>137500</v>
      </c>
      <c r="L148" s="69">
        <v>137500</v>
      </c>
      <c r="M148" s="70">
        <v>0</v>
      </c>
      <c r="O148" s="70" t="s">
        <v>102</v>
      </c>
    </row>
    <row r="149" spans="2:15">
      <c r="C149" s="64">
        <v>45012</v>
      </c>
      <c r="D149" s="65">
        <v>1</v>
      </c>
      <c r="E149" s="79">
        <v>0</v>
      </c>
      <c r="F149" s="80">
        <v>0</v>
      </c>
      <c r="G149" s="81"/>
      <c r="H149" s="68"/>
      <c r="I149" s="69">
        <v>137500</v>
      </c>
      <c r="J149" s="69">
        <v>137500</v>
      </c>
      <c r="K149" s="69">
        <v>137500</v>
      </c>
      <c r="L149" s="69">
        <v>137500</v>
      </c>
      <c r="M149" s="70">
        <v>0</v>
      </c>
      <c r="O149" s="70" t="s">
        <v>102</v>
      </c>
    </row>
    <row r="150" spans="2:15">
      <c r="B150" s="114"/>
      <c r="C150" s="64">
        <v>45376</v>
      </c>
      <c r="D150" s="65">
        <v>1</v>
      </c>
      <c r="E150" s="72">
        <v>0</v>
      </c>
      <c r="F150" s="73">
        <v>0</v>
      </c>
      <c r="G150" s="68"/>
      <c r="H150" s="68"/>
      <c r="I150" s="69">
        <v>137500</v>
      </c>
      <c r="J150" s="69">
        <v>137500</v>
      </c>
      <c r="K150" s="69">
        <v>137500</v>
      </c>
      <c r="L150" s="69">
        <v>137500</v>
      </c>
      <c r="M150" s="70">
        <v>0</v>
      </c>
      <c r="O150" s="70" t="s">
        <v>102</v>
      </c>
    </row>
    <row r="151" spans="2:15">
      <c r="B151" s="121"/>
      <c r="C151" s="122">
        <v>45740</v>
      </c>
      <c r="D151" s="123">
        <v>1</v>
      </c>
      <c r="E151" s="124">
        <v>0</v>
      </c>
      <c r="F151" s="125">
        <v>0</v>
      </c>
      <c r="G151" s="126"/>
      <c r="H151" s="126"/>
      <c r="I151" s="127">
        <v>137500</v>
      </c>
      <c r="J151" s="127">
        <v>137500</v>
      </c>
      <c r="K151" s="127">
        <v>137500</v>
      </c>
      <c r="L151" s="127">
        <v>137500</v>
      </c>
      <c r="M151" s="128">
        <v>0</v>
      </c>
      <c r="O151" s="128" t="s">
        <v>102</v>
      </c>
    </row>
    <row r="152" spans="2:15">
      <c r="B152" s="38" t="s">
        <v>48</v>
      </c>
      <c r="C152" s="64">
        <v>40256</v>
      </c>
      <c r="D152" s="65">
        <v>1</v>
      </c>
      <c r="E152" s="72">
        <v>366.93</v>
      </c>
      <c r="F152" s="73">
        <v>2.7179999999999999E-3</v>
      </c>
      <c r="G152" s="68"/>
      <c r="H152" s="68"/>
      <c r="I152" s="69">
        <v>135000</v>
      </c>
      <c r="J152" s="69">
        <v>135000</v>
      </c>
      <c r="K152" s="69">
        <v>135000</v>
      </c>
      <c r="L152" s="69">
        <v>135000</v>
      </c>
      <c r="M152" s="70">
        <v>0</v>
      </c>
      <c r="O152" s="70" t="s">
        <v>102</v>
      </c>
    </row>
    <row r="153" spans="2:15">
      <c r="C153" s="64">
        <v>40623</v>
      </c>
      <c r="D153" s="65">
        <v>1</v>
      </c>
      <c r="E153" s="72">
        <v>3677.1389999999997</v>
      </c>
      <c r="F153" s="73">
        <v>2.7238066666666665E-2</v>
      </c>
      <c r="G153" s="68"/>
      <c r="H153" s="68"/>
      <c r="I153" s="69">
        <v>135000</v>
      </c>
      <c r="J153" s="69">
        <v>135000</v>
      </c>
      <c r="K153" s="69">
        <v>135000</v>
      </c>
      <c r="L153" s="69">
        <v>135000</v>
      </c>
      <c r="M153" s="70">
        <v>0</v>
      </c>
      <c r="O153" s="70" t="s">
        <v>102</v>
      </c>
    </row>
    <row r="154" spans="2:15">
      <c r="C154" s="64">
        <v>40989</v>
      </c>
      <c r="D154" s="65">
        <v>1</v>
      </c>
      <c r="E154" s="72">
        <v>5801.7269999999999</v>
      </c>
      <c r="F154" s="73">
        <v>4.2975755555555557E-2</v>
      </c>
      <c r="G154" s="68"/>
      <c r="H154" s="68"/>
      <c r="I154" s="69">
        <v>135000</v>
      </c>
      <c r="J154" s="69">
        <v>135000</v>
      </c>
      <c r="K154" s="69">
        <v>135000</v>
      </c>
      <c r="L154" s="69">
        <v>135000</v>
      </c>
      <c r="M154" s="70">
        <v>0</v>
      </c>
      <c r="O154" s="70" t="s">
        <v>102</v>
      </c>
    </row>
    <row r="155" spans="2:15">
      <c r="C155" s="64">
        <v>41352</v>
      </c>
      <c r="D155" s="65">
        <v>1</v>
      </c>
      <c r="E155" s="72">
        <v>2512.4789999999998</v>
      </c>
      <c r="F155" s="73">
        <v>1.8610955555555555E-2</v>
      </c>
      <c r="G155" s="68"/>
      <c r="H155" s="68"/>
      <c r="I155" s="69">
        <v>135000</v>
      </c>
      <c r="J155" s="69">
        <v>135000</v>
      </c>
      <c r="K155" s="69">
        <v>135000</v>
      </c>
      <c r="L155" s="69">
        <v>135000</v>
      </c>
      <c r="M155" s="70">
        <v>0</v>
      </c>
      <c r="O155" s="70" t="s">
        <v>102</v>
      </c>
    </row>
    <row r="156" spans="2:15">
      <c r="C156" s="64">
        <v>41723</v>
      </c>
      <c r="D156" s="65">
        <v>1</v>
      </c>
      <c r="E156" s="72">
        <v>1513.836</v>
      </c>
      <c r="F156" s="73">
        <v>1.1213600000000001E-2</v>
      </c>
      <c r="G156" s="68"/>
      <c r="H156" s="68"/>
      <c r="I156" s="69">
        <v>135000</v>
      </c>
      <c r="J156" s="69">
        <v>135000</v>
      </c>
      <c r="K156" s="69">
        <v>135000</v>
      </c>
      <c r="L156" s="69">
        <v>135000</v>
      </c>
      <c r="M156" s="70">
        <v>0</v>
      </c>
      <c r="O156" s="70" t="s">
        <v>102</v>
      </c>
    </row>
    <row r="157" spans="2:15">
      <c r="C157" s="64">
        <v>42093</v>
      </c>
      <c r="D157" s="65">
        <v>1</v>
      </c>
      <c r="E157" s="72">
        <v>0</v>
      </c>
      <c r="F157" s="73">
        <v>0</v>
      </c>
      <c r="G157" s="68"/>
      <c r="H157" s="68"/>
      <c r="I157" s="69">
        <v>135000</v>
      </c>
      <c r="J157" s="69">
        <v>135000</v>
      </c>
      <c r="K157" s="69">
        <v>135000</v>
      </c>
      <c r="L157" s="69">
        <v>135000</v>
      </c>
      <c r="M157" s="70">
        <v>0</v>
      </c>
      <c r="O157" s="70" t="s">
        <v>102</v>
      </c>
    </row>
    <row r="158" spans="2:15">
      <c r="C158" s="64">
        <v>42457</v>
      </c>
      <c r="D158" s="65">
        <v>1</v>
      </c>
      <c r="E158" s="72">
        <v>0</v>
      </c>
      <c r="F158" s="73">
        <v>0</v>
      </c>
      <c r="G158" s="68"/>
      <c r="H158" s="68"/>
      <c r="I158" s="69">
        <v>135000</v>
      </c>
      <c r="J158" s="69">
        <v>135000</v>
      </c>
      <c r="K158" s="69">
        <v>135000</v>
      </c>
      <c r="L158" s="69">
        <v>135000</v>
      </c>
      <c r="M158" s="70">
        <v>0</v>
      </c>
      <c r="O158" s="70" t="s">
        <v>102</v>
      </c>
    </row>
    <row r="159" spans="2:15">
      <c r="C159" s="64">
        <v>42822</v>
      </c>
      <c r="D159" s="65">
        <v>1</v>
      </c>
      <c r="E159" s="72">
        <v>0</v>
      </c>
      <c r="F159" s="73">
        <v>0</v>
      </c>
      <c r="G159" s="68"/>
      <c r="H159" s="68"/>
      <c r="I159" s="69">
        <v>135000</v>
      </c>
      <c r="J159" s="69">
        <v>135000</v>
      </c>
      <c r="K159" s="69">
        <v>135000</v>
      </c>
      <c r="L159" s="69">
        <v>135000</v>
      </c>
      <c r="M159" s="70">
        <v>0</v>
      </c>
      <c r="O159" s="70" t="s">
        <v>102</v>
      </c>
    </row>
    <row r="160" spans="2:15">
      <c r="C160" s="64">
        <v>43187</v>
      </c>
      <c r="D160" s="65">
        <v>1</v>
      </c>
      <c r="E160" s="72">
        <v>0</v>
      </c>
      <c r="F160" s="73">
        <v>0</v>
      </c>
      <c r="G160" s="68"/>
      <c r="H160" s="68"/>
      <c r="I160" s="69">
        <v>135000</v>
      </c>
      <c r="J160" s="69">
        <v>135000</v>
      </c>
      <c r="K160" s="69">
        <v>135000</v>
      </c>
      <c r="L160" s="69">
        <v>135000</v>
      </c>
      <c r="M160" s="70">
        <v>0</v>
      </c>
      <c r="O160" s="70" t="s">
        <v>102</v>
      </c>
    </row>
    <row r="161" spans="2:15">
      <c r="C161" s="64">
        <v>43549</v>
      </c>
      <c r="D161" s="65">
        <v>1</v>
      </c>
      <c r="E161" s="72">
        <v>0</v>
      </c>
      <c r="F161" s="74">
        <v>0</v>
      </c>
      <c r="G161" s="68"/>
      <c r="I161" s="75">
        <v>135000</v>
      </c>
      <c r="J161" s="69">
        <v>135000</v>
      </c>
      <c r="K161" s="69">
        <v>135000</v>
      </c>
      <c r="L161" s="69">
        <v>135000</v>
      </c>
      <c r="M161" s="70">
        <v>0</v>
      </c>
      <c r="O161" s="70" t="s">
        <v>102</v>
      </c>
    </row>
    <row r="162" spans="2:15">
      <c r="B162" s="67"/>
      <c r="C162" s="64">
        <v>44028</v>
      </c>
      <c r="D162" s="65">
        <v>1</v>
      </c>
      <c r="E162" s="72">
        <v>0</v>
      </c>
      <c r="F162" s="73">
        <v>0</v>
      </c>
      <c r="G162" s="77"/>
      <c r="H162" s="68">
        <v>13500</v>
      </c>
      <c r="I162" s="69">
        <v>135000</v>
      </c>
      <c r="J162" s="69">
        <v>148500</v>
      </c>
      <c r="K162" s="69">
        <v>135000</v>
      </c>
      <c r="L162" s="69">
        <v>148500</v>
      </c>
      <c r="M162" s="70">
        <v>0</v>
      </c>
      <c r="O162" s="70" t="s">
        <v>102</v>
      </c>
    </row>
    <row r="163" spans="2:15">
      <c r="B163" s="67"/>
      <c r="C163" s="64">
        <v>44277</v>
      </c>
      <c r="D163" s="65">
        <v>1</v>
      </c>
      <c r="E163" s="72">
        <v>0</v>
      </c>
      <c r="F163" s="73">
        <v>0</v>
      </c>
      <c r="G163" s="77"/>
      <c r="H163" s="68"/>
      <c r="I163" s="69">
        <v>148500</v>
      </c>
      <c r="J163" s="69">
        <v>148500</v>
      </c>
      <c r="K163" s="69">
        <v>148500</v>
      </c>
      <c r="L163" s="69">
        <v>148500</v>
      </c>
      <c r="M163" s="70">
        <v>0</v>
      </c>
      <c r="O163" s="70" t="s">
        <v>102</v>
      </c>
    </row>
    <row r="164" spans="2:15">
      <c r="C164" s="64">
        <v>44648</v>
      </c>
      <c r="D164" s="65">
        <v>1</v>
      </c>
      <c r="E164" s="79">
        <v>8305.9266239999961</v>
      </c>
      <c r="F164" s="80">
        <v>5.5932165818181792E-2</v>
      </c>
      <c r="G164" s="81"/>
      <c r="H164" s="68"/>
      <c r="I164" s="69">
        <v>148500</v>
      </c>
      <c r="J164" s="69">
        <v>148500</v>
      </c>
      <c r="K164" s="69">
        <v>148500</v>
      </c>
      <c r="L164" s="69">
        <v>148500</v>
      </c>
      <c r="M164" s="70">
        <v>0</v>
      </c>
      <c r="O164" s="70" t="s">
        <v>102</v>
      </c>
    </row>
    <row r="165" spans="2:15">
      <c r="C165" s="64">
        <v>45012</v>
      </c>
      <c r="D165" s="65">
        <v>1</v>
      </c>
      <c r="E165" s="79">
        <v>0</v>
      </c>
      <c r="F165" s="80">
        <v>0</v>
      </c>
      <c r="G165" s="81"/>
      <c r="H165" s="68"/>
      <c r="I165" s="69">
        <v>148500</v>
      </c>
      <c r="J165" s="69">
        <v>148500</v>
      </c>
      <c r="K165" s="69">
        <v>148500</v>
      </c>
      <c r="L165" s="69">
        <v>148500</v>
      </c>
      <c r="M165" s="70">
        <v>0</v>
      </c>
      <c r="O165" s="70" t="s">
        <v>102</v>
      </c>
    </row>
    <row r="166" spans="2:15">
      <c r="B166" s="114"/>
      <c r="C166" s="64">
        <v>45376</v>
      </c>
      <c r="D166" s="65">
        <v>1</v>
      </c>
      <c r="E166" s="72">
        <v>0</v>
      </c>
      <c r="F166" s="73">
        <v>0</v>
      </c>
      <c r="G166" s="68"/>
      <c r="H166" s="68"/>
      <c r="I166" s="69">
        <v>148500</v>
      </c>
      <c r="J166" s="69">
        <v>148500</v>
      </c>
      <c r="K166" s="69">
        <v>148500</v>
      </c>
      <c r="L166" s="69">
        <v>148500</v>
      </c>
      <c r="M166" s="70">
        <v>0</v>
      </c>
      <c r="O166" s="70" t="s">
        <v>102</v>
      </c>
    </row>
    <row r="167" spans="2:15">
      <c r="B167" s="121"/>
      <c r="C167" s="122">
        <v>45740</v>
      </c>
      <c r="D167" s="123">
        <v>1</v>
      </c>
      <c r="E167" s="124">
        <v>0</v>
      </c>
      <c r="F167" s="125">
        <v>0</v>
      </c>
      <c r="G167" s="126"/>
      <c r="H167" s="126"/>
      <c r="I167" s="127">
        <v>148500</v>
      </c>
      <c r="J167" s="127">
        <v>148500</v>
      </c>
      <c r="K167" s="127">
        <v>148500</v>
      </c>
      <c r="L167" s="127">
        <v>148500</v>
      </c>
      <c r="M167" s="128">
        <v>0</v>
      </c>
      <c r="O167" s="128" t="s">
        <v>102</v>
      </c>
    </row>
    <row r="168" spans="2:15">
      <c r="B168" s="38" t="s">
        <v>54</v>
      </c>
      <c r="C168" s="64">
        <v>40623</v>
      </c>
      <c r="D168" s="65">
        <v>1</v>
      </c>
      <c r="E168" s="72">
        <v>2780.5379999999996</v>
      </c>
      <c r="F168" s="73">
        <v>1.8536919999999998E-2</v>
      </c>
      <c r="G168" s="68"/>
      <c r="H168" s="68"/>
      <c r="I168" s="69">
        <v>150000</v>
      </c>
      <c r="J168" s="69">
        <v>150000</v>
      </c>
      <c r="K168" s="69">
        <v>150000</v>
      </c>
      <c r="L168" s="69">
        <v>150000</v>
      </c>
      <c r="M168" s="70">
        <v>0</v>
      </c>
      <c r="O168" s="70" t="s">
        <v>102</v>
      </c>
    </row>
    <row r="169" spans="2:15">
      <c r="C169" s="64">
        <v>40989</v>
      </c>
      <c r="D169" s="65">
        <v>1</v>
      </c>
      <c r="E169" s="72">
        <v>5111.085</v>
      </c>
      <c r="F169" s="73">
        <v>3.4073899999999997E-2</v>
      </c>
      <c r="G169" s="68"/>
      <c r="H169" s="68"/>
      <c r="I169" s="69">
        <v>150000</v>
      </c>
      <c r="J169" s="69">
        <v>150000</v>
      </c>
      <c r="K169" s="69">
        <v>150000</v>
      </c>
      <c r="L169" s="69">
        <v>150000</v>
      </c>
      <c r="M169" s="70">
        <v>0</v>
      </c>
      <c r="O169" s="70" t="s">
        <v>102</v>
      </c>
    </row>
    <row r="170" spans="2:15">
      <c r="C170" s="64">
        <v>41352</v>
      </c>
      <c r="D170" s="65">
        <v>1</v>
      </c>
      <c r="E170" s="72">
        <v>3851.6489999999999</v>
      </c>
      <c r="F170" s="73">
        <v>2.5677659999999998E-2</v>
      </c>
      <c r="G170" s="68"/>
      <c r="H170" s="68"/>
      <c r="I170" s="69">
        <v>150000</v>
      </c>
      <c r="J170" s="69">
        <v>150000</v>
      </c>
      <c r="K170" s="69">
        <v>150000</v>
      </c>
      <c r="L170" s="69">
        <v>150000</v>
      </c>
      <c r="M170" s="70">
        <v>0</v>
      </c>
      <c r="O170" s="70" t="s">
        <v>102</v>
      </c>
    </row>
    <row r="171" spans="2:15">
      <c r="C171" s="64">
        <v>41723</v>
      </c>
      <c r="D171" s="65">
        <v>1</v>
      </c>
      <c r="E171" s="72">
        <v>3203.1629999999996</v>
      </c>
      <c r="F171" s="73">
        <v>2.1354419999999995E-2</v>
      </c>
      <c r="G171" s="68"/>
      <c r="H171" s="68"/>
      <c r="I171" s="69">
        <v>150000</v>
      </c>
      <c r="J171" s="69">
        <v>150000</v>
      </c>
      <c r="K171" s="69">
        <v>150000</v>
      </c>
      <c r="L171" s="69">
        <v>150000</v>
      </c>
      <c r="M171" s="70">
        <v>0</v>
      </c>
      <c r="O171" s="70" t="s">
        <v>102</v>
      </c>
    </row>
    <row r="172" spans="2:15">
      <c r="C172" s="64">
        <v>42094</v>
      </c>
      <c r="D172" s="65">
        <v>1</v>
      </c>
      <c r="E172" s="72">
        <v>666.67</v>
      </c>
      <c r="F172" s="73">
        <v>4.4444666666666665E-3</v>
      </c>
      <c r="G172" s="68"/>
      <c r="H172" s="68"/>
      <c r="I172" s="69">
        <v>150000</v>
      </c>
      <c r="J172" s="69">
        <v>150000</v>
      </c>
      <c r="K172" s="69">
        <v>150000</v>
      </c>
      <c r="L172" s="69">
        <v>150000</v>
      </c>
      <c r="M172" s="70">
        <v>0</v>
      </c>
      <c r="O172" s="70" t="s">
        <v>102</v>
      </c>
    </row>
    <row r="173" spans="2:15">
      <c r="C173" s="64">
        <v>42458</v>
      </c>
      <c r="D173" s="65">
        <v>1</v>
      </c>
      <c r="E173" s="72">
        <v>0</v>
      </c>
      <c r="F173" s="73">
        <v>0</v>
      </c>
      <c r="G173" s="68"/>
      <c r="H173" s="68"/>
      <c r="I173" s="69">
        <v>150000</v>
      </c>
      <c r="J173" s="69">
        <v>150000</v>
      </c>
      <c r="K173" s="69">
        <v>150000</v>
      </c>
      <c r="L173" s="69">
        <v>150000</v>
      </c>
      <c r="M173" s="70">
        <v>0</v>
      </c>
      <c r="O173" s="70" t="s">
        <v>102</v>
      </c>
    </row>
    <row r="174" spans="2:15">
      <c r="C174" s="64">
        <v>42822</v>
      </c>
      <c r="D174" s="65">
        <v>1</v>
      </c>
      <c r="E174" s="72">
        <v>0</v>
      </c>
      <c r="F174" s="73">
        <v>0</v>
      </c>
      <c r="G174" s="68"/>
      <c r="H174" s="68"/>
      <c r="I174" s="69">
        <v>150000</v>
      </c>
      <c r="J174" s="69">
        <v>150000</v>
      </c>
      <c r="K174" s="69">
        <v>150000</v>
      </c>
      <c r="L174" s="69">
        <v>150000</v>
      </c>
      <c r="M174" s="70">
        <v>0</v>
      </c>
      <c r="O174" s="70" t="s">
        <v>102</v>
      </c>
    </row>
    <row r="175" spans="2:15">
      <c r="C175" s="64">
        <v>43187</v>
      </c>
      <c r="D175" s="65">
        <v>1</v>
      </c>
      <c r="E175" s="72">
        <v>0</v>
      </c>
      <c r="F175" s="73">
        <v>0</v>
      </c>
      <c r="G175" s="68"/>
      <c r="H175" s="68"/>
      <c r="I175" s="69">
        <v>150000</v>
      </c>
      <c r="J175" s="69">
        <v>150000</v>
      </c>
      <c r="K175" s="69">
        <v>150000</v>
      </c>
      <c r="L175" s="69">
        <v>150000</v>
      </c>
      <c r="M175" s="70">
        <v>0</v>
      </c>
      <c r="O175" s="70" t="s">
        <v>102</v>
      </c>
    </row>
    <row r="176" spans="2:15">
      <c r="C176" s="64">
        <v>43549</v>
      </c>
      <c r="D176" s="65">
        <v>1</v>
      </c>
      <c r="E176" s="72">
        <v>0</v>
      </c>
      <c r="F176" s="74">
        <v>0</v>
      </c>
      <c r="G176" s="68"/>
      <c r="I176" s="75">
        <v>150000</v>
      </c>
      <c r="J176" s="69">
        <v>150000</v>
      </c>
      <c r="K176" s="69">
        <v>150000</v>
      </c>
      <c r="L176" s="69">
        <v>150000</v>
      </c>
      <c r="M176" s="70">
        <v>0</v>
      </c>
      <c r="O176" s="70" t="s">
        <v>102</v>
      </c>
    </row>
    <row r="177" spans="2:15">
      <c r="B177" s="67"/>
      <c r="C177" s="64">
        <v>44028</v>
      </c>
      <c r="D177" s="65">
        <v>1</v>
      </c>
      <c r="E177" s="72">
        <v>1961.43</v>
      </c>
      <c r="F177" s="73">
        <v>1.30762E-2</v>
      </c>
      <c r="G177" s="77"/>
      <c r="H177" s="68">
        <v>15000</v>
      </c>
      <c r="I177" s="69">
        <v>150000</v>
      </c>
      <c r="J177" s="69">
        <v>165000</v>
      </c>
      <c r="K177" s="69">
        <v>150000</v>
      </c>
      <c r="L177" s="69">
        <v>165000</v>
      </c>
      <c r="M177" s="70">
        <v>0</v>
      </c>
      <c r="O177" s="70" t="s">
        <v>102</v>
      </c>
    </row>
    <row r="178" spans="2:15">
      <c r="B178" s="67"/>
      <c r="C178" s="64">
        <v>44277</v>
      </c>
      <c r="D178" s="65">
        <v>1</v>
      </c>
      <c r="E178" s="72">
        <v>0</v>
      </c>
      <c r="F178" s="73">
        <v>0</v>
      </c>
      <c r="G178" s="77"/>
      <c r="H178" s="68"/>
      <c r="I178" s="69">
        <v>165000</v>
      </c>
      <c r="J178" s="69">
        <v>165000</v>
      </c>
      <c r="K178" s="69">
        <v>165000</v>
      </c>
      <c r="L178" s="69">
        <v>165000</v>
      </c>
      <c r="M178" s="70">
        <v>0</v>
      </c>
      <c r="O178" s="70" t="s">
        <v>102</v>
      </c>
    </row>
    <row r="179" spans="2:15">
      <c r="C179" s="64">
        <v>44648</v>
      </c>
      <c r="D179" s="65">
        <v>1</v>
      </c>
      <c r="E179" s="79">
        <v>6174.3464400000021</v>
      </c>
      <c r="F179" s="80">
        <v>3.742028145454547E-2</v>
      </c>
      <c r="G179" s="81"/>
      <c r="H179" s="68"/>
      <c r="I179" s="69">
        <v>165000</v>
      </c>
      <c r="J179" s="69">
        <v>165000</v>
      </c>
      <c r="K179" s="69">
        <v>165000</v>
      </c>
      <c r="L179" s="69">
        <v>165000</v>
      </c>
      <c r="M179" s="70">
        <v>0</v>
      </c>
      <c r="O179" s="70" t="s">
        <v>102</v>
      </c>
    </row>
    <row r="180" spans="2:15">
      <c r="C180" s="64">
        <v>45012</v>
      </c>
      <c r="D180" s="65">
        <v>1</v>
      </c>
      <c r="E180" s="79">
        <v>1628.42</v>
      </c>
      <c r="F180" s="80">
        <v>9.8692121212121224E-3</v>
      </c>
      <c r="G180" s="81"/>
      <c r="H180" s="68"/>
      <c r="I180" s="69">
        <v>165000</v>
      </c>
      <c r="J180" s="69">
        <v>165000</v>
      </c>
      <c r="K180" s="69">
        <v>165000</v>
      </c>
      <c r="L180" s="69">
        <v>165000</v>
      </c>
      <c r="M180" s="70">
        <v>0</v>
      </c>
      <c r="O180" s="70" t="s">
        <v>102</v>
      </c>
    </row>
    <row r="181" spans="2:15">
      <c r="B181" s="114"/>
      <c r="C181" s="64">
        <v>45376</v>
      </c>
      <c r="D181" s="65">
        <v>1</v>
      </c>
      <c r="E181" s="72">
        <v>0</v>
      </c>
      <c r="F181" s="73">
        <v>0</v>
      </c>
      <c r="G181" s="68"/>
      <c r="H181" s="68"/>
      <c r="I181" s="69">
        <v>165000</v>
      </c>
      <c r="J181" s="69">
        <v>165000</v>
      </c>
      <c r="K181" s="69">
        <v>165000</v>
      </c>
      <c r="L181" s="69">
        <v>165000</v>
      </c>
      <c r="M181" s="70">
        <v>0</v>
      </c>
      <c r="O181" s="70" t="s">
        <v>102</v>
      </c>
    </row>
    <row r="182" spans="2:15">
      <c r="B182" s="121"/>
      <c r="C182" s="122">
        <v>45740</v>
      </c>
      <c r="D182" s="123">
        <v>1</v>
      </c>
      <c r="E182" s="124">
        <v>0</v>
      </c>
      <c r="F182" s="125">
        <v>0</v>
      </c>
      <c r="G182" s="126"/>
      <c r="H182" s="126"/>
      <c r="I182" s="127">
        <v>165000</v>
      </c>
      <c r="J182" s="127">
        <v>165000</v>
      </c>
      <c r="K182" s="127">
        <v>165000</v>
      </c>
      <c r="L182" s="127">
        <v>165000</v>
      </c>
      <c r="M182" s="128">
        <v>0</v>
      </c>
      <c r="O182" s="128" t="s">
        <v>102</v>
      </c>
    </row>
    <row r="183" spans="2:15">
      <c r="B183" s="38" t="s">
        <v>53</v>
      </c>
      <c r="C183" s="64">
        <v>40990</v>
      </c>
      <c r="D183" s="65">
        <v>1</v>
      </c>
      <c r="E183" s="72">
        <v>6295.8359999999993</v>
      </c>
      <c r="F183" s="73">
        <v>3.1479179999999995E-2</v>
      </c>
      <c r="G183" s="68"/>
      <c r="H183" s="68"/>
      <c r="I183" s="69">
        <v>200000</v>
      </c>
      <c r="J183" s="69">
        <v>200000</v>
      </c>
      <c r="K183" s="69">
        <v>200000</v>
      </c>
      <c r="L183" s="69">
        <v>200000</v>
      </c>
      <c r="M183" s="70">
        <v>0</v>
      </c>
      <c r="O183" s="70" t="s">
        <v>102</v>
      </c>
    </row>
    <row r="184" spans="2:15">
      <c r="C184" s="64">
        <v>41352</v>
      </c>
      <c r="D184" s="65">
        <v>1</v>
      </c>
      <c r="E184" s="72">
        <v>5879.5619999999999</v>
      </c>
      <c r="F184" s="73">
        <v>2.939781E-2</v>
      </c>
      <c r="G184" s="68"/>
      <c r="H184" s="68"/>
      <c r="I184" s="69">
        <v>200000</v>
      </c>
      <c r="J184" s="69">
        <v>200000</v>
      </c>
      <c r="K184" s="69">
        <v>200000</v>
      </c>
      <c r="L184" s="69">
        <v>200000</v>
      </c>
      <c r="M184" s="70">
        <v>0</v>
      </c>
      <c r="O184" s="70" t="s">
        <v>102</v>
      </c>
    </row>
    <row r="185" spans="2:15">
      <c r="C185" s="64">
        <v>41723</v>
      </c>
      <c r="D185" s="65">
        <v>1</v>
      </c>
      <c r="E185" s="72">
        <v>6587.6580000000004</v>
      </c>
      <c r="F185" s="73">
        <v>3.2938290000000002E-2</v>
      </c>
      <c r="G185" s="68"/>
      <c r="H185" s="68"/>
      <c r="I185" s="69">
        <v>200000</v>
      </c>
      <c r="J185" s="69">
        <v>200000</v>
      </c>
      <c r="K185" s="69">
        <v>200000</v>
      </c>
      <c r="L185" s="69">
        <v>200000</v>
      </c>
      <c r="M185" s="70">
        <v>0</v>
      </c>
      <c r="O185" s="70" t="s">
        <v>102</v>
      </c>
    </row>
    <row r="186" spans="2:15">
      <c r="C186" s="64">
        <v>42094</v>
      </c>
      <c r="D186" s="65">
        <v>1</v>
      </c>
      <c r="E186" s="72">
        <v>3375.57</v>
      </c>
      <c r="F186" s="73">
        <v>1.687785E-2</v>
      </c>
      <c r="G186" s="68"/>
      <c r="H186" s="68"/>
      <c r="I186" s="69">
        <v>200000</v>
      </c>
      <c r="J186" s="69">
        <v>200000</v>
      </c>
      <c r="K186" s="69">
        <v>200000</v>
      </c>
      <c r="L186" s="69">
        <v>200000</v>
      </c>
      <c r="M186" s="70">
        <v>0</v>
      </c>
      <c r="O186" s="70" t="s">
        <v>102</v>
      </c>
    </row>
    <row r="187" spans="2:15">
      <c r="C187" s="64">
        <v>42458</v>
      </c>
      <c r="D187" s="65">
        <v>1</v>
      </c>
      <c r="E187" s="72">
        <v>774.65</v>
      </c>
      <c r="F187" s="73">
        <v>3.87325E-3</v>
      </c>
      <c r="G187" s="68"/>
      <c r="H187" s="68"/>
      <c r="I187" s="69">
        <v>200000</v>
      </c>
      <c r="J187" s="69">
        <v>200000</v>
      </c>
      <c r="K187" s="69">
        <v>200000</v>
      </c>
      <c r="L187" s="69">
        <v>200000</v>
      </c>
      <c r="M187" s="70">
        <v>0</v>
      </c>
      <c r="O187" s="70" t="s">
        <v>102</v>
      </c>
    </row>
    <row r="188" spans="2:15">
      <c r="C188" s="64">
        <v>42822</v>
      </c>
      <c r="D188" s="65">
        <v>1</v>
      </c>
      <c r="E188" s="72">
        <v>0</v>
      </c>
      <c r="F188" s="73">
        <v>0</v>
      </c>
      <c r="G188" s="68"/>
      <c r="H188" s="68"/>
      <c r="I188" s="69">
        <v>200000</v>
      </c>
      <c r="J188" s="69">
        <v>200000</v>
      </c>
      <c r="K188" s="69">
        <v>200000</v>
      </c>
      <c r="L188" s="69">
        <v>200000</v>
      </c>
      <c r="M188" s="70">
        <v>0</v>
      </c>
      <c r="O188" s="70" t="s">
        <v>102</v>
      </c>
    </row>
    <row r="189" spans="2:15">
      <c r="C189" s="64">
        <v>43187</v>
      </c>
      <c r="D189" s="65">
        <v>1</v>
      </c>
      <c r="E189" s="72">
        <v>0</v>
      </c>
      <c r="F189" s="73">
        <v>0</v>
      </c>
      <c r="G189" s="68"/>
      <c r="H189" s="68"/>
      <c r="I189" s="69">
        <v>200000</v>
      </c>
      <c r="J189" s="69">
        <v>200000</v>
      </c>
      <c r="K189" s="69">
        <v>200000</v>
      </c>
      <c r="L189" s="69">
        <v>200000</v>
      </c>
      <c r="M189" s="70">
        <v>0</v>
      </c>
      <c r="O189" s="70" t="s">
        <v>102</v>
      </c>
    </row>
    <row r="190" spans="2:15">
      <c r="C190" s="64">
        <v>43550</v>
      </c>
      <c r="D190" s="65">
        <v>1</v>
      </c>
      <c r="E190" s="72">
        <v>0</v>
      </c>
      <c r="F190" s="74">
        <v>0</v>
      </c>
      <c r="G190" s="68"/>
      <c r="I190" s="75">
        <v>200000</v>
      </c>
      <c r="J190" s="69">
        <v>200000</v>
      </c>
      <c r="K190" s="69">
        <v>200000</v>
      </c>
      <c r="L190" s="69">
        <v>200000</v>
      </c>
      <c r="M190" s="70">
        <v>0</v>
      </c>
      <c r="O190" s="70" t="s">
        <v>102</v>
      </c>
    </row>
    <row r="191" spans="2:15">
      <c r="B191" s="67"/>
      <c r="C191" s="64">
        <v>44028</v>
      </c>
      <c r="D191" s="65">
        <v>1</v>
      </c>
      <c r="E191" s="72">
        <v>0</v>
      </c>
      <c r="F191" s="73">
        <v>0</v>
      </c>
      <c r="G191" s="77"/>
      <c r="H191" s="68">
        <v>20000</v>
      </c>
      <c r="I191" s="69">
        <v>200000</v>
      </c>
      <c r="J191" s="69">
        <v>220000</v>
      </c>
      <c r="K191" s="69">
        <v>200000</v>
      </c>
      <c r="L191" s="69">
        <v>220000</v>
      </c>
      <c r="M191" s="70">
        <v>0</v>
      </c>
      <c r="O191" s="70" t="s">
        <v>102</v>
      </c>
    </row>
    <row r="192" spans="2:15">
      <c r="B192" s="67"/>
      <c r="C192" s="64">
        <v>44277</v>
      </c>
      <c r="D192" s="65">
        <v>1</v>
      </c>
      <c r="E192" s="72">
        <v>1064.5</v>
      </c>
      <c r="F192" s="73">
        <v>4.8386363636363635E-3</v>
      </c>
      <c r="G192" s="77"/>
      <c r="H192" s="68"/>
      <c r="I192" s="69">
        <v>220000</v>
      </c>
      <c r="J192" s="69">
        <v>220000</v>
      </c>
      <c r="K192" s="69">
        <v>220000</v>
      </c>
      <c r="L192" s="69">
        <v>220000</v>
      </c>
      <c r="M192" s="70">
        <v>0</v>
      </c>
      <c r="O192" s="70" t="s">
        <v>102</v>
      </c>
    </row>
    <row r="193" spans="2:15">
      <c r="C193" s="64">
        <v>44648</v>
      </c>
      <c r="D193" s="65">
        <v>1</v>
      </c>
      <c r="E193" s="79">
        <v>6949.838999999999</v>
      </c>
      <c r="F193" s="80">
        <v>3.1590177272727268E-2</v>
      </c>
      <c r="G193" s="81"/>
      <c r="H193" s="68"/>
      <c r="I193" s="69">
        <v>220000</v>
      </c>
      <c r="J193" s="69">
        <v>220000</v>
      </c>
      <c r="K193" s="69">
        <v>220000</v>
      </c>
      <c r="L193" s="69">
        <v>220000</v>
      </c>
      <c r="M193" s="70">
        <v>0</v>
      </c>
      <c r="O193" s="70" t="s">
        <v>102</v>
      </c>
    </row>
    <row r="194" spans="2:15">
      <c r="C194" s="64">
        <v>45012</v>
      </c>
      <c r="D194" s="65">
        <v>1</v>
      </c>
      <c r="E194" s="79">
        <v>0</v>
      </c>
      <c r="F194" s="80">
        <v>0</v>
      </c>
      <c r="G194" s="81"/>
      <c r="H194" s="68"/>
      <c r="I194" s="69">
        <v>220000</v>
      </c>
      <c r="J194" s="69">
        <v>220000</v>
      </c>
      <c r="K194" s="69">
        <v>220000</v>
      </c>
      <c r="L194" s="69">
        <v>220000</v>
      </c>
      <c r="M194" s="70">
        <v>0</v>
      </c>
      <c r="O194" s="70" t="s">
        <v>102</v>
      </c>
    </row>
    <row r="195" spans="2:15">
      <c r="B195" s="114"/>
      <c r="C195" s="64">
        <v>45376</v>
      </c>
      <c r="D195" s="65">
        <v>1</v>
      </c>
      <c r="E195" s="72">
        <v>0</v>
      </c>
      <c r="F195" s="73">
        <v>0</v>
      </c>
      <c r="G195" s="68"/>
      <c r="H195" s="68"/>
      <c r="I195" s="69">
        <v>220000</v>
      </c>
      <c r="J195" s="69">
        <v>220000</v>
      </c>
      <c r="K195" s="69">
        <v>220000</v>
      </c>
      <c r="L195" s="69">
        <v>220000</v>
      </c>
      <c r="M195" s="70">
        <v>0</v>
      </c>
      <c r="O195" s="70" t="s">
        <v>102</v>
      </c>
    </row>
    <row r="196" spans="2:15">
      <c r="B196" s="121"/>
      <c r="C196" s="122">
        <v>45740</v>
      </c>
      <c r="D196" s="123">
        <v>1</v>
      </c>
      <c r="E196" s="124">
        <v>19227.96</v>
      </c>
      <c r="F196" s="125">
        <f>E196/K196</f>
        <v>8.7399818181818176E-2</v>
      </c>
      <c r="G196" s="126"/>
      <c r="H196" s="126"/>
      <c r="I196" s="127">
        <v>220000</v>
      </c>
      <c r="J196" s="127">
        <v>220000</v>
      </c>
      <c r="K196" s="127">
        <v>220000</v>
      </c>
      <c r="L196" s="127">
        <v>220000</v>
      </c>
      <c r="M196" s="128">
        <v>0</v>
      </c>
      <c r="O196" s="128" t="s">
        <v>102</v>
      </c>
    </row>
    <row r="197" spans="2:15">
      <c r="B197" s="38" t="s">
        <v>56</v>
      </c>
      <c r="C197" s="64">
        <v>41352</v>
      </c>
      <c r="D197" s="65">
        <v>1</v>
      </c>
      <c r="E197" s="72">
        <v>4696.893</v>
      </c>
      <c r="F197" s="73">
        <v>1.9570387500000001E-2</v>
      </c>
      <c r="G197" s="68"/>
      <c r="H197" s="68"/>
      <c r="I197" s="69">
        <v>240000</v>
      </c>
      <c r="J197" s="69">
        <v>240000</v>
      </c>
      <c r="K197" s="69">
        <v>240000</v>
      </c>
      <c r="L197" s="69">
        <v>240000</v>
      </c>
      <c r="M197" s="70">
        <v>0</v>
      </c>
      <c r="O197" s="70" t="s">
        <v>102</v>
      </c>
    </row>
    <row r="198" spans="2:15">
      <c r="C198" s="64">
        <v>41723</v>
      </c>
      <c r="D198" s="65">
        <v>1</v>
      </c>
      <c r="E198" s="72">
        <v>3042.5250000000001</v>
      </c>
      <c r="F198" s="73">
        <v>1.2677187500000001E-2</v>
      </c>
      <c r="G198" s="68"/>
      <c r="H198" s="68"/>
      <c r="I198" s="69">
        <v>240000</v>
      </c>
      <c r="J198" s="69">
        <v>240000</v>
      </c>
      <c r="K198" s="69">
        <v>240000</v>
      </c>
      <c r="L198" s="69">
        <v>240000</v>
      </c>
      <c r="M198" s="70">
        <v>0</v>
      </c>
      <c r="O198" s="70" t="s">
        <v>102</v>
      </c>
    </row>
    <row r="199" spans="2:15">
      <c r="C199" s="64">
        <v>42094</v>
      </c>
      <c r="D199" s="65">
        <v>1</v>
      </c>
      <c r="E199" s="72">
        <v>2172.96</v>
      </c>
      <c r="F199" s="73">
        <v>9.0539999999999995E-3</v>
      </c>
      <c r="G199" s="68"/>
      <c r="H199" s="68"/>
      <c r="I199" s="69">
        <v>240000</v>
      </c>
      <c r="J199" s="69">
        <v>240000</v>
      </c>
      <c r="K199" s="69">
        <v>240000</v>
      </c>
      <c r="L199" s="69">
        <v>240000</v>
      </c>
      <c r="M199" s="70">
        <v>0</v>
      </c>
      <c r="O199" s="70" t="s">
        <v>102</v>
      </c>
    </row>
    <row r="200" spans="2:15">
      <c r="C200" s="64">
        <v>42458</v>
      </c>
      <c r="D200" s="65">
        <v>1</v>
      </c>
      <c r="E200" s="72">
        <v>58.43</v>
      </c>
      <c r="F200" s="73">
        <v>2.4345833333333332E-4</v>
      </c>
      <c r="G200" s="68"/>
      <c r="H200" s="68"/>
      <c r="I200" s="69">
        <v>240000</v>
      </c>
      <c r="J200" s="69">
        <v>240000</v>
      </c>
      <c r="K200" s="69">
        <v>240000</v>
      </c>
      <c r="L200" s="69">
        <v>240000</v>
      </c>
      <c r="M200" s="70">
        <v>0</v>
      </c>
      <c r="O200" s="70" t="s">
        <v>102</v>
      </c>
    </row>
    <row r="201" spans="2:15">
      <c r="C201" s="64">
        <v>42822</v>
      </c>
      <c r="D201" s="65">
        <v>1</v>
      </c>
      <c r="E201" s="72">
        <v>0</v>
      </c>
      <c r="F201" s="73">
        <v>0</v>
      </c>
      <c r="G201" s="68"/>
      <c r="H201" s="68"/>
      <c r="I201" s="69">
        <v>240000</v>
      </c>
      <c r="J201" s="69">
        <v>240000</v>
      </c>
      <c r="K201" s="69">
        <v>240000</v>
      </c>
      <c r="L201" s="69">
        <v>240000</v>
      </c>
      <c r="M201" s="70">
        <v>0</v>
      </c>
      <c r="O201" s="70" t="s">
        <v>102</v>
      </c>
    </row>
    <row r="202" spans="2:15">
      <c r="C202" s="64">
        <v>43187</v>
      </c>
      <c r="D202" s="65">
        <v>1</v>
      </c>
      <c r="E202" s="72">
        <v>0</v>
      </c>
      <c r="F202" s="73">
        <v>0</v>
      </c>
      <c r="G202" s="68"/>
      <c r="H202" s="68"/>
      <c r="I202" s="69">
        <v>240000</v>
      </c>
      <c r="J202" s="69">
        <v>240000</v>
      </c>
      <c r="K202" s="69">
        <v>240000</v>
      </c>
      <c r="L202" s="69">
        <v>240000</v>
      </c>
      <c r="M202" s="70">
        <v>0</v>
      </c>
      <c r="O202" s="70" t="s">
        <v>102</v>
      </c>
    </row>
    <row r="203" spans="2:15">
      <c r="C203" s="64">
        <v>43550</v>
      </c>
      <c r="D203" s="65">
        <v>1</v>
      </c>
      <c r="E203" s="72">
        <v>0</v>
      </c>
      <c r="F203" s="74">
        <v>0</v>
      </c>
      <c r="G203" s="68"/>
      <c r="I203" s="75">
        <v>240000</v>
      </c>
      <c r="J203" s="69">
        <v>240000</v>
      </c>
      <c r="K203" s="69">
        <v>240000</v>
      </c>
      <c r="L203" s="69">
        <v>240000</v>
      </c>
      <c r="M203" s="70">
        <v>0</v>
      </c>
      <c r="O203" s="70" t="s">
        <v>102</v>
      </c>
    </row>
    <row r="204" spans="2:15">
      <c r="B204" s="67"/>
      <c r="C204" s="64">
        <v>44028</v>
      </c>
      <c r="D204" s="65">
        <v>1</v>
      </c>
      <c r="E204" s="72">
        <v>0</v>
      </c>
      <c r="F204" s="73">
        <v>0</v>
      </c>
      <c r="G204" s="77"/>
      <c r="H204" s="68">
        <v>24000</v>
      </c>
      <c r="I204" s="69">
        <v>240000</v>
      </c>
      <c r="J204" s="69">
        <v>264000</v>
      </c>
      <c r="K204" s="69">
        <v>240000</v>
      </c>
      <c r="L204" s="69">
        <v>264000</v>
      </c>
      <c r="M204" s="70">
        <v>0</v>
      </c>
      <c r="O204" s="70" t="s">
        <v>102</v>
      </c>
    </row>
    <row r="205" spans="2:15">
      <c r="B205" s="67"/>
      <c r="C205" s="64">
        <v>44278</v>
      </c>
      <c r="D205" s="65">
        <v>1</v>
      </c>
      <c r="E205" s="72">
        <v>0</v>
      </c>
      <c r="F205" s="73">
        <v>0</v>
      </c>
      <c r="G205" s="77"/>
      <c r="H205" s="68"/>
      <c r="I205" s="69">
        <v>264000</v>
      </c>
      <c r="J205" s="69">
        <v>264000</v>
      </c>
      <c r="K205" s="69">
        <v>264000</v>
      </c>
      <c r="L205" s="69">
        <v>264000</v>
      </c>
      <c r="M205" s="70">
        <v>0</v>
      </c>
      <c r="O205" s="70" t="s">
        <v>102</v>
      </c>
    </row>
    <row r="206" spans="2:15">
      <c r="C206" s="64">
        <v>44649</v>
      </c>
      <c r="D206" s="65">
        <v>1</v>
      </c>
      <c r="E206" s="79">
        <v>8947.6056000000008</v>
      </c>
      <c r="F206" s="80">
        <v>3.3892445454545457E-2</v>
      </c>
      <c r="G206" s="81"/>
      <c r="H206" s="68"/>
      <c r="I206" s="69">
        <v>264000</v>
      </c>
      <c r="J206" s="69">
        <v>264000</v>
      </c>
      <c r="K206" s="69">
        <v>264000</v>
      </c>
      <c r="L206" s="69">
        <v>264000</v>
      </c>
      <c r="M206" s="70">
        <v>0</v>
      </c>
      <c r="O206" s="70" t="s">
        <v>102</v>
      </c>
    </row>
    <row r="207" spans="2:15">
      <c r="C207" s="64">
        <v>45013</v>
      </c>
      <c r="D207" s="65">
        <v>1</v>
      </c>
      <c r="E207" s="79">
        <v>2916.86</v>
      </c>
      <c r="F207" s="80">
        <v>1.1048712121212122E-2</v>
      </c>
      <c r="G207" s="81"/>
      <c r="H207" s="68"/>
      <c r="I207" s="69">
        <v>264000</v>
      </c>
      <c r="J207" s="69">
        <v>264000</v>
      </c>
      <c r="K207" s="69">
        <v>264000</v>
      </c>
      <c r="L207" s="69">
        <v>264000</v>
      </c>
      <c r="M207" s="70">
        <v>0</v>
      </c>
      <c r="O207" s="70" t="s">
        <v>102</v>
      </c>
    </row>
    <row r="208" spans="2:15">
      <c r="B208" s="114"/>
      <c r="C208" s="64">
        <v>45376</v>
      </c>
      <c r="D208" s="65">
        <v>1</v>
      </c>
      <c r="E208" s="72">
        <v>0</v>
      </c>
      <c r="F208" s="73">
        <v>0</v>
      </c>
      <c r="G208" s="68"/>
      <c r="H208" s="68"/>
      <c r="I208" s="69">
        <v>264000</v>
      </c>
      <c r="J208" s="69">
        <v>264000</v>
      </c>
      <c r="K208" s="69">
        <v>264000</v>
      </c>
      <c r="L208" s="69">
        <v>264000</v>
      </c>
      <c r="M208" s="70">
        <v>0</v>
      </c>
      <c r="O208" s="70" t="s">
        <v>102</v>
      </c>
    </row>
    <row r="209" spans="2:15">
      <c r="B209" s="121"/>
      <c r="C209" s="122">
        <v>45740</v>
      </c>
      <c r="D209" s="123">
        <v>1</v>
      </c>
      <c r="E209" s="124">
        <v>20299.650000000001</v>
      </c>
      <c r="F209" s="125">
        <f>E209/K209</f>
        <v>7.6892613636363641E-2</v>
      </c>
      <c r="G209" s="126"/>
      <c r="H209" s="126"/>
      <c r="I209" s="127">
        <v>264000</v>
      </c>
      <c r="J209" s="127">
        <v>264000</v>
      </c>
      <c r="K209" s="127">
        <v>264000</v>
      </c>
      <c r="L209" s="127">
        <v>264000</v>
      </c>
      <c r="M209" s="128">
        <v>0</v>
      </c>
      <c r="O209" s="128" t="s">
        <v>102</v>
      </c>
    </row>
    <row r="210" spans="2:15">
      <c r="B210" s="38" t="s">
        <v>57</v>
      </c>
      <c r="C210" s="64">
        <v>41352</v>
      </c>
      <c r="D210" s="65">
        <v>1</v>
      </c>
      <c r="E210" s="72">
        <v>0</v>
      </c>
      <c r="F210" s="73">
        <v>0</v>
      </c>
      <c r="G210" s="68"/>
      <c r="H210" s="68"/>
      <c r="I210" s="69">
        <v>150000</v>
      </c>
      <c r="J210" s="69">
        <v>150000</v>
      </c>
      <c r="K210" s="69">
        <v>150000</v>
      </c>
      <c r="L210" s="69">
        <v>150000</v>
      </c>
      <c r="M210" s="70">
        <v>0</v>
      </c>
      <c r="O210" s="70" t="s">
        <v>102</v>
      </c>
    </row>
    <row r="211" spans="2:15">
      <c r="C211" s="64">
        <v>41723</v>
      </c>
      <c r="D211" s="65">
        <v>1</v>
      </c>
      <c r="E211" s="72">
        <v>567.774</v>
      </c>
      <c r="F211" s="73">
        <v>3.7851600000000001E-3</v>
      </c>
      <c r="G211" s="68"/>
      <c r="H211" s="68"/>
      <c r="I211" s="69">
        <v>150000</v>
      </c>
      <c r="J211" s="69">
        <v>150000</v>
      </c>
      <c r="K211" s="69">
        <v>150000</v>
      </c>
      <c r="L211" s="69">
        <v>150000</v>
      </c>
      <c r="M211" s="70">
        <v>0</v>
      </c>
      <c r="O211" s="70" t="s">
        <v>102</v>
      </c>
    </row>
    <row r="212" spans="2:15">
      <c r="C212" s="64">
        <v>42094</v>
      </c>
      <c r="D212" s="65">
        <v>1</v>
      </c>
      <c r="E212" s="72">
        <v>0</v>
      </c>
      <c r="F212" s="73">
        <v>0</v>
      </c>
      <c r="G212" s="68"/>
      <c r="H212" s="68"/>
      <c r="I212" s="69">
        <v>150000</v>
      </c>
      <c r="J212" s="69">
        <v>150000</v>
      </c>
      <c r="K212" s="69">
        <v>150000</v>
      </c>
      <c r="L212" s="69">
        <v>150000</v>
      </c>
      <c r="M212" s="70">
        <v>0</v>
      </c>
      <c r="O212" s="70" t="s">
        <v>102</v>
      </c>
    </row>
    <row r="213" spans="2:15">
      <c r="C213" s="64">
        <v>42458</v>
      </c>
      <c r="D213" s="65">
        <v>1</v>
      </c>
      <c r="E213" s="72">
        <v>0</v>
      </c>
      <c r="F213" s="73">
        <v>0</v>
      </c>
      <c r="G213" s="68"/>
      <c r="H213" s="68"/>
      <c r="I213" s="69">
        <v>150000</v>
      </c>
      <c r="J213" s="69">
        <v>150000</v>
      </c>
      <c r="K213" s="69">
        <v>150000</v>
      </c>
      <c r="L213" s="69">
        <v>150000</v>
      </c>
      <c r="M213" s="70">
        <v>0</v>
      </c>
      <c r="O213" s="70" t="s">
        <v>102</v>
      </c>
    </row>
    <row r="214" spans="2:15">
      <c r="C214" s="64">
        <v>42822</v>
      </c>
      <c r="D214" s="65">
        <v>1</v>
      </c>
      <c r="E214" s="72">
        <v>1113.53</v>
      </c>
      <c r="F214" s="73">
        <v>7.4235333333333335E-3</v>
      </c>
      <c r="G214" s="68"/>
      <c r="H214" s="68"/>
      <c r="I214" s="69">
        <v>150000</v>
      </c>
      <c r="J214" s="69">
        <v>150000</v>
      </c>
      <c r="K214" s="69">
        <v>150000</v>
      </c>
      <c r="L214" s="69">
        <v>150000</v>
      </c>
      <c r="M214" s="70">
        <v>0</v>
      </c>
      <c r="O214" s="70" t="s">
        <v>102</v>
      </c>
    </row>
    <row r="215" spans="2:15">
      <c r="C215" s="64">
        <v>43187</v>
      </c>
      <c r="D215" s="65">
        <v>1</v>
      </c>
      <c r="E215" s="72">
        <v>0</v>
      </c>
      <c r="F215" s="73">
        <v>0</v>
      </c>
      <c r="G215" s="68"/>
      <c r="H215" s="68"/>
      <c r="I215" s="69">
        <v>150000</v>
      </c>
      <c r="J215" s="69">
        <v>150000</v>
      </c>
      <c r="K215" s="69">
        <v>150000</v>
      </c>
      <c r="L215" s="69">
        <v>150000</v>
      </c>
      <c r="M215" s="70">
        <v>0</v>
      </c>
      <c r="O215" s="70" t="s">
        <v>102</v>
      </c>
    </row>
    <row r="216" spans="2:15">
      <c r="C216" s="64">
        <v>43550</v>
      </c>
      <c r="D216" s="65">
        <v>1</v>
      </c>
      <c r="E216" s="72">
        <v>0</v>
      </c>
      <c r="F216" s="74">
        <v>0</v>
      </c>
      <c r="G216" s="68"/>
      <c r="I216" s="75">
        <v>150000</v>
      </c>
      <c r="J216" s="69">
        <v>150000</v>
      </c>
      <c r="K216" s="69">
        <v>150000</v>
      </c>
      <c r="L216" s="69">
        <v>150000</v>
      </c>
      <c r="M216" s="70">
        <v>0</v>
      </c>
      <c r="O216" s="70" t="s">
        <v>102</v>
      </c>
    </row>
    <row r="217" spans="2:15">
      <c r="B217" s="67"/>
      <c r="C217" s="64">
        <v>44028</v>
      </c>
      <c r="D217" s="65">
        <v>1</v>
      </c>
      <c r="E217" s="72">
        <v>0</v>
      </c>
      <c r="F217" s="73">
        <v>0</v>
      </c>
      <c r="G217" s="77"/>
      <c r="H217" s="68">
        <v>15000</v>
      </c>
      <c r="I217" s="69">
        <v>150000</v>
      </c>
      <c r="J217" s="69">
        <v>165000</v>
      </c>
      <c r="K217" s="69">
        <v>150000</v>
      </c>
      <c r="L217" s="69">
        <v>165000</v>
      </c>
      <c r="M217" s="70">
        <v>0</v>
      </c>
      <c r="O217" s="70" t="s">
        <v>102</v>
      </c>
    </row>
    <row r="218" spans="2:15">
      <c r="B218" s="67"/>
      <c r="C218" s="64">
        <v>44278</v>
      </c>
      <c r="D218" s="65">
        <v>1</v>
      </c>
      <c r="E218" s="72">
        <v>0</v>
      </c>
      <c r="F218" s="73">
        <v>0</v>
      </c>
      <c r="G218" s="77"/>
      <c r="H218" s="68"/>
      <c r="I218" s="69">
        <v>165000</v>
      </c>
      <c r="J218" s="69">
        <v>165000</v>
      </c>
      <c r="K218" s="69">
        <v>165000</v>
      </c>
      <c r="L218" s="69">
        <v>165000</v>
      </c>
      <c r="M218" s="70">
        <v>0</v>
      </c>
      <c r="O218" s="70" t="s">
        <v>102</v>
      </c>
    </row>
    <row r="219" spans="2:15">
      <c r="C219" s="64">
        <v>44649</v>
      </c>
      <c r="D219" s="65">
        <v>1</v>
      </c>
      <c r="E219" s="79">
        <v>0</v>
      </c>
      <c r="F219" s="80">
        <v>0</v>
      </c>
      <c r="G219" s="81"/>
      <c r="H219" s="68"/>
      <c r="I219" s="69">
        <v>165000</v>
      </c>
      <c r="J219" s="69">
        <v>165000</v>
      </c>
      <c r="K219" s="69">
        <v>165000</v>
      </c>
      <c r="L219" s="69">
        <v>165000</v>
      </c>
      <c r="M219" s="70">
        <v>0</v>
      </c>
      <c r="O219" s="70" t="s">
        <v>102</v>
      </c>
    </row>
    <row r="220" spans="2:15">
      <c r="C220" s="64">
        <v>45013</v>
      </c>
      <c r="D220" s="65">
        <v>1</v>
      </c>
      <c r="E220" s="79">
        <v>0</v>
      </c>
      <c r="F220" s="80">
        <v>0</v>
      </c>
      <c r="G220" s="81"/>
      <c r="H220" s="68"/>
      <c r="I220" s="69">
        <v>165000</v>
      </c>
      <c r="J220" s="69">
        <v>165000</v>
      </c>
      <c r="K220" s="69">
        <v>165000</v>
      </c>
      <c r="L220" s="69">
        <v>165000</v>
      </c>
      <c r="M220" s="70">
        <v>0</v>
      </c>
      <c r="O220" s="70" t="s">
        <v>102</v>
      </c>
    </row>
    <row r="221" spans="2:15">
      <c r="B221" s="114"/>
      <c r="C221" s="64">
        <v>45377</v>
      </c>
      <c r="D221" s="65">
        <v>1</v>
      </c>
      <c r="E221" s="72">
        <v>0</v>
      </c>
      <c r="F221" s="73">
        <v>0</v>
      </c>
      <c r="G221" s="68"/>
      <c r="H221" s="68"/>
      <c r="I221" s="69">
        <v>165000</v>
      </c>
      <c r="J221" s="69">
        <v>165000</v>
      </c>
      <c r="K221" s="69">
        <v>165000</v>
      </c>
      <c r="L221" s="69">
        <v>165000</v>
      </c>
      <c r="M221" s="70">
        <v>0</v>
      </c>
      <c r="O221" s="70" t="s">
        <v>102</v>
      </c>
    </row>
    <row r="222" spans="2:15">
      <c r="B222" s="121"/>
      <c r="C222" s="122">
        <v>45741</v>
      </c>
      <c r="D222" s="123">
        <v>1</v>
      </c>
      <c r="E222" s="124">
        <v>0</v>
      </c>
      <c r="F222" s="125">
        <v>0</v>
      </c>
      <c r="G222" s="126"/>
      <c r="H222" s="126"/>
      <c r="I222" s="127">
        <v>165000</v>
      </c>
      <c r="J222" s="127">
        <v>165000</v>
      </c>
      <c r="K222" s="127">
        <v>165000</v>
      </c>
      <c r="L222" s="127">
        <v>165000</v>
      </c>
      <c r="M222" s="128">
        <v>0</v>
      </c>
      <c r="O222" s="128" t="s">
        <v>102</v>
      </c>
    </row>
    <row r="223" spans="2:15">
      <c r="B223" s="38" t="s">
        <v>59</v>
      </c>
      <c r="C223" s="64">
        <v>41723</v>
      </c>
      <c r="D223" s="65">
        <v>1</v>
      </c>
      <c r="E223" s="72">
        <v>4515.3209999999999</v>
      </c>
      <c r="F223" s="73">
        <v>1.2900917142857142E-2</v>
      </c>
      <c r="G223" s="68"/>
      <c r="H223" s="68"/>
      <c r="I223" s="69">
        <v>350000</v>
      </c>
      <c r="J223" s="69">
        <v>350000</v>
      </c>
      <c r="K223" s="69">
        <v>350000</v>
      </c>
      <c r="L223" s="69">
        <v>350000</v>
      </c>
      <c r="M223" s="70">
        <v>0</v>
      </c>
      <c r="O223" s="70" t="s">
        <v>102</v>
      </c>
    </row>
    <row r="224" spans="2:15">
      <c r="C224" s="64">
        <v>42094</v>
      </c>
      <c r="D224" s="65">
        <v>1</v>
      </c>
      <c r="E224" s="72">
        <v>5712</v>
      </c>
      <c r="F224" s="73">
        <v>1.6320000000000001E-2</v>
      </c>
      <c r="G224" s="68"/>
      <c r="H224" s="68"/>
      <c r="I224" s="69">
        <v>350000</v>
      </c>
      <c r="J224" s="69">
        <v>350000</v>
      </c>
      <c r="K224" s="69">
        <v>350000</v>
      </c>
      <c r="L224" s="69">
        <v>350000</v>
      </c>
      <c r="M224" s="70">
        <v>0</v>
      </c>
      <c r="O224" s="70" t="s">
        <v>102</v>
      </c>
    </row>
    <row r="225" spans="2:15">
      <c r="C225" s="64">
        <v>42458</v>
      </c>
      <c r="D225" s="65">
        <v>1</v>
      </c>
      <c r="E225" s="72">
        <v>4077.81</v>
      </c>
      <c r="F225" s="73">
        <v>1.1650885714285714E-2</v>
      </c>
      <c r="G225" s="68"/>
      <c r="H225" s="68"/>
      <c r="I225" s="69">
        <v>350000</v>
      </c>
      <c r="J225" s="69">
        <v>350000</v>
      </c>
      <c r="K225" s="69">
        <v>350000</v>
      </c>
      <c r="L225" s="69">
        <v>350000</v>
      </c>
      <c r="M225" s="70">
        <v>0</v>
      </c>
      <c r="O225" s="70" t="s">
        <v>102</v>
      </c>
    </row>
    <row r="226" spans="2:15">
      <c r="C226" s="64">
        <v>42822</v>
      </c>
      <c r="D226" s="65">
        <v>1</v>
      </c>
      <c r="E226" s="72">
        <v>4983.87</v>
      </c>
      <c r="F226" s="73">
        <v>1.4239628571428572E-2</v>
      </c>
      <c r="G226" s="68"/>
      <c r="H226" s="68"/>
      <c r="I226" s="69">
        <v>350000</v>
      </c>
      <c r="J226" s="69">
        <v>350000</v>
      </c>
      <c r="K226" s="69">
        <v>350000</v>
      </c>
      <c r="L226" s="69">
        <v>350000</v>
      </c>
      <c r="M226" s="70">
        <v>0</v>
      </c>
      <c r="O226" s="70" t="s">
        <v>102</v>
      </c>
    </row>
    <row r="227" spans="2:15">
      <c r="C227" s="64">
        <v>43187</v>
      </c>
      <c r="D227" s="65">
        <v>1</v>
      </c>
      <c r="E227" s="72">
        <v>0</v>
      </c>
      <c r="F227" s="73">
        <v>0</v>
      </c>
      <c r="G227" s="68"/>
      <c r="H227" s="68"/>
      <c r="I227" s="69">
        <v>350000</v>
      </c>
      <c r="J227" s="69">
        <v>350000</v>
      </c>
      <c r="K227" s="69">
        <v>350000</v>
      </c>
      <c r="L227" s="69">
        <v>350000</v>
      </c>
      <c r="M227" s="70">
        <v>0</v>
      </c>
      <c r="O227" s="70" t="s">
        <v>102</v>
      </c>
    </row>
    <row r="228" spans="2:15">
      <c r="C228" s="64">
        <v>43550</v>
      </c>
      <c r="D228" s="65">
        <v>1</v>
      </c>
      <c r="E228" s="72">
        <v>178.53</v>
      </c>
      <c r="F228" s="74">
        <v>5.1008571428571431E-4</v>
      </c>
      <c r="G228" s="68"/>
      <c r="I228" s="75">
        <v>350000</v>
      </c>
      <c r="J228" s="69">
        <v>350000</v>
      </c>
      <c r="K228" s="69">
        <v>350000</v>
      </c>
      <c r="L228" s="69">
        <v>350000</v>
      </c>
      <c r="M228" s="70">
        <v>0</v>
      </c>
      <c r="O228" s="70" t="s">
        <v>102</v>
      </c>
    </row>
    <row r="229" spans="2:15">
      <c r="B229" s="67"/>
      <c r="C229" s="64">
        <v>44029</v>
      </c>
      <c r="D229" s="65">
        <v>1</v>
      </c>
      <c r="E229" s="72">
        <v>0</v>
      </c>
      <c r="F229" s="73">
        <v>0</v>
      </c>
      <c r="G229" s="77"/>
      <c r="H229" s="68">
        <v>35000</v>
      </c>
      <c r="I229" s="69">
        <v>350000</v>
      </c>
      <c r="J229" s="69">
        <v>385000</v>
      </c>
      <c r="K229" s="69">
        <v>350000</v>
      </c>
      <c r="L229" s="69">
        <v>385000</v>
      </c>
      <c r="M229" s="70">
        <v>0</v>
      </c>
      <c r="O229" s="70" t="s">
        <v>102</v>
      </c>
    </row>
    <row r="230" spans="2:15">
      <c r="B230" s="67"/>
      <c r="C230" s="64">
        <v>44278</v>
      </c>
      <c r="D230" s="65">
        <v>1</v>
      </c>
      <c r="E230" s="72">
        <v>0</v>
      </c>
      <c r="F230" s="73">
        <v>0</v>
      </c>
      <c r="G230" s="77"/>
      <c r="H230" s="68"/>
      <c r="I230" s="69">
        <v>385000</v>
      </c>
      <c r="J230" s="69">
        <v>385000</v>
      </c>
      <c r="K230" s="69">
        <v>385000</v>
      </c>
      <c r="L230" s="69">
        <v>385000</v>
      </c>
      <c r="M230" s="70">
        <v>0</v>
      </c>
      <c r="O230" s="70" t="s">
        <v>102</v>
      </c>
    </row>
    <row r="231" spans="2:15">
      <c r="C231" s="64">
        <v>44649</v>
      </c>
      <c r="D231" s="65">
        <v>1</v>
      </c>
      <c r="E231" s="79">
        <v>0</v>
      </c>
      <c r="F231" s="80">
        <v>0</v>
      </c>
      <c r="G231" s="81"/>
      <c r="H231" s="68"/>
      <c r="I231" s="69">
        <v>385000</v>
      </c>
      <c r="J231" s="69">
        <v>385000</v>
      </c>
      <c r="K231" s="69">
        <v>385000</v>
      </c>
      <c r="L231" s="69">
        <v>385000</v>
      </c>
      <c r="M231" s="70">
        <v>0</v>
      </c>
      <c r="O231" s="70" t="s">
        <v>102</v>
      </c>
    </row>
    <row r="232" spans="2:15">
      <c r="C232" s="64">
        <v>45013</v>
      </c>
      <c r="D232" s="65">
        <v>1</v>
      </c>
      <c r="E232" s="79">
        <v>0</v>
      </c>
      <c r="F232" s="80">
        <v>0</v>
      </c>
      <c r="G232" s="81"/>
      <c r="H232" s="68"/>
      <c r="I232" s="69">
        <v>385000</v>
      </c>
      <c r="J232" s="69">
        <v>385000</v>
      </c>
      <c r="K232" s="69">
        <v>385000</v>
      </c>
      <c r="L232" s="69">
        <v>385000</v>
      </c>
      <c r="M232" s="70">
        <v>0</v>
      </c>
      <c r="O232" s="70" t="s">
        <v>102</v>
      </c>
    </row>
    <row r="233" spans="2:15">
      <c r="B233" s="114"/>
      <c r="C233" s="64">
        <v>45377</v>
      </c>
      <c r="D233" s="65">
        <v>1</v>
      </c>
      <c r="E233" s="72">
        <v>0</v>
      </c>
      <c r="F233" s="73">
        <v>0</v>
      </c>
      <c r="G233" s="68"/>
      <c r="H233" s="68"/>
      <c r="I233" s="69">
        <v>385000</v>
      </c>
      <c r="J233" s="69">
        <v>385000</v>
      </c>
      <c r="K233" s="69">
        <v>385000</v>
      </c>
      <c r="L233" s="69">
        <v>385000</v>
      </c>
      <c r="M233" s="70">
        <v>0</v>
      </c>
      <c r="O233" s="70" t="s">
        <v>102</v>
      </c>
    </row>
    <row r="234" spans="2:15">
      <c r="B234" s="121"/>
      <c r="C234" s="122">
        <v>45740</v>
      </c>
      <c r="D234" s="123">
        <v>1</v>
      </c>
      <c r="E234" s="124">
        <v>10972.55</v>
      </c>
      <c r="F234" s="125">
        <f>E234/K234</f>
        <v>2.8500129870129867E-2</v>
      </c>
      <c r="G234" s="126"/>
      <c r="H234" s="126"/>
      <c r="I234" s="127">
        <v>385000</v>
      </c>
      <c r="J234" s="127">
        <v>385000</v>
      </c>
      <c r="K234" s="127">
        <v>385000</v>
      </c>
      <c r="L234" s="127">
        <v>385000</v>
      </c>
      <c r="M234" s="128">
        <v>0</v>
      </c>
      <c r="O234" s="128" t="s">
        <v>102</v>
      </c>
    </row>
    <row r="235" spans="2:15">
      <c r="B235" s="38" t="s">
        <v>67</v>
      </c>
      <c r="C235" s="64">
        <v>42458</v>
      </c>
      <c r="D235" s="65">
        <v>1</v>
      </c>
      <c r="E235" s="72">
        <v>3088.17</v>
      </c>
      <c r="F235" s="73">
        <v>1.6253526315789474E-3</v>
      </c>
      <c r="G235" s="68"/>
      <c r="H235" s="68"/>
      <c r="I235" s="69">
        <v>1900000</v>
      </c>
      <c r="J235" s="69">
        <v>1900000</v>
      </c>
      <c r="K235" s="69">
        <v>1900000</v>
      </c>
      <c r="L235" s="69">
        <v>1900000</v>
      </c>
      <c r="M235" s="70">
        <v>0</v>
      </c>
      <c r="O235" s="70" t="s">
        <v>102</v>
      </c>
    </row>
    <row r="236" spans="2:15">
      <c r="C236" s="64">
        <v>42822</v>
      </c>
      <c r="D236" s="65">
        <v>1</v>
      </c>
      <c r="E236" s="72">
        <v>266.89</v>
      </c>
      <c r="F236" s="73">
        <v>1.4046842105263157E-4</v>
      </c>
      <c r="G236" s="68"/>
      <c r="H236" s="68"/>
      <c r="I236" s="69">
        <v>1900000</v>
      </c>
      <c r="J236" s="69">
        <v>1900000</v>
      </c>
      <c r="K236" s="69">
        <v>1900000</v>
      </c>
      <c r="L236" s="69">
        <v>1900000</v>
      </c>
      <c r="M236" s="70">
        <v>0</v>
      </c>
      <c r="O236" s="70" t="s">
        <v>102</v>
      </c>
    </row>
    <row r="237" spans="2:15">
      <c r="C237" s="64">
        <v>43187</v>
      </c>
      <c r="D237" s="65">
        <v>1</v>
      </c>
      <c r="E237" s="72">
        <v>0</v>
      </c>
      <c r="F237" s="73">
        <v>0</v>
      </c>
      <c r="G237" s="68"/>
      <c r="H237" s="68"/>
      <c r="I237" s="69">
        <v>1900000</v>
      </c>
      <c r="J237" s="69">
        <v>1900000</v>
      </c>
      <c r="K237" s="69">
        <v>1900000</v>
      </c>
      <c r="L237" s="69">
        <v>1900000</v>
      </c>
      <c r="M237" s="70">
        <v>0</v>
      </c>
      <c r="O237" s="70" t="s">
        <v>102</v>
      </c>
    </row>
    <row r="238" spans="2:15">
      <c r="C238" s="64">
        <v>43550</v>
      </c>
      <c r="D238" s="65">
        <v>1</v>
      </c>
      <c r="E238" s="72">
        <v>0</v>
      </c>
      <c r="F238" s="74">
        <v>0</v>
      </c>
      <c r="G238" s="68"/>
      <c r="I238" s="75">
        <v>1900000</v>
      </c>
      <c r="J238" s="69">
        <v>1900000</v>
      </c>
      <c r="K238" s="69">
        <v>1900000</v>
      </c>
      <c r="L238" s="69">
        <v>1900000</v>
      </c>
      <c r="M238" s="70">
        <v>0</v>
      </c>
      <c r="O238" s="70" t="s">
        <v>102</v>
      </c>
    </row>
    <row r="239" spans="2:15">
      <c r="B239" s="67"/>
      <c r="C239" s="64">
        <v>44029</v>
      </c>
      <c r="D239" s="65">
        <v>1</v>
      </c>
      <c r="E239" s="72">
        <v>0</v>
      </c>
      <c r="F239" s="73">
        <v>0</v>
      </c>
      <c r="G239" s="77"/>
      <c r="H239" s="68">
        <v>190000</v>
      </c>
      <c r="I239" s="69">
        <v>1900000</v>
      </c>
      <c r="J239" s="69">
        <v>2090000</v>
      </c>
      <c r="K239" s="69">
        <v>1900000</v>
      </c>
      <c r="L239" s="69">
        <v>2090000</v>
      </c>
      <c r="M239" s="70">
        <v>0</v>
      </c>
      <c r="O239" s="70" t="s">
        <v>102</v>
      </c>
    </row>
    <row r="240" spans="2:15">
      <c r="B240" s="67"/>
      <c r="C240" s="64">
        <v>44278</v>
      </c>
      <c r="D240" s="65">
        <v>1</v>
      </c>
      <c r="E240" s="72">
        <v>0</v>
      </c>
      <c r="F240" s="73">
        <v>0</v>
      </c>
      <c r="G240" s="77"/>
      <c r="H240" s="68"/>
      <c r="I240" s="69">
        <v>2090000</v>
      </c>
      <c r="J240" s="69">
        <v>2090000</v>
      </c>
      <c r="K240" s="69">
        <v>2090000</v>
      </c>
      <c r="L240" s="69">
        <v>2090000</v>
      </c>
      <c r="M240" s="70">
        <v>0</v>
      </c>
      <c r="O240" s="70" t="s">
        <v>102</v>
      </c>
    </row>
    <row r="241" spans="2:15">
      <c r="C241" s="64">
        <v>44649</v>
      </c>
      <c r="D241" s="65">
        <v>1</v>
      </c>
      <c r="E241" s="79">
        <v>2117.0565000000015</v>
      </c>
      <c r="F241" s="80">
        <v>1.012945693779905E-3</v>
      </c>
      <c r="G241" s="81"/>
      <c r="H241" s="68"/>
      <c r="I241" s="69">
        <v>2090000</v>
      </c>
      <c r="J241" s="69">
        <v>2090000</v>
      </c>
      <c r="K241" s="69">
        <v>2090000</v>
      </c>
      <c r="L241" s="69">
        <v>2090000</v>
      </c>
      <c r="M241" s="70">
        <v>0</v>
      </c>
      <c r="O241" s="70" t="s">
        <v>102</v>
      </c>
    </row>
    <row r="242" spans="2:15">
      <c r="C242" s="64">
        <v>45014</v>
      </c>
      <c r="D242" s="65">
        <v>1</v>
      </c>
      <c r="E242" s="79">
        <v>0</v>
      </c>
      <c r="F242" s="80">
        <v>0</v>
      </c>
      <c r="G242" s="81"/>
      <c r="H242" s="68"/>
      <c r="I242" s="69">
        <v>2090000</v>
      </c>
      <c r="J242" s="69">
        <v>2090000</v>
      </c>
      <c r="K242" s="69">
        <v>2090000</v>
      </c>
      <c r="L242" s="69">
        <v>2090000</v>
      </c>
      <c r="M242" s="70">
        <v>0</v>
      </c>
      <c r="O242" s="70" t="s">
        <v>102</v>
      </c>
    </row>
    <row r="243" spans="2:15">
      <c r="B243" s="114"/>
      <c r="C243" s="64">
        <v>45377</v>
      </c>
      <c r="D243" s="65">
        <v>1</v>
      </c>
      <c r="E243" s="72">
        <v>9738.99</v>
      </c>
      <c r="F243" s="73">
        <f>E243/K243</f>
        <v>4.6598038277511963E-3</v>
      </c>
      <c r="G243" s="68"/>
      <c r="H243" s="68"/>
      <c r="I243" s="69">
        <v>2090000</v>
      </c>
      <c r="J243" s="69">
        <v>2090000</v>
      </c>
      <c r="K243" s="69">
        <v>2090000</v>
      </c>
      <c r="L243" s="69">
        <v>2090000</v>
      </c>
      <c r="M243" s="70">
        <v>0</v>
      </c>
      <c r="O243" s="70" t="s">
        <v>102</v>
      </c>
    </row>
    <row r="244" spans="2:15">
      <c r="B244" s="121"/>
      <c r="C244" s="122">
        <v>45741</v>
      </c>
      <c r="D244" s="123">
        <v>1</v>
      </c>
      <c r="E244" s="124">
        <v>3526.2</v>
      </c>
      <c r="F244" s="125">
        <f>E244/K244</f>
        <v>1.6871770334928229E-3</v>
      </c>
      <c r="G244" s="126"/>
      <c r="H244" s="126"/>
      <c r="I244" s="127">
        <v>2090000</v>
      </c>
      <c r="J244" s="127">
        <v>2090000</v>
      </c>
      <c r="K244" s="127">
        <v>2090000</v>
      </c>
      <c r="L244" s="127">
        <v>2090000</v>
      </c>
      <c r="M244" s="128">
        <v>0</v>
      </c>
      <c r="O244" s="128" t="s">
        <v>102</v>
      </c>
    </row>
    <row r="245" spans="2:15">
      <c r="B245" s="38" t="s">
        <v>66</v>
      </c>
      <c r="C245" s="64">
        <v>42458</v>
      </c>
      <c r="D245" s="65">
        <v>1</v>
      </c>
      <c r="E245" s="72">
        <v>0</v>
      </c>
      <c r="F245" s="73">
        <v>0</v>
      </c>
      <c r="G245" s="68"/>
      <c r="H245" s="68"/>
      <c r="I245" s="69">
        <v>2350000</v>
      </c>
      <c r="J245" s="69">
        <v>2350000</v>
      </c>
      <c r="K245" s="69">
        <v>2350000</v>
      </c>
      <c r="L245" s="69">
        <v>2350000</v>
      </c>
      <c r="M245" s="70">
        <v>0</v>
      </c>
      <c r="O245" s="70" t="s">
        <v>102</v>
      </c>
    </row>
    <row r="246" spans="2:15">
      <c r="C246" s="64">
        <v>42822</v>
      </c>
      <c r="D246" s="65">
        <v>1</v>
      </c>
      <c r="E246" s="72">
        <v>1314.94</v>
      </c>
      <c r="F246" s="73">
        <v>5.5954893617021274E-4</v>
      </c>
      <c r="G246" s="68"/>
      <c r="H246" s="68"/>
      <c r="I246" s="69">
        <v>2350000</v>
      </c>
      <c r="J246" s="69">
        <v>2350000</v>
      </c>
      <c r="K246" s="69">
        <v>2350000</v>
      </c>
      <c r="L246" s="69">
        <v>2350000</v>
      </c>
      <c r="M246" s="70">
        <v>0</v>
      </c>
      <c r="O246" s="70" t="s">
        <v>102</v>
      </c>
    </row>
    <row r="247" spans="2:15">
      <c r="C247" s="64">
        <v>43187</v>
      </c>
      <c r="D247" s="65">
        <v>1</v>
      </c>
      <c r="E247" s="72">
        <v>0</v>
      </c>
      <c r="F247" s="73">
        <v>0</v>
      </c>
      <c r="G247" s="68"/>
      <c r="H247" s="68"/>
      <c r="I247" s="69">
        <v>2350000</v>
      </c>
      <c r="J247" s="69">
        <v>2350000</v>
      </c>
      <c r="K247" s="69">
        <v>2350000</v>
      </c>
      <c r="L247" s="69">
        <v>2350000</v>
      </c>
      <c r="M247" s="70">
        <v>0</v>
      </c>
      <c r="O247" s="70" t="s">
        <v>102</v>
      </c>
    </row>
    <row r="248" spans="2:15">
      <c r="C248" s="64">
        <v>43550</v>
      </c>
      <c r="D248" s="65">
        <v>1</v>
      </c>
      <c r="E248" s="72">
        <v>0</v>
      </c>
      <c r="F248" s="74">
        <v>0</v>
      </c>
      <c r="G248" s="68"/>
      <c r="I248" s="75">
        <v>2350000</v>
      </c>
      <c r="J248" s="69">
        <v>2350000</v>
      </c>
      <c r="K248" s="69">
        <v>2350000</v>
      </c>
      <c r="L248" s="69">
        <v>2350000</v>
      </c>
      <c r="M248" s="70">
        <v>0</v>
      </c>
      <c r="O248" s="70" t="s">
        <v>102</v>
      </c>
    </row>
    <row r="249" spans="2:15">
      <c r="B249" s="67"/>
      <c r="C249" s="64">
        <v>44029</v>
      </c>
      <c r="D249" s="65">
        <v>1</v>
      </c>
      <c r="E249" s="72">
        <v>0</v>
      </c>
      <c r="F249" s="73">
        <v>0</v>
      </c>
      <c r="G249" s="77"/>
      <c r="H249" s="68"/>
      <c r="I249" s="69">
        <v>2350000</v>
      </c>
      <c r="J249" s="69">
        <v>2350000</v>
      </c>
      <c r="K249" s="69">
        <v>2350000</v>
      </c>
      <c r="L249" s="69">
        <v>2350000</v>
      </c>
      <c r="M249" s="70">
        <v>0</v>
      </c>
      <c r="O249" s="70" t="s">
        <v>102</v>
      </c>
    </row>
    <row r="250" spans="2:15">
      <c r="B250" s="67"/>
      <c r="C250" s="64">
        <v>44278</v>
      </c>
      <c r="D250" s="65">
        <v>1</v>
      </c>
      <c r="E250" s="72">
        <v>0</v>
      </c>
      <c r="F250" s="73">
        <v>0</v>
      </c>
      <c r="G250" s="77"/>
      <c r="H250" s="68"/>
      <c r="I250" s="69">
        <v>2350000</v>
      </c>
      <c r="J250" s="69">
        <v>2350000</v>
      </c>
      <c r="K250" s="69">
        <v>2350000</v>
      </c>
      <c r="L250" s="69">
        <v>2350000</v>
      </c>
      <c r="M250" s="70">
        <v>0</v>
      </c>
      <c r="O250" s="70" t="s">
        <v>102</v>
      </c>
    </row>
    <row r="251" spans="2:15">
      <c r="C251" s="64">
        <v>44649</v>
      </c>
      <c r="D251" s="65">
        <v>1</v>
      </c>
      <c r="E251" s="79">
        <v>0</v>
      </c>
      <c r="F251" s="80">
        <v>0</v>
      </c>
      <c r="G251" s="81"/>
      <c r="H251" s="68"/>
      <c r="I251" s="69">
        <v>2350000</v>
      </c>
      <c r="J251" s="69">
        <v>2350000</v>
      </c>
      <c r="K251" s="69">
        <v>2350000</v>
      </c>
      <c r="L251" s="69">
        <v>2350000</v>
      </c>
      <c r="M251" s="70">
        <v>0</v>
      </c>
      <c r="O251" s="70" t="s">
        <v>102</v>
      </c>
    </row>
    <row r="252" spans="2:15">
      <c r="C252" s="64">
        <v>45014</v>
      </c>
      <c r="D252" s="65">
        <v>1</v>
      </c>
      <c r="E252" s="79">
        <v>0</v>
      </c>
      <c r="F252" s="80">
        <v>0</v>
      </c>
      <c r="G252" s="81"/>
      <c r="H252" s="68"/>
      <c r="I252" s="69">
        <v>2350000</v>
      </c>
      <c r="J252" s="69">
        <v>2350000</v>
      </c>
      <c r="K252" s="69">
        <v>2350000</v>
      </c>
      <c r="L252" s="69">
        <v>2350000</v>
      </c>
      <c r="M252" s="70">
        <v>0</v>
      </c>
      <c r="O252" s="70" t="s">
        <v>102</v>
      </c>
    </row>
    <row r="253" spans="2:15">
      <c r="B253" s="114"/>
      <c r="C253" s="64">
        <v>45377</v>
      </c>
      <c r="D253" s="65">
        <v>1</v>
      </c>
      <c r="E253" s="72">
        <v>0</v>
      </c>
      <c r="F253" s="73">
        <v>0</v>
      </c>
      <c r="G253" s="68"/>
      <c r="H253" s="68"/>
      <c r="I253" s="69">
        <v>2350000</v>
      </c>
      <c r="J253" s="69">
        <v>2350000</v>
      </c>
      <c r="K253" s="69">
        <v>2350000</v>
      </c>
      <c r="L253" s="69">
        <v>2350000</v>
      </c>
      <c r="M253" s="70">
        <v>0</v>
      </c>
      <c r="O253" s="70" t="s">
        <v>102</v>
      </c>
    </row>
    <row r="254" spans="2:15">
      <c r="B254" s="121"/>
      <c r="C254" s="122">
        <v>45741</v>
      </c>
      <c r="D254" s="123">
        <v>1</v>
      </c>
      <c r="E254" s="124">
        <v>13845.99</v>
      </c>
      <c r="F254" s="125">
        <f>E254/K254</f>
        <v>5.8919106382978722E-3</v>
      </c>
      <c r="G254" s="126"/>
      <c r="H254" s="126"/>
      <c r="I254" s="127">
        <v>2350000</v>
      </c>
      <c r="J254" s="127">
        <v>2350000</v>
      </c>
      <c r="K254" s="127">
        <v>2350000</v>
      </c>
      <c r="L254" s="127">
        <v>2350000</v>
      </c>
      <c r="M254" s="128">
        <v>0</v>
      </c>
      <c r="O254" s="128" t="s">
        <v>102</v>
      </c>
    </row>
    <row r="255" spans="2:15">
      <c r="B255" s="38" t="s">
        <v>60</v>
      </c>
      <c r="C255" s="64">
        <v>41723</v>
      </c>
      <c r="D255" s="65">
        <v>1</v>
      </c>
      <c r="E255" s="72">
        <v>61765</v>
      </c>
      <c r="F255" s="74">
        <v>0.26282978723404254</v>
      </c>
      <c r="G255" s="68"/>
      <c r="I255" s="75">
        <v>235000</v>
      </c>
      <c r="J255" s="69">
        <v>235000</v>
      </c>
      <c r="K255" s="69">
        <v>235000</v>
      </c>
      <c r="L255" s="69">
        <v>235000</v>
      </c>
      <c r="M255" s="70">
        <v>0</v>
      </c>
      <c r="O255" s="70" t="s">
        <v>102</v>
      </c>
    </row>
    <row r="256" spans="2:15">
      <c r="C256" s="64">
        <v>42094</v>
      </c>
      <c r="D256" s="65">
        <v>1</v>
      </c>
      <c r="E256" s="72">
        <v>130285</v>
      </c>
      <c r="F256" s="74">
        <v>0.55440425531914894</v>
      </c>
      <c r="G256" s="68"/>
      <c r="I256" s="75">
        <v>235000</v>
      </c>
      <c r="J256" s="69">
        <v>235000</v>
      </c>
      <c r="K256" s="69">
        <v>235000</v>
      </c>
      <c r="L256" s="69">
        <v>235000</v>
      </c>
      <c r="M256" s="70">
        <v>0</v>
      </c>
      <c r="O256" s="70" t="s">
        <v>102</v>
      </c>
    </row>
    <row r="257" spans="2:15">
      <c r="C257" s="64">
        <v>42458</v>
      </c>
      <c r="D257" s="65">
        <v>1</v>
      </c>
      <c r="E257" s="72">
        <v>59572</v>
      </c>
      <c r="F257" s="74">
        <v>0.25349787234042553</v>
      </c>
      <c r="G257" s="68"/>
      <c r="I257" s="75">
        <v>235000</v>
      </c>
      <c r="J257" s="69">
        <v>235000</v>
      </c>
      <c r="K257" s="69">
        <v>235000</v>
      </c>
      <c r="L257" s="69">
        <v>235000</v>
      </c>
      <c r="M257" s="70">
        <v>0</v>
      </c>
      <c r="O257" s="70" t="s">
        <v>102</v>
      </c>
    </row>
    <row r="258" spans="2:15">
      <c r="C258" s="64">
        <v>42822</v>
      </c>
      <c r="D258" s="65">
        <v>1</v>
      </c>
      <c r="E258" s="72">
        <v>36368.78</v>
      </c>
      <c r="F258" s="74">
        <v>0.15476076595744681</v>
      </c>
      <c r="G258" s="68"/>
      <c r="I258" s="75">
        <v>235000</v>
      </c>
      <c r="J258" s="69">
        <v>235000</v>
      </c>
      <c r="K258" s="69">
        <v>235000</v>
      </c>
      <c r="L258" s="69">
        <v>235000</v>
      </c>
      <c r="M258" s="70">
        <v>0</v>
      </c>
      <c r="O258" s="70" t="s">
        <v>102</v>
      </c>
    </row>
    <row r="259" spans="2:15">
      <c r="C259" s="64">
        <v>43187</v>
      </c>
      <c r="D259" s="65">
        <v>1</v>
      </c>
      <c r="E259" s="72">
        <v>59523.57</v>
      </c>
      <c r="F259" s="74">
        <v>0.25329178723404255</v>
      </c>
      <c r="G259" s="68"/>
      <c r="I259" s="75">
        <v>235000</v>
      </c>
      <c r="J259" s="69">
        <v>235000</v>
      </c>
      <c r="K259" s="69">
        <v>235000</v>
      </c>
      <c r="L259" s="69">
        <v>235000</v>
      </c>
      <c r="M259" s="70">
        <v>0</v>
      </c>
      <c r="O259" s="70" t="s">
        <v>102</v>
      </c>
    </row>
    <row r="260" spans="2:15">
      <c r="C260" s="64">
        <v>43550</v>
      </c>
      <c r="D260" s="65">
        <v>1</v>
      </c>
      <c r="E260" s="72">
        <v>75318.149999999994</v>
      </c>
      <c r="F260" s="74">
        <v>0.32050276595744681</v>
      </c>
      <c r="G260" s="68"/>
      <c r="I260" s="75">
        <v>235000</v>
      </c>
      <c r="J260" s="69">
        <v>235000</v>
      </c>
      <c r="K260" s="69">
        <v>235000</v>
      </c>
      <c r="L260" s="69">
        <v>235000</v>
      </c>
      <c r="M260" s="70">
        <v>0</v>
      </c>
      <c r="O260" s="70" t="s">
        <v>102</v>
      </c>
    </row>
    <row r="261" spans="2:15">
      <c r="B261" s="67"/>
      <c r="C261" s="64">
        <v>44029</v>
      </c>
      <c r="D261" s="65">
        <v>1</v>
      </c>
      <c r="E261" s="72">
        <v>83328.539999999994</v>
      </c>
      <c r="F261" s="73">
        <v>0.35458953191489356</v>
      </c>
      <c r="G261" s="77"/>
      <c r="H261" s="68"/>
      <c r="I261" s="69">
        <v>235000</v>
      </c>
      <c r="J261" s="69">
        <v>235000</v>
      </c>
      <c r="K261" s="69">
        <v>235000</v>
      </c>
      <c r="L261" s="69">
        <v>235000</v>
      </c>
      <c r="M261" s="70">
        <v>0</v>
      </c>
      <c r="O261" s="70" t="s">
        <v>102</v>
      </c>
    </row>
    <row r="262" spans="2:15">
      <c r="B262" s="67"/>
      <c r="C262" s="64">
        <v>44278</v>
      </c>
      <c r="D262" s="65">
        <v>1</v>
      </c>
      <c r="E262" s="72">
        <v>146875</v>
      </c>
      <c r="F262" s="73">
        <v>0.625</v>
      </c>
      <c r="G262" s="77"/>
      <c r="H262" s="68"/>
      <c r="I262" s="69">
        <v>235000</v>
      </c>
      <c r="J262" s="69">
        <v>235000</v>
      </c>
      <c r="K262" s="69">
        <v>235000</v>
      </c>
      <c r="L262" s="69">
        <v>235000</v>
      </c>
      <c r="M262" s="70">
        <v>0</v>
      </c>
      <c r="O262" s="70" t="s">
        <v>102</v>
      </c>
    </row>
    <row r="263" spans="2:15">
      <c r="C263" s="64">
        <v>44648</v>
      </c>
      <c r="D263" s="65">
        <v>1</v>
      </c>
      <c r="E263" s="79">
        <v>146875</v>
      </c>
      <c r="F263" s="80">
        <v>0.625</v>
      </c>
      <c r="G263" s="81"/>
      <c r="H263" s="68"/>
      <c r="I263" s="69">
        <v>235000</v>
      </c>
      <c r="J263" s="69">
        <v>235000</v>
      </c>
      <c r="K263" s="69">
        <v>235000</v>
      </c>
      <c r="L263" s="69">
        <v>235000</v>
      </c>
      <c r="M263" s="70">
        <v>0</v>
      </c>
      <c r="O263" s="70" t="s">
        <v>102</v>
      </c>
    </row>
    <row r="264" spans="2:15">
      <c r="C264" s="64">
        <v>45014</v>
      </c>
      <c r="D264" s="65">
        <v>1</v>
      </c>
      <c r="E264" s="79">
        <v>146875</v>
      </c>
      <c r="F264" s="80">
        <v>0.625</v>
      </c>
      <c r="G264" s="81"/>
      <c r="H264" s="68"/>
      <c r="I264" s="69">
        <v>235000</v>
      </c>
      <c r="J264" s="69">
        <v>235000</v>
      </c>
      <c r="K264" s="69">
        <v>235000</v>
      </c>
      <c r="L264" s="69">
        <v>235000</v>
      </c>
      <c r="M264" s="70">
        <v>0</v>
      </c>
      <c r="O264" s="70" t="s">
        <v>102</v>
      </c>
    </row>
    <row r="265" spans="2:15">
      <c r="B265" s="114"/>
      <c r="C265" s="64">
        <v>45377</v>
      </c>
      <c r="D265" s="65">
        <v>1</v>
      </c>
      <c r="E265" s="72">
        <f>94485.78+28889.22</f>
        <v>123375</v>
      </c>
      <c r="F265" s="73">
        <f>E265/L265</f>
        <v>0.52500000000000002</v>
      </c>
      <c r="G265" s="68"/>
      <c r="H265" s="68"/>
      <c r="I265" s="69">
        <v>235000</v>
      </c>
      <c r="J265" s="69">
        <v>235000</v>
      </c>
      <c r="K265" s="69">
        <v>235000</v>
      </c>
      <c r="L265" s="69">
        <v>235000</v>
      </c>
      <c r="M265" s="70">
        <v>0</v>
      </c>
      <c r="O265" s="70" t="s">
        <v>102</v>
      </c>
    </row>
    <row r="266" spans="2:15">
      <c r="B266" s="121"/>
      <c r="C266" s="122">
        <v>45741</v>
      </c>
      <c r="D266" s="123">
        <v>1</v>
      </c>
      <c r="E266" s="124">
        <v>117500</v>
      </c>
      <c r="F266" s="125">
        <f>E266/L266</f>
        <v>0.5</v>
      </c>
      <c r="G266" s="126"/>
      <c r="H266" s="126"/>
      <c r="I266" s="127">
        <v>235000</v>
      </c>
      <c r="J266" s="127">
        <v>235000</v>
      </c>
      <c r="K266" s="127">
        <v>235000</v>
      </c>
      <c r="L266" s="127">
        <v>235000</v>
      </c>
      <c r="M266" s="128">
        <v>0</v>
      </c>
      <c r="O266" s="128" t="s">
        <v>102</v>
      </c>
    </row>
    <row r="267" spans="2:15">
      <c r="B267" s="38" t="s">
        <v>68</v>
      </c>
      <c r="C267" s="64">
        <v>43187</v>
      </c>
      <c r="D267" s="65">
        <v>1</v>
      </c>
      <c r="E267" s="72">
        <v>905.92</v>
      </c>
      <c r="F267" s="74">
        <v>3.6236799999999996E-4</v>
      </c>
      <c r="G267" s="68"/>
      <c r="I267" s="75">
        <v>2500000</v>
      </c>
      <c r="J267" s="69">
        <v>2500000</v>
      </c>
      <c r="K267" s="69">
        <v>2500000</v>
      </c>
      <c r="L267" s="69">
        <v>2500000</v>
      </c>
      <c r="M267" s="70">
        <v>0</v>
      </c>
      <c r="O267" s="70" t="s">
        <v>102</v>
      </c>
    </row>
    <row r="268" spans="2:15">
      <c r="C268" s="64">
        <v>43550</v>
      </c>
      <c r="D268" s="65">
        <v>1</v>
      </c>
      <c r="E268" s="72">
        <v>0</v>
      </c>
      <c r="F268" s="74">
        <v>0</v>
      </c>
      <c r="G268" s="68"/>
      <c r="I268" s="75">
        <v>2500000</v>
      </c>
      <c r="J268" s="69">
        <v>2500000</v>
      </c>
      <c r="K268" s="69">
        <v>2500000</v>
      </c>
      <c r="L268" s="69">
        <v>2500000</v>
      </c>
      <c r="M268" s="70">
        <v>0</v>
      </c>
      <c r="O268" s="70" t="s">
        <v>102</v>
      </c>
    </row>
    <row r="269" spans="2:15">
      <c r="B269" s="67"/>
      <c r="C269" s="64">
        <v>44029</v>
      </c>
      <c r="D269" s="65">
        <v>1</v>
      </c>
      <c r="E269" s="72">
        <v>0</v>
      </c>
      <c r="F269" s="73">
        <v>0</v>
      </c>
      <c r="G269" s="77"/>
      <c r="H269" s="68"/>
      <c r="I269" s="69">
        <v>2500000</v>
      </c>
      <c r="J269" s="69">
        <v>2500000</v>
      </c>
      <c r="K269" s="69">
        <v>2500000</v>
      </c>
      <c r="L269" s="69">
        <v>2500000</v>
      </c>
      <c r="M269" s="70">
        <v>0</v>
      </c>
      <c r="O269" s="70" t="s">
        <v>102</v>
      </c>
    </row>
    <row r="270" spans="2:15">
      <c r="B270" s="67"/>
      <c r="C270" s="64">
        <v>44278</v>
      </c>
      <c r="D270" s="65">
        <v>1</v>
      </c>
      <c r="E270" s="72">
        <v>0</v>
      </c>
      <c r="F270" s="73">
        <v>0</v>
      </c>
      <c r="G270" s="77"/>
      <c r="H270" s="68"/>
      <c r="I270" s="69">
        <v>2500000</v>
      </c>
      <c r="J270" s="69">
        <v>2500000</v>
      </c>
      <c r="K270" s="69">
        <v>2500000</v>
      </c>
      <c r="L270" s="69">
        <v>2500000</v>
      </c>
      <c r="M270" s="70">
        <v>0</v>
      </c>
      <c r="O270" s="70" t="s">
        <v>102</v>
      </c>
    </row>
    <row r="271" spans="2:15">
      <c r="C271" s="64">
        <v>44649</v>
      </c>
      <c r="D271" s="65">
        <v>1</v>
      </c>
      <c r="E271" s="79">
        <v>0</v>
      </c>
      <c r="F271" s="80">
        <v>0</v>
      </c>
      <c r="G271" s="81"/>
      <c r="H271" s="68"/>
      <c r="I271" s="69">
        <v>2500000</v>
      </c>
      <c r="J271" s="69">
        <v>2500000</v>
      </c>
      <c r="K271" s="69">
        <v>2500000</v>
      </c>
      <c r="L271" s="69">
        <v>2500000</v>
      </c>
      <c r="M271" s="70">
        <v>0</v>
      </c>
      <c r="O271" s="70" t="s">
        <v>102</v>
      </c>
    </row>
    <row r="272" spans="2:15">
      <c r="C272" s="64">
        <v>45014</v>
      </c>
      <c r="D272" s="65">
        <v>1</v>
      </c>
      <c r="E272" s="79">
        <v>0</v>
      </c>
      <c r="F272" s="80">
        <v>0</v>
      </c>
      <c r="G272" s="81"/>
      <c r="H272" s="68"/>
      <c r="I272" s="69">
        <v>2500000</v>
      </c>
      <c r="J272" s="69">
        <v>2500000</v>
      </c>
      <c r="K272" s="69">
        <v>2500000</v>
      </c>
      <c r="L272" s="69">
        <v>2500000</v>
      </c>
      <c r="M272" s="70">
        <v>0</v>
      </c>
      <c r="O272" s="70" t="s">
        <v>102</v>
      </c>
    </row>
    <row r="273" spans="2:15">
      <c r="B273" s="114"/>
      <c r="C273" s="64">
        <v>45377</v>
      </c>
      <c r="D273" s="65">
        <v>1</v>
      </c>
      <c r="E273" s="72">
        <v>10296</v>
      </c>
      <c r="F273" s="73">
        <f>E273/L273</f>
        <v>4.1184000000000004E-3</v>
      </c>
      <c r="G273" s="68"/>
      <c r="H273" s="68"/>
      <c r="I273" s="69">
        <v>2500000</v>
      </c>
      <c r="J273" s="69">
        <v>2500000</v>
      </c>
      <c r="K273" s="69">
        <v>2500000</v>
      </c>
      <c r="L273" s="69">
        <v>2500000</v>
      </c>
      <c r="M273" s="70">
        <v>0</v>
      </c>
      <c r="O273" s="70" t="s">
        <v>102</v>
      </c>
    </row>
    <row r="274" spans="2:15">
      <c r="B274" s="121"/>
      <c r="C274" s="122">
        <v>45741</v>
      </c>
      <c r="D274" s="123">
        <v>1</v>
      </c>
      <c r="E274" s="124">
        <v>0</v>
      </c>
      <c r="F274" s="125">
        <f>E274/L274</f>
        <v>0</v>
      </c>
      <c r="G274" s="126"/>
      <c r="H274" s="126"/>
      <c r="I274" s="127">
        <v>2500000</v>
      </c>
      <c r="J274" s="127">
        <v>2500000</v>
      </c>
      <c r="K274" s="127">
        <v>2500000</v>
      </c>
      <c r="L274" s="127">
        <v>2500000</v>
      </c>
      <c r="M274" s="128">
        <v>0</v>
      </c>
      <c r="O274" s="128" t="s">
        <v>102</v>
      </c>
    </row>
    <row r="275" spans="2:15">
      <c r="B275" s="38" t="s">
        <v>79</v>
      </c>
      <c r="C275" s="64">
        <v>43550</v>
      </c>
      <c r="D275" s="65">
        <v>1</v>
      </c>
      <c r="E275" s="72">
        <v>1808.63</v>
      </c>
      <c r="F275" s="74">
        <v>1.0639E-3</v>
      </c>
      <c r="G275" s="68"/>
      <c r="I275" s="75">
        <v>1700000</v>
      </c>
      <c r="J275" s="69">
        <v>1700000</v>
      </c>
      <c r="K275" s="69">
        <v>1700000</v>
      </c>
      <c r="L275" s="69">
        <v>1700000</v>
      </c>
      <c r="M275" s="70">
        <v>0</v>
      </c>
      <c r="O275" s="70" t="s">
        <v>102</v>
      </c>
    </row>
    <row r="276" spans="2:15">
      <c r="B276" s="67"/>
      <c r="C276" s="64">
        <v>44029</v>
      </c>
      <c r="D276" s="65">
        <v>1</v>
      </c>
      <c r="E276" s="72">
        <v>0</v>
      </c>
      <c r="F276" s="73">
        <v>0</v>
      </c>
      <c r="G276" s="77"/>
      <c r="H276" s="68"/>
      <c r="I276" s="69">
        <v>1700000</v>
      </c>
      <c r="J276" s="69">
        <v>1700000</v>
      </c>
      <c r="K276" s="69">
        <v>1700000</v>
      </c>
      <c r="L276" s="69">
        <v>1700000</v>
      </c>
      <c r="M276" s="70">
        <v>0</v>
      </c>
      <c r="O276" s="70" t="s">
        <v>102</v>
      </c>
    </row>
    <row r="277" spans="2:15">
      <c r="B277" s="67"/>
      <c r="C277" s="64">
        <v>44278</v>
      </c>
      <c r="D277" s="65">
        <v>1</v>
      </c>
      <c r="E277" s="72">
        <v>0</v>
      </c>
      <c r="F277" s="73">
        <v>0</v>
      </c>
      <c r="G277" s="77"/>
      <c r="H277" s="68"/>
      <c r="I277" s="69">
        <v>1700000</v>
      </c>
      <c r="J277" s="69">
        <v>1700000</v>
      </c>
      <c r="K277" s="69">
        <v>1700000</v>
      </c>
      <c r="L277" s="69">
        <v>1700000</v>
      </c>
      <c r="M277" s="70">
        <v>0</v>
      </c>
      <c r="O277" s="70" t="s">
        <v>102</v>
      </c>
    </row>
    <row r="278" spans="2:15">
      <c r="C278" s="64">
        <v>44649</v>
      </c>
      <c r="D278" s="65">
        <v>1</v>
      </c>
      <c r="E278" s="79">
        <v>0</v>
      </c>
      <c r="F278" s="80">
        <v>0</v>
      </c>
      <c r="G278" s="81"/>
      <c r="H278" s="68"/>
      <c r="I278" s="69">
        <v>1700000</v>
      </c>
      <c r="J278" s="69">
        <v>1700000</v>
      </c>
      <c r="K278" s="69">
        <v>1700000</v>
      </c>
      <c r="L278" s="69">
        <v>1700000</v>
      </c>
      <c r="M278" s="70">
        <v>0</v>
      </c>
      <c r="O278" s="70" t="s">
        <v>102</v>
      </c>
    </row>
    <row r="279" spans="2:15">
      <c r="C279" s="64">
        <v>45014</v>
      </c>
      <c r="D279" s="65">
        <v>1</v>
      </c>
      <c r="E279" s="79">
        <v>0</v>
      </c>
      <c r="F279" s="80">
        <v>0</v>
      </c>
      <c r="G279" s="81"/>
      <c r="H279" s="68"/>
      <c r="I279" s="69">
        <v>1700000</v>
      </c>
      <c r="J279" s="69">
        <v>1700000</v>
      </c>
      <c r="K279" s="69">
        <v>1700000</v>
      </c>
      <c r="L279" s="69">
        <v>1700000</v>
      </c>
      <c r="M279" s="70">
        <v>0</v>
      </c>
      <c r="O279" s="70" t="s">
        <v>102</v>
      </c>
    </row>
    <row r="280" spans="2:15">
      <c r="B280" s="114"/>
      <c r="C280" s="64">
        <v>45377</v>
      </c>
      <c r="D280" s="65">
        <v>1</v>
      </c>
      <c r="E280" s="72">
        <v>13582.45</v>
      </c>
      <c r="F280" s="73">
        <f>E280/L280</f>
        <v>7.9896764705882362E-3</v>
      </c>
      <c r="G280" s="68"/>
      <c r="H280" s="68"/>
      <c r="I280" s="69">
        <v>1700000</v>
      </c>
      <c r="J280" s="69">
        <v>1700000</v>
      </c>
      <c r="K280" s="69">
        <v>1700000</v>
      </c>
      <c r="L280" s="69">
        <v>1700000</v>
      </c>
      <c r="M280" s="70">
        <v>0</v>
      </c>
      <c r="O280" s="70" t="s">
        <v>102</v>
      </c>
    </row>
    <row r="281" spans="2:15">
      <c r="B281" s="121"/>
      <c r="C281" s="122">
        <v>45741</v>
      </c>
      <c r="D281" s="123">
        <v>1</v>
      </c>
      <c r="E281" s="124">
        <v>2726.73</v>
      </c>
      <c r="F281" s="125">
        <f>E281/L281</f>
        <v>1.6039588235294117E-3</v>
      </c>
      <c r="G281" s="126"/>
      <c r="H281" s="126"/>
      <c r="I281" s="127">
        <v>1700000</v>
      </c>
      <c r="J281" s="127">
        <v>1700000</v>
      </c>
      <c r="K281" s="127">
        <v>1700000</v>
      </c>
      <c r="L281" s="127">
        <v>1700000</v>
      </c>
      <c r="M281" s="128">
        <v>0</v>
      </c>
      <c r="O281" s="128" t="s">
        <v>102</v>
      </c>
    </row>
    <row r="282" spans="2:15">
      <c r="B282" s="38" t="s">
        <v>69</v>
      </c>
      <c r="C282" s="64">
        <v>43199</v>
      </c>
      <c r="D282" s="65">
        <v>1</v>
      </c>
      <c r="E282" s="72">
        <v>51394.25</v>
      </c>
      <c r="F282" s="74">
        <v>6.4242812499999996E-2</v>
      </c>
      <c r="G282" s="68"/>
      <c r="I282" s="75">
        <v>800000</v>
      </c>
      <c r="J282" s="69">
        <v>800000</v>
      </c>
      <c r="K282" s="69">
        <v>800000</v>
      </c>
      <c r="L282" s="69">
        <v>800000</v>
      </c>
      <c r="M282" s="70">
        <v>0</v>
      </c>
      <c r="O282" s="70" t="s">
        <v>102</v>
      </c>
    </row>
    <row r="283" spans="2:15">
      <c r="C283" s="64">
        <v>43570</v>
      </c>
      <c r="D283" s="65">
        <v>1</v>
      </c>
      <c r="E283" s="79">
        <v>135669.01999999999</v>
      </c>
      <c r="F283" s="80">
        <f t="shared" ref="F283:F288" si="0">E283/K283</f>
        <v>0.16958627499999998</v>
      </c>
      <c r="G283" s="81"/>
      <c r="H283" s="68"/>
      <c r="I283" s="69">
        <v>800000</v>
      </c>
      <c r="J283" s="69">
        <v>800000</v>
      </c>
      <c r="K283" s="69">
        <v>800000</v>
      </c>
      <c r="L283" s="69">
        <v>800000</v>
      </c>
      <c r="M283" s="70">
        <v>0</v>
      </c>
      <c r="O283" s="70" t="s">
        <v>102</v>
      </c>
    </row>
    <row r="284" spans="2:15">
      <c r="C284" s="64">
        <v>43936</v>
      </c>
      <c r="D284" s="65">
        <v>1</v>
      </c>
      <c r="E284" s="79">
        <v>132263.38</v>
      </c>
      <c r="F284" s="80">
        <f t="shared" si="0"/>
        <v>0.165329225</v>
      </c>
      <c r="G284" s="81"/>
      <c r="H284" s="68"/>
      <c r="I284" s="69">
        <v>800000</v>
      </c>
      <c r="J284" s="69">
        <v>800000</v>
      </c>
      <c r="K284" s="69">
        <v>800000</v>
      </c>
      <c r="L284" s="69">
        <v>800000</v>
      </c>
      <c r="M284" s="70">
        <v>0</v>
      </c>
      <c r="O284" s="70" t="s">
        <v>102</v>
      </c>
    </row>
    <row r="285" spans="2:15">
      <c r="C285" s="64">
        <v>44315</v>
      </c>
      <c r="D285" s="65">
        <v>1</v>
      </c>
      <c r="E285" s="79">
        <v>114299.33</v>
      </c>
      <c r="F285" s="80">
        <f t="shared" si="0"/>
        <v>0.14287416250000001</v>
      </c>
      <c r="G285" s="81"/>
      <c r="H285" s="68"/>
      <c r="I285" s="69">
        <v>800000</v>
      </c>
      <c r="J285" s="69">
        <v>800000</v>
      </c>
      <c r="K285" s="69">
        <v>800000</v>
      </c>
      <c r="L285" s="69">
        <v>800000</v>
      </c>
      <c r="M285" s="70">
        <v>0</v>
      </c>
      <c r="O285" s="70" t="s">
        <v>102</v>
      </c>
    </row>
    <row r="286" spans="2:15">
      <c r="C286" s="64">
        <v>44697</v>
      </c>
      <c r="D286" s="65">
        <v>1</v>
      </c>
      <c r="E286" s="79">
        <v>250908.22</v>
      </c>
      <c r="F286" s="80">
        <f t="shared" si="0"/>
        <v>0.31363527499999999</v>
      </c>
      <c r="G286" s="81"/>
      <c r="H286" s="68"/>
      <c r="I286" s="69">
        <v>800000</v>
      </c>
      <c r="J286" s="69">
        <v>800000</v>
      </c>
      <c r="K286" s="69">
        <v>800000</v>
      </c>
      <c r="L286" s="69">
        <v>800000</v>
      </c>
      <c r="M286" s="70">
        <v>0</v>
      </c>
      <c r="O286" s="70" t="s">
        <v>102</v>
      </c>
    </row>
    <row r="287" spans="2:15">
      <c r="C287" s="64">
        <v>45043</v>
      </c>
      <c r="D287" s="65">
        <v>1</v>
      </c>
      <c r="E287" s="79">
        <v>76339.02</v>
      </c>
      <c r="F287" s="80">
        <f t="shared" si="0"/>
        <v>9.5423775000000002E-2</v>
      </c>
      <c r="G287" s="81"/>
      <c r="H287" s="68"/>
      <c r="I287" s="69">
        <v>800000</v>
      </c>
      <c r="J287" s="69">
        <v>800000</v>
      </c>
      <c r="K287" s="69">
        <v>800000</v>
      </c>
      <c r="L287" s="69">
        <v>800000</v>
      </c>
      <c r="M287" s="70">
        <v>0</v>
      </c>
      <c r="O287" s="70" t="s">
        <v>102</v>
      </c>
    </row>
    <row r="288" spans="2:15">
      <c r="B288" s="248"/>
      <c r="C288" s="249">
        <v>45405</v>
      </c>
      <c r="D288" s="250">
        <v>1</v>
      </c>
      <c r="E288" s="251">
        <v>70882.5</v>
      </c>
      <c r="F288" s="252">
        <f t="shared" si="0"/>
        <v>8.8603125000000005E-2</v>
      </c>
      <c r="G288" s="253"/>
      <c r="H288" s="253"/>
      <c r="I288" s="254">
        <v>800000</v>
      </c>
      <c r="J288" s="254">
        <v>800000</v>
      </c>
      <c r="K288" s="254">
        <v>800000</v>
      </c>
      <c r="L288" s="254">
        <v>800000</v>
      </c>
      <c r="M288" s="255">
        <v>0</v>
      </c>
      <c r="O288" s="255" t="s">
        <v>102</v>
      </c>
    </row>
    <row r="289" spans="2:15">
      <c r="B289" s="90" t="s">
        <v>58</v>
      </c>
      <c r="C289" s="91">
        <v>41361</v>
      </c>
      <c r="D289" s="92">
        <v>1</v>
      </c>
      <c r="E289" s="93">
        <v>18585.900000000001</v>
      </c>
      <c r="F289" s="94">
        <v>2.0651000000000003E-2</v>
      </c>
      <c r="G289" s="95"/>
      <c r="H289" s="90"/>
      <c r="I289" s="96">
        <v>900000</v>
      </c>
      <c r="J289" s="96">
        <v>900000</v>
      </c>
      <c r="K289" s="96">
        <v>900000</v>
      </c>
      <c r="L289" s="96">
        <v>900000</v>
      </c>
      <c r="M289" s="97">
        <v>0</v>
      </c>
      <c r="O289" s="70" t="s">
        <v>102</v>
      </c>
    </row>
    <row r="290" spans="2:15">
      <c r="C290" s="64">
        <v>41753</v>
      </c>
      <c r="D290" s="65">
        <v>1</v>
      </c>
      <c r="E290" s="72">
        <v>51598</v>
      </c>
      <c r="F290" s="74">
        <v>5.733111111111111E-2</v>
      </c>
      <c r="G290" s="68"/>
      <c r="I290" s="75">
        <v>900000</v>
      </c>
      <c r="J290" s="69">
        <v>900000</v>
      </c>
      <c r="K290" s="69">
        <v>900000</v>
      </c>
      <c r="L290" s="69">
        <v>900000</v>
      </c>
      <c r="M290" s="70">
        <v>0</v>
      </c>
      <c r="O290" s="70" t="s">
        <v>102</v>
      </c>
    </row>
    <row r="291" spans="2:15">
      <c r="C291" s="64">
        <v>42132</v>
      </c>
      <c r="D291" s="65">
        <v>1</v>
      </c>
      <c r="E291" s="72">
        <v>140133.6</v>
      </c>
      <c r="F291" s="74">
        <v>0.15570400000000001</v>
      </c>
      <c r="G291" s="68"/>
      <c r="I291" s="75">
        <v>900000</v>
      </c>
      <c r="J291" s="69">
        <v>900000</v>
      </c>
      <c r="K291" s="69">
        <v>900000</v>
      </c>
      <c r="L291" s="69">
        <v>900000</v>
      </c>
      <c r="M291" s="70">
        <v>0</v>
      </c>
      <c r="O291" s="70" t="s">
        <v>102</v>
      </c>
    </row>
    <row r="292" spans="2:15">
      <c r="C292" s="64">
        <v>42489</v>
      </c>
      <c r="D292" s="65">
        <v>1</v>
      </c>
      <c r="E292" s="72">
        <v>79292.25</v>
      </c>
      <c r="F292" s="80">
        <v>8.81025E-2</v>
      </c>
      <c r="G292" s="68">
        <v>81000</v>
      </c>
      <c r="H292" s="68"/>
      <c r="I292" s="98">
        <v>900000</v>
      </c>
      <c r="J292" s="69">
        <v>981000</v>
      </c>
      <c r="K292" s="98">
        <v>900000</v>
      </c>
      <c r="L292" s="69">
        <v>981000</v>
      </c>
      <c r="M292" s="70">
        <v>0.09</v>
      </c>
      <c r="O292" s="70" t="s">
        <v>102</v>
      </c>
    </row>
    <row r="293" spans="2:15">
      <c r="C293" s="64">
        <v>42845</v>
      </c>
      <c r="D293" s="65">
        <v>1</v>
      </c>
      <c r="E293" s="72">
        <v>3833</v>
      </c>
      <c r="F293" s="73">
        <v>3.9072375127420997E-3</v>
      </c>
      <c r="G293" s="68"/>
      <c r="H293" s="68"/>
      <c r="I293" s="69">
        <v>981000</v>
      </c>
      <c r="J293" s="69">
        <v>981000</v>
      </c>
      <c r="K293" s="69">
        <v>981000</v>
      </c>
      <c r="L293" s="69">
        <v>981000</v>
      </c>
      <c r="M293" s="70">
        <v>0</v>
      </c>
      <c r="O293" s="70" t="s">
        <v>102</v>
      </c>
    </row>
    <row r="294" spans="2:15">
      <c r="C294" s="64">
        <v>43193</v>
      </c>
      <c r="D294" s="65">
        <v>1</v>
      </c>
      <c r="E294" s="72">
        <v>100901.7</v>
      </c>
      <c r="F294" s="74">
        <v>0.10285596330275229</v>
      </c>
      <c r="G294" s="68"/>
      <c r="I294" s="75">
        <v>981000</v>
      </c>
      <c r="J294" s="69">
        <v>981000</v>
      </c>
      <c r="K294" s="69">
        <v>981000</v>
      </c>
      <c r="L294" s="69">
        <v>981000</v>
      </c>
      <c r="M294" s="70">
        <v>0</v>
      </c>
      <c r="O294" s="70" t="s">
        <v>102</v>
      </c>
    </row>
    <row r="295" spans="2:15">
      <c r="C295" s="64">
        <v>43580</v>
      </c>
      <c r="D295" s="65">
        <v>1</v>
      </c>
      <c r="E295" s="72">
        <v>18870</v>
      </c>
      <c r="F295" s="74">
        <v>1.9235474006116207E-2</v>
      </c>
      <c r="G295" s="68"/>
      <c r="I295" s="75">
        <v>981000</v>
      </c>
      <c r="J295" s="69">
        <v>981000</v>
      </c>
      <c r="K295" s="69">
        <v>981000</v>
      </c>
      <c r="L295" s="69">
        <v>981000</v>
      </c>
      <c r="M295" s="70">
        <v>0</v>
      </c>
      <c r="O295" s="70" t="s">
        <v>102</v>
      </c>
    </row>
    <row r="296" spans="2:15">
      <c r="C296" s="64">
        <v>44001</v>
      </c>
      <c r="D296" s="65">
        <v>1</v>
      </c>
      <c r="E296" s="79">
        <v>16670.37</v>
      </c>
      <c r="F296" s="80">
        <v>1.6993241590214068E-2</v>
      </c>
      <c r="G296" s="81"/>
      <c r="H296" s="68"/>
      <c r="I296" s="69">
        <v>981000</v>
      </c>
      <c r="J296" s="69">
        <v>981000</v>
      </c>
      <c r="K296" s="69">
        <v>981000</v>
      </c>
      <c r="L296" s="69">
        <v>981000</v>
      </c>
      <c r="M296" s="70">
        <v>0</v>
      </c>
      <c r="O296" s="70" t="s">
        <v>102</v>
      </c>
    </row>
    <row r="297" spans="2:15">
      <c r="C297" s="64">
        <v>44298</v>
      </c>
      <c r="D297" s="65">
        <v>1</v>
      </c>
      <c r="E297" s="79">
        <v>5319.9</v>
      </c>
      <c r="F297" s="80">
        <f>E297/K297</f>
        <v>5.4229357798165137E-3</v>
      </c>
      <c r="G297" s="81"/>
      <c r="H297" s="68"/>
      <c r="I297" s="69">
        <v>981000</v>
      </c>
      <c r="J297" s="69">
        <v>981000</v>
      </c>
      <c r="K297" s="69">
        <v>981000</v>
      </c>
      <c r="L297" s="69">
        <v>981000</v>
      </c>
      <c r="M297" s="70">
        <v>0</v>
      </c>
      <c r="O297" s="70" t="s">
        <v>102</v>
      </c>
    </row>
    <row r="298" spans="2:15">
      <c r="C298" s="64">
        <v>44677</v>
      </c>
      <c r="D298" s="65">
        <v>1</v>
      </c>
      <c r="E298" s="79">
        <v>604.22400000000005</v>
      </c>
      <c r="F298" s="80">
        <f>E298/K298</f>
        <v>6.1592660550458716E-4</v>
      </c>
      <c r="G298" s="81"/>
      <c r="H298" s="68"/>
      <c r="I298" s="69">
        <v>981000</v>
      </c>
      <c r="J298" s="69">
        <v>981000</v>
      </c>
      <c r="K298" s="69">
        <v>981000</v>
      </c>
      <c r="L298" s="69">
        <v>981000</v>
      </c>
      <c r="M298" s="70">
        <v>0</v>
      </c>
      <c r="O298" s="70" t="s">
        <v>102</v>
      </c>
    </row>
    <row r="299" spans="2:15">
      <c r="C299" s="64">
        <v>45048</v>
      </c>
      <c r="D299" s="65">
        <v>1</v>
      </c>
      <c r="E299" s="79">
        <v>2876.2649999999999</v>
      </c>
      <c r="F299" s="80">
        <f>E299/K299</f>
        <v>2.9319724770642199E-3</v>
      </c>
      <c r="G299" s="81"/>
      <c r="H299" s="68"/>
      <c r="I299" s="69">
        <v>981000</v>
      </c>
      <c r="J299" s="69">
        <v>981000</v>
      </c>
      <c r="K299" s="69">
        <v>981000</v>
      </c>
      <c r="L299" s="69">
        <v>981000</v>
      </c>
      <c r="M299" s="70">
        <v>0</v>
      </c>
      <c r="O299" s="70" t="s">
        <v>102</v>
      </c>
    </row>
    <row r="300" spans="2:15">
      <c r="B300" s="248"/>
      <c r="C300" s="249">
        <v>45405</v>
      </c>
      <c r="D300" s="250">
        <v>1</v>
      </c>
      <c r="E300" s="251">
        <v>1049670</v>
      </c>
      <c r="F300" s="252">
        <f>E300/K300</f>
        <v>1.07</v>
      </c>
      <c r="G300" s="253"/>
      <c r="H300" s="253"/>
      <c r="I300" s="254">
        <v>981000</v>
      </c>
      <c r="J300" s="254">
        <v>981000</v>
      </c>
      <c r="K300" s="254">
        <v>981000</v>
      </c>
      <c r="L300" s="254">
        <v>981000</v>
      </c>
      <c r="M300" s="255">
        <v>0</v>
      </c>
      <c r="O300" s="255" t="s">
        <v>102</v>
      </c>
    </row>
    <row r="301" spans="2:15">
      <c r="B301" s="38" t="s">
        <v>95</v>
      </c>
      <c r="C301" s="64">
        <v>45013</v>
      </c>
      <c r="D301" s="65">
        <v>1</v>
      </c>
      <c r="E301" s="79">
        <v>4852</v>
      </c>
      <c r="F301" s="80">
        <v>3.591945513769618E-3</v>
      </c>
      <c r="G301" s="68"/>
      <c r="H301" s="68"/>
      <c r="I301" s="98">
        <v>1350800</v>
      </c>
      <c r="J301" s="69">
        <v>1350800</v>
      </c>
      <c r="K301" s="98">
        <v>1350800</v>
      </c>
      <c r="L301" s="69">
        <v>1350800</v>
      </c>
      <c r="M301" s="70">
        <v>0</v>
      </c>
      <c r="O301" s="70" t="s">
        <v>102</v>
      </c>
    </row>
    <row r="302" spans="2:15">
      <c r="B302" s="248"/>
      <c r="C302" s="249">
        <v>45407</v>
      </c>
      <c r="D302" s="250">
        <v>1</v>
      </c>
      <c r="E302" s="251">
        <f>134258+9910</f>
        <v>144168</v>
      </c>
      <c r="F302" s="252">
        <f>E302/I302</f>
        <v>0.10672786496890732</v>
      </c>
      <c r="G302" s="253"/>
      <c r="H302" s="253">
        <v>-756488</v>
      </c>
      <c r="I302" s="254">
        <v>1350800</v>
      </c>
      <c r="J302" s="254">
        <f>I302+H302</f>
        <v>594312</v>
      </c>
      <c r="K302" s="254">
        <v>1350800</v>
      </c>
      <c r="L302" s="254">
        <f>J302/1</f>
        <v>594312</v>
      </c>
      <c r="M302" s="255">
        <v>0</v>
      </c>
      <c r="O302" s="255" t="s">
        <v>102</v>
      </c>
    </row>
    <row r="303" spans="2:15">
      <c r="B303" s="38" t="s">
        <v>65</v>
      </c>
      <c r="C303" s="64">
        <v>37328</v>
      </c>
      <c r="D303" s="65">
        <v>0.04</v>
      </c>
      <c r="E303" s="79">
        <v>5533690.9211999997</v>
      </c>
      <c r="F303" s="80">
        <v>0.12889999999999999</v>
      </c>
      <c r="G303" s="68"/>
      <c r="H303" s="68"/>
      <c r="I303" s="98">
        <v>1710051.2</v>
      </c>
      <c r="J303" s="69">
        <v>1710051.2</v>
      </c>
      <c r="K303" s="98">
        <v>42751280</v>
      </c>
      <c r="L303" s="69">
        <v>42751280</v>
      </c>
      <c r="M303" s="70">
        <v>0</v>
      </c>
      <c r="O303" s="70" t="s">
        <v>102</v>
      </c>
    </row>
    <row r="304" spans="2:15">
      <c r="C304" s="64">
        <v>37544</v>
      </c>
      <c r="D304" s="65">
        <v>0.04</v>
      </c>
      <c r="E304" s="72">
        <v>6439516.2000000002</v>
      </c>
      <c r="F304" s="73">
        <v>0.15</v>
      </c>
      <c r="G304" s="68"/>
      <c r="H304" s="68"/>
      <c r="I304" s="98">
        <v>1717204.32</v>
      </c>
      <c r="J304" s="69">
        <v>1717204.32</v>
      </c>
      <c r="K304" s="98">
        <v>42930108</v>
      </c>
      <c r="L304" s="69">
        <v>42930108</v>
      </c>
      <c r="M304" s="70">
        <v>0</v>
      </c>
      <c r="O304" s="70" t="s">
        <v>102</v>
      </c>
    </row>
    <row r="305" spans="3:15">
      <c r="C305" s="64">
        <v>37707</v>
      </c>
      <c r="D305" s="65">
        <v>0.04</v>
      </c>
      <c r="E305" s="72">
        <v>6980435.5608000001</v>
      </c>
      <c r="F305" s="73">
        <v>0.16259999999999999</v>
      </c>
      <c r="G305" s="68"/>
      <c r="H305" s="68"/>
      <c r="I305" s="98">
        <v>1717204.32</v>
      </c>
      <c r="J305" s="69">
        <v>1717204.32</v>
      </c>
      <c r="K305" s="98">
        <v>42930108</v>
      </c>
      <c r="L305" s="69">
        <v>42930108</v>
      </c>
      <c r="M305" s="70">
        <v>0</v>
      </c>
      <c r="O305" s="70" t="s">
        <v>102</v>
      </c>
    </row>
    <row r="306" spans="3:15">
      <c r="C306" s="64">
        <v>37921</v>
      </c>
      <c r="D306" s="65">
        <v>0.04</v>
      </c>
      <c r="E306" s="72">
        <v>6412337.0999999996</v>
      </c>
      <c r="F306" s="80">
        <v>0.14936689886734036</v>
      </c>
      <c r="G306" s="68"/>
      <c r="H306" s="68"/>
      <c r="I306" s="98">
        <v>1717204.32</v>
      </c>
      <c r="J306" s="69">
        <v>1717204.32</v>
      </c>
      <c r="K306" s="98">
        <v>42930108</v>
      </c>
      <c r="L306" s="69">
        <v>42930108</v>
      </c>
      <c r="M306" s="70">
        <v>0</v>
      </c>
      <c r="O306" s="70" t="s">
        <v>102</v>
      </c>
    </row>
    <row r="307" spans="3:15">
      <c r="C307" s="64">
        <v>38072</v>
      </c>
      <c r="D307" s="65">
        <v>0.04</v>
      </c>
      <c r="E307" s="72">
        <v>6151884.4764</v>
      </c>
      <c r="F307" s="80">
        <v>0.14330000000000001</v>
      </c>
      <c r="G307" s="68"/>
      <c r="H307" s="68"/>
      <c r="I307" s="98">
        <v>1717204.32</v>
      </c>
      <c r="J307" s="69">
        <v>1717204.32</v>
      </c>
      <c r="K307" s="98">
        <v>42930108</v>
      </c>
      <c r="L307" s="69">
        <v>42930108</v>
      </c>
      <c r="M307" s="70">
        <v>0</v>
      </c>
      <c r="O307" s="70" t="s">
        <v>102</v>
      </c>
    </row>
    <row r="308" spans="3:15">
      <c r="C308" s="64">
        <v>38194</v>
      </c>
      <c r="D308" s="65">
        <v>0.04</v>
      </c>
      <c r="E308" s="72">
        <v>4293010.8</v>
      </c>
      <c r="F308" s="80">
        <v>0.1</v>
      </c>
      <c r="G308" s="68"/>
      <c r="H308" s="68"/>
      <c r="I308" s="98">
        <v>1717204.32</v>
      </c>
      <c r="J308" s="69">
        <v>1717204.32</v>
      </c>
      <c r="K308" s="98">
        <v>42930108</v>
      </c>
      <c r="L308" s="69">
        <v>42930108</v>
      </c>
      <c r="M308" s="70">
        <v>0</v>
      </c>
      <c r="O308" s="70" t="s">
        <v>102</v>
      </c>
    </row>
    <row r="309" spans="3:15">
      <c r="C309" s="64">
        <v>38282</v>
      </c>
      <c r="D309" s="65">
        <v>0.04</v>
      </c>
      <c r="E309" s="72">
        <v>2137273.4500000002</v>
      </c>
      <c r="F309" s="80">
        <v>0.05</v>
      </c>
      <c r="G309" s="68"/>
      <c r="H309" s="68"/>
      <c r="I309" s="98">
        <v>1717204.32</v>
      </c>
      <c r="J309" s="69">
        <v>1717204.32</v>
      </c>
      <c r="K309" s="98">
        <v>42930108</v>
      </c>
      <c r="L309" s="69">
        <v>42930108</v>
      </c>
      <c r="M309" s="70">
        <v>0</v>
      </c>
      <c r="O309" s="70" t="s">
        <v>102</v>
      </c>
    </row>
    <row r="310" spans="3:15">
      <c r="C310" s="64">
        <v>38320</v>
      </c>
      <c r="D310" s="65">
        <v>0.04</v>
      </c>
      <c r="E310" s="72">
        <v>4274489</v>
      </c>
      <c r="F310" s="80">
        <v>0.1</v>
      </c>
      <c r="G310" s="68"/>
      <c r="H310" s="68"/>
      <c r="I310" s="98">
        <v>1717204.32</v>
      </c>
      <c r="J310" s="69">
        <v>1717204.32</v>
      </c>
      <c r="K310" s="98">
        <v>42930108</v>
      </c>
      <c r="L310" s="69">
        <v>42930108</v>
      </c>
      <c r="M310" s="70">
        <v>0</v>
      </c>
      <c r="O310" s="70" t="s">
        <v>102</v>
      </c>
    </row>
    <row r="311" spans="3:15">
      <c r="C311" s="64">
        <v>38425</v>
      </c>
      <c r="D311" s="65">
        <v>0.04</v>
      </c>
      <c r="E311" s="72">
        <v>3588400.94</v>
      </c>
      <c r="F311" s="80">
        <v>8.3587046648007493E-2</v>
      </c>
      <c r="G311" s="68"/>
      <c r="H311" s="68"/>
      <c r="I311" s="98">
        <v>1717204.32</v>
      </c>
      <c r="J311" s="69">
        <v>1717204.32</v>
      </c>
      <c r="K311" s="98">
        <v>42930108</v>
      </c>
      <c r="L311" s="69">
        <v>42930108</v>
      </c>
      <c r="M311" s="70">
        <v>0</v>
      </c>
      <c r="O311" s="70" t="s">
        <v>102</v>
      </c>
    </row>
    <row r="312" spans="3:15">
      <c r="C312" s="64">
        <v>38510</v>
      </c>
      <c r="D312" s="65">
        <v>0.04</v>
      </c>
      <c r="E312" s="72">
        <v>5984236.1600000001</v>
      </c>
      <c r="F312" s="80">
        <v>0.14000000000000001</v>
      </c>
      <c r="G312" s="68"/>
      <c r="H312" s="68"/>
      <c r="I312" s="98">
        <v>1717204.32</v>
      </c>
      <c r="J312" s="69">
        <v>1717204.32</v>
      </c>
      <c r="K312" s="98">
        <v>42930108</v>
      </c>
      <c r="L312" s="69">
        <v>42930108</v>
      </c>
      <c r="M312" s="70">
        <v>0</v>
      </c>
      <c r="O312" s="70" t="s">
        <v>102</v>
      </c>
    </row>
    <row r="313" spans="3:15">
      <c r="C313" s="64">
        <v>38670</v>
      </c>
      <c r="D313" s="65">
        <v>0.04</v>
      </c>
      <c r="E313" s="72">
        <v>5984155.0999999996</v>
      </c>
      <c r="F313" s="80">
        <v>0.14000000000000001</v>
      </c>
      <c r="G313" s="68"/>
      <c r="H313" s="68"/>
      <c r="I313" s="98">
        <v>1717204.32</v>
      </c>
      <c r="J313" s="69">
        <v>1717204.32</v>
      </c>
      <c r="K313" s="98">
        <v>42930108</v>
      </c>
      <c r="L313" s="69">
        <v>42930108</v>
      </c>
      <c r="M313" s="70">
        <v>0</v>
      </c>
      <c r="O313" s="70" t="s">
        <v>102</v>
      </c>
    </row>
    <row r="314" spans="3:15">
      <c r="C314" s="64">
        <v>38791</v>
      </c>
      <c r="D314" s="65">
        <v>0.04</v>
      </c>
      <c r="E314" s="72">
        <v>1880734.45</v>
      </c>
      <c r="F314" s="73">
        <v>4.3809217763905929E-2</v>
      </c>
      <c r="G314" s="68"/>
      <c r="H314" s="68"/>
      <c r="I314" s="98">
        <v>1717204.32</v>
      </c>
      <c r="J314" s="69">
        <v>1717204.32</v>
      </c>
      <c r="K314" s="98">
        <v>42930108</v>
      </c>
      <c r="L314" s="69">
        <v>42930108</v>
      </c>
      <c r="M314" s="70">
        <v>0</v>
      </c>
      <c r="O314" s="70" t="s">
        <v>102</v>
      </c>
    </row>
    <row r="315" spans="3:15">
      <c r="C315" s="64">
        <v>38915</v>
      </c>
      <c r="D315" s="65">
        <v>0.04</v>
      </c>
      <c r="E315" s="72">
        <v>7480193.8799999999</v>
      </c>
      <c r="F315" s="73">
        <v>0.17499762963900142</v>
      </c>
      <c r="G315" s="68"/>
      <c r="H315" s="68"/>
      <c r="I315" s="98">
        <v>1717204.32</v>
      </c>
      <c r="J315" s="69">
        <v>1717204.32</v>
      </c>
      <c r="K315" s="98">
        <v>42930108</v>
      </c>
      <c r="L315" s="69">
        <v>42930108</v>
      </c>
      <c r="M315" s="70">
        <v>0</v>
      </c>
      <c r="O315" s="70" t="s">
        <v>102</v>
      </c>
    </row>
    <row r="316" spans="3:15">
      <c r="C316" s="64">
        <v>39043</v>
      </c>
      <c r="D316" s="65">
        <v>0.04</v>
      </c>
      <c r="E316" s="72">
        <v>7480032</v>
      </c>
      <c r="F316" s="80">
        <v>0.17499999999999999</v>
      </c>
      <c r="G316" s="68"/>
      <c r="H316" s="68"/>
      <c r="I316" s="98">
        <v>1717204.32</v>
      </c>
      <c r="J316" s="69">
        <v>1717204.32</v>
      </c>
      <c r="K316" s="98">
        <v>42930108</v>
      </c>
      <c r="L316" s="69">
        <v>42930108</v>
      </c>
      <c r="M316" s="70">
        <v>0</v>
      </c>
      <c r="O316" s="70" t="s">
        <v>102</v>
      </c>
    </row>
    <row r="317" spans="3:15">
      <c r="C317" s="64">
        <v>39153</v>
      </c>
      <c r="D317" s="65">
        <v>0.04</v>
      </c>
      <c r="E317" s="99">
        <v>1773836.15</v>
      </c>
      <c r="F317" s="80">
        <v>4.1500000000000002E-2</v>
      </c>
      <c r="G317" s="68"/>
      <c r="H317" s="68"/>
      <c r="I317" s="98">
        <v>1717204.32</v>
      </c>
      <c r="J317" s="69">
        <v>1717204.32</v>
      </c>
      <c r="K317" s="98">
        <v>42930108</v>
      </c>
      <c r="L317" s="69">
        <v>42930108</v>
      </c>
      <c r="M317" s="70">
        <v>0</v>
      </c>
      <c r="O317" s="70" t="s">
        <v>102</v>
      </c>
    </row>
    <row r="318" spans="3:15">
      <c r="C318" s="64">
        <v>39266</v>
      </c>
      <c r="D318" s="65">
        <v>0.04</v>
      </c>
      <c r="E318" s="99">
        <v>8586021.5999999996</v>
      </c>
      <c r="F318" s="80">
        <v>0.2</v>
      </c>
      <c r="G318" s="68"/>
      <c r="H318" s="68"/>
      <c r="I318" s="98">
        <v>1717204.32</v>
      </c>
      <c r="J318" s="69">
        <v>1717204.32</v>
      </c>
      <c r="K318" s="98">
        <v>42930108</v>
      </c>
      <c r="L318" s="69">
        <v>42930108</v>
      </c>
      <c r="M318" s="70">
        <v>0</v>
      </c>
      <c r="O318" s="70" t="s">
        <v>102</v>
      </c>
    </row>
    <row r="319" spans="3:15">
      <c r="C319" s="64">
        <v>39405</v>
      </c>
      <c r="D319" s="65">
        <v>0.04</v>
      </c>
      <c r="E319" s="99">
        <v>8586021.5999999996</v>
      </c>
      <c r="F319" s="80">
        <v>0.2</v>
      </c>
      <c r="G319" s="68"/>
      <c r="H319" s="68"/>
      <c r="I319" s="98">
        <v>1717204.32</v>
      </c>
      <c r="J319" s="69">
        <v>1717204.32</v>
      </c>
      <c r="K319" s="98">
        <v>42930108</v>
      </c>
      <c r="L319" s="69">
        <v>42930108</v>
      </c>
      <c r="M319" s="70">
        <v>0</v>
      </c>
      <c r="O319" s="70" t="s">
        <v>102</v>
      </c>
    </row>
    <row r="320" spans="3:15">
      <c r="C320" s="64">
        <v>39528</v>
      </c>
      <c r="D320" s="65">
        <v>0.04</v>
      </c>
      <c r="E320" s="99">
        <v>1953319.9139999999</v>
      </c>
      <c r="F320" s="80">
        <v>4.5499999999999999E-2</v>
      </c>
      <c r="G320" s="68"/>
      <c r="H320" s="68"/>
      <c r="I320" s="98">
        <v>1717204.32</v>
      </c>
      <c r="J320" s="69">
        <v>1717204.32</v>
      </c>
      <c r="K320" s="98">
        <v>42930108</v>
      </c>
      <c r="L320" s="69">
        <v>42930108</v>
      </c>
      <c r="M320" s="70">
        <v>0</v>
      </c>
      <c r="O320" s="70" t="s">
        <v>102</v>
      </c>
    </row>
    <row r="321" spans="3:15">
      <c r="C321" s="64">
        <v>39637</v>
      </c>
      <c r="D321" s="65">
        <v>0.04</v>
      </c>
      <c r="E321" s="99">
        <v>6868817.2800000003</v>
      </c>
      <c r="F321" s="80">
        <v>0.16</v>
      </c>
      <c r="G321" s="68"/>
      <c r="H321" s="68"/>
      <c r="I321" s="98">
        <v>1717204.32</v>
      </c>
      <c r="J321" s="69">
        <v>1717204.32</v>
      </c>
      <c r="K321" s="98">
        <v>42930108</v>
      </c>
      <c r="L321" s="69">
        <v>42930108</v>
      </c>
      <c r="M321" s="70">
        <v>0</v>
      </c>
      <c r="O321" s="70" t="s">
        <v>102</v>
      </c>
    </row>
    <row r="322" spans="3:15">
      <c r="C322" s="64">
        <v>39765</v>
      </c>
      <c r="D322" s="65">
        <v>0.04</v>
      </c>
      <c r="E322" s="99">
        <v>4293010.8</v>
      </c>
      <c r="F322" s="80">
        <v>0.1</v>
      </c>
      <c r="G322" s="68"/>
      <c r="H322" s="68"/>
      <c r="I322" s="98">
        <v>1717204.32</v>
      </c>
      <c r="J322" s="69">
        <v>1717204.32</v>
      </c>
      <c r="K322" s="98">
        <v>42930108</v>
      </c>
      <c r="L322" s="69">
        <v>42930108</v>
      </c>
      <c r="M322" s="70">
        <v>0</v>
      </c>
      <c r="O322" s="70" t="s">
        <v>102</v>
      </c>
    </row>
    <row r="323" spans="3:15">
      <c r="C323" s="64">
        <v>39897</v>
      </c>
      <c r="D323" s="65">
        <v>0.04</v>
      </c>
      <c r="E323" s="99">
        <v>6732028.7999999998</v>
      </c>
      <c r="F323" s="80">
        <v>0.1575</v>
      </c>
      <c r="G323" s="68"/>
      <c r="H323" s="68"/>
      <c r="I323" s="98">
        <v>1717204.32</v>
      </c>
      <c r="J323" s="69">
        <v>1717204.32</v>
      </c>
      <c r="K323" s="98">
        <v>42930108</v>
      </c>
      <c r="L323" s="69">
        <v>42930108</v>
      </c>
      <c r="M323" s="70">
        <v>0</v>
      </c>
      <c r="O323" s="70" t="s">
        <v>102</v>
      </c>
    </row>
    <row r="324" spans="3:15">
      <c r="C324" s="64">
        <v>40021</v>
      </c>
      <c r="D324" s="65">
        <v>0.04</v>
      </c>
      <c r="E324" s="99">
        <v>8586021.5999999996</v>
      </c>
      <c r="F324" s="80">
        <v>0.2</v>
      </c>
      <c r="G324" s="68"/>
      <c r="H324" s="68"/>
      <c r="I324" s="98">
        <v>1717204.32</v>
      </c>
      <c r="J324" s="69">
        <v>1717204.32</v>
      </c>
      <c r="K324" s="98">
        <v>42930108</v>
      </c>
      <c r="L324" s="69">
        <v>42930108</v>
      </c>
      <c r="M324" s="70">
        <v>0</v>
      </c>
      <c r="O324" s="70" t="s">
        <v>102</v>
      </c>
    </row>
    <row r="325" spans="3:15">
      <c r="C325" s="64">
        <v>40129</v>
      </c>
      <c r="D325" s="65">
        <v>0.04</v>
      </c>
      <c r="E325" s="99">
        <v>8586021.5999999996</v>
      </c>
      <c r="F325" s="80">
        <v>0.2</v>
      </c>
      <c r="G325" s="68"/>
      <c r="H325" s="68"/>
      <c r="I325" s="98">
        <v>1717204.32</v>
      </c>
      <c r="J325" s="69">
        <v>1717204.32</v>
      </c>
      <c r="K325" s="98">
        <v>42930108</v>
      </c>
      <c r="L325" s="69">
        <v>42930108</v>
      </c>
      <c r="M325" s="70">
        <v>0</v>
      </c>
      <c r="O325" s="70" t="s">
        <v>102</v>
      </c>
    </row>
    <row r="326" spans="3:15">
      <c r="C326" s="64">
        <v>40262</v>
      </c>
      <c r="D326" s="65">
        <v>0.04</v>
      </c>
      <c r="E326" s="99">
        <v>6739597.6500000004</v>
      </c>
      <c r="F326" s="80">
        <v>0.15698999988539514</v>
      </c>
      <c r="G326" s="68"/>
      <c r="H326" s="68"/>
      <c r="I326" s="98">
        <v>1717204.32</v>
      </c>
      <c r="J326" s="69">
        <v>1717204.32</v>
      </c>
      <c r="K326" s="98">
        <v>42930108</v>
      </c>
      <c r="L326" s="69">
        <v>42930108</v>
      </c>
      <c r="M326" s="70">
        <v>0</v>
      </c>
      <c r="O326" s="70" t="s">
        <v>102</v>
      </c>
    </row>
    <row r="327" spans="3:15">
      <c r="C327" s="64">
        <v>40379</v>
      </c>
      <c r="D327" s="65">
        <v>0.04</v>
      </c>
      <c r="E327" s="99">
        <v>5151612.96</v>
      </c>
      <c r="F327" s="80">
        <v>0.12</v>
      </c>
      <c r="G327" s="68"/>
      <c r="H327" s="68"/>
      <c r="I327" s="98">
        <v>1717204.32</v>
      </c>
      <c r="J327" s="69">
        <v>1717204.32</v>
      </c>
      <c r="K327" s="98">
        <v>42930108</v>
      </c>
      <c r="L327" s="69">
        <v>42930108</v>
      </c>
      <c r="M327" s="70">
        <v>0</v>
      </c>
      <c r="O327" s="70" t="s">
        <v>102</v>
      </c>
    </row>
    <row r="328" spans="3:15">
      <c r="C328" s="64">
        <v>40626</v>
      </c>
      <c r="D328" s="65">
        <v>0.04</v>
      </c>
      <c r="E328" s="99">
        <v>6121820.2800000003</v>
      </c>
      <c r="F328" s="80">
        <v>0.14259969436834402</v>
      </c>
      <c r="G328" s="68"/>
      <c r="H328" s="68"/>
      <c r="I328" s="98">
        <v>1717204.32</v>
      </c>
      <c r="J328" s="69">
        <v>1717204.32</v>
      </c>
      <c r="K328" s="98">
        <v>42930108</v>
      </c>
      <c r="L328" s="69">
        <v>42930108</v>
      </c>
      <c r="M328" s="70">
        <v>0</v>
      </c>
      <c r="O328" s="70" t="s">
        <v>102</v>
      </c>
    </row>
    <row r="329" spans="3:15">
      <c r="C329" s="64">
        <v>40998</v>
      </c>
      <c r="D329" s="65">
        <v>0.04</v>
      </c>
      <c r="E329" s="99">
        <v>35923716.869999997</v>
      </c>
      <c r="F329" s="80">
        <v>0.83679539939661918</v>
      </c>
      <c r="G329" s="68"/>
      <c r="H329" s="68"/>
      <c r="I329" s="98">
        <v>1717204.32</v>
      </c>
      <c r="J329" s="69">
        <v>1717204.32</v>
      </c>
      <c r="K329" s="98">
        <v>42930108</v>
      </c>
      <c r="L329" s="69">
        <v>42930108</v>
      </c>
      <c r="M329" s="70">
        <v>0</v>
      </c>
      <c r="O329" s="70" t="s">
        <v>102</v>
      </c>
    </row>
    <row r="330" spans="3:15">
      <c r="C330" s="64">
        <v>41359</v>
      </c>
      <c r="D330" s="65">
        <v>0.04</v>
      </c>
      <c r="E330" s="99">
        <v>37442367.420000002</v>
      </c>
      <c r="F330" s="80">
        <v>0.87217035233174822</v>
      </c>
      <c r="G330" s="68"/>
      <c r="H330" s="68"/>
      <c r="I330" s="98">
        <v>1717204.32</v>
      </c>
      <c r="J330" s="69">
        <v>1717204.32</v>
      </c>
      <c r="K330" s="98">
        <v>42930108</v>
      </c>
      <c r="L330" s="69">
        <v>42930108</v>
      </c>
      <c r="M330" s="70">
        <v>0</v>
      </c>
      <c r="O330" s="70" t="s">
        <v>102</v>
      </c>
    </row>
    <row r="331" spans="3:15">
      <c r="C331" s="64">
        <v>41723</v>
      </c>
      <c r="D331" s="65">
        <v>0.04</v>
      </c>
      <c r="E331" s="72">
        <v>24916111.25</v>
      </c>
      <c r="F331" s="80">
        <v>0.58038780731695339</v>
      </c>
      <c r="G331" s="100"/>
      <c r="H331" s="68"/>
      <c r="I331" s="69">
        <v>1717204.32</v>
      </c>
      <c r="J331" s="69">
        <v>1717204.32</v>
      </c>
      <c r="K331" s="69">
        <v>42930108</v>
      </c>
      <c r="L331" s="69">
        <v>42930108</v>
      </c>
      <c r="M331" s="70">
        <v>0</v>
      </c>
      <c r="O331" s="70" t="s">
        <v>102</v>
      </c>
    </row>
    <row r="332" spans="3:15">
      <c r="C332" s="64">
        <v>42080</v>
      </c>
      <c r="D332" s="65">
        <v>0.04</v>
      </c>
      <c r="E332" s="72">
        <v>42740089.140000001</v>
      </c>
      <c r="F332" s="80">
        <v>0.99557376235811013</v>
      </c>
      <c r="G332" s="100"/>
      <c r="H332" s="68"/>
      <c r="I332" s="69">
        <v>1717204.32</v>
      </c>
      <c r="J332" s="69">
        <v>1717204.32</v>
      </c>
      <c r="K332" s="69">
        <v>42930108</v>
      </c>
      <c r="L332" s="69">
        <v>42930108</v>
      </c>
      <c r="M332" s="70">
        <v>0</v>
      </c>
      <c r="O332" s="70" t="s">
        <v>102</v>
      </c>
    </row>
    <row r="333" spans="3:15">
      <c r="C333" s="64">
        <v>42451</v>
      </c>
      <c r="D333" s="65">
        <v>0.04</v>
      </c>
      <c r="E333" s="72">
        <v>53508275.159999996</v>
      </c>
      <c r="F333" s="80">
        <v>1.2464043919945413</v>
      </c>
      <c r="G333" s="100"/>
      <c r="H333" s="68"/>
      <c r="I333" s="69">
        <v>1717204.32</v>
      </c>
      <c r="J333" s="69">
        <v>1717204.32</v>
      </c>
      <c r="K333" s="69">
        <v>42930108</v>
      </c>
      <c r="L333" s="69">
        <v>42930108</v>
      </c>
      <c r="M333" s="70">
        <v>0</v>
      </c>
      <c r="O333" s="70" t="s">
        <v>102</v>
      </c>
    </row>
    <row r="334" spans="3:15">
      <c r="C334" s="64">
        <v>42808</v>
      </c>
      <c r="D334" s="65">
        <v>0.04</v>
      </c>
      <c r="E334" s="72">
        <v>49196843.030000001</v>
      </c>
      <c r="F334" s="80">
        <v>1.1459752915133594</v>
      </c>
      <c r="G334" s="100"/>
      <c r="H334" s="68"/>
      <c r="I334" s="69">
        <v>1717204.32</v>
      </c>
      <c r="J334" s="69">
        <v>1717204.32</v>
      </c>
      <c r="K334" s="69">
        <v>42930108</v>
      </c>
      <c r="L334" s="69">
        <v>42930108</v>
      </c>
      <c r="M334" s="70">
        <v>0</v>
      </c>
      <c r="O334" s="70" t="s">
        <v>102</v>
      </c>
    </row>
    <row r="335" spans="3:15">
      <c r="C335" s="64">
        <v>43186</v>
      </c>
      <c r="D335" s="65">
        <v>0.04</v>
      </c>
      <c r="E335" s="72">
        <v>29643974</v>
      </c>
      <c r="F335" s="80">
        <v>0.69051710748083839</v>
      </c>
      <c r="G335" s="100"/>
      <c r="H335" s="68"/>
      <c r="I335" s="69">
        <v>1717204.32</v>
      </c>
      <c r="J335" s="69">
        <v>1717204.32</v>
      </c>
      <c r="K335" s="69">
        <v>42930108</v>
      </c>
      <c r="L335" s="69">
        <v>42930108</v>
      </c>
      <c r="M335" s="70">
        <v>0</v>
      </c>
      <c r="O335" s="70" t="s">
        <v>102</v>
      </c>
    </row>
    <row r="336" spans="3:15">
      <c r="C336" s="64">
        <v>43553</v>
      </c>
      <c r="D336" s="65">
        <v>0.04</v>
      </c>
      <c r="E336" s="72">
        <v>33687618.93</v>
      </c>
      <c r="F336" s="80">
        <v>0.78470845985293114</v>
      </c>
      <c r="G336" s="100"/>
      <c r="H336" s="68"/>
      <c r="I336" s="69">
        <v>1717204.32</v>
      </c>
      <c r="J336" s="69">
        <v>1717204.32</v>
      </c>
      <c r="K336" s="69">
        <v>42930108</v>
      </c>
      <c r="L336" s="69">
        <v>42930108</v>
      </c>
      <c r="M336" s="70">
        <v>0</v>
      </c>
      <c r="O336" s="70" t="s">
        <v>102</v>
      </c>
    </row>
    <row r="337" spans="2:15">
      <c r="B337" s="101"/>
      <c r="C337" s="102">
        <v>43997</v>
      </c>
      <c r="D337" s="103">
        <v>0.04</v>
      </c>
      <c r="E337" s="104">
        <v>8295798.2300000004</v>
      </c>
      <c r="F337" s="105">
        <v>0.19323963103004541</v>
      </c>
      <c r="G337" s="106"/>
      <c r="H337" s="106"/>
      <c r="I337" s="107">
        <v>1717204.32</v>
      </c>
      <c r="J337" s="107">
        <v>1717204.32</v>
      </c>
      <c r="K337" s="107">
        <v>42930108</v>
      </c>
      <c r="L337" s="107">
        <v>42930108</v>
      </c>
      <c r="M337" s="108">
        <v>0</v>
      </c>
      <c r="O337" s="108" t="s">
        <v>102</v>
      </c>
    </row>
    <row r="338" spans="2:15">
      <c r="B338" s="38" t="s">
        <v>9</v>
      </c>
      <c r="C338" s="64">
        <v>37327</v>
      </c>
      <c r="D338" s="65">
        <v>1</v>
      </c>
      <c r="E338" s="79">
        <v>1223603.19</v>
      </c>
      <c r="F338" s="80">
        <v>0.40786772999999998</v>
      </c>
      <c r="G338" s="98">
        <v>1500000</v>
      </c>
      <c r="H338" s="68"/>
      <c r="I338" s="98">
        <v>3000000</v>
      </c>
      <c r="J338" s="69">
        <v>4500000</v>
      </c>
      <c r="K338" s="98">
        <v>3000000</v>
      </c>
      <c r="L338" s="69">
        <v>4500000</v>
      </c>
      <c r="M338" s="70">
        <v>0.5</v>
      </c>
      <c r="O338" s="70" t="s">
        <v>102</v>
      </c>
    </row>
    <row r="339" spans="2:15">
      <c r="C339" s="64">
        <v>37361</v>
      </c>
      <c r="D339" s="65">
        <v>1</v>
      </c>
      <c r="E339" s="79">
        <v>1500000</v>
      </c>
      <c r="F339" s="80">
        <v>0.33333333333333331</v>
      </c>
      <c r="G339" s="68"/>
      <c r="H339" s="68"/>
      <c r="I339" s="98">
        <v>4500000</v>
      </c>
      <c r="J339" s="69">
        <v>4500000</v>
      </c>
      <c r="K339" s="98">
        <v>4500000</v>
      </c>
      <c r="L339" s="69">
        <v>4500000</v>
      </c>
      <c r="M339" s="70">
        <v>0</v>
      </c>
      <c r="O339" s="70" t="s">
        <v>102</v>
      </c>
    </row>
    <row r="340" spans="2:15">
      <c r="C340" s="64">
        <v>37463</v>
      </c>
      <c r="D340" s="65">
        <v>1</v>
      </c>
      <c r="E340" s="79">
        <v>1200000</v>
      </c>
      <c r="F340" s="80">
        <v>0.26666666666666666</v>
      </c>
      <c r="G340" s="68"/>
      <c r="H340" s="68"/>
      <c r="I340" s="98">
        <v>4500000</v>
      </c>
      <c r="J340" s="69">
        <v>4500000</v>
      </c>
      <c r="K340" s="98">
        <v>4500000</v>
      </c>
      <c r="L340" s="69">
        <v>4500000</v>
      </c>
      <c r="M340" s="70">
        <v>0</v>
      </c>
      <c r="O340" s="70" t="s">
        <v>102</v>
      </c>
    </row>
    <row r="341" spans="2:15">
      <c r="C341" s="64">
        <v>37558</v>
      </c>
      <c r="D341" s="65">
        <v>1</v>
      </c>
      <c r="E341" s="79">
        <v>2700000</v>
      </c>
      <c r="F341" s="80">
        <v>0.6</v>
      </c>
      <c r="G341" s="68"/>
      <c r="H341" s="68"/>
      <c r="I341" s="98">
        <v>4500000</v>
      </c>
      <c r="J341" s="69">
        <v>4500000</v>
      </c>
      <c r="K341" s="98">
        <v>4500000</v>
      </c>
      <c r="L341" s="69">
        <v>4500000</v>
      </c>
      <c r="M341" s="70">
        <v>0</v>
      </c>
      <c r="O341" s="70" t="s">
        <v>102</v>
      </c>
    </row>
    <row r="342" spans="2:15">
      <c r="C342" s="64">
        <v>37693</v>
      </c>
      <c r="D342" s="65">
        <v>1</v>
      </c>
      <c r="E342" s="79">
        <v>2652901.4900000002</v>
      </c>
      <c r="F342" s="80">
        <v>0.58953366444444455</v>
      </c>
      <c r="G342" s="68"/>
      <c r="H342" s="68"/>
      <c r="I342" s="98">
        <v>4500000</v>
      </c>
      <c r="J342" s="69">
        <v>4500000</v>
      </c>
      <c r="K342" s="98">
        <v>4500000</v>
      </c>
      <c r="L342" s="69">
        <v>4500000</v>
      </c>
      <c r="M342" s="70">
        <v>0</v>
      </c>
      <c r="O342" s="70" t="s">
        <v>102</v>
      </c>
    </row>
    <row r="343" spans="2:15">
      <c r="C343" s="64">
        <v>37768</v>
      </c>
      <c r="D343" s="65">
        <v>1</v>
      </c>
      <c r="E343" s="79">
        <v>2250000</v>
      </c>
      <c r="F343" s="80">
        <v>0.5</v>
      </c>
      <c r="G343" s="68"/>
      <c r="H343" s="68"/>
      <c r="I343" s="98">
        <v>4500000</v>
      </c>
      <c r="J343" s="69">
        <v>4500000</v>
      </c>
      <c r="K343" s="98">
        <v>4500000</v>
      </c>
      <c r="L343" s="69">
        <v>4500000</v>
      </c>
      <c r="M343" s="70">
        <v>0</v>
      </c>
      <c r="O343" s="70" t="s">
        <v>102</v>
      </c>
    </row>
    <row r="344" spans="2:15">
      <c r="C344" s="64">
        <v>37874</v>
      </c>
      <c r="D344" s="65">
        <v>1</v>
      </c>
      <c r="E344" s="79">
        <v>2250000</v>
      </c>
      <c r="F344" s="80">
        <v>0.5</v>
      </c>
      <c r="G344" s="68"/>
      <c r="H344" s="68"/>
      <c r="I344" s="98">
        <v>4500000</v>
      </c>
      <c r="J344" s="69">
        <v>4500000</v>
      </c>
      <c r="K344" s="98">
        <v>4500000</v>
      </c>
      <c r="L344" s="69">
        <v>4500000</v>
      </c>
      <c r="M344" s="70">
        <v>0</v>
      </c>
      <c r="O344" s="70" t="s">
        <v>102</v>
      </c>
    </row>
    <row r="345" spans="2:15">
      <c r="C345" s="64">
        <v>38070</v>
      </c>
      <c r="D345" s="65">
        <v>1</v>
      </c>
      <c r="E345" s="79">
        <v>6034783.3200000003</v>
      </c>
      <c r="F345" s="80">
        <v>1.3410629600000001</v>
      </c>
      <c r="G345" s="68"/>
      <c r="H345" s="68"/>
      <c r="I345" s="98">
        <v>4500000</v>
      </c>
      <c r="J345" s="69">
        <v>4500000</v>
      </c>
      <c r="K345" s="98">
        <v>4500000</v>
      </c>
      <c r="L345" s="69">
        <v>4500000</v>
      </c>
      <c r="M345" s="70">
        <v>0</v>
      </c>
      <c r="O345" s="70" t="s">
        <v>102</v>
      </c>
    </row>
    <row r="346" spans="2:15">
      <c r="C346" s="64">
        <v>38135</v>
      </c>
      <c r="D346" s="65">
        <v>1</v>
      </c>
      <c r="E346" s="79">
        <v>2250000</v>
      </c>
      <c r="F346" s="80">
        <v>0.5</v>
      </c>
      <c r="G346" s="68"/>
      <c r="H346" s="68"/>
      <c r="I346" s="98">
        <v>4500000</v>
      </c>
      <c r="J346" s="69">
        <v>4500000</v>
      </c>
      <c r="K346" s="98">
        <v>4500000</v>
      </c>
      <c r="L346" s="69">
        <v>4500000</v>
      </c>
      <c r="M346" s="70">
        <v>0</v>
      </c>
      <c r="O346" s="70" t="s">
        <v>102</v>
      </c>
    </row>
    <row r="347" spans="2:15">
      <c r="C347" s="64">
        <v>38244</v>
      </c>
      <c r="D347" s="65">
        <v>1</v>
      </c>
      <c r="E347" s="79">
        <v>2250000</v>
      </c>
      <c r="F347" s="80">
        <v>0.5</v>
      </c>
      <c r="G347" s="68"/>
      <c r="H347" s="68"/>
      <c r="I347" s="98">
        <v>4500000</v>
      </c>
      <c r="J347" s="69">
        <v>4500000</v>
      </c>
      <c r="K347" s="98">
        <v>4500000</v>
      </c>
      <c r="L347" s="69">
        <v>4500000</v>
      </c>
      <c r="M347" s="70">
        <v>0</v>
      </c>
      <c r="O347" s="70" t="s">
        <v>102</v>
      </c>
    </row>
    <row r="348" spans="2:15">
      <c r="C348" s="64">
        <v>38439</v>
      </c>
      <c r="D348" s="65">
        <v>1</v>
      </c>
      <c r="E348" s="79">
        <v>5207957.9400000004</v>
      </c>
      <c r="F348" s="80">
        <v>1.1573239866666667</v>
      </c>
      <c r="G348" s="68"/>
      <c r="H348" s="68"/>
      <c r="I348" s="98">
        <v>4500000</v>
      </c>
      <c r="J348" s="69">
        <v>4500000</v>
      </c>
      <c r="K348" s="98">
        <v>4500000</v>
      </c>
      <c r="L348" s="69">
        <v>4500000</v>
      </c>
      <c r="M348" s="70">
        <v>0</v>
      </c>
      <c r="O348" s="70" t="s">
        <v>102</v>
      </c>
    </row>
    <row r="349" spans="2:15">
      <c r="C349" s="64">
        <v>38496</v>
      </c>
      <c r="D349" s="65">
        <v>1</v>
      </c>
      <c r="E349" s="79">
        <v>2250000</v>
      </c>
      <c r="F349" s="80">
        <v>0.5</v>
      </c>
      <c r="G349" s="68"/>
      <c r="H349" s="68"/>
      <c r="I349" s="98">
        <v>4500000</v>
      </c>
      <c r="J349" s="69">
        <v>4500000</v>
      </c>
      <c r="K349" s="98">
        <v>4500000</v>
      </c>
      <c r="L349" s="69">
        <v>4500000</v>
      </c>
      <c r="M349" s="70">
        <v>0</v>
      </c>
      <c r="O349" s="70" t="s">
        <v>102</v>
      </c>
    </row>
    <row r="350" spans="2:15">
      <c r="C350" s="64">
        <v>38622</v>
      </c>
      <c r="D350" s="65">
        <v>1</v>
      </c>
      <c r="E350" s="79">
        <v>2250000</v>
      </c>
      <c r="F350" s="80">
        <v>0.5</v>
      </c>
      <c r="G350" s="68"/>
      <c r="H350" s="68"/>
      <c r="I350" s="98">
        <v>4500000</v>
      </c>
      <c r="J350" s="69">
        <v>4500000</v>
      </c>
      <c r="K350" s="98">
        <v>4500000</v>
      </c>
      <c r="L350" s="69">
        <v>4500000</v>
      </c>
      <c r="M350" s="70">
        <v>0</v>
      </c>
      <c r="O350" s="70" t="s">
        <v>102</v>
      </c>
    </row>
    <row r="351" spans="2:15">
      <c r="C351" s="64">
        <v>38803</v>
      </c>
      <c r="D351" s="65">
        <v>1</v>
      </c>
      <c r="E351" s="79">
        <v>7627372.6600000001</v>
      </c>
      <c r="F351" s="80">
        <v>1.6949717022222222</v>
      </c>
      <c r="G351" s="68"/>
      <c r="H351" s="68"/>
      <c r="I351" s="98">
        <v>4500000</v>
      </c>
      <c r="J351" s="69">
        <v>4500000</v>
      </c>
      <c r="K351" s="98">
        <v>4500000</v>
      </c>
      <c r="L351" s="69">
        <v>4500000</v>
      </c>
      <c r="M351" s="70">
        <v>0</v>
      </c>
      <c r="O351" s="70" t="s">
        <v>102</v>
      </c>
    </row>
    <row r="352" spans="2:15">
      <c r="C352" s="64">
        <v>38862</v>
      </c>
      <c r="D352" s="65">
        <v>1</v>
      </c>
      <c r="E352" s="79">
        <v>2250000</v>
      </c>
      <c r="F352" s="80">
        <v>0.5</v>
      </c>
      <c r="G352" s="68"/>
      <c r="H352" s="68"/>
      <c r="I352" s="98">
        <v>4500000</v>
      </c>
      <c r="J352" s="69">
        <v>4500000</v>
      </c>
      <c r="K352" s="98">
        <v>4500000</v>
      </c>
      <c r="L352" s="69">
        <v>4500000</v>
      </c>
      <c r="M352" s="70">
        <v>0</v>
      </c>
      <c r="O352" s="70" t="s">
        <v>102</v>
      </c>
    </row>
    <row r="353" spans="1:15">
      <c r="C353" s="64">
        <v>38973</v>
      </c>
      <c r="D353" s="65">
        <v>1</v>
      </c>
      <c r="E353" s="79">
        <v>2250000</v>
      </c>
      <c r="F353" s="80">
        <v>0.5</v>
      </c>
      <c r="G353" s="68"/>
      <c r="H353" s="68"/>
      <c r="I353" s="98">
        <v>4500000</v>
      </c>
      <c r="J353" s="69">
        <v>4500000</v>
      </c>
      <c r="K353" s="98">
        <v>4500000</v>
      </c>
      <c r="L353" s="69">
        <v>4500000</v>
      </c>
      <c r="M353" s="70">
        <v>0</v>
      </c>
      <c r="O353" s="70" t="s">
        <v>102</v>
      </c>
    </row>
    <row r="354" spans="1:15">
      <c r="A354" s="230"/>
      <c r="B354" s="230"/>
      <c r="C354" s="231">
        <v>39170</v>
      </c>
      <c r="D354" s="232">
        <v>1</v>
      </c>
      <c r="E354" s="233">
        <v>8042418.8499999996</v>
      </c>
      <c r="F354" s="234">
        <v>1.7872041888888888</v>
      </c>
      <c r="G354" s="235"/>
      <c r="H354" s="235"/>
      <c r="I354" s="236">
        <v>4500000</v>
      </c>
      <c r="J354" s="237">
        <v>4500000</v>
      </c>
      <c r="K354" s="236">
        <v>4500000</v>
      </c>
      <c r="L354" s="237">
        <v>4500000</v>
      </c>
      <c r="M354" s="238">
        <v>0</v>
      </c>
      <c r="O354" s="238" t="s">
        <v>102</v>
      </c>
    </row>
    <row r="355" spans="1:15">
      <c r="B355" s="38" t="s">
        <v>64</v>
      </c>
      <c r="C355" s="64">
        <v>37326</v>
      </c>
      <c r="D355" s="65">
        <v>1</v>
      </c>
      <c r="E355" s="79">
        <v>10106579</v>
      </c>
      <c r="F355" s="80">
        <v>0.77738890902032531</v>
      </c>
      <c r="G355" s="98">
        <v>6999327</v>
      </c>
      <c r="H355" s="68"/>
      <c r="I355" s="98">
        <v>13000673</v>
      </c>
      <c r="J355" s="69">
        <v>20000000</v>
      </c>
      <c r="K355" s="98">
        <v>13000673</v>
      </c>
      <c r="L355" s="69">
        <v>20000000</v>
      </c>
      <c r="M355" s="70">
        <v>0.53838189761406963</v>
      </c>
      <c r="O355" s="70" t="s">
        <v>102</v>
      </c>
    </row>
    <row r="356" spans="1:15">
      <c r="C356" s="64">
        <v>37361</v>
      </c>
      <c r="D356" s="65">
        <v>1</v>
      </c>
      <c r="E356" s="79">
        <v>6500336.5</v>
      </c>
      <c r="F356" s="80">
        <v>0.32501682500000001</v>
      </c>
      <c r="G356" s="68"/>
      <c r="H356" s="68"/>
      <c r="I356" s="98">
        <v>20000000</v>
      </c>
      <c r="J356" s="69">
        <v>20000000</v>
      </c>
      <c r="K356" s="98">
        <v>20000000</v>
      </c>
      <c r="L356" s="69">
        <v>20000000</v>
      </c>
      <c r="M356" s="70">
        <v>0</v>
      </c>
      <c r="O356" s="70" t="s">
        <v>102</v>
      </c>
    </row>
    <row r="357" spans="1:15">
      <c r="C357" s="64">
        <v>37463</v>
      </c>
      <c r="D357" s="65">
        <v>1</v>
      </c>
      <c r="E357" s="72">
        <v>7800403.7999999998</v>
      </c>
      <c r="F357" s="80">
        <v>0.39002018999999999</v>
      </c>
      <c r="G357" s="68"/>
      <c r="H357" s="68"/>
      <c r="I357" s="98">
        <v>20000000</v>
      </c>
      <c r="J357" s="69">
        <v>20000000</v>
      </c>
      <c r="K357" s="98">
        <v>20000000</v>
      </c>
      <c r="L357" s="69">
        <v>20000000</v>
      </c>
      <c r="M357" s="70">
        <v>0</v>
      </c>
      <c r="O357" s="70" t="s">
        <v>102</v>
      </c>
    </row>
    <row r="358" spans="1:15">
      <c r="C358" s="64">
        <v>37558</v>
      </c>
      <c r="D358" s="65">
        <v>1</v>
      </c>
      <c r="E358" s="72">
        <v>7000000</v>
      </c>
      <c r="F358" s="80">
        <v>0.35</v>
      </c>
      <c r="G358" s="68"/>
      <c r="H358" s="68"/>
      <c r="I358" s="98">
        <v>20000000</v>
      </c>
      <c r="J358" s="69">
        <v>20000000</v>
      </c>
      <c r="K358" s="98">
        <v>20000000</v>
      </c>
      <c r="L358" s="69">
        <v>20000000</v>
      </c>
      <c r="M358" s="70">
        <v>0</v>
      </c>
      <c r="O358" s="70" t="s">
        <v>102</v>
      </c>
    </row>
    <row r="359" spans="1:15">
      <c r="C359" s="64">
        <v>37693</v>
      </c>
      <c r="D359" s="65">
        <v>1</v>
      </c>
      <c r="E359" s="72">
        <v>14126982</v>
      </c>
      <c r="F359" s="80">
        <v>0.70634909999999995</v>
      </c>
      <c r="G359" s="68"/>
      <c r="H359" s="68"/>
      <c r="I359" s="98">
        <v>20000000</v>
      </c>
      <c r="J359" s="69">
        <v>20000000</v>
      </c>
      <c r="K359" s="98">
        <v>20000000</v>
      </c>
      <c r="L359" s="69">
        <v>20000000</v>
      </c>
      <c r="M359" s="70">
        <v>0</v>
      </c>
      <c r="O359" s="70" t="s">
        <v>102</v>
      </c>
    </row>
    <row r="360" spans="1:15">
      <c r="C360" s="64">
        <v>37768</v>
      </c>
      <c r="D360" s="65">
        <v>1</v>
      </c>
      <c r="E360" s="72">
        <v>10000000</v>
      </c>
      <c r="F360" s="80">
        <v>0.5</v>
      </c>
      <c r="G360" s="68"/>
      <c r="H360" s="68"/>
      <c r="I360" s="98">
        <v>20000000</v>
      </c>
      <c r="J360" s="69">
        <v>20000000</v>
      </c>
      <c r="K360" s="98">
        <v>20000000</v>
      </c>
      <c r="L360" s="69">
        <v>20000000</v>
      </c>
      <c r="M360" s="70">
        <v>0</v>
      </c>
      <c r="O360" s="70" t="s">
        <v>102</v>
      </c>
    </row>
    <row r="361" spans="1:15">
      <c r="C361" s="64">
        <v>37874</v>
      </c>
      <c r="D361" s="65">
        <v>1</v>
      </c>
      <c r="E361" s="72">
        <v>10000000</v>
      </c>
      <c r="F361" s="80">
        <v>0.5</v>
      </c>
      <c r="G361" s="68"/>
      <c r="H361" s="68"/>
      <c r="I361" s="98">
        <v>20000000</v>
      </c>
      <c r="J361" s="69">
        <v>20000000</v>
      </c>
      <c r="K361" s="98">
        <v>20000000</v>
      </c>
      <c r="L361" s="69">
        <v>20000000</v>
      </c>
      <c r="M361" s="70">
        <v>0</v>
      </c>
      <c r="O361" s="70" t="s">
        <v>102</v>
      </c>
    </row>
    <row r="362" spans="1:15">
      <c r="C362" s="64">
        <v>38071</v>
      </c>
      <c r="D362" s="65">
        <v>1</v>
      </c>
      <c r="E362" s="72">
        <v>22466590</v>
      </c>
      <c r="F362" s="80">
        <v>1.1233295000000001</v>
      </c>
      <c r="G362" s="68"/>
      <c r="H362" s="68"/>
      <c r="I362" s="98">
        <v>20000000</v>
      </c>
      <c r="J362" s="69">
        <v>20000000</v>
      </c>
      <c r="K362" s="98">
        <v>20000000</v>
      </c>
      <c r="L362" s="69">
        <v>20000000</v>
      </c>
      <c r="M362" s="70">
        <v>0</v>
      </c>
      <c r="O362" s="70" t="s">
        <v>102</v>
      </c>
    </row>
    <row r="363" spans="1:15">
      <c r="C363" s="64">
        <v>38135</v>
      </c>
      <c r="D363" s="65">
        <v>1</v>
      </c>
      <c r="E363" s="72">
        <v>10000000</v>
      </c>
      <c r="F363" s="80">
        <v>0.5</v>
      </c>
      <c r="G363" s="68"/>
      <c r="H363" s="68"/>
      <c r="I363" s="98">
        <v>20000000</v>
      </c>
      <c r="J363" s="69">
        <v>20000000</v>
      </c>
      <c r="K363" s="98">
        <v>20000000</v>
      </c>
      <c r="L363" s="69">
        <v>20000000</v>
      </c>
      <c r="M363" s="70">
        <v>0</v>
      </c>
      <c r="O363" s="70" t="s">
        <v>102</v>
      </c>
    </row>
    <row r="364" spans="1:15">
      <c r="C364" s="64">
        <v>38244</v>
      </c>
      <c r="D364" s="65">
        <v>1</v>
      </c>
      <c r="E364" s="72">
        <v>10000000</v>
      </c>
      <c r="F364" s="80">
        <v>0.5</v>
      </c>
      <c r="G364" s="68"/>
      <c r="H364" s="68"/>
      <c r="I364" s="98">
        <v>20000000</v>
      </c>
      <c r="J364" s="69">
        <v>20000000</v>
      </c>
      <c r="K364" s="98">
        <v>20000000</v>
      </c>
      <c r="L364" s="69">
        <v>20000000</v>
      </c>
      <c r="M364" s="70">
        <v>0</v>
      </c>
      <c r="O364" s="70" t="s">
        <v>102</v>
      </c>
    </row>
    <row r="365" spans="1:15">
      <c r="C365" s="64">
        <v>38439</v>
      </c>
      <c r="D365" s="65">
        <v>1</v>
      </c>
      <c r="E365" s="72">
        <v>17290467</v>
      </c>
      <c r="F365" s="80">
        <v>0.86452335000000002</v>
      </c>
      <c r="G365" s="68"/>
      <c r="H365" s="68"/>
      <c r="I365" s="98">
        <v>20000000</v>
      </c>
      <c r="J365" s="69">
        <v>20000000</v>
      </c>
      <c r="K365" s="98">
        <v>20000000</v>
      </c>
      <c r="L365" s="69">
        <v>20000000</v>
      </c>
      <c r="M365" s="70">
        <v>0</v>
      </c>
      <c r="O365" s="70" t="s">
        <v>102</v>
      </c>
    </row>
    <row r="366" spans="1:15">
      <c r="C366" s="64">
        <v>38496</v>
      </c>
      <c r="D366" s="65">
        <v>1</v>
      </c>
      <c r="E366" s="72">
        <v>10000000</v>
      </c>
      <c r="F366" s="80">
        <v>0.5</v>
      </c>
      <c r="G366" s="68"/>
      <c r="H366" s="68"/>
      <c r="I366" s="98">
        <v>20000000</v>
      </c>
      <c r="J366" s="69">
        <v>20000000</v>
      </c>
      <c r="K366" s="98">
        <v>20000000</v>
      </c>
      <c r="L366" s="69">
        <v>20000000</v>
      </c>
      <c r="M366" s="70">
        <v>0</v>
      </c>
      <c r="O366" s="70" t="s">
        <v>102</v>
      </c>
    </row>
    <row r="367" spans="1:15">
      <c r="C367" s="64">
        <v>38622</v>
      </c>
      <c r="D367" s="65">
        <v>1</v>
      </c>
      <c r="E367" s="72">
        <v>10000000</v>
      </c>
      <c r="F367" s="80">
        <v>0.5</v>
      </c>
      <c r="G367" s="68"/>
      <c r="H367" s="68"/>
      <c r="I367" s="98">
        <v>20000000</v>
      </c>
      <c r="J367" s="69">
        <v>20000000</v>
      </c>
      <c r="K367" s="98">
        <v>20000000</v>
      </c>
      <c r="L367" s="69">
        <v>20000000</v>
      </c>
      <c r="M367" s="70">
        <v>0</v>
      </c>
      <c r="O367" s="70" t="s">
        <v>102</v>
      </c>
    </row>
    <row r="368" spans="1:15">
      <c r="C368" s="64">
        <v>38803</v>
      </c>
      <c r="D368" s="65">
        <v>1</v>
      </c>
      <c r="E368" s="72">
        <v>16587704</v>
      </c>
      <c r="F368" s="73">
        <v>0.82938520000000004</v>
      </c>
      <c r="G368" s="68"/>
      <c r="H368" s="68"/>
      <c r="I368" s="98">
        <v>20000000</v>
      </c>
      <c r="J368" s="69">
        <v>20000000</v>
      </c>
      <c r="K368" s="98">
        <v>20000000</v>
      </c>
      <c r="L368" s="69">
        <v>20000000</v>
      </c>
      <c r="M368" s="70">
        <v>0</v>
      </c>
      <c r="O368" s="70" t="s">
        <v>102</v>
      </c>
    </row>
    <row r="369" spans="3:15">
      <c r="C369" s="64">
        <v>38862</v>
      </c>
      <c r="D369" s="65">
        <v>1</v>
      </c>
      <c r="E369" s="72">
        <v>10000000</v>
      </c>
      <c r="F369" s="80">
        <v>0.5</v>
      </c>
      <c r="G369" s="68"/>
      <c r="H369" s="68"/>
      <c r="I369" s="98">
        <v>20000000</v>
      </c>
      <c r="J369" s="69">
        <v>20000000</v>
      </c>
      <c r="K369" s="98">
        <v>20000000</v>
      </c>
      <c r="L369" s="69">
        <v>20000000</v>
      </c>
      <c r="M369" s="70">
        <v>0</v>
      </c>
      <c r="O369" s="70" t="s">
        <v>102</v>
      </c>
    </row>
    <row r="370" spans="3:15">
      <c r="C370" s="64">
        <v>38973</v>
      </c>
      <c r="D370" s="65">
        <v>1</v>
      </c>
      <c r="E370" s="72">
        <v>10000000</v>
      </c>
      <c r="F370" s="80">
        <v>0.5</v>
      </c>
      <c r="G370" s="68"/>
      <c r="H370" s="68"/>
      <c r="I370" s="98">
        <v>20000000</v>
      </c>
      <c r="J370" s="69">
        <v>20000000</v>
      </c>
      <c r="K370" s="98">
        <v>20000000</v>
      </c>
      <c r="L370" s="69">
        <v>20000000</v>
      </c>
      <c r="M370" s="70">
        <v>0</v>
      </c>
      <c r="O370" s="70" t="s">
        <v>102</v>
      </c>
    </row>
    <row r="371" spans="3:15">
      <c r="C371" s="64">
        <v>39170</v>
      </c>
      <c r="D371" s="65">
        <v>1</v>
      </c>
      <c r="E371" s="72">
        <v>21722226</v>
      </c>
      <c r="F371" s="80">
        <v>1.0861113</v>
      </c>
      <c r="G371" s="68"/>
      <c r="H371" s="68"/>
      <c r="I371" s="98">
        <v>20000000</v>
      </c>
      <c r="J371" s="69">
        <v>20000000</v>
      </c>
      <c r="K371" s="98">
        <v>20000000</v>
      </c>
      <c r="L371" s="69">
        <v>20000000</v>
      </c>
      <c r="M371" s="70">
        <v>0</v>
      </c>
      <c r="O371" s="70" t="s">
        <v>102</v>
      </c>
    </row>
    <row r="372" spans="3:15">
      <c r="C372" s="64">
        <v>39224</v>
      </c>
      <c r="D372" s="65">
        <v>1</v>
      </c>
      <c r="E372" s="72">
        <v>20000000</v>
      </c>
      <c r="F372" s="80">
        <v>1</v>
      </c>
      <c r="G372" s="68"/>
      <c r="H372" s="68"/>
      <c r="I372" s="98">
        <v>20000000</v>
      </c>
      <c r="J372" s="69">
        <v>20000000</v>
      </c>
      <c r="K372" s="98">
        <v>20000000</v>
      </c>
      <c r="L372" s="69">
        <v>20000000</v>
      </c>
      <c r="M372" s="70">
        <v>0</v>
      </c>
      <c r="O372" s="70" t="s">
        <v>102</v>
      </c>
    </row>
    <row r="373" spans="3:15">
      <c r="C373" s="64">
        <v>39234</v>
      </c>
      <c r="D373" s="65">
        <v>1</v>
      </c>
      <c r="E373" s="72"/>
      <c r="F373" s="80">
        <v>0</v>
      </c>
      <c r="G373" s="81"/>
      <c r="H373" s="68">
        <v>490472</v>
      </c>
      <c r="I373" s="98">
        <v>20000000</v>
      </c>
      <c r="J373" s="69">
        <v>20490472</v>
      </c>
      <c r="K373" s="98">
        <v>20000000</v>
      </c>
      <c r="L373" s="69">
        <v>20490472</v>
      </c>
      <c r="M373" s="70">
        <v>0</v>
      </c>
      <c r="O373" s="70" t="s">
        <v>102</v>
      </c>
    </row>
    <row r="374" spans="3:15">
      <c r="C374" s="64">
        <v>39372</v>
      </c>
      <c r="D374" s="65">
        <v>1</v>
      </c>
      <c r="E374" s="72">
        <v>16392377.600000001</v>
      </c>
      <c r="F374" s="80">
        <v>0.8</v>
      </c>
      <c r="G374" s="68"/>
      <c r="H374" s="68"/>
      <c r="I374" s="98">
        <v>20490472</v>
      </c>
      <c r="J374" s="69">
        <v>20490472</v>
      </c>
      <c r="K374" s="98">
        <v>20490472</v>
      </c>
      <c r="L374" s="69">
        <v>20490472</v>
      </c>
      <c r="M374" s="70">
        <v>0</v>
      </c>
      <c r="O374" s="70" t="s">
        <v>102</v>
      </c>
    </row>
    <row r="375" spans="3:15">
      <c r="C375" s="64">
        <v>39538</v>
      </c>
      <c r="D375" s="65">
        <v>1</v>
      </c>
      <c r="E375" s="72">
        <v>20278925</v>
      </c>
      <c r="F375" s="80">
        <v>0.98967583567621087</v>
      </c>
      <c r="G375" s="81"/>
      <c r="H375" s="68"/>
      <c r="I375" s="98">
        <v>20490472</v>
      </c>
      <c r="J375" s="69">
        <v>20490472</v>
      </c>
      <c r="K375" s="98">
        <v>20490472</v>
      </c>
      <c r="L375" s="69">
        <v>20490472</v>
      </c>
      <c r="M375" s="70">
        <v>0</v>
      </c>
      <c r="O375" s="70" t="s">
        <v>102</v>
      </c>
    </row>
    <row r="376" spans="3:15">
      <c r="C376" s="64">
        <v>39625</v>
      </c>
      <c r="D376" s="65">
        <v>1</v>
      </c>
      <c r="E376" s="72">
        <v>14343330.399999999</v>
      </c>
      <c r="F376" s="80">
        <v>0.7</v>
      </c>
      <c r="G376" s="68"/>
      <c r="H376" s="68"/>
      <c r="I376" s="98">
        <v>20490472</v>
      </c>
      <c r="J376" s="69">
        <v>20490472</v>
      </c>
      <c r="K376" s="98">
        <v>20490472</v>
      </c>
      <c r="L376" s="69">
        <v>20490472</v>
      </c>
      <c r="M376" s="70">
        <v>0</v>
      </c>
      <c r="O376" s="70" t="s">
        <v>102</v>
      </c>
    </row>
    <row r="377" spans="3:15">
      <c r="C377" s="64">
        <v>39741</v>
      </c>
      <c r="D377" s="65">
        <v>1</v>
      </c>
      <c r="E377" s="72">
        <v>14343330.399999999</v>
      </c>
      <c r="F377" s="80">
        <v>0.7</v>
      </c>
      <c r="G377" s="68"/>
      <c r="H377" s="68"/>
      <c r="I377" s="98">
        <v>20490472</v>
      </c>
      <c r="J377" s="69">
        <v>20490472</v>
      </c>
      <c r="K377" s="98">
        <v>20490472</v>
      </c>
      <c r="L377" s="69">
        <v>20490472</v>
      </c>
      <c r="M377" s="70">
        <v>0</v>
      </c>
      <c r="O377" s="70" t="s">
        <v>102</v>
      </c>
    </row>
    <row r="378" spans="3:15">
      <c r="C378" s="64">
        <v>39903</v>
      </c>
      <c r="D378" s="65">
        <v>1</v>
      </c>
      <c r="E378" s="72">
        <v>27632176</v>
      </c>
      <c r="F378" s="80">
        <v>1.3485377984460289</v>
      </c>
      <c r="G378" s="68"/>
      <c r="H378" s="68"/>
      <c r="I378" s="98">
        <v>20490472</v>
      </c>
      <c r="J378" s="69">
        <v>20490472</v>
      </c>
      <c r="K378" s="98">
        <v>20490472</v>
      </c>
      <c r="L378" s="69">
        <v>20490472</v>
      </c>
      <c r="M378" s="70">
        <v>0</v>
      </c>
      <c r="O378" s="70" t="s">
        <v>102</v>
      </c>
    </row>
    <row r="379" spans="3:15">
      <c r="C379" s="64">
        <v>40098</v>
      </c>
      <c r="D379" s="65">
        <v>1</v>
      </c>
      <c r="E379" s="72">
        <v>32784756</v>
      </c>
      <c r="F379" s="80">
        <v>1.6000000390425364</v>
      </c>
      <c r="G379" s="68"/>
      <c r="H379" s="68"/>
      <c r="I379" s="98">
        <v>20490472</v>
      </c>
      <c r="J379" s="69">
        <v>20490472</v>
      </c>
      <c r="K379" s="98">
        <v>20490472</v>
      </c>
      <c r="L379" s="69">
        <v>20490472</v>
      </c>
      <c r="M379" s="70">
        <v>0</v>
      </c>
      <c r="O379" s="70" t="s">
        <v>102</v>
      </c>
    </row>
    <row r="380" spans="3:15">
      <c r="C380" s="64">
        <v>40267</v>
      </c>
      <c r="D380" s="65">
        <v>1</v>
      </c>
      <c r="E380" s="72">
        <v>34272716</v>
      </c>
      <c r="F380" s="80">
        <v>1.6726172047183687</v>
      </c>
      <c r="G380" s="68"/>
      <c r="H380" s="68"/>
      <c r="I380" s="98">
        <v>20490472</v>
      </c>
      <c r="J380" s="69">
        <v>20490472</v>
      </c>
      <c r="K380" s="98">
        <v>20490472</v>
      </c>
      <c r="L380" s="69">
        <v>20490472</v>
      </c>
      <c r="M380" s="70">
        <v>0</v>
      </c>
      <c r="O380" s="70" t="s">
        <v>102</v>
      </c>
    </row>
    <row r="381" spans="3:15">
      <c r="C381" s="64">
        <v>40421</v>
      </c>
      <c r="D381" s="65">
        <v>1</v>
      </c>
      <c r="E381" s="72">
        <v>32784755.200000003</v>
      </c>
      <c r="F381" s="80">
        <v>1.6</v>
      </c>
      <c r="G381" s="68"/>
      <c r="H381" s="68"/>
      <c r="I381" s="98">
        <v>20490472</v>
      </c>
      <c r="J381" s="69">
        <v>20490472</v>
      </c>
      <c r="K381" s="98">
        <v>20490472</v>
      </c>
      <c r="L381" s="69">
        <v>20490472</v>
      </c>
      <c r="M381" s="70">
        <v>0</v>
      </c>
      <c r="O381" s="70" t="s">
        <v>102</v>
      </c>
    </row>
    <row r="382" spans="3:15">
      <c r="C382" s="64">
        <v>40535</v>
      </c>
      <c r="D382" s="65">
        <v>1</v>
      </c>
      <c r="E382" s="72">
        <v>20490472</v>
      </c>
      <c r="F382" s="80">
        <v>1</v>
      </c>
      <c r="G382" s="68"/>
      <c r="H382" s="68"/>
      <c r="I382" s="98">
        <v>20490472</v>
      </c>
      <c r="J382" s="69">
        <v>20490472</v>
      </c>
      <c r="K382" s="98">
        <v>20490472</v>
      </c>
      <c r="L382" s="69">
        <v>20490472</v>
      </c>
      <c r="M382" s="70">
        <v>0</v>
      </c>
      <c r="O382" s="70" t="s">
        <v>102</v>
      </c>
    </row>
    <row r="383" spans="3:15">
      <c r="C383" s="64">
        <v>40662</v>
      </c>
      <c r="D383" s="65">
        <v>1</v>
      </c>
      <c r="E383" s="72">
        <v>27859577</v>
      </c>
      <c r="F383" s="80">
        <v>1.3596356882359761</v>
      </c>
      <c r="G383" s="68"/>
      <c r="H383" s="68"/>
      <c r="I383" s="98">
        <v>20490472</v>
      </c>
      <c r="J383" s="69">
        <v>20490472</v>
      </c>
      <c r="K383" s="98">
        <v>20490472</v>
      </c>
      <c r="L383" s="69">
        <v>20490472</v>
      </c>
      <c r="M383" s="70">
        <v>0</v>
      </c>
      <c r="O383" s="70" t="s">
        <v>102</v>
      </c>
    </row>
    <row r="384" spans="3:15">
      <c r="C384" s="64">
        <v>40781</v>
      </c>
      <c r="D384" s="65">
        <v>1</v>
      </c>
      <c r="E384" s="72">
        <v>32784755.200000003</v>
      </c>
      <c r="F384" s="80">
        <v>1.6</v>
      </c>
      <c r="G384" s="68"/>
      <c r="H384" s="68"/>
      <c r="I384" s="98">
        <v>20490472</v>
      </c>
      <c r="J384" s="69">
        <v>20490472</v>
      </c>
      <c r="K384" s="98">
        <v>20490472</v>
      </c>
      <c r="L384" s="69">
        <v>20490472</v>
      </c>
      <c r="M384" s="70">
        <v>0</v>
      </c>
      <c r="O384" s="70" t="s">
        <v>102</v>
      </c>
    </row>
    <row r="385" spans="2:15">
      <c r="C385" s="64">
        <v>40906</v>
      </c>
      <c r="D385" s="65">
        <v>1</v>
      </c>
      <c r="E385" s="72">
        <v>20490472</v>
      </c>
      <c r="F385" s="80">
        <v>1</v>
      </c>
      <c r="G385" s="68"/>
      <c r="H385" s="68"/>
      <c r="I385" s="98">
        <v>20490472</v>
      </c>
      <c r="J385" s="69">
        <v>20490472</v>
      </c>
      <c r="K385" s="98">
        <v>20490472</v>
      </c>
      <c r="L385" s="69">
        <v>20490472</v>
      </c>
      <c r="M385" s="70">
        <v>0</v>
      </c>
      <c r="O385" s="70" t="s">
        <v>102</v>
      </c>
    </row>
    <row r="386" spans="2:15">
      <c r="C386" s="64">
        <v>40994</v>
      </c>
      <c r="D386" s="65">
        <v>1</v>
      </c>
      <c r="E386" s="72">
        <v>40776039.280000001</v>
      </c>
      <c r="F386" s="80">
        <v>1.99</v>
      </c>
      <c r="G386" s="68"/>
      <c r="H386" s="68"/>
      <c r="I386" s="98">
        <v>20490472</v>
      </c>
      <c r="J386" s="69">
        <v>20490472</v>
      </c>
      <c r="K386" s="98">
        <v>20490472</v>
      </c>
      <c r="L386" s="69">
        <v>20490472</v>
      </c>
      <c r="M386" s="70">
        <v>0</v>
      </c>
      <c r="O386" s="70" t="s">
        <v>102</v>
      </c>
    </row>
    <row r="387" spans="2:15">
      <c r="C387" s="64">
        <v>41177</v>
      </c>
      <c r="D387" s="65">
        <v>1</v>
      </c>
      <c r="E387" s="72">
        <v>21924805.040000003</v>
      </c>
      <c r="F387" s="80">
        <v>1.07</v>
      </c>
      <c r="G387" s="68"/>
      <c r="H387" s="68"/>
      <c r="I387" s="98">
        <v>20490472</v>
      </c>
      <c r="J387" s="69">
        <v>20490472</v>
      </c>
      <c r="K387" s="98">
        <v>20490472</v>
      </c>
      <c r="L387" s="69">
        <v>20490472</v>
      </c>
      <c r="M387" s="70">
        <v>0</v>
      </c>
      <c r="O387" s="70" t="s">
        <v>102</v>
      </c>
    </row>
    <row r="388" spans="2:15">
      <c r="C388" s="64">
        <v>41255</v>
      </c>
      <c r="D388" s="65">
        <v>1</v>
      </c>
      <c r="E388" s="72">
        <v>32784755.200000003</v>
      </c>
      <c r="F388" s="80">
        <v>1.6</v>
      </c>
      <c r="G388" s="68"/>
      <c r="H388" s="68"/>
      <c r="I388" s="98">
        <v>20490472</v>
      </c>
      <c r="J388" s="69">
        <v>20490472</v>
      </c>
      <c r="K388" s="98">
        <v>20490472</v>
      </c>
      <c r="L388" s="69">
        <v>20490472</v>
      </c>
      <c r="M388" s="70">
        <v>0</v>
      </c>
      <c r="O388" s="70" t="s">
        <v>102</v>
      </c>
    </row>
    <row r="389" spans="2:15">
      <c r="C389" s="64">
        <v>41355</v>
      </c>
      <c r="D389" s="65">
        <v>1</v>
      </c>
      <c r="E389" s="72">
        <v>54982402</v>
      </c>
      <c r="F389" s="80">
        <v>2.6833155429508895</v>
      </c>
      <c r="G389" s="68"/>
      <c r="H389" s="68"/>
      <c r="I389" s="98">
        <v>20490472</v>
      </c>
      <c r="J389" s="69">
        <v>20490472</v>
      </c>
      <c r="K389" s="98">
        <v>20490472</v>
      </c>
      <c r="L389" s="69">
        <v>20490472</v>
      </c>
      <c r="M389" s="70">
        <v>0</v>
      </c>
      <c r="O389" s="70" t="s">
        <v>102</v>
      </c>
    </row>
    <row r="390" spans="2:15">
      <c r="C390" s="64">
        <v>41528</v>
      </c>
      <c r="D390" s="65">
        <v>1</v>
      </c>
      <c r="E390" s="72">
        <v>32784755.200000003</v>
      </c>
      <c r="F390" s="80">
        <v>1.6</v>
      </c>
      <c r="G390" s="68"/>
      <c r="H390" s="68"/>
      <c r="I390" s="98">
        <v>20490472</v>
      </c>
      <c r="J390" s="69">
        <v>20490472</v>
      </c>
      <c r="K390" s="98">
        <v>20490472</v>
      </c>
      <c r="L390" s="69">
        <v>20490472</v>
      </c>
      <c r="M390" s="70">
        <v>0</v>
      </c>
      <c r="O390" s="70" t="s">
        <v>102</v>
      </c>
    </row>
    <row r="391" spans="2:15">
      <c r="C391" s="64">
        <v>41621</v>
      </c>
      <c r="D391" s="65">
        <v>1</v>
      </c>
      <c r="E391" s="72">
        <v>49244919.679999992</v>
      </c>
      <c r="F391" s="80">
        <v>2.4033082146667968</v>
      </c>
      <c r="G391" s="68"/>
      <c r="H391" s="68"/>
      <c r="I391" s="98">
        <v>20490472</v>
      </c>
      <c r="J391" s="69">
        <v>20490472</v>
      </c>
      <c r="K391" s="98">
        <v>20490472</v>
      </c>
      <c r="L391" s="69">
        <v>20490472</v>
      </c>
      <c r="M391" s="70">
        <v>0</v>
      </c>
      <c r="O391" s="70" t="s">
        <v>102</v>
      </c>
    </row>
    <row r="392" spans="2:15">
      <c r="C392" s="64">
        <v>41726</v>
      </c>
      <c r="D392" s="65">
        <v>1</v>
      </c>
      <c r="E392" s="72">
        <v>40161325.119999997</v>
      </c>
      <c r="F392" s="80">
        <v>1.96</v>
      </c>
      <c r="G392" s="68"/>
      <c r="H392" s="68"/>
      <c r="I392" s="98">
        <v>20490472</v>
      </c>
      <c r="J392" s="69">
        <v>20490472</v>
      </c>
      <c r="K392" s="98">
        <v>20490472</v>
      </c>
      <c r="L392" s="69">
        <v>20490472</v>
      </c>
      <c r="M392" s="70">
        <v>0</v>
      </c>
      <c r="O392" s="70" t="s">
        <v>102</v>
      </c>
    </row>
    <row r="393" spans="2:15">
      <c r="C393" s="64">
        <v>41894</v>
      </c>
      <c r="D393" s="65">
        <v>1</v>
      </c>
      <c r="E393" s="72">
        <v>40980944</v>
      </c>
      <c r="F393" s="80">
        <v>2</v>
      </c>
      <c r="G393" s="68"/>
      <c r="H393" s="68"/>
      <c r="I393" s="98">
        <v>20490472</v>
      </c>
      <c r="J393" s="69">
        <v>20490472</v>
      </c>
      <c r="K393" s="98">
        <v>20490472</v>
      </c>
      <c r="L393" s="69">
        <v>20490472</v>
      </c>
      <c r="M393" s="70">
        <v>0</v>
      </c>
      <c r="O393" s="70" t="s">
        <v>102</v>
      </c>
    </row>
    <row r="394" spans="2:15">
      <c r="C394" s="64">
        <v>41991</v>
      </c>
      <c r="D394" s="65">
        <v>1</v>
      </c>
      <c r="E394" s="72">
        <v>40980944</v>
      </c>
      <c r="F394" s="80">
        <v>2</v>
      </c>
      <c r="G394" s="100"/>
      <c r="H394" s="68"/>
      <c r="I394" s="69">
        <v>20490472</v>
      </c>
      <c r="J394" s="69">
        <v>20490472</v>
      </c>
      <c r="K394" s="69">
        <v>20490472</v>
      </c>
      <c r="L394" s="69">
        <v>20490472</v>
      </c>
      <c r="M394" s="70">
        <v>0</v>
      </c>
      <c r="O394" s="70" t="s">
        <v>102</v>
      </c>
    </row>
    <row r="395" spans="2:15">
      <c r="C395" s="64">
        <v>42086</v>
      </c>
      <c r="D395" s="65">
        <v>1</v>
      </c>
      <c r="E395" s="72">
        <v>64135177.359999999</v>
      </c>
      <c r="F395" s="80">
        <v>3.13</v>
      </c>
      <c r="G395" s="100"/>
      <c r="H395" s="68"/>
      <c r="I395" s="69">
        <v>20490472</v>
      </c>
      <c r="J395" s="69">
        <v>20490472</v>
      </c>
      <c r="K395" s="69">
        <v>20490472</v>
      </c>
      <c r="L395" s="69">
        <v>20490472</v>
      </c>
      <c r="M395" s="70">
        <v>0</v>
      </c>
      <c r="O395" s="70" t="s">
        <v>102</v>
      </c>
    </row>
    <row r="396" spans="2:15">
      <c r="C396" s="64">
        <v>42459</v>
      </c>
      <c r="D396" s="65">
        <v>1</v>
      </c>
      <c r="E396" s="72">
        <v>118700252</v>
      </c>
      <c r="F396" s="80">
        <v>5.7929486446188259</v>
      </c>
      <c r="G396" s="100"/>
      <c r="H396" s="68"/>
      <c r="I396" s="69">
        <v>20490472</v>
      </c>
      <c r="J396" s="69">
        <v>20490472</v>
      </c>
      <c r="K396" s="69">
        <v>20490472</v>
      </c>
      <c r="L396" s="69">
        <v>20490472</v>
      </c>
      <c r="M396" s="70">
        <v>0</v>
      </c>
      <c r="O396" s="70" t="s">
        <v>102</v>
      </c>
    </row>
    <row r="397" spans="2:15">
      <c r="C397" s="64">
        <v>42822</v>
      </c>
      <c r="D397" s="65">
        <v>1</v>
      </c>
      <c r="E397" s="72">
        <v>115624422</v>
      </c>
      <c r="F397" s="80">
        <v>5.6428383884958828</v>
      </c>
      <c r="G397" s="100"/>
      <c r="H397" s="68"/>
      <c r="I397" s="69">
        <v>20490472</v>
      </c>
      <c r="J397" s="69">
        <v>20490472</v>
      </c>
      <c r="K397" s="69">
        <v>20490472</v>
      </c>
      <c r="L397" s="69">
        <v>20490472</v>
      </c>
      <c r="M397" s="70">
        <v>0</v>
      </c>
      <c r="O397" s="70" t="s">
        <v>102</v>
      </c>
    </row>
    <row r="398" spans="2:15">
      <c r="B398" s="67"/>
      <c r="C398" s="64">
        <v>43187</v>
      </c>
      <c r="D398" s="65">
        <v>1</v>
      </c>
      <c r="E398" s="72">
        <v>159348000</v>
      </c>
      <c r="F398" s="73">
        <v>7.7766876233988169</v>
      </c>
      <c r="G398" s="77"/>
      <c r="H398" s="68"/>
      <c r="I398" s="69">
        <v>20490472</v>
      </c>
      <c r="J398" s="69">
        <v>20490472</v>
      </c>
      <c r="K398" s="69">
        <v>20490472</v>
      </c>
      <c r="L398" s="69">
        <v>20490472</v>
      </c>
      <c r="M398" s="70">
        <v>0</v>
      </c>
      <c r="O398" s="70" t="s">
        <v>102</v>
      </c>
    </row>
    <row r="399" spans="2:15">
      <c r="C399" s="64">
        <v>43551</v>
      </c>
      <c r="D399" s="65">
        <v>1</v>
      </c>
      <c r="E399" s="72">
        <v>114474000</v>
      </c>
      <c r="F399" s="80">
        <v>5.586694147406658</v>
      </c>
      <c r="G399" s="100"/>
      <c r="H399" s="68"/>
      <c r="I399" s="69">
        <v>20490472</v>
      </c>
      <c r="J399" s="69">
        <v>20490472</v>
      </c>
      <c r="K399" s="69">
        <v>20490472</v>
      </c>
      <c r="L399" s="69">
        <v>20490472</v>
      </c>
      <c r="M399" s="70">
        <v>0</v>
      </c>
      <c r="O399" s="70" t="s">
        <v>102</v>
      </c>
    </row>
    <row r="400" spans="2:15">
      <c r="B400" s="67"/>
      <c r="C400" s="64">
        <v>44005</v>
      </c>
      <c r="D400" s="65">
        <v>1</v>
      </c>
      <c r="E400" s="72">
        <v>97944456.160000011</v>
      </c>
      <c r="F400" s="73">
        <v>4.78</v>
      </c>
      <c r="G400" s="77"/>
      <c r="H400" s="68"/>
      <c r="I400" s="69">
        <v>20490472</v>
      </c>
      <c r="J400" s="69">
        <v>20490472</v>
      </c>
      <c r="K400" s="69">
        <v>20490472</v>
      </c>
      <c r="L400" s="69">
        <v>20490472</v>
      </c>
      <c r="M400" s="70">
        <v>0</v>
      </c>
      <c r="O400" s="70" t="s">
        <v>102</v>
      </c>
    </row>
    <row r="401" spans="2:15">
      <c r="B401" s="67"/>
      <c r="C401" s="64">
        <v>44280</v>
      </c>
      <c r="D401" s="65">
        <v>1</v>
      </c>
      <c r="E401" s="72">
        <v>54709560.240000002</v>
      </c>
      <c r="F401" s="73">
        <v>2.67</v>
      </c>
      <c r="G401" s="77"/>
      <c r="H401" s="68"/>
      <c r="I401" s="69">
        <v>20490472</v>
      </c>
      <c r="J401" s="69">
        <v>20490472</v>
      </c>
      <c r="K401" s="69">
        <v>20490472</v>
      </c>
      <c r="L401" s="69">
        <v>20490472</v>
      </c>
      <c r="M401" s="70">
        <v>0</v>
      </c>
      <c r="O401" s="70" t="s">
        <v>102</v>
      </c>
    </row>
    <row r="402" spans="2:15">
      <c r="C402" s="64">
        <v>44651</v>
      </c>
      <c r="D402" s="65">
        <v>1</v>
      </c>
      <c r="E402" s="79">
        <v>76429460.560000002</v>
      </c>
      <c r="F402" s="80">
        <v>3.73</v>
      </c>
      <c r="G402" s="81"/>
      <c r="H402" s="68"/>
      <c r="I402" s="69">
        <v>20490472</v>
      </c>
      <c r="J402" s="69">
        <v>20490472</v>
      </c>
      <c r="K402" s="69">
        <v>20490472</v>
      </c>
      <c r="L402" s="69">
        <v>20490472</v>
      </c>
      <c r="M402" s="70">
        <v>0</v>
      </c>
      <c r="O402" s="70" t="s">
        <v>102</v>
      </c>
    </row>
    <row r="403" spans="2:15">
      <c r="B403" s="114"/>
      <c r="C403" s="64">
        <v>45015</v>
      </c>
      <c r="D403" s="65">
        <v>1</v>
      </c>
      <c r="E403" s="72">
        <v>59256433.079999998</v>
      </c>
      <c r="F403" s="73">
        <v>2.8919018107537982</v>
      </c>
      <c r="G403" s="68"/>
      <c r="H403" s="68"/>
      <c r="I403" s="69">
        <v>20490472</v>
      </c>
      <c r="J403" s="69">
        <v>20490472</v>
      </c>
      <c r="K403" s="69">
        <v>20490472</v>
      </c>
      <c r="L403" s="69">
        <v>20490472</v>
      </c>
      <c r="M403" s="70">
        <v>0</v>
      </c>
      <c r="O403" s="70" t="s">
        <v>102</v>
      </c>
    </row>
    <row r="404" spans="2:15">
      <c r="B404" s="114"/>
      <c r="C404" s="64">
        <v>45378</v>
      </c>
      <c r="D404" s="65">
        <v>1</v>
      </c>
      <c r="E404" s="72">
        <v>66780277.869999997</v>
      </c>
      <c r="F404" s="73">
        <f>E404/K404</f>
        <v>3.2590892913545377</v>
      </c>
      <c r="G404" s="68"/>
      <c r="H404" s="68"/>
      <c r="I404" s="69">
        <v>20490472</v>
      </c>
      <c r="J404" s="69">
        <v>20490472</v>
      </c>
      <c r="K404" s="69">
        <v>20490472</v>
      </c>
      <c r="L404" s="69">
        <v>20490472</v>
      </c>
      <c r="M404" s="70">
        <v>0</v>
      </c>
      <c r="O404" s="70" t="s">
        <v>102</v>
      </c>
    </row>
    <row r="405" spans="2:15">
      <c r="B405" s="121"/>
      <c r="C405" s="122">
        <v>45743</v>
      </c>
      <c r="D405" s="123">
        <v>1</v>
      </c>
      <c r="E405" s="124">
        <v>70575162.189999998</v>
      </c>
      <c r="F405" s="125">
        <f>E405/K405</f>
        <v>3.4442916781028763</v>
      </c>
      <c r="G405" s="126"/>
      <c r="H405" s="126"/>
      <c r="I405" s="127">
        <v>20490472</v>
      </c>
      <c r="J405" s="127">
        <v>20490472</v>
      </c>
      <c r="K405" s="127">
        <v>20490472</v>
      </c>
      <c r="L405" s="127">
        <v>20490472</v>
      </c>
      <c r="M405" s="128">
        <v>0</v>
      </c>
      <c r="O405" s="128" t="s">
        <v>102</v>
      </c>
    </row>
    <row r="406" spans="2:15">
      <c r="B406" s="67" t="s">
        <v>80</v>
      </c>
      <c r="C406" s="64">
        <v>44280</v>
      </c>
      <c r="D406" s="65">
        <v>1</v>
      </c>
      <c r="E406" s="72">
        <v>40776039.280000001</v>
      </c>
      <c r="F406" s="73">
        <v>1.99</v>
      </c>
      <c r="G406" s="77"/>
      <c r="H406" s="68"/>
      <c r="I406" s="69">
        <v>20490472</v>
      </c>
      <c r="J406" s="69">
        <v>20490472</v>
      </c>
      <c r="K406" s="69">
        <v>20490472</v>
      </c>
      <c r="L406" s="69">
        <v>20490472</v>
      </c>
      <c r="M406" s="70">
        <v>0</v>
      </c>
      <c r="O406" s="70" t="s">
        <v>102</v>
      </c>
    </row>
    <row r="407" spans="2:15">
      <c r="C407" s="64">
        <v>44651</v>
      </c>
      <c r="D407" s="65">
        <v>1</v>
      </c>
      <c r="E407" s="79">
        <v>81552078.560000002</v>
      </c>
      <c r="F407" s="80">
        <v>3.98</v>
      </c>
      <c r="G407" s="81"/>
      <c r="H407" s="68"/>
      <c r="I407" s="69">
        <v>20490472</v>
      </c>
      <c r="J407" s="69">
        <v>20490472</v>
      </c>
      <c r="K407" s="69">
        <v>20490472</v>
      </c>
      <c r="L407" s="69">
        <v>20490472</v>
      </c>
      <c r="M407" s="70">
        <v>0</v>
      </c>
      <c r="O407" s="70" t="s">
        <v>102</v>
      </c>
    </row>
    <row r="408" spans="2:15">
      <c r="B408" s="114"/>
      <c r="C408" s="64">
        <v>45015</v>
      </c>
      <c r="D408" s="65">
        <v>1</v>
      </c>
      <c r="E408" s="72">
        <v>92489200.189999998</v>
      </c>
      <c r="F408" s="73">
        <v>4.5137662124132616</v>
      </c>
      <c r="G408" s="68"/>
      <c r="H408" s="68"/>
      <c r="I408" s="69">
        <v>20490472</v>
      </c>
      <c r="J408" s="69">
        <v>20490472</v>
      </c>
      <c r="K408" s="69">
        <v>20490472</v>
      </c>
      <c r="L408" s="69">
        <v>20490472</v>
      </c>
      <c r="M408" s="70">
        <v>0</v>
      </c>
      <c r="O408" s="70" t="s">
        <v>102</v>
      </c>
    </row>
    <row r="409" spans="2:15">
      <c r="B409" s="114"/>
      <c r="C409" s="64">
        <v>45378</v>
      </c>
      <c r="D409" s="65">
        <v>1</v>
      </c>
      <c r="E409" s="72">
        <v>74117560.5</v>
      </c>
      <c r="F409" s="73">
        <f>E409/K409</f>
        <v>3.61717194703958</v>
      </c>
      <c r="G409" s="68"/>
      <c r="H409" s="68"/>
      <c r="I409" s="69">
        <v>20490472</v>
      </c>
      <c r="J409" s="69">
        <v>20490472</v>
      </c>
      <c r="K409" s="69">
        <v>20490472</v>
      </c>
      <c r="L409" s="69">
        <v>20490472</v>
      </c>
      <c r="M409" s="70">
        <v>0</v>
      </c>
      <c r="O409" s="70" t="s">
        <v>102</v>
      </c>
    </row>
    <row r="410" spans="2:15">
      <c r="B410" s="121"/>
      <c r="C410" s="122">
        <v>45743</v>
      </c>
      <c r="D410" s="123">
        <v>1</v>
      </c>
      <c r="E410" s="124">
        <v>70440974.510000005</v>
      </c>
      <c r="F410" s="125">
        <f>E410/K410</f>
        <v>3.4377428938679406</v>
      </c>
      <c r="G410" s="126"/>
      <c r="H410" s="126"/>
      <c r="I410" s="127">
        <v>20490472</v>
      </c>
      <c r="J410" s="127">
        <v>20490472</v>
      </c>
      <c r="K410" s="127">
        <v>20490472</v>
      </c>
      <c r="L410" s="127">
        <v>20490472</v>
      </c>
      <c r="M410" s="128">
        <v>0</v>
      </c>
      <c r="O410" s="128" t="s">
        <v>102</v>
      </c>
    </row>
    <row r="411" spans="2:15">
      <c r="B411" s="38" t="s">
        <v>96</v>
      </c>
      <c r="C411" s="64">
        <v>37336</v>
      </c>
      <c r="D411" s="65">
        <v>0.04</v>
      </c>
      <c r="E411" s="72">
        <v>800296.45</v>
      </c>
      <c r="F411" s="80">
        <v>3.6809103842907263E-3</v>
      </c>
      <c r="G411" s="68">
        <v>978141.12</v>
      </c>
      <c r="H411" s="68"/>
      <c r="I411" s="69">
        <v>8696723</v>
      </c>
      <c r="J411" s="69">
        <v>9674864.1199999992</v>
      </c>
      <c r="K411" s="69">
        <v>217418075</v>
      </c>
      <c r="L411" s="69">
        <v>241871602.99999997</v>
      </c>
      <c r="M411" s="70">
        <v>0.11247237838896329</v>
      </c>
      <c r="O411" s="70" t="s">
        <v>102</v>
      </c>
    </row>
    <row r="412" spans="2:15">
      <c r="C412" s="64">
        <v>37701</v>
      </c>
      <c r="D412" s="65">
        <v>1</v>
      </c>
      <c r="E412" s="72"/>
      <c r="F412" s="80">
        <v>0</v>
      </c>
      <c r="G412" s="68">
        <v>897803.68</v>
      </c>
      <c r="H412" s="68"/>
      <c r="I412" s="69">
        <v>9674864</v>
      </c>
      <c r="J412" s="69">
        <v>10572667.68</v>
      </c>
      <c r="K412" s="69">
        <v>9674864</v>
      </c>
      <c r="L412" s="69">
        <v>10572667.68</v>
      </c>
      <c r="M412" s="70">
        <v>9.2797550435851098E-2</v>
      </c>
      <c r="O412" s="70" t="s">
        <v>102</v>
      </c>
    </row>
    <row r="413" spans="2:15">
      <c r="C413" s="64">
        <v>38426</v>
      </c>
      <c r="D413" s="65">
        <v>1</v>
      </c>
      <c r="E413" s="72"/>
      <c r="F413" s="80">
        <v>0</v>
      </c>
      <c r="G413" s="100">
        <v>169274</v>
      </c>
      <c r="H413" s="68"/>
      <c r="I413" s="69">
        <v>10572667.68</v>
      </c>
      <c r="J413" s="69">
        <v>10741941.68</v>
      </c>
      <c r="K413" s="69">
        <v>10572667.68</v>
      </c>
      <c r="L413" s="69">
        <v>10741941.68</v>
      </c>
      <c r="M413" s="70">
        <v>1.6010528763730141E-2</v>
      </c>
      <c r="O413" s="70" t="s">
        <v>102</v>
      </c>
    </row>
    <row r="414" spans="2:15">
      <c r="C414" s="64">
        <v>38798</v>
      </c>
      <c r="D414" s="65">
        <v>1</v>
      </c>
      <c r="E414" s="72"/>
      <c r="F414" s="80">
        <v>0</v>
      </c>
      <c r="G414" s="100">
        <v>1821372</v>
      </c>
      <c r="H414" s="68"/>
      <c r="I414" s="69">
        <v>10741941.68</v>
      </c>
      <c r="J414" s="69">
        <v>12563313.68</v>
      </c>
      <c r="K414" s="69">
        <v>10741941.68</v>
      </c>
      <c r="L414" s="69">
        <v>12563313.68</v>
      </c>
      <c r="M414" s="70">
        <v>0.16955705534979224</v>
      </c>
      <c r="O414" s="70" t="s">
        <v>102</v>
      </c>
    </row>
    <row r="415" spans="2:15">
      <c r="C415" s="64">
        <v>39162</v>
      </c>
      <c r="D415" s="65">
        <v>1</v>
      </c>
      <c r="E415" s="72"/>
      <c r="F415" s="80">
        <v>0</v>
      </c>
      <c r="G415" s="100">
        <v>1918322</v>
      </c>
      <c r="H415" s="68"/>
      <c r="I415" s="69">
        <v>12563313.68</v>
      </c>
      <c r="J415" s="69">
        <v>14481635.68</v>
      </c>
      <c r="K415" s="69">
        <v>12563313.68</v>
      </c>
      <c r="L415" s="69">
        <v>14481635.68</v>
      </c>
      <c r="M415" s="70">
        <v>0.1526923587885772</v>
      </c>
      <c r="O415" s="70" t="s">
        <v>102</v>
      </c>
    </row>
    <row r="416" spans="2:15">
      <c r="C416" s="64">
        <v>39513</v>
      </c>
      <c r="D416" s="65">
        <v>1</v>
      </c>
      <c r="E416" s="72">
        <v>791156.18</v>
      </c>
      <c r="F416" s="80">
        <v>5.4631686467063512E-2</v>
      </c>
      <c r="G416" s="100">
        <v>2088224</v>
      </c>
      <c r="H416" s="68"/>
      <c r="I416" s="69">
        <v>14481635.68</v>
      </c>
      <c r="J416" s="69">
        <v>16569859.68</v>
      </c>
      <c r="K416" s="69">
        <v>14481635.68</v>
      </c>
      <c r="L416" s="69">
        <v>16569859.68</v>
      </c>
      <c r="M416" s="70">
        <v>0.1441980758350358</v>
      </c>
      <c r="O416" s="70" t="s">
        <v>102</v>
      </c>
    </row>
    <row r="417" spans="2:15">
      <c r="C417" s="64">
        <v>39891</v>
      </c>
      <c r="D417" s="65">
        <v>1</v>
      </c>
      <c r="E417" s="72"/>
      <c r="F417" s="80">
        <v>0</v>
      </c>
      <c r="G417" s="100">
        <v>1314900</v>
      </c>
      <c r="H417" s="68"/>
      <c r="I417" s="69">
        <v>16568000</v>
      </c>
      <c r="J417" s="69">
        <v>17882900</v>
      </c>
      <c r="K417" s="69">
        <v>16568000</v>
      </c>
      <c r="L417" s="69">
        <v>17882900</v>
      </c>
      <c r="M417" s="70">
        <v>7.9363833896668276E-2</v>
      </c>
      <c r="O417" s="70" t="s">
        <v>102</v>
      </c>
    </row>
    <row r="418" spans="2:15">
      <c r="C418" s="64">
        <v>40262</v>
      </c>
      <c r="D418" s="65">
        <v>1</v>
      </c>
      <c r="E418" s="72">
        <v>1369500</v>
      </c>
      <c r="F418" s="73">
        <v>7.6581538788451531E-2</v>
      </c>
      <c r="G418" s="100">
        <v>2193752</v>
      </c>
      <c r="H418" s="68"/>
      <c r="I418" s="69">
        <v>17882900</v>
      </c>
      <c r="J418" s="69">
        <v>20076652</v>
      </c>
      <c r="K418" s="69">
        <v>17882900</v>
      </c>
      <c r="L418" s="69">
        <v>20076652</v>
      </c>
      <c r="M418" s="70">
        <v>0.12267316822215636</v>
      </c>
      <c r="O418" s="70" t="s">
        <v>102</v>
      </c>
    </row>
    <row r="419" spans="2:15">
      <c r="C419" s="64">
        <v>40623</v>
      </c>
      <c r="D419" s="65">
        <v>1</v>
      </c>
      <c r="E419" s="72"/>
      <c r="F419" s="80"/>
      <c r="G419" s="100"/>
      <c r="H419" s="68"/>
      <c r="I419" s="69">
        <v>20076652</v>
      </c>
      <c r="J419" s="69">
        <v>20076652</v>
      </c>
      <c r="K419" s="69">
        <v>20076652</v>
      </c>
      <c r="L419" s="69">
        <v>20076652</v>
      </c>
      <c r="M419" s="70">
        <v>0</v>
      </c>
      <c r="O419" s="70" t="s">
        <v>102</v>
      </c>
    </row>
    <row r="420" spans="2:15">
      <c r="C420" s="64">
        <v>40990</v>
      </c>
      <c r="D420" s="65">
        <v>1</v>
      </c>
      <c r="E420" s="72"/>
      <c r="F420" s="80"/>
      <c r="G420" s="100">
        <v>2096765</v>
      </c>
      <c r="H420" s="68"/>
      <c r="I420" s="69">
        <v>20076652</v>
      </c>
      <c r="J420" s="69">
        <v>22173417</v>
      </c>
      <c r="K420" s="69">
        <v>20076652</v>
      </c>
      <c r="L420" s="69">
        <v>22173417</v>
      </c>
      <c r="M420" s="70">
        <v>0.10443798099404224</v>
      </c>
      <c r="O420" s="70" t="s">
        <v>102</v>
      </c>
    </row>
    <row r="421" spans="2:15">
      <c r="C421" s="64">
        <v>41353</v>
      </c>
      <c r="D421" s="65">
        <v>1</v>
      </c>
      <c r="E421" s="72"/>
      <c r="F421" s="80"/>
      <c r="G421" s="100">
        <v>5689967</v>
      </c>
      <c r="H421" s="68"/>
      <c r="I421" s="69">
        <v>22173417</v>
      </c>
      <c r="J421" s="69">
        <v>27863384</v>
      </c>
      <c r="K421" s="69">
        <v>22173417</v>
      </c>
      <c r="L421" s="69">
        <v>27863384</v>
      </c>
      <c r="M421" s="70">
        <v>0.25661209546548464</v>
      </c>
      <c r="O421" s="70" t="s">
        <v>102</v>
      </c>
    </row>
    <row r="422" spans="2:15">
      <c r="C422" s="64">
        <v>41723</v>
      </c>
      <c r="D422" s="65">
        <v>1</v>
      </c>
      <c r="E422" s="72"/>
      <c r="F422" s="80"/>
      <c r="G422" s="100">
        <v>23136634</v>
      </c>
      <c r="H422" s="68"/>
      <c r="I422" s="69">
        <v>27863384</v>
      </c>
      <c r="J422" s="69">
        <v>51000018</v>
      </c>
      <c r="K422" s="69">
        <v>27863384</v>
      </c>
      <c r="L422" s="69">
        <v>51000018</v>
      </c>
      <c r="M422" s="70">
        <v>0.83035980123591591</v>
      </c>
      <c r="O422" s="70" t="s">
        <v>102</v>
      </c>
    </row>
    <row r="423" spans="2:15">
      <c r="C423" s="64">
        <v>42083</v>
      </c>
      <c r="D423" s="65">
        <v>1</v>
      </c>
      <c r="E423" s="72">
        <v>5100000</v>
      </c>
      <c r="F423" s="80">
        <v>9.9999964705894812E-2</v>
      </c>
      <c r="G423" s="100">
        <v>10005069</v>
      </c>
      <c r="H423" s="68"/>
      <c r="I423" s="69">
        <v>51000018</v>
      </c>
      <c r="J423" s="69">
        <v>61005087</v>
      </c>
      <c r="K423" s="69">
        <v>51000018</v>
      </c>
      <c r="L423" s="69">
        <v>61005087</v>
      </c>
      <c r="M423" s="70">
        <v>0.19617775429020437</v>
      </c>
      <c r="O423" s="70" t="s">
        <v>102</v>
      </c>
    </row>
    <row r="424" spans="2:15">
      <c r="C424" s="64">
        <v>42458</v>
      </c>
      <c r="D424" s="65">
        <v>1</v>
      </c>
      <c r="E424" s="72">
        <v>6159896.5499999998</v>
      </c>
      <c r="F424" s="80">
        <v>0.10097349012878221</v>
      </c>
      <c r="G424" s="100">
        <v>7847304.5499999998</v>
      </c>
      <c r="H424" s="68"/>
      <c r="I424" s="69">
        <v>61005087</v>
      </c>
      <c r="J424" s="69">
        <v>68852391.549999997</v>
      </c>
      <c r="K424" s="69">
        <v>61005087</v>
      </c>
      <c r="L424" s="69">
        <v>68852391.549999997</v>
      </c>
      <c r="M424" s="70">
        <v>0.1286336096856972</v>
      </c>
      <c r="O424" s="70" t="s">
        <v>102</v>
      </c>
    </row>
    <row r="425" spans="2:15">
      <c r="C425" s="64">
        <v>42823</v>
      </c>
      <c r="D425" s="65">
        <v>1</v>
      </c>
      <c r="E425" s="72">
        <v>1704617.4650000001</v>
      </c>
      <c r="F425" s="80">
        <v>2.4757563631789346E-2</v>
      </c>
      <c r="G425" s="100">
        <v>1704618</v>
      </c>
      <c r="H425" s="68"/>
      <c r="I425" s="69">
        <v>68852391.549999997</v>
      </c>
      <c r="J425" s="69">
        <v>70557009.549999997</v>
      </c>
      <c r="K425" s="69">
        <v>68852391.549999997</v>
      </c>
      <c r="L425" s="69">
        <v>70557009.549999997</v>
      </c>
      <c r="M425" s="70">
        <v>2.4757571402035054E-2</v>
      </c>
      <c r="O425" s="70" t="s">
        <v>102</v>
      </c>
    </row>
    <row r="426" spans="2:15">
      <c r="B426" s="67"/>
      <c r="C426" s="64">
        <v>43181</v>
      </c>
      <c r="D426" s="65">
        <v>1</v>
      </c>
      <c r="E426" s="72">
        <v>4621225.5</v>
      </c>
      <c r="F426" s="73">
        <v>6.5496334516915486E-2</v>
      </c>
      <c r="G426" s="77">
        <v>4337870.5</v>
      </c>
      <c r="H426" s="68"/>
      <c r="I426" s="69">
        <v>70557009.549999997</v>
      </c>
      <c r="J426" s="69">
        <v>74894880.049999997</v>
      </c>
      <c r="K426" s="69">
        <v>70557009.549999997</v>
      </c>
      <c r="L426" s="69">
        <v>74894880.049999997</v>
      </c>
      <c r="M426" s="70">
        <v>6.1480362159141426E-2</v>
      </c>
      <c r="O426" s="70" t="s">
        <v>102</v>
      </c>
    </row>
    <row r="427" spans="2:15">
      <c r="B427" s="67"/>
      <c r="C427" s="64">
        <v>43546</v>
      </c>
      <c r="D427" s="65">
        <v>1</v>
      </c>
      <c r="E427" s="72">
        <v>1818633.15</v>
      </c>
      <c r="F427" s="73">
        <v>2.4282476302597403E-2</v>
      </c>
      <c r="G427" s="77"/>
      <c r="H427" s="68"/>
      <c r="I427" s="69">
        <v>74894880.049999997</v>
      </c>
      <c r="J427" s="69">
        <v>74894880.049999997</v>
      </c>
      <c r="K427" s="69">
        <v>74894880.049999997</v>
      </c>
      <c r="L427" s="69">
        <v>74894880.049999997</v>
      </c>
      <c r="M427" s="70">
        <v>0</v>
      </c>
      <c r="O427" s="70" t="s">
        <v>102</v>
      </c>
    </row>
    <row r="428" spans="2:15">
      <c r="B428" s="67"/>
      <c r="C428" s="64">
        <v>44285</v>
      </c>
      <c r="D428" s="65">
        <v>1</v>
      </c>
      <c r="E428" s="72">
        <v>0</v>
      </c>
      <c r="F428" s="73">
        <v>0</v>
      </c>
      <c r="G428" s="77"/>
      <c r="H428" s="68"/>
      <c r="I428" s="69">
        <v>74894880.049999997</v>
      </c>
      <c r="J428" s="69">
        <v>74894880.049999997</v>
      </c>
      <c r="K428" s="69">
        <v>74894880.049999997</v>
      </c>
      <c r="L428" s="69">
        <v>74894880.049999997</v>
      </c>
      <c r="M428" s="70">
        <v>0</v>
      </c>
      <c r="O428" s="70" t="s">
        <v>102</v>
      </c>
    </row>
    <row r="429" spans="2:15">
      <c r="C429" s="64">
        <v>44651</v>
      </c>
      <c r="D429" s="65">
        <v>1</v>
      </c>
      <c r="E429" s="79">
        <v>2553529</v>
      </c>
      <c r="F429" s="80">
        <v>3.4094840639243403E-2</v>
      </c>
      <c r="G429" s="81"/>
      <c r="H429" s="68"/>
      <c r="I429" s="69">
        <v>74894880.049999997</v>
      </c>
      <c r="J429" s="69">
        <v>74894880.049999997</v>
      </c>
      <c r="K429" s="69">
        <v>74894880.049999997</v>
      </c>
      <c r="L429" s="69">
        <v>74894880.049999997</v>
      </c>
      <c r="M429" s="70">
        <v>0</v>
      </c>
      <c r="O429" s="70" t="s">
        <v>102</v>
      </c>
    </row>
    <row r="430" spans="2:15">
      <c r="B430" s="114"/>
      <c r="C430" s="64">
        <v>45001</v>
      </c>
      <c r="D430" s="65">
        <v>1</v>
      </c>
      <c r="E430" s="72">
        <v>2295550</v>
      </c>
      <c r="F430" s="73">
        <v>3.0650292763236758E-2</v>
      </c>
      <c r="G430" s="68"/>
      <c r="H430" s="68"/>
      <c r="I430" s="69">
        <v>74894880.049999997</v>
      </c>
      <c r="J430" s="69">
        <v>74894880.049999997</v>
      </c>
      <c r="K430" s="69">
        <v>74894880.049999997</v>
      </c>
      <c r="L430" s="69">
        <v>74894880.049999997</v>
      </c>
      <c r="M430" s="70">
        <v>0</v>
      </c>
      <c r="O430" s="70" t="s">
        <v>102</v>
      </c>
    </row>
    <row r="431" spans="2:15">
      <c r="B431" s="248"/>
      <c r="C431" s="249">
        <v>45379</v>
      </c>
      <c r="D431" s="250">
        <v>1</v>
      </c>
      <c r="E431" s="251">
        <v>1080480.29</v>
      </c>
      <c r="F431" s="252">
        <f>E431/J431</f>
        <v>1.4426624213546626E-2</v>
      </c>
      <c r="G431" s="253"/>
      <c r="H431" s="253"/>
      <c r="I431" s="254">
        <v>74894880.049999997</v>
      </c>
      <c r="J431" s="254">
        <v>74894880.049999997</v>
      </c>
      <c r="K431" s="254">
        <v>74894880.049999997</v>
      </c>
      <c r="L431" s="254">
        <v>74894880.049999997</v>
      </c>
      <c r="M431" s="255">
        <v>0</v>
      </c>
      <c r="O431" s="255" t="s">
        <v>102</v>
      </c>
    </row>
    <row r="432" spans="2:15">
      <c r="B432" s="38" t="s">
        <v>10</v>
      </c>
      <c r="C432" s="64">
        <v>37340</v>
      </c>
      <c r="D432" s="65">
        <v>1</v>
      </c>
      <c r="E432" s="79">
        <v>1040000</v>
      </c>
      <c r="F432" s="80">
        <v>0.08</v>
      </c>
      <c r="G432" s="98">
        <v>4000000</v>
      </c>
      <c r="H432" s="68"/>
      <c r="I432" s="98">
        <v>13000000</v>
      </c>
      <c r="J432" s="69">
        <v>17000000</v>
      </c>
      <c r="K432" s="98">
        <v>13000000</v>
      </c>
      <c r="L432" s="69">
        <v>17000000</v>
      </c>
      <c r="M432" s="70">
        <v>0.30769230769230771</v>
      </c>
      <c r="O432" s="70" t="s">
        <v>102</v>
      </c>
    </row>
    <row r="433" spans="2:15">
      <c r="C433" s="64">
        <v>37711</v>
      </c>
      <c r="D433" s="65">
        <v>1</v>
      </c>
      <c r="E433" s="79">
        <v>2100000</v>
      </c>
      <c r="F433" s="80">
        <v>0.12352941176470589</v>
      </c>
      <c r="G433" s="98">
        <v>2000000</v>
      </c>
      <c r="H433" s="68"/>
      <c r="I433" s="98">
        <v>17000000</v>
      </c>
      <c r="J433" s="69">
        <v>19000000</v>
      </c>
      <c r="K433" s="98">
        <v>17000000</v>
      </c>
      <c r="L433" s="69">
        <v>19000000</v>
      </c>
      <c r="M433" s="70">
        <v>0.11764705882352941</v>
      </c>
      <c r="O433" s="70" t="s">
        <v>102</v>
      </c>
    </row>
    <row r="434" spans="2:15">
      <c r="C434" s="64">
        <v>38280</v>
      </c>
      <c r="D434" s="65">
        <v>1</v>
      </c>
      <c r="E434" s="79"/>
      <c r="F434" s="80">
        <v>0</v>
      </c>
      <c r="G434" s="98">
        <v>2000000</v>
      </c>
      <c r="H434" s="68"/>
      <c r="I434" s="98">
        <v>19000000</v>
      </c>
      <c r="J434" s="69">
        <v>21000000</v>
      </c>
      <c r="K434" s="98">
        <v>19000000</v>
      </c>
      <c r="L434" s="69">
        <v>21000000</v>
      </c>
      <c r="M434" s="70">
        <v>0.10526315789473684</v>
      </c>
      <c r="O434" s="70" t="s">
        <v>102</v>
      </c>
    </row>
    <row r="435" spans="2:15">
      <c r="C435" s="64">
        <v>38419</v>
      </c>
      <c r="D435" s="65">
        <v>1</v>
      </c>
      <c r="E435" s="79">
        <v>4052142</v>
      </c>
      <c r="F435" s="80">
        <v>0.19295914285714286</v>
      </c>
      <c r="G435" s="98"/>
      <c r="H435" s="68"/>
      <c r="I435" s="98">
        <v>21000000</v>
      </c>
      <c r="J435" s="69">
        <v>21000000</v>
      </c>
      <c r="K435" s="98">
        <v>21000000</v>
      </c>
      <c r="L435" s="69">
        <v>21000000</v>
      </c>
      <c r="M435" s="70">
        <v>0</v>
      </c>
      <c r="O435" s="70" t="s">
        <v>102</v>
      </c>
    </row>
    <row r="436" spans="2:15">
      <c r="C436" s="64">
        <v>38797</v>
      </c>
      <c r="D436" s="65">
        <v>1</v>
      </c>
      <c r="E436" s="79">
        <v>3561658</v>
      </c>
      <c r="F436" s="80">
        <v>0.1696027619047619</v>
      </c>
      <c r="G436" s="98"/>
      <c r="H436" s="68"/>
      <c r="I436" s="98">
        <v>21000000</v>
      </c>
      <c r="J436" s="69">
        <v>21000000</v>
      </c>
      <c r="K436" s="98">
        <v>21000000</v>
      </c>
      <c r="L436" s="69">
        <v>21000000</v>
      </c>
      <c r="M436" s="70">
        <v>0</v>
      </c>
      <c r="O436" s="70" t="s">
        <v>102</v>
      </c>
    </row>
    <row r="437" spans="2:15">
      <c r="C437" s="64">
        <v>39182</v>
      </c>
      <c r="D437" s="65">
        <v>1</v>
      </c>
      <c r="E437" s="79">
        <v>5105975</v>
      </c>
      <c r="F437" s="80">
        <v>0.24314166666666667</v>
      </c>
      <c r="G437" s="98"/>
      <c r="H437" s="68"/>
      <c r="I437" s="98">
        <v>21000000</v>
      </c>
      <c r="J437" s="69">
        <v>21000000</v>
      </c>
      <c r="K437" s="98">
        <v>21000000</v>
      </c>
      <c r="L437" s="69">
        <v>21000000</v>
      </c>
      <c r="M437" s="70">
        <v>0</v>
      </c>
      <c r="O437" s="70" t="s">
        <v>102</v>
      </c>
    </row>
    <row r="438" spans="2:15">
      <c r="C438" s="64">
        <v>39539</v>
      </c>
      <c r="D438" s="65">
        <v>1</v>
      </c>
      <c r="E438" s="79">
        <v>6804025</v>
      </c>
      <c r="F438" s="80">
        <v>0.32400119047619047</v>
      </c>
      <c r="G438" s="98"/>
      <c r="H438" s="68"/>
      <c r="I438" s="98">
        <v>21000000</v>
      </c>
      <c r="J438" s="69">
        <v>21000000</v>
      </c>
      <c r="K438" s="98">
        <v>21000000</v>
      </c>
      <c r="L438" s="69">
        <v>21000000</v>
      </c>
      <c r="M438" s="70">
        <v>0</v>
      </c>
      <c r="O438" s="70" t="s">
        <v>102</v>
      </c>
    </row>
    <row r="439" spans="2:15">
      <c r="C439" s="64">
        <v>40251</v>
      </c>
      <c r="D439" s="65">
        <v>1</v>
      </c>
      <c r="E439" s="79">
        <v>5672695</v>
      </c>
      <c r="F439" s="80">
        <v>0.27012833333333336</v>
      </c>
      <c r="G439" s="98"/>
      <c r="H439" s="68"/>
      <c r="I439" s="98">
        <v>21000000</v>
      </c>
      <c r="J439" s="69">
        <v>21000000</v>
      </c>
      <c r="K439" s="98">
        <v>21000000</v>
      </c>
      <c r="L439" s="69">
        <v>21000000</v>
      </c>
      <c r="M439" s="70">
        <v>0</v>
      </c>
      <c r="O439" s="70" t="s">
        <v>102</v>
      </c>
    </row>
    <row r="440" spans="2:15">
      <c r="C440" s="64">
        <v>40647</v>
      </c>
      <c r="D440" s="65">
        <v>1</v>
      </c>
      <c r="E440" s="79">
        <v>7446234</v>
      </c>
      <c r="F440" s="80">
        <v>0.35458257142857141</v>
      </c>
      <c r="G440" s="98"/>
      <c r="H440" s="68"/>
      <c r="I440" s="98">
        <v>21000000</v>
      </c>
      <c r="J440" s="69">
        <v>21000000</v>
      </c>
      <c r="K440" s="98">
        <v>21000000</v>
      </c>
      <c r="L440" s="69">
        <v>21000000</v>
      </c>
      <c r="M440" s="70">
        <v>0</v>
      </c>
      <c r="O440" s="70" t="s">
        <v>102</v>
      </c>
    </row>
    <row r="441" spans="2:15">
      <c r="C441" s="64">
        <v>41010</v>
      </c>
      <c r="D441" s="65">
        <v>1</v>
      </c>
      <c r="E441" s="79">
        <v>8274385</v>
      </c>
      <c r="F441" s="80">
        <v>0.39401833333333336</v>
      </c>
      <c r="G441" s="98"/>
      <c r="H441" s="68"/>
      <c r="I441" s="98">
        <v>21000000</v>
      </c>
      <c r="J441" s="69">
        <v>21000000</v>
      </c>
      <c r="K441" s="98">
        <v>21000000</v>
      </c>
      <c r="L441" s="69">
        <v>21000000</v>
      </c>
      <c r="M441" s="70">
        <v>0</v>
      </c>
      <c r="O441" s="70" t="s">
        <v>102</v>
      </c>
    </row>
    <row r="442" spans="2:15">
      <c r="C442" s="64">
        <v>41373</v>
      </c>
      <c r="D442" s="65">
        <v>1</v>
      </c>
      <c r="E442" s="79">
        <v>6569000</v>
      </c>
      <c r="F442" s="80">
        <v>0.31280952380952382</v>
      </c>
      <c r="G442" s="98"/>
      <c r="H442" s="68"/>
      <c r="I442" s="98">
        <v>21000000</v>
      </c>
      <c r="J442" s="69">
        <v>21000000</v>
      </c>
      <c r="K442" s="98">
        <v>21000000</v>
      </c>
      <c r="L442" s="69">
        <v>21000000</v>
      </c>
      <c r="M442" s="70">
        <v>0</v>
      </c>
      <c r="O442" s="70" t="s">
        <v>102</v>
      </c>
    </row>
    <row r="443" spans="2:15">
      <c r="C443" s="64">
        <v>41743</v>
      </c>
      <c r="D443" s="65">
        <v>1</v>
      </c>
      <c r="E443" s="72">
        <v>11132903</v>
      </c>
      <c r="F443" s="80">
        <v>0.53013823809523808</v>
      </c>
      <c r="G443" s="109"/>
      <c r="H443" s="110"/>
      <c r="I443" s="69">
        <v>21000000</v>
      </c>
      <c r="J443" s="69">
        <v>21000000</v>
      </c>
      <c r="K443" s="69">
        <v>21000000</v>
      </c>
      <c r="L443" s="69">
        <v>21000000</v>
      </c>
      <c r="M443" s="70">
        <v>0</v>
      </c>
      <c r="O443" s="70" t="s">
        <v>102</v>
      </c>
    </row>
    <row r="444" spans="2:15">
      <c r="C444" s="64">
        <v>42108</v>
      </c>
      <c r="D444" s="65">
        <v>1</v>
      </c>
      <c r="E444" s="79">
        <v>13012120</v>
      </c>
      <c r="F444" s="80">
        <v>0.6196247619047619</v>
      </c>
      <c r="G444" s="68"/>
      <c r="H444" s="68"/>
      <c r="I444" s="98">
        <v>21000000</v>
      </c>
      <c r="J444" s="69">
        <v>21000000</v>
      </c>
      <c r="K444" s="98">
        <v>21000000</v>
      </c>
      <c r="L444" s="69">
        <v>21000000</v>
      </c>
      <c r="M444" s="70">
        <v>0</v>
      </c>
      <c r="O444" s="70" t="s">
        <v>102</v>
      </c>
    </row>
    <row r="445" spans="2:15">
      <c r="C445" s="64">
        <v>42474</v>
      </c>
      <c r="D445" s="65">
        <v>1</v>
      </c>
      <c r="E445" s="79">
        <v>12604046.4</v>
      </c>
      <c r="F445" s="80">
        <v>0.60019268571428575</v>
      </c>
      <c r="G445" s="68"/>
      <c r="H445" s="68"/>
      <c r="I445" s="98">
        <v>21000000</v>
      </c>
      <c r="J445" s="69">
        <v>21000000</v>
      </c>
      <c r="K445" s="98">
        <v>21000000</v>
      </c>
      <c r="L445" s="69">
        <v>21000000</v>
      </c>
      <c r="M445" s="70">
        <v>0</v>
      </c>
      <c r="O445" s="70" t="s">
        <v>102</v>
      </c>
    </row>
    <row r="446" spans="2:15">
      <c r="C446" s="64">
        <v>42823</v>
      </c>
      <c r="D446" s="65">
        <v>1</v>
      </c>
      <c r="E446" s="79">
        <v>7153694</v>
      </c>
      <c r="F446" s="80">
        <v>0.34065209523809525</v>
      </c>
      <c r="G446" s="68"/>
      <c r="H446" s="68"/>
      <c r="I446" s="98">
        <v>21000000</v>
      </c>
      <c r="J446" s="69">
        <v>21000000</v>
      </c>
      <c r="K446" s="98">
        <v>21000000</v>
      </c>
      <c r="L446" s="69">
        <v>21000000</v>
      </c>
      <c r="M446" s="70">
        <v>0</v>
      </c>
      <c r="O446" s="70" t="s">
        <v>102</v>
      </c>
    </row>
    <row r="447" spans="2:15">
      <c r="B447" s="67"/>
      <c r="C447" s="64">
        <v>43180</v>
      </c>
      <c r="D447" s="65">
        <v>1</v>
      </c>
      <c r="E447" s="72">
        <v>8861944</v>
      </c>
      <c r="F447" s="73">
        <v>0.42199733333333334</v>
      </c>
      <c r="G447" s="77"/>
      <c r="H447" s="68"/>
      <c r="I447" s="69">
        <v>21000000</v>
      </c>
      <c r="J447" s="69">
        <v>21000000</v>
      </c>
      <c r="K447" s="69">
        <v>21000000</v>
      </c>
      <c r="L447" s="69">
        <v>21000000</v>
      </c>
      <c r="M447" s="70">
        <v>0</v>
      </c>
      <c r="O447" s="70" t="s">
        <v>102</v>
      </c>
    </row>
    <row r="448" spans="2:15">
      <c r="C448" s="64">
        <v>43544</v>
      </c>
      <c r="D448" s="65">
        <v>1</v>
      </c>
      <c r="E448" s="72">
        <v>10021744</v>
      </c>
      <c r="F448" s="80">
        <v>0.47722590476190474</v>
      </c>
      <c r="G448" s="100"/>
      <c r="H448" s="68"/>
      <c r="I448" s="69">
        <v>21000000</v>
      </c>
      <c r="J448" s="69">
        <v>21000000</v>
      </c>
      <c r="K448" s="69">
        <v>21000000</v>
      </c>
      <c r="L448" s="69">
        <v>21000000</v>
      </c>
      <c r="M448" s="70">
        <v>0</v>
      </c>
      <c r="O448" s="70" t="s">
        <v>102</v>
      </c>
    </row>
    <row r="449" spans="2:15">
      <c r="B449" s="67"/>
      <c r="C449" s="64">
        <v>43979</v>
      </c>
      <c r="D449" s="65">
        <v>1</v>
      </c>
      <c r="E449" s="72">
        <v>2672483</v>
      </c>
      <c r="F449" s="73">
        <v>0.12726109523809523</v>
      </c>
      <c r="G449" s="77"/>
      <c r="H449" s="68"/>
      <c r="I449" s="69">
        <v>21000000</v>
      </c>
      <c r="J449" s="69">
        <v>21000000</v>
      </c>
      <c r="K449" s="69">
        <v>21000000</v>
      </c>
      <c r="L449" s="69">
        <v>21000000</v>
      </c>
      <c r="M449" s="70">
        <v>0</v>
      </c>
      <c r="O449" s="70" t="s">
        <v>102</v>
      </c>
    </row>
    <row r="450" spans="2:15">
      <c r="B450" s="67"/>
      <c r="C450" s="64">
        <v>44281</v>
      </c>
      <c r="D450" s="65">
        <v>1</v>
      </c>
      <c r="E450" s="72">
        <v>6550000</v>
      </c>
      <c r="F450" s="73">
        <v>0.31190476190476191</v>
      </c>
      <c r="G450" s="77"/>
      <c r="H450" s="68"/>
      <c r="I450" s="69">
        <v>21000000</v>
      </c>
      <c r="J450" s="69">
        <v>21000000</v>
      </c>
      <c r="K450" s="69">
        <v>21000000</v>
      </c>
      <c r="L450" s="69">
        <v>21000000</v>
      </c>
      <c r="M450" s="70">
        <v>0</v>
      </c>
      <c r="O450" s="70" t="s">
        <v>102</v>
      </c>
    </row>
    <row r="451" spans="2:15">
      <c r="B451" s="114"/>
      <c r="C451" s="64">
        <v>44648</v>
      </c>
      <c r="D451" s="65">
        <v>1</v>
      </c>
      <c r="E451" s="72">
        <v>9757282</v>
      </c>
      <c r="F451" s="73">
        <v>0.46463247619047621</v>
      </c>
      <c r="G451" s="68"/>
      <c r="H451" s="68"/>
      <c r="I451" s="69">
        <v>21000000</v>
      </c>
      <c r="J451" s="69">
        <v>21000000</v>
      </c>
      <c r="K451" s="69">
        <v>21000000</v>
      </c>
      <c r="L451" s="69">
        <v>21000000</v>
      </c>
      <c r="M451" s="70">
        <v>0</v>
      </c>
      <c r="O451" s="70" t="s">
        <v>102</v>
      </c>
    </row>
    <row r="452" spans="2:15">
      <c r="B452" s="114"/>
      <c r="C452" s="64">
        <v>45008</v>
      </c>
      <c r="D452" s="65">
        <v>1</v>
      </c>
      <c r="E452" s="72">
        <v>11251445</v>
      </c>
      <c r="F452" s="73">
        <v>0.5357830952380952</v>
      </c>
      <c r="G452" s="68"/>
      <c r="H452" s="68"/>
      <c r="I452" s="69">
        <v>21000000</v>
      </c>
      <c r="J452" s="69">
        <v>21000000</v>
      </c>
      <c r="K452" s="69">
        <v>21000000</v>
      </c>
      <c r="L452" s="69">
        <v>21000000</v>
      </c>
      <c r="M452" s="70">
        <v>0</v>
      </c>
      <c r="O452" s="70" t="s">
        <v>102</v>
      </c>
    </row>
    <row r="453" spans="2:15">
      <c r="B453" s="114"/>
      <c r="C453" s="64">
        <v>45373</v>
      </c>
      <c r="D453" s="65">
        <v>1</v>
      </c>
      <c r="E453" s="72">
        <v>11859877</v>
      </c>
      <c r="F453" s="73">
        <f>E453/L453</f>
        <v>0.56475604761904763</v>
      </c>
      <c r="G453" s="68"/>
      <c r="H453" s="68"/>
      <c r="I453" s="69">
        <v>21000000</v>
      </c>
      <c r="J453" s="69">
        <v>21000000</v>
      </c>
      <c r="K453" s="69">
        <v>21000000</v>
      </c>
      <c r="L453" s="69">
        <v>21000000</v>
      </c>
      <c r="M453" s="70">
        <v>0</v>
      </c>
      <c r="O453" s="70" t="s">
        <v>102</v>
      </c>
    </row>
    <row r="454" spans="2:15">
      <c r="B454" s="121"/>
      <c r="C454" s="122">
        <v>45742</v>
      </c>
      <c r="D454" s="123">
        <v>1</v>
      </c>
      <c r="E454" s="124">
        <v>11454133</v>
      </c>
      <c r="F454" s="125">
        <f>E454/L454</f>
        <v>0.54543490476190482</v>
      </c>
      <c r="G454" s="126"/>
      <c r="H454" s="126"/>
      <c r="I454" s="127">
        <v>21000000</v>
      </c>
      <c r="J454" s="127">
        <v>21000000</v>
      </c>
      <c r="K454" s="127">
        <v>21000000</v>
      </c>
      <c r="L454" s="127">
        <v>21000000</v>
      </c>
      <c r="M454" s="128">
        <v>0</v>
      </c>
      <c r="O454" s="128" t="s">
        <v>102</v>
      </c>
    </row>
    <row r="455" spans="2:15">
      <c r="B455" s="38" t="s">
        <v>11</v>
      </c>
      <c r="C455" s="64">
        <v>37320</v>
      </c>
      <c r="D455" s="65">
        <v>1</v>
      </c>
      <c r="E455" s="79">
        <v>1500000</v>
      </c>
      <c r="F455" s="80">
        <v>0.15</v>
      </c>
      <c r="G455" s="98">
        <v>3000000</v>
      </c>
      <c r="H455" s="68"/>
      <c r="I455" s="98">
        <v>10000000</v>
      </c>
      <c r="J455" s="69">
        <v>13000000</v>
      </c>
      <c r="K455" s="98">
        <v>10000000</v>
      </c>
      <c r="L455" s="69">
        <v>13000000</v>
      </c>
      <c r="M455" s="70">
        <v>0.3</v>
      </c>
      <c r="O455" s="70" t="s">
        <v>102</v>
      </c>
    </row>
    <row r="456" spans="2:15">
      <c r="C456" s="64">
        <v>37698</v>
      </c>
      <c r="D456" s="65">
        <v>1</v>
      </c>
      <c r="E456" s="72"/>
      <c r="F456" s="80">
        <v>0</v>
      </c>
      <c r="G456" s="98">
        <v>2600000</v>
      </c>
      <c r="H456" s="68"/>
      <c r="I456" s="98">
        <v>13000000</v>
      </c>
      <c r="J456" s="69">
        <v>15600000</v>
      </c>
      <c r="K456" s="98">
        <v>13000000</v>
      </c>
      <c r="L456" s="69">
        <v>15600000</v>
      </c>
      <c r="M456" s="70">
        <v>0.2</v>
      </c>
      <c r="O456" s="70" t="s">
        <v>102</v>
      </c>
    </row>
    <row r="457" spans="2:15">
      <c r="C457" s="64">
        <v>38065</v>
      </c>
      <c r="D457" s="65">
        <v>1</v>
      </c>
      <c r="E457" s="79">
        <v>530400</v>
      </c>
      <c r="F457" s="80">
        <v>3.4000000000000002E-2</v>
      </c>
      <c r="G457" s="98">
        <v>1400000</v>
      </c>
      <c r="H457" s="68"/>
      <c r="I457" s="98">
        <v>15600000</v>
      </c>
      <c r="J457" s="69">
        <v>17000000</v>
      </c>
      <c r="K457" s="98">
        <v>15600000</v>
      </c>
      <c r="L457" s="69">
        <v>17000000</v>
      </c>
      <c r="M457" s="70">
        <v>8.9743589743589744E-2</v>
      </c>
      <c r="O457" s="70" t="s">
        <v>102</v>
      </c>
    </row>
    <row r="458" spans="2:15">
      <c r="C458" s="64">
        <v>38428</v>
      </c>
      <c r="D458" s="65">
        <v>1</v>
      </c>
      <c r="E458" s="79">
        <v>610000</v>
      </c>
      <c r="F458" s="80">
        <v>3.5882352941176469E-2</v>
      </c>
      <c r="G458" s="109">
        <v>1200000</v>
      </c>
      <c r="H458" s="68"/>
      <c r="I458" s="69">
        <v>17000000</v>
      </c>
      <c r="J458" s="69">
        <v>18200000</v>
      </c>
      <c r="K458" s="69">
        <v>17000000</v>
      </c>
      <c r="L458" s="69">
        <v>18200000</v>
      </c>
      <c r="M458" s="70">
        <v>7.0588235294117646E-2</v>
      </c>
      <c r="O458" s="70" t="s">
        <v>102</v>
      </c>
    </row>
    <row r="459" spans="2:15">
      <c r="C459" s="64">
        <v>38792</v>
      </c>
      <c r="D459" s="65">
        <v>1</v>
      </c>
      <c r="E459" s="79">
        <v>1200000</v>
      </c>
      <c r="F459" s="80">
        <v>6.5934065934065936E-2</v>
      </c>
      <c r="G459" s="109">
        <v>4000000</v>
      </c>
      <c r="H459" s="68"/>
      <c r="I459" s="69">
        <v>18200000</v>
      </c>
      <c r="J459" s="69">
        <v>22200000</v>
      </c>
      <c r="K459" s="69">
        <v>18200000</v>
      </c>
      <c r="L459" s="69">
        <v>22200000</v>
      </c>
      <c r="M459" s="70">
        <f t="shared" ref="M459:M472" si="1">(J459/I459)-1</f>
        <v>0.21978021978021989</v>
      </c>
      <c r="O459" s="70" t="s">
        <v>102</v>
      </c>
    </row>
    <row r="460" spans="2:15">
      <c r="C460" s="64">
        <v>39163</v>
      </c>
      <c r="D460" s="65">
        <v>1</v>
      </c>
      <c r="E460" s="79">
        <v>1000000</v>
      </c>
      <c r="F460" s="80">
        <v>4.5045045045045043E-2</v>
      </c>
      <c r="G460" s="109">
        <v>2800000</v>
      </c>
      <c r="H460" s="68"/>
      <c r="I460" s="69">
        <v>22200000</v>
      </c>
      <c r="J460" s="69">
        <v>25000000</v>
      </c>
      <c r="K460" s="69">
        <v>22200000</v>
      </c>
      <c r="L460" s="69">
        <v>25000000</v>
      </c>
      <c r="M460" s="70">
        <f t="shared" si="1"/>
        <v>0.12612612612612617</v>
      </c>
      <c r="O460" s="70" t="s">
        <v>102</v>
      </c>
    </row>
    <row r="461" spans="2:15">
      <c r="C461" s="64">
        <v>39534</v>
      </c>
      <c r="D461" s="65">
        <v>1</v>
      </c>
      <c r="E461" s="79">
        <v>750000</v>
      </c>
      <c r="F461" s="80">
        <v>0.03</v>
      </c>
      <c r="G461" s="109">
        <v>2500000</v>
      </c>
      <c r="H461" s="68"/>
      <c r="I461" s="69">
        <v>25000000</v>
      </c>
      <c r="J461" s="69">
        <v>27500000</v>
      </c>
      <c r="K461" s="69">
        <v>25000000</v>
      </c>
      <c r="L461" s="69">
        <v>27500000</v>
      </c>
      <c r="M461" s="70">
        <f t="shared" si="1"/>
        <v>0.10000000000000009</v>
      </c>
      <c r="O461" s="70" t="s">
        <v>102</v>
      </c>
    </row>
    <row r="462" spans="2:15">
      <c r="C462" s="64">
        <v>39891</v>
      </c>
      <c r="D462" s="65">
        <v>1</v>
      </c>
      <c r="E462" s="79">
        <v>1200000</v>
      </c>
      <c r="F462" s="80">
        <v>4.363636363636364E-2</v>
      </c>
      <c r="G462" s="109">
        <v>3500000</v>
      </c>
      <c r="H462" s="110"/>
      <c r="I462" s="69">
        <v>27500000</v>
      </c>
      <c r="J462" s="69">
        <v>31000000</v>
      </c>
      <c r="K462" s="69">
        <v>27500000</v>
      </c>
      <c r="L462" s="69">
        <v>31000000</v>
      </c>
      <c r="M462" s="70">
        <f t="shared" si="1"/>
        <v>0.1272727272727272</v>
      </c>
      <c r="O462" s="70" t="s">
        <v>102</v>
      </c>
    </row>
    <row r="463" spans="2:15">
      <c r="C463" s="64">
        <v>40262</v>
      </c>
      <c r="D463" s="65">
        <v>1</v>
      </c>
      <c r="E463" s="79">
        <v>2000000</v>
      </c>
      <c r="F463" s="80">
        <v>6.4516129032258063E-2</v>
      </c>
      <c r="G463" s="109">
        <v>3000000</v>
      </c>
      <c r="H463" s="110"/>
      <c r="I463" s="69">
        <v>31000000</v>
      </c>
      <c r="J463" s="69">
        <v>34000000</v>
      </c>
      <c r="K463" s="69">
        <v>31000000</v>
      </c>
      <c r="L463" s="69">
        <v>34000000</v>
      </c>
      <c r="M463" s="70">
        <f t="shared" si="1"/>
        <v>9.6774193548387011E-2</v>
      </c>
      <c r="O463" s="70" t="s">
        <v>102</v>
      </c>
    </row>
    <row r="464" spans="2:15">
      <c r="C464" s="64">
        <v>40632</v>
      </c>
      <c r="D464" s="65">
        <v>1</v>
      </c>
      <c r="E464" s="79">
        <v>2000000</v>
      </c>
      <c r="F464" s="80">
        <v>5.8823529411764705E-2</v>
      </c>
      <c r="G464" s="109"/>
      <c r="H464" s="110"/>
      <c r="I464" s="69">
        <v>34000000</v>
      </c>
      <c r="J464" s="69">
        <v>34000000</v>
      </c>
      <c r="K464" s="69">
        <v>34000000</v>
      </c>
      <c r="L464" s="69">
        <v>34000000</v>
      </c>
      <c r="M464" s="70">
        <f t="shared" si="1"/>
        <v>0</v>
      </c>
      <c r="O464" s="70" t="s">
        <v>102</v>
      </c>
    </row>
    <row r="465" spans="2:15">
      <c r="C465" s="64">
        <v>40995</v>
      </c>
      <c r="D465" s="65">
        <v>1</v>
      </c>
      <c r="E465" s="79">
        <v>1000000</v>
      </c>
      <c r="F465" s="80">
        <v>2.9411764705882353E-2</v>
      </c>
      <c r="G465" s="109">
        <v>1000000</v>
      </c>
      <c r="H465" s="110"/>
      <c r="I465" s="69">
        <v>34000000</v>
      </c>
      <c r="J465" s="69">
        <v>35000000</v>
      </c>
      <c r="K465" s="69">
        <v>34000000</v>
      </c>
      <c r="L465" s="69">
        <v>35000000</v>
      </c>
      <c r="M465" s="70">
        <f t="shared" si="1"/>
        <v>2.9411764705882248E-2</v>
      </c>
      <c r="O465" s="70" t="s">
        <v>102</v>
      </c>
    </row>
    <row r="466" spans="2:15">
      <c r="C466" s="64">
        <v>41358</v>
      </c>
      <c r="D466" s="65">
        <v>1</v>
      </c>
      <c r="E466" s="79">
        <v>350000</v>
      </c>
      <c r="F466" s="80">
        <v>0.01</v>
      </c>
      <c r="G466" s="109">
        <v>1000000</v>
      </c>
      <c r="H466" s="110"/>
      <c r="I466" s="69">
        <v>35000000</v>
      </c>
      <c r="J466" s="69">
        <f>I466+G466</f>
        <v>36000000</v>
      </c>
      <c r="K466" s="69">
        <v>35000000</v>
      </c>
      <c r="L466" s="69">
        <f>J466/1</f>
        <v>36000000</v>
      </c>
      <c r="M466" s="70">
        <f t="shared" si="1"/>
        <v>2.857142857142847E-2</v>
      </c>
      <c r="O466" s="70" t="s">
        <v>102</v>
      </c>
    </row>
    <row r="467" spans="2:15">
      <c r="C467" s="64">
        <v>41729</v>
      </c>
      <c r="D467" s="65">
        <v>1</v>
      </c>
      <c r="E467" s="79"/>
      <c r="F467" s="80">
        <v>0</v>
      </c>
      <c r="G467" s="81">
        <v>1600000</v>
      </c>
      <c r="H467" s="68">
        <v>2000000</v>
      </c>
      <c r="I467" s="69">
        <f>J466</f>
        <v>36000000</v>
      </c>
      <c r="J467" s="69">
        <f>I467+G467+H467</f>
        <v>39600000</v>
      </c>
      <c r="K467" s="69">
        <f>I467/1</f>
        <v>36000000</v>
      </c>
      <c r="L467" s="69">
        <f>J467/1</f>
        <v>39600000</v>
      </c>
      <c r="M467" s="70">
        <f t="shared" si="1"/>
        <v>0.10000000000000009</v>
      </c>
      <c r="O467" s="70" t="s">
        <v>102</v>
      </c>
    </row>
    <row r="468" spans="2:15">
      <c r="C468" s="64">
        <v>42116</v>
      </c>
      <c r="D468" s="65">
        <v>1</v>
      </c>
      <c r="E468" s="79"/>
      <c r="F468" s="80">
        <v>0</v>
      </c>
      <c r="G468" s="68"/>
      <c r="H468" s="68"/>
      <c r="I468" s="98">
        <f>L467</f>
        <v>39600000</v>
      </c>
      <c r="J468" s="69">
        <f>I468</f>
        <v>39600000</v>
      </c>
      <c r="K468" s="98">
        <f>I468/1</f>
        <v>39600000</v>
      </c>
      <c r="L468" s="69">
        <f>J468/1</f>
        <v>39600000</v>
      </c>
      <c r="M468" s="70">
        <f t="shared" si="1"/>
        <v>0</v>
      </c>
      <c r="O468" s="70" t="s">
        <v>102</v>
      </c>
    </row>
    <row r="469" spans="2:15">
      <c r="C469" s="64">
        <v>42487</v>
      </c>
      <c r="D469" s="65">
        <v>1</v>
      </c>
      <c r="E469" s="79"/>
      <c r="F469" s="80">
        <v>0</v>
      </c>
      <c r="G469" s="68"/>
      <c r="H469" s="68"/>
      <c r="I469" s="98">
        <f t="shared" ref="I469:I475" si="2">J468</f>
        <v>39600000</v>
      </c>
      <c r="J469" s="98">
        <f t="shared" ref="J469:K472" si="3">K468</f>
        <v>39600000</v>
      </c>
      <c r="K469" s="98">
        <f t="shared" si="3"/>
        <v>39600000</v>
      </c>
      <c r="L469" s="98">
        <f>L468</f>
        <v>39600000</v>
      </c>
      <c r="M469" s="70">
        <f t="shared" si="1"/>
        <v>0</v>
      </c>
      <c r="O469" s="70" t="s">
        <v>102</v>
      </c>
    </row>
    <row r="470" spans="2:15">
      <c r="C470" s="64">
        <v>42809</v>
      </c>
      <c r="D470" s="65">
        <v>1</v>
      </c>
      <c r="E470" s="79"/>
      <c r="F470" s="80">
        <v>0</v>
      </c>
      <c r="G470" s="68"/>
      <c r="H470" s="68"/>
      <c r="I470" s="98">
        <f t="shared" si="2"/>
        <v>39600000</v>
      </c>
      <c r="J470" s="98">
        <f t="shared" si="3"/>
        <v>39600000</v>
      </c>
      <c r="K470" s="98">
        <f t="shared" si="3"/>
        <v>39600000</v>
      </c>
      <c r="L470" s="98">
        <f>L469</f>
        <v>39600000</v>
      </c>
      <c r="M470" s="70">
        <f t="shared" si="1"/>
        <v>0</v>
      </c>
      <c r="O470" s="70" t="s">
        <v>102</v>
      </c>
    </row>
    <row r="471" spans="2:15">
      <c r="C471" s="64">
        <v>43174</v>
      </c>
      <c r="D471" s="65">
        <v>1</v>
      </c>
      <c r="E471" s="79"/>
      <c r="F471" s="80">
        <v>0</v>
      </c>
      <c r="G471" s="68"/>
      <c r="H471" s="68"/>
      <c r="I471" s="98">
        <f t="shared" si="2"/>
        <v>39600000</v>
      </c>
      <c r="J471" s="98">
        <f t="shared" si="3"/>
        <v>39600000</v>
      </c>
      <c r="K471" s="98">
        <f t="shared" si="3"/>
        <v>39600000</v>
      </c>
      <c r="L471" s="98">
        <f>L470</f>
        <v>39600000</v>
      </c>
      <c r="M471" s="70">
        <f t="shared" si="1"/>
        <v>0</v>
      </c>
      <c r="O471" s="70" t="s">
        <v>102</v>
      </c>
    </row>
    <row r="472" spans="2:15">
      <c r="C472" s="64">
        <v>43550</v>
      </c>
      <c r="D472" s="65">
        <v>1</v>
      </c>
      <c r="E472" s="72">
        <v>137636.4</v>
      </c>
      <c r="F472" s="80">
        <v>3.5657098445595853E-3</v>
      </c>
      <c r="G472" s="100"/>
      <c r="H472" s="68"/>
      <c r="I472" s="98">
        <f t="shared" si="2"/>
        <v>39600000</v>
      </c>
      <c r="J472" s="98">
        <f t="shared" si="3"/>
        <v>39600000</v>
      </c>
      <c r="K472" s="98">
        <f t="shared" si="3"/>
        <v>39600000</v>
      </c>
      <c r="L472" s="98">
        <f>L471</f>
        <v>39600000</v>
      </c>
      <c r="M472" s="70">
        <f t="shared" si="1"/>
        <v>0</v>
      </c>
      <c r="O472" s="70" t="s">
        <v>102</v>
      </c>
    </row>
    <row r="473" spans="2:15">
      <c r="C473" s="64">
        <v>44068</v>
      </c>
      <c r="D473" s="65">
        <v>1</v>
      </c>
      <c r="E473" s="79">
        <v>94292.4</v>
      </c>
      <c r="F473" s="80">
        <v>2.4428082901554403E-3</v>
      </c>
      <c r="G473" s="81">
        <v>5066000</v>
      </c>
      <c r="H473" s="68"/>
      <c r="I473" s="69">
        <f t="shared" si="2"/>
        <v>39600000</v>
      </c>
      <c r="J473" s="69">
        <f>I473+G473</f>
        <v>44666000</v>
      </c>
      <c r="K473" s="69">
        <f>L472</f>
        <v>39600000</v>
      </c>
      <c r="L473" s="69">
        <f>J473/1</f>
        <v>44666000</v>
      </c>
      <c r="M473" s="70">
        <f>(J473/I473)-1</f>
        <v>0.127929292929293</v>
      </c>
      <c r="O473" s="70" t="s">
        <v>102</v>
      </c>
    </row>
    <row r="474" spans="2:15">
      <c r="C474" s="64">
        <v>44344</v>
      </c>
      <c r="D474" s="65">
        <v>1</v>
      </c>
      <c r="E474" s="79">
        <v>0</v>
      </c>
      <c r="F474" s="80">
        <v>0</v>
      </c>
      <c r="G474" s="81">
        <v>5504719</v>
      </c>
      <c r="H474" s="68"/>
      <c r="I474" s="69">
        <f t="shared" si="2"/>
        <v>44666000</v>
      </c>
      <c r="J474" s="69">
        <f>I474+G474</f>
        <v>50170719</v>
      </c>
      <c r="K474" s="69">
        <v>43666000</v>
      </c>
      <c r="L474" s="69">
        <f>J474/1</f>
        <v>50170719</v>
      </c>
      <c r="M474" s="70">
        <f>(J474/I474)-1</f>
        <v>0.12324181704204551</v>
      </c>
      <c r="O474" s="70" t="s">
        <v>102</v>
      </c>
    </row>
    <row r="475" spans="2:15">
      <c r="C475" s="64">
        <v>44687</v>
      </c>
      <c r="D475" s="65">
        <v>1</v>
      </c>
      <c r="E475" s="79">
        <v>0</v>
      </c>
      <c r="F475" s="80">
        <v>0</v>
      </c>
      <c r="G475" s="81"/>
      <c r="H475" s="68"/>
      <c r="I475" s="69">
        <f t="shared" si="2"/>
        <v>50170719</v>
      </c>
      <c r="J475" s="69">
        <f>I475</f>
        <v>50170719</v>
      </c>
      <c r="K475" s="69">
        <f>I475</f>
        <v>50170719</v>
      </c>
      <c r="L475" s="69">
        <f>J475</f>
        <v>50170719</v>
      </c>
      <c r="M475" s="70">
        <f>(J475/I475)-1</f>
        <v>0</v>
      </c>
      <c r="O475" s="70" t="s">
        <v>102</v>
      </c>
    </row>
    <row r="476" spans="2:15">
      <c r="C476" s="64">
        <v>45058</v>
      </c>
      <c r="D476" s="65">
        <v>1</v>
      </c>
      <c r="E476" s="79">
        <v>117778</v>
      </c>
      <c r="F476" s="80">
        <v>3.0512435233160623E-3</v>
      </c>
      <c r="G476" s="81"/>
      <c r="H476" s="68"/>
      <c r="I476" s="69">
        <f>I475</f>
        <v>50170719</v>
      </c>
      <c r="J476" s="69">
        <f>J475</f>
        <v>50170719</v>
      </c>
      <c r="K476" s="69">
        <f>K475</f>
        <v>50170719</v>
      </c>
      <c r="L476" s="69">
        <f>L475</f>
        <v>50170719</v>
      </c>
      <c r="M476" s="70">
        <f>(J476/I476)-1</f>
        <v>0</v>
      </c>
      <c r="O476" s="70" t="s">
        <v>102</v>
      </c>
    </row>
    <row r="477" spans="2:15">
      <c r="B477" s="248"/>
      <c r="C477" s="249">
        <v>45408</v>
      </c>
      <c r="D477" s="250">
        <v>1</v>
      </c>
      <c r="E477" s="251">
        <v>89220.38</v>
      </c>
      <c r="F477" s="252">
        <f>E477/K477</f>
        <v>1.7783356861997533E-3</v>
      </c>
      <c r="G477" s="253">
        <v>12000000</v>
      </c>
      <c r="H477" s="253"/>
      <c r="I477" s="254">
        <f>J476</f>
        <v>50170719</v>
      </c>
      <c r="J477" s="254">
        <f>I477+G477</f>
        <v>62170719</v>
      </c>
      <c r="K477" s="254">
        <f>K476</f>
        <v>50170719</v>
      </c>
      <c r="L477" s="254">
        <f>J477/1</f>
        <v>62170719</v>
      </c>
      <c r="M477" s="255">
        <f>(J477/I477)-1</f>
        <v>0.2391833371971408</v>
      </c>
      <c r="O477" s="255" t="s">
        <v>102</v>
      </c>
    </row>
    <row r="478" spans="2:15">
      <c r="B478" s="111" t="s">
        <v>23</v>
      </c>
      <c r="C478" s="64">
        <v>37340</v>
      </c>
      <c r="D478" s="65">
        <v>4</v>
      </c>
      <c r="E478" s="79">
        <v>24577200</v>
      </c>
      <c r="F478" s="80">
        <v>18</v>
      </c>
      <c r="G478" s="68"/>
      <c r="H478" s="68"/>
      <c r="I478" s="98">
        <v>5459164</v>
      </c>
      <c r="J478" s="69">
        <v>5459164</v>
      </c>
      <c r="K478" s="98">
        <v>1364791</v>
      </c>
      <c r="L478" s="69">
        <v>1364791</v>
      </c>
      <c r="M478" s="70">
        <v>0</v>
      </c>
      <c r="O478" s="70" t="s">
        <v>102</v>
      </c>
    </row>
    <row r="479" spans="2:15">
      <c r="B479" s="111"/>
      <c r="C479" s="64">
        <v>37340</v>
      </c>
      <c r="D479" s="65">
        <v>0.4</v>
      </c>
      <c r="E479" s="79"/>
      <c r="F479" s="80">
        <v>1.8</v>
      </c>
      <c r="G479" s="68"/>
      <c r="H479" s="112"/>
      <c r="I479" s="98">
        <v>2436</v>
      </c>
      <c r="J479" s="69">
        <v>2436</v>
      </c>
      <c r="K479" s="98">
        <v>6090</v>
      </c>
      <c r="L479" s="69">
        <v>6090</v>
      </c>
      <c r="M479" s="70">
        <v>0</v>
      </c>
      <c r="O479" s="70" t="s">
        <v>102</v>
      </c>
    </row>
    <row r="480" spans="2:15">
      <c r="C480" s="64">
        <v>37606</v>
      </c>
      <c r="D480" s="65">
        <v>4</v>
      </c>
      <c r="E480" s="79">
        <v>10923200</v>
      </c>
      <c r="F480" s="80">
        <v>8</v>
      </c>
      <c r="G480" s="98">
        <v>76461548</v>
      </c>
      <c r="H480" s="68"/>
      <c r="I480" s="98">
        <v>5459164</v>
      </c>
      <c r="J480" s="69">
        <v>81920712</v>
      </c>
      <c r="K480" s="98">
        <v>1364791</v>
      </c>
      <c r="L480" s="69">
        <v>20480178</v>
      </c>
      <c r="M480" s="70">
        <v>14.006091042511271</v>
      </c>
      <c r="O480" s="70" t="s">
        <v>102</v>
      </c>
    </row>
    <row r="481" spans="3:15">
      <c r="C481" s="64">
        <v>37606</v>
      </c>
      <c r="D481" s="65">
        <v>0.4</v>
      </c>
      <c r="E481" s="79"/>
      <c r="F481" s="80">
        <v>0.8</v>
      </c>
      <c r="G481" s="98">
        <v>852</v>
      </c>
      <c r="H481" s="68"/>
      <c r="I481" s="98">
        <v>2436</v>
      </c>
      <c r="J481" s="69">
        <v>3288</v>
      </c>
      <c r="K481" s="98">
        <v>6090</v>
      </c>
      <c r="L481" s="69">
        <v>8220</v>
      </c>
      <c r="M481" s="70">
        <v>0.34975369458128081</v>
      </c>
      <c r="O481" s="70" t="s">
        <v>102</v>
      </c>
    </row>
    <row r="482" spans="3:15">
      <c r="C482" s="64">
        <v>37708</v>
      </c>
      <c r="D482" s="65">
        <v>4</v>
      </c>
      <c r="E482" s="79">
        <v>33675229.799999997</v>
      </c>
      <c r="F482" s="80">
        <v>1.6442180459938478</v>
      </c>
      <c r="G482" s="68"/>
      <c r="H482" s="68"/>
      <c r="I482" s="98">
        <v>81920712</v>
      </c>
      <c r="J482" s="69">
        <v>81923536</v>
      </c>
      <c r="K482" s="98">
        <v>20480178</v>
      </c>
      <c r="L482" s="69">
        <v>20480884</v>
      </c>
      <c r="M482" s="70">
        <v>0</v>
      </c>
      <c r="O482" s="70" t="s">
        <v>102</v>
      </c>
    </row>
    <row r="483" spans="3:15">
      <c r="C483" s="64">
        <v>37708</v>
      </c>
      <c r="D483" s="65">
        <v>0.4</v>
      </c>
      <c r="E483" s="79"/>
      <c r="F483" s="80">
        <v>0.16442180459938477</v>
      </c>
      <c r="G483" s="68"/>
      <c r="H483" s="68"/>
      <c r="I483" s="98">
        <v>3288</v>
      </c>
      <c r="J483" s="69">
        <v>464</v>
      </c>
      <c r="K483" s="98">
        <v>8220</v>
      </c>
      <c r="L483" s="69">
        <v>1160</v>
      </c>
      <c r="M483" s="70">
        <v>0</v>
      </c>
      <c r="O483" s="70" t="s">
        <v>102</v>
      </c>
    </row>
    <row r="484" spans="3:15">
      <c r="C484" s="64">
        <v>37939</v>
      </c>
      <c r="D484" s="65">
        <v>4</v>
      </c>
      <c r="E484" s="79">
        <v>20481000</v>
      </c>
      <c r="F484" s="80">
        <v>1.0000056638180266</v>
      </c>
      <c r="G484" s="68"/>
      <c r="H484" s="68"/>
      <c r="I484" s="98">
        <v>81923536</v>
      </c>
      <c r="J484" s="69">
        <v>81923536</v>
      </c>
      <c r="K484" s="98">
        <v>20480884</v>
      </c>
      <c r="L484" s="69">
        <v>20480884</v>
      </c>
      <c r="M484" s="70">
        <v>0</v>
      </c>
      <c r="O484" s="70" t="s">
        <v>102</v>
      </c>
    </row>
    <row r="485" spans="3:15">
      <c r="C485" s="64">
        <v>37939</v>
      </c>
      <c r="D485" s="65">
        <v>0.4</v>
      </c>
      <c r="E485" s="79"/>
      <c r="F485" s="80">
        <v>0.1</v>
      </c>
      <c r="G485" s="68"/>
      <c r="H485" s="68"/>
      <c r="I485" s="98">
        <v>464</v>
      </c>
      <c r="J485" s="69">
        <v>464</v>
      </c>
      <c r="K485" s="98">
        <v>1160</v>
      </c>
      <c r="L485" s="69">
        <v>1160</v>
      </c>
      <c r="M485" s="70">
        <v>0</v>
      </c>
      <c r="O485" s="70" t="s">
        <v>102</v>
      </c>
    </row>
    <row r="486" spans="3:15">
      <c r="C486" s="64">
        <v>38070</v>
      </c>
      <c r="D486" s="65">
        <v>4</v>
      </c>
      <c r="E486" s="79">
        <v>28673400.420000002</v>
      </c>
      <c r="F486" s="80">
        <v>1.4000079498521647</v>
      </c>
      <c r="G486" s="68"/>
      <c r="H486" s="68"/>
      <c r="I486" s="98">
        <v>81923536</v>
      </c>
      <c r="J486" s="69">
        <v>81923536</v>
      </c>
      <c r="K486" s="98">
        <v>20480884</v>
      </c>
      <c r="L486" s="69">
        <v>20480884</v>
      </c>
      <c r="M486" s="70">
        <v>0</v>
      </c>
      <c r="O486" s="70" t="s">
        <v>102</v>
      </c>
    </row>
    <row r="487" spans="3:15">
      <c r="C487" s="64">
        <v>38070</v>
      </c>
      <c r="D487" s="65">
        <v>0.4</v>
      </c>
      <c r="E487" s="79"/>
      <c r="F487" s="80">
        <v>0.14000000000000001</v>
      </c>
      <c r="G487" s="68"/>
      <c r="H487" s="68"/>
      <c r="I487" s="98">
        <v>464</v>
      </c>
      <c r="J487" s="69">
        <v>464</v>
      </c>
      <c r="K487" s="98">
        <v>1160</v>
      </c>
      <c r="L487" s="69">
        <v>1160</v>
      </c>
      <c r="M487" s="70">
        <v>0</v>
      </c>
      <c r="O487" s="70" t="s">
        <v>102</v>
      </c>
    </row>
    <row r="488" spans="3:15">
      <c r="C488" s="64">
        <v>38197</v>
      </c>
      <c r="D488" s="65">
        <v>4</v>
      </c>
      <c r="E488" s="79">
        <v>42805290</v>
      </c>
      <c r="F488" s="80">
        <v>2.0900118373796754</v>
      </c>
      <c r="G488" s="68"/>
      <c r="H488" s="68"/>
      <c r="I488" s="98">
        <v>81923536</v>
      </c>
      <c r="J488" s="69">
        <v>81923536</v>
      </c>
      <c r="K488" s="98">
        <v>20480884</v>
      </c>
      <c r="L488" s="69">
        <v>20480884</v>
      </c>
      <c r="M488" s="70">
        <v>0</v>
      </c>
      <c r="O488" s="70" t="s">
        <v>102</v>
      </c>
    </row>
    <row r="489" spans="3:15">
      <c r="C489" s="64">
        <v>38197</v>
      </c>
      <c r="D489" s="65">
        <v>0.4</v>
      </c>
      <c r="E489" s="79"/>
      <c r="F489" s="80">
        <v>0.20900118373796756</v>
      </c>
      <c r="G489" s="68"/>
      <c r="H489" s="68"/>
      <c r="I489" s="98">
        <v>464</v>
      </c>
      <c r="J489" s="69">
        <v>464</v>
      </c>
      <c r="K489" s="98">
        <v>1160</v>
      </c>
      <c r="L489" s="69">
        <v>1160</v>
      </c>
      <c r="M489" s="70">
        <v>0</v>
      </c>
      <c r="O489" s="70" t="s">
        <v>102</v>
      </c>
    </row>
    <row r="490" spans="3:15">
      <c r="C490" s="64">
        <v>38428</v>
      </c>
      <c r="D490" s="65">
        <v>4</v>
      </c>
      <c r="E490" s="79">
        <v>40962000</v>
      </c>
      <c r="F490" s="80">
        <v>2.0000113276360532</v>
      </c>
      <c r="G490" s="68"/>
      <c r="H490" s="68"/>
      <c r="I490" s="98">
        <v>81923536</v>
      </c>
      <c r="J490" s="69">
        <v>81923536</v>
      </c>
      <c r="K490" s="98">
        <v>20480884</v>
      </c>
      <c r="L490" s="69">
        <v>20480884</v>
      </c>
      <c r="M490" s="70">
        <v>0</v>
      </c>
      <c r="O490" s="70" t="s">
        <v>102</v>
      </c>
    </row>
    <row r="491" spans="3:15">
      <c r="C491" s="64">
        <v>38428</v>
      </c>
      <c r="D491" s="65">
        <v>0.4</v>
      </c>
      <c r="E491" s="79"/>
      <c r="F491" s="80">
        <v>0.2</v>
      </c>
      <c r="G491" s="68"/>
      <c r="H491" s="68"/>
      <c r="I491" s="98">
        <v>464</v>
      </c>
      <c r="J491" s="69">
        <v>464</v>
      </c>
      <c r="K491" s="98">
        <v>1160</v>
      </c>
      <c r="L491" s="69">
        <v>1160</v>
      </c>
      <c r="M491" s="70">
        <v>0</v>
      </c>
      <c r="O491" s="70" t="s">
        <v>102</v>
      </c>
    </row>
    <row r="492" spans="3:15">
      <c r="C492" s="64">
        <v>38642</v>
      </c>
      <c r="D492" s="65">
        <v>4</v>
      </c>
      <c r="E492" s="79"/>
      <c r="F492" s="73">
        <v>0</v>
      </c>
      <c r="G492" s="68"/>
      <c r="H492" s="68"/>
      <c r="I492" s="98">
        <v>81923536</v>
      </c>
      <c r="J492" s="69">
        <v>81923536</v>
      </c>
      <c r="K492" s="98">
        <v>20480884</v>
      </c>
      <c r="L492" s="69">
        <v>20480884</v>
      </c>
      <c r="M492" s="70">
        <v>0</v>
      </c>
      <c r="O492" s="70" t="s">
        <v>102</v>
      </c>
    </row>
    <row r="493" spans="3:15">
      <c r="C493" s="64">
        <v>38642</v>
      </c>
      <c r="D493" s="65">
        <v>0.4</v>
      </c>
      <c r="E493" s="79"/>
      <c r="F493" s="73">
        <v>0</v>
      </c>
      <c r="G493" s="68"/>
      <c r="H493" s="68"/>
      <c r="I493" s="98">
        <v>464</v>
      </c>
      <c r="J493" s="69">
        <v>464</v>
      </c>
      <c r="K493" s="98">
        <v>1160</v>
      </c>
      <c r="L493" s="69">
        <v>1160</v>
      </c>
      <c r="M493" s="70">
        <v>0</v>
      </c>
      <c r="O493" s="70" t="s">
        <v>102</v>
      </c>
    </row>
    <row r="494" spans="3:15">
      <c r="C494" s="64">
        <v>38642</v>
      </c>
      <c r="D494" s="65">
        <v>4.0000000000000002E-4</v>
      </c>
      <c r="E494" s="79"/>
      <c r="F494" s="73">
        <v>0</v>
      </c>
      <c r="G494" s="68">
        <v>83.58</v>
      </c>
      <c r="H494" s="81"/>
      <c r="I494" s="113">
        <v>0</v>
      </c>
      <c r="J494" s="69">
        <v>83.58</v>
      </c>
      <c r="K494" s="98" t="s">
        <v>24</v>
      </c>
      <c r="L494" s="69">
        <v>208950</v>
      </c>
      <c r="M494" s="70">
        <v>0</v>
      </c>
      <c r="O494" s="70" t="s">
        <v>102</v>
      </c>
    </row>
    <row r="495" spans="3:15">
      <c r="C495" s="64">
        <v>38665</v>
      </c>
      <c r="D495" s="65">
        <v>4</v>
      </c>
      <c r="E495" s="79">
        <v>40962041.789999999</v>
      </c>
      <c r="F495" s="80">
        <v>2</v>
      </c>
      <c r="G495" s="68"/>
      <c r="H495" s="68"/>
      <c r="I495" s="98">
        <v>81923536</v>
      </c>
      <c r="J495" s="69">
        <v>81923536</v>
      </c>
      <c r="K495" s="98">
        <v>20480884</v>
      </c>
      <c r="L495" s="69">
        <v>20480884</v>
      </c>
      <c r="M495" s="70">
        <v>0</v>
      </c>
      <c r="O495" s="70" t="s">
        <v>102</v>
      </c>
    </row>
    <row r="496" spans="3:15">
      <c r="C496" s="64">
        <v>38665</v>
      </c>
      <c r="D496" s="65">
        <v>0.4</v>
      </c>
      <c r="E496" s="79"/>
      <c r="F496" s="80">
        <v>0.2</v>
      </c>
      <c r="G496" s="68"/>
      <c r="H496" s="68"/>
      <c r="I496" s="98">
        <v>464</v>
      </c>
      <c r="J496" s="69">
        <v>464</v>
      </c>
      <c r="K496" s="98">
        <v>1160</v>
      </c>
      <c r="L496" s="69">
        <v>1160</v>
      </c>
      <c r="M496" s="70">
        <v>0</v>
      </c>
      <c r="O496" s="70" t="s">
        <v>102</v>
      </c>
    </row>
    <row r="497" spans="3:15">
      <c r="C497" s="64">
        <v>38665</v>
      </c>
      <c r="D497" s="65">
        <v>4.0000000000000002E-4</v>
      </c>
      <c r="E497" s="79"/>
      <c r="F497" s="80">
        <v>1.9999999999999998E-4</v>
      </c>
      <c r="G497" s="68"/>
      <c r="H497" s="68"/>
      <c r="I497" s="98">
        <v>83.58</v>
      </c>
      <c r="J497" s="69">
        <v>83.58</v>
      </c>
      <c r="K497" s="98">
        <v>208950</v>
      </c>
      <c r="L497" s="69">
        <v>208950</v>
      </c>
      <c r="M497" s="70">
        <v>0</v>
      </c>
      <c r="O497" s="70" t="s">
        <v>102</v>
      </c>
    </row>
    <row r="498" spans="3:15">
      <c r="C498" s="64">
        <v>38737</v>
      </c>
      <c r="D498" s="65">
        <v>10</v>
      </c>
      <c r="E498" s="79"/>
      <c r="F498" s="73">
        <v>0</v>
      </c>
      <c r="G498" s="68">
        <v>122885304</v>
      </c>
      <c r="H498" s="68"/>
      <c r="I498" s="98">
        <v>81923536</v>
      </c>
      <c r="J498" s="69">
        <v>204808840</v>
      </c>
      <c r="K498" s="98">
        <v>20480884</v>
      </c>
      <c r="L498" s="69">
        <v>20480884</v>
      </c>
      <c r="M498" s="70">
        <v>0</v>
      </c>
      <c r="O498" s="70" t="s">
        <v>102</v>
      </c>
    </row>
    <row r="499" spans="3:15">
      <c r="C499" s="64">
        <v>38737</v>
      </c>
      <c r="D499" s="65">
        <v>1</v>
      </c>
      <c r="E499" s="79"/>
      <c r="F499" s="73">
        <v>0</v>
      </c>
      <c r="G499" s="68">
        <v>696</v>
      </c>
      <c r="H499" s="68"/>
      <c r="I499" s="98">
        <v>464</v>
      </c>
      <c r="J499" s="69">
        <v>1160</v>
      </c>
      <c r="K499" s="98">
        <v>1160</v>
      </c>
      <c r="L499" s="69">
        <v>1160</v>
      </c>
      <c r="M499" s="70">
        <v>0</v>
      </c>
      <c r="O499" s="70" t="s">
        <v>102</v>
      </c>
    </row>
    <row r="500" spans="3:15">
      <c r="C500" s="64">
        <v>38737</v>
      </c>
      <c r="D500" s="65">
        <v>1E-3</v>
      </c>
      <c r="E500" s="79"/>
      <c r="F500" s="73">
        <v>0</v>
      </c>
      <c r="G500" s="68">
        <v>125.37</v>
      </c>
      <c r="H500" s="68"/>
      <c r="I500" s="98">
        <v>83.58</v>
      </c>
      <c r="J500" s="69">
        <v>208.95</v>
      </c>
      <c r="K500" s="98">
        <v>208950</v>
      </c>
      <c r="L500" s="69">
        <v>208949.99999999997</v>
      </c>
      <c r="M500" s="70">
        <v>0</v>
      </c>
      <c r="O500" s="70" t="s">
        <v>102</v>
      </c>
    </row>
    <row r="501" spans="3:15">
      <c r="C501" s="64">
        <v>39050</v>
      </c>
      <c r="D501" s="65">
        <v>10</v>
      </c>
      <c r="E501" s="79">
        <v>61443062.689999998</v>
      </c>
      <c r="F501" s="80">
        <v>3.0000200523571148</v>
      </c>
      <c r="G501" s="68"/>
      <c r="H501" s="68"/>
      <c r="I501" s="98">
        <v>204808840</v>
      </c>
      <c r="J501" s="69">
        <v>204808840</v>
      </c>
      <c r="K501" s="98">
        <v>20480884</v>
      </c>
      <c r="L501" s="69">
        <v>20480884</v>
      </c>
      <c r="M501" s="70">
        <v>0</v>
      </c>
      <c r="O501" s="70" t="s">
        <v>102</v>
      </c>
    </row>
    <row r="502" spans="3:15">
      <c r="C502" s="64">
        <v>39050</v>
      </c>
      <c r="D502" s="65">
        <v>1</v>
      </c>
      <c r="E502" s="79"/>
      <c r="F502" s="80">
        <v>0.3</v>
      </c>
      <c r="G502" s="68"/>
      <c r="H502" s="68"/>
      <c r="I502" s="98">
        <v>1160</v>
      </c>
      <c r="J502" s="69">
        <v>1160</v>
      </c>
      <c r="K502" s="98">
        <v>1160</v>
      </c>
      <c r="L502" s="69">
        <v>1160</v>
      </c>
      <c r="M502" s="70">
        <v>0</v>
      </c>
      <c r="O502" s="70" t="s">
        <v>102</v>
      </c>
    </row>
    <row r="503" spans="3:15">
      <c r="C503" s="64">
        <v>39050</v>
      </c>
      <c r="D503" s="65">
        <v>1E-3</v>
      </c>
      <c r="E503" s="79"/>
      <c r="F503" s="80">
        <v>2.9999999999999997E-4</v>
      </c>
      <c r="G503" s="68"/>
      <c r="H503" s="68"/>
      <c r="I503" s="98">
        <v>208.95</v>
      </c>
      <c r="J503" s="69">
        <v>208.95</v>
      </c>
      <c r="K503" s="98">
        <v>208950</v>
      </c>
      <c r="L503" s="69">
        <v>208949.99999999997</v>
      </c>
      <c r="M503" s="70">
        <v>0</v>
      </c>
      <c r="O503" s="70" t="s">
        <v>102</v>
      </c>
    </row>
    <row r="504" spans="3:15">
      <c r="C504" s="64">
        <v>39066</v>
      </c>
      <c r="D504" s="65">
        <v>5</v>
      </c>
      <c r="E504" s="79"/>
      <c r="F504" s="80">
        <v>5</v>
      </c>
      <c r="G504" s="68"/>
      <c r="H504" s="68"/>
      <c r="I504" s="98">
        <v>204808840</v>
      </c>
      <c r="J504" s="69">
        <v>102404420</v>
      </c>
      <c r="K504" s="98">
        <v>20480884</v>
      </c>
      <c r="L504" s="69">
        <v>20480884</v>
      </c>
      <c r="M504" s="70">
        <v>0</v>
      </c>
      <c r="O504" s="70" t="s">
        <v>102</v>
      </c>
    </row>
    <row r="505" spans="3:15">
      <c r="C505" s="64">
        <v>39066</v>
      </c>
      <c r="D505" s="65">
        <v>0.5</v>
      </c>
      <c r="E505" s="79"/>
      <c r="F505" s="80">
        <v>0.5</v>
      </c>
      <c r="G505" s="68"/>
      <c r="H505" s="68"/>
      <c r="I505" s="98">
        <v>1160</v>
      </c>
      <c r="J505" s="69">
        <v>580</v>
      </c>
      <c r="K505" s="98">
        <v>1160</v>
      </c>
      <c r="L505" s="69">
        <v>1160</v>
      </c>
      <c r="M505" s="70">
        <v>0</v>
      </c>
      <c r="O505" s="70" t="s">
        <v>102</v>
      </c>
    </row>
    <row r="506" spans="3:15">
      <c r="C506" s="64">
        <v>39066</v>
      </c>
      <c r="D506" s="65">
        <v>5.0000000000000001E-4</v>
      </c>
      <c r="E506" s="79"/>
      <c r="F506" s="80">
        <v>5.0000000000000001E-4</v>
      </c>
      <c r="G506" s="68"/>
      <c r="H506" s="68"/>
      <c r="I506" s="98">
        <v>208.95</v>
      </c>
      <c r="J506" s="69">
        <v>104.47499999999999</v>
      </c>
      <c r="K506" s="98">
        <v>208950</v>
      </c>
      <c r="L506" s="69">
        <v>208949.99999999997</v>
      </c>
      <c r="M506" s="70">
        <v>0</v>
      </c>
      <c r="O506" s="70" t="s">
        <v>102</v>
      </c>
    </row>
    <row r="507" spans="3:15">
      <c r="C507" s="64">
        <v>39170</v>
      </c>
      <c r="D507" s="65">
        <v>5</v>
      </c>
      <c r="E507" s="79">
        <v>24577225.07</v>
      </c>
      <c r="F507" s="80">
        <v>1.20000802064989</v>
      </c>
      <c r="G507" s="68"/>
      <c r="H507" s="68"/>
      <c r="I507" s="69">
        <v>102404420</v>
      </c>
      <c r="J507" s="69">
        <v>102404420</v>
      </c>
      <c r="K507" s="98">
        <v>20480884</v>
      </c>
      <c r="L507" s="69">
        <v>20480884</v>
      </c>
      <c r="M507" s="70">
        <v>0</v>
      </c>
      <c r="O507" s="70" t="s">
        <v>102</v>
      </c>
    </row>
    <row r="508" spans="3:15">
      <c r="C508" s="64">
        <v>39170</v>
      </c>
      <c r="D508" s="65">
        <v>0.5</v>
      </c>
      <c r="E508" s="79"/>
      <c r="F508" s="80">
        <v>0.12</v>
      </c>
      <c r="G508" s="68"/>
      <c r="H508" s="68"/>
      <c r="I508" s="69">
        <v>580</v>
      </c>
      <c r="J508" s="69">
        <v>580</v>
      </c>
      <c r="K508" s="98">
        <v>1160</v>
      </c>
      <c r="L508" s="69">
        <v>1160</v>
      </c>
      <c r="M508" s="70">
        <v>0</v>
      </c>
      <c r="O508" s="70" t="s">
        <v>102</v>
      </c>
    </row>
    <row r="509" spans="3:15">
      <c r="C509" s="64">
        <v>39170</v>
      </c>
      <c r="D509" s="65">
        <v>5.0000000000000001E-4</v>
      </c>
      <c r="E509" s="79"/>
      <c r="F509" s="80">
        <v>1.2E-4</v>
      </c>
      <c r="G509" s="81"/>
      <c r="H509" s="68"/>
      <c r="I509" s="69">
        <v>104.47499999999999</v>
      </c>
      <c r="J509" s="69">
        <v>104.47499999999999</v>
      </c>
      <c r="K509" s="98">
        <v>208950</v>
      </c>
      <c r="L509" s="69">
        <v>208949.99999999997</v>
      </c>
      <c r="M509" s="70">
        <v>0</v>
      </c>
      <c r="O509" s="70" t="s">
        <v>102</v>
      </c>
    </row>
    <row r="510" spans="3:15">
      <c r="C510" s="64">
        <v>39409</v>
      </c>
      <c r="D510" s="65">
        <v>5</v>
      </c>
      <c r="E510" s="79">
        <v>40962041.789999999</v>
      </c>
      <c r="F510" s="80">
        <v>2</v>
      </c>
      <c r="G510" s="110"/>
      <c r="H510" s="68"/>
      <c r="I510" s="69">
        <v>102404420</v>
      </c>
      <c r="J510" s="69">
        <v>102404420</v>
      </c>
      <c r="K510" s="69">
        <v>20480884</v>
      </c>
      <c r="L510" s="69">
        <v>20480884</v>
      </c>
      <c r="M510" s="70">
        <v>0</v>
      </c>
      <c r="O510" s="70" t="s">
        <v>102</v>
      </c>
    </row>
    <row r="511" spans="3:15">
      <c r="C511" s="64">
        <v>39409</v>
      </c>
      <c r="D511" s="65">
        <v>0.5</v>
      </c>
      <c r="E511" s="79"/>
      <c r="F511" s="80">
        <v>0.2</v>
      </c>
      <c r="G511" s="81"/>
      <c r="H511" s="68"/>
      <c r="I511" s="69">
        <v>580</v>
      </c>
      <c r="J511" s="69">
        <v>580</v>
      </c>
      <c r="K511" s="69">
        <v>1160</v>
      </c>
      <c r="L511" s="69">
        <v>1160</v>
      </c>
      <c r="M511" s="70">
        <v>0</v>
      </c>
      <c r="O511" s="70" t="s">
        <v>102</v>
      </c>
    </row>
    <row r="512" spans="3:15">
      <c r="C512" s="64">
        <v>39409</v>
      </c>
      <c r="D512" s="65">
        <v>5.0000000000000001E-4</v>
      </c>
      <c r="E512" s="79"/>
      <c r="F512" s="80">
        <v>2.0000000000000001E-4</v>
      </c>
      <c r="G512" s="81"/>
      <c r="H512" s="68"/>
      <c r="I512" s="69">
        <v>104.47499999999999</v>
      </c>
      <c r="J512" s="69">
        <v>104.47499999999999</v>
      </c>
      <c r="K512" s="69">
        <v>208949.99999999997</v>
      </c>
      <c r="L512" s="69">
        <v>208949.99999999997</v>
      </c>
      <c r="M512" s="70">
        <v>0</v>
      </c>
      <c r="O512" s="70" t="s">
        <v>102</v>
      </c>
    </row>
    <row r="513" spans="3:15">
      <c r="C513" s="64">
        <v>39534</v>
      </c>
      <c r="D513" s="65">
        <v>5</v>
      </c>
      <c r="E513" s="79">
        <v>40552186</v>
      </c>
      <c r="F513" s="80">
        <v>1.98</v>
      </c>
      <c r="G513" s="110"/>
      <c r="H513" s="68"/>
      <c r="I513" s="69">
        <v>102404420</v>
      </c>
      <c r="J513" s="69">
        <v>102404420</v>
      </c>
      <c r="K513" s="69">
        <v>20480884</v>
      </c>
      <c r="L513" s="69">
        <v>20480884</v>
      </c>
      <c r="M513" s="70">
        <v>0</v>
      </c>
      <c r="O513" s="70" t="s">
        <v>102</v>
      </c>
    </row>
    <row r="514" spans="3:15">
      <c r="C514" s="64">
        <v>39534</v>
      </c>
      <c r="D514" s="65">
        <v>0.5</v>
      </c>
      <c r="E514" s="79"/>
      <c r="F514" s="80">
        <v>0.19800000000000001</v>
      </c>
      <c r="G514" s="81"/>
      <c r="H514" s="68"/>
      <c r="I514" s="69">
        <v>580</v>
      </c>
      <c r="J514" s="69">
        <v>580</v>
      </c>
      <c r="K514" s="69">
        <v>1160</v>
      </c>
      <c r="L514" s="69">
        <v>1160</v>
      </c>
      <c r="M514" s="70">
        <v>0</v>
      </c>
      <c r="O514" s="70" t="s">
        <v>102</v>
      </c>
    </row>
    <row r="515" spans="3:15">
      <c r="C515" s="64">
        <v>39534</v>
      </c>
      <c r="D515" s="65">
        <v>5.0000000000000001E-4</v>
      </c>
      <c r="E515" s="79"/>
      <c r="F515" s="80">
        <v>2.0000000000000001E-4</v>
      </c>
      <c r="G515" s="81"/>
      <c r="H515" s="68"/>
      <c r="I515" s="69">
        <v>104.47499999999999</v>
      </c>
      <c r="J515" s="69">
        <v>104.47499999999999</v>
      </c>
      <c r="K515" s="69">
        <v>208949.99999999997</v>
      </c>
      <c r="L515" s="69">
        <v>208949.99999999997</v>
      </c>
      <c r="M515" s="70">
        <v>0</v>
      </c>
      <c r="O515" s="70" t="s">
        <v>102</v>
      </c>
    </row>
    <row r="516" spans="3:15">
      <c r="C516" s="64">
        <v>39730</v>
      </c>
      <c r="D516" s="65">
        <v>5</v>
      </c>
      <c r="E516" s="79">
        <v>61443063</v>
      </c>
      <c r="F516" s="80">
        <v>3</v>
      </c>
      <c r="G516" s="110"/>
      <c r="H516" s="68"/>
      <c r="I516" s="69">
        <v>102404420</v>
      </c>
      <c r="J516" s="69">
        <v>102404420</v>
      </c>
      <c r="K516" s="69">
        <v>20480884</v>
      </c>
      <c r="L516" s="69">
        <v>20480884</v>
      </c>
      <c r="M516" s="70">
        <v>0</v>
      </c>
      <c r="O516" s="70" t="s">
        <v>102</v>
      </c>
    </row>
    <row r="517" spans="3:15">
      <c r="C517" s="64">
        <v>39730</v>
      </c>
      <c r="D517" s="65">
        <v>0.5</v>
      </c>
      <c r="E517" s="79"/>
      <c r="F517" s="80">
        <v>0.3</v>
      </c>
      <c r="G517" s="81"/>
      <c r="H517" s="68"/>
      <c r="I517" s="69">
        <v>580</v>
      </c>
      <c r="J517" s="69">
        <v>580</v>
      </c>
      <c r="K517" s="69">
        <v>1160</v>
      </c>
      <c r="L517" s="69">
        <v>1160</v>
      </c>
      <c r="M517" s="70">
        <v>0</v>
      </c>
      <c r="O517" s="70" t="s">
        <v>102</v>
      </c>
    </row>
    <row r="518" spans="3:15">
      <c r="C518" s="64">
        <v>39730</v>
      </c>
      <c r="D518" s="65">
        <v>5.0000000000000001E-4</v>
      </c>
      <c r="E518" s="79"/>
      <c r="F518" s="80">
        <v>2.9999999999999997E-4</v>
      </c>
      <c r="G518" s="81"/>
      <c r="H518" s="68"/>
      <c r="I518" s="69">
        <v>104.47499999999999</v>
      </c>
      <c r="J518" s="69">
        <v>104.47499999999999</v>
      </c>
      <c r="K518" s="69">
        <v>208949.99999999997</v>
      </c>
      <c r="L518" s="69">
        <v>208949.99999999997</v>
      </c>
      <c r="M518" s="70">
        <v>0</v>
      </c>
      <c r="O518" s="70" t="s">
        <v>102</v>
      </c>
    </row>
    <row r="519" spans="3:15">
      <c r="C519" s="64">
        <v>39877</v>
      </c>
      <c r="D519" s="65">
        <v>5</v>
      </c>
      <c r="E519" s="79">
        <v>14131904.42</v>
      </c>
      <c r="F519" s="80">
        <v>0.69</v>
      </c>
      <c r="G519" s="110"/>
      <c r="H519" s="68"/>
      <c r="I519" s="69">
        <v>102404420</v>
      </c>
      <c r="J519" s="69">
        <v>102404420</v>
      </c>
      <c r="K519" s="69">
        <v>20480884</v>
      </c>
      <c r="L519" s="69">
        <v>20480884</v>
      </c>
      <c r="M519" s="70">
        <v>0</v>
      </c>
      <c r="O519" s="70" t="s">
        <v>102</v>
      </c>
    </row>
    <row r="520" spans="3:15">
      <c r="C520" s="64">
        <v>39877</v>
      </c>
      <c r="D520" s="65">
        <v>0.5</v>
      </c>
      <c r="E520" s="79"/>
      <c r="F520" s="80">
        <v>6.9000000011962298E-2</v>
      </c>
      <c r="G520" s="81"/>
      <c r="H520" s="68"/>
      <c r="I520" s="69">
        <v>580</v>
      </c>
      <c r="J520" s="69">
        <v>580</v>
      </c>
      <c r="K520" s="69">
        <v>1160</v>
      </c>
      <c r="L520" s="69">
        <v>1160</v>
      </c>
      <c r="M520" s="70">
        <v>0</v>
      </c>
      <c r="O520" s="70" t="s">
        <v>102</v>
      </c>
    </row>
    <row r="521" spans="3:15">
      <c r="C521" s="64">
        <v>39877</v>
      </c>
      <c r="D521" s="65">
        <v>5.0000000000000001E-4</v>
      </c>
      <c r="E521" s="79"/>
      <c r="F521" s="80">
        <v>6.9000000011962297E-5</v>
      </c>
      <c r="G521" s="81"/>
      <c r="H521" s="68"/>
      <c r="I521" s="69">
        <v>104.47499999999999</v>
      </c>
      <c r="J521" s="69">
        <v>104.47499999999999</v>
      </c>
      <c r="K521" s="69">
        <v>208949.99999999997</v>
      </c>
      <c r="L521" s="69">
        <v>208949.99999999997</v>
      </c>
      <c r="M521" s="70">
        <v>0</v>
      </c>
      <c r="O521" s="70" t="s">
        <v>102</v>
      </c>
    </row>
    <row r="522" spans="3:15">
      <c r="C522" s="64">
        <v>39968</v>
      </c>
      <c r="D522" s="65">
        <v>5</v>
      </c>
      <c r="E522" s="79">
        <v>24372414.870000001</v>
      </c>
      <c r="F522" s="80">
        <v>1.19</v>
      </c>
      <c r="G522" s="110"/>
      <c r="H522" s="68"/>
      <c r="I522" s="69">
        <v>102404420</v>
      </c>
      <c r="J522" s="69">
        <v>102404420</v>
      </c>
      <c r="K522" s="69">
        <v>20480884</v>
      </c>
      <c r="L522" s="69">
        <v>20480884</v>
      </c>
      <c r="M522" s="70">
        <v>0</v>
      </c>
      <c r="O522" s="70" t="s">
        <v>102</v>
      </c>
    </row>
    <row r="523" spans="3:15">
      <c r="C523" s="64">
        <v>39968</v>
      </c>
      <c r="D523" s="65">
        <v>0.5</v>
      </c>
      <c r="E523" s="79"/>
      <c r="F523" s="80">
        <v>0.11899999999999999</v>
      </c>
      <c r="G523" s="81"/>
      <c r="H523" s="68"/>
      <c r="I523" s="69">
        <v>580</v>
      </c>
      <c r="J523" s="69">
        <v>580</v>
      </c>
      <c r="K523" s="69">
        <v>1160</v>
      </c>
      <c r="L523" s="69">
        <v>1160</v>
      </c>
      <c r="M523" s="70">
        <v>0</v>
      </c>
      <c r="O523" s="70" t="s">
        <v>102</v>
      </c>
    </row>
    <row r="524" spans="3:15">
      <c r="C524" s="64">
        <v>39968</v>
      </c>
      <c r="D524" s="65">
        <v>5.0000000000000001E-4</v>
      </c>
      <c r="E524" s="79"/>
      <c r="F524" s="80">
        <v>1.1900000000000001E-4</v>
      </c>
      <c r="G524" s="81"/>
      <c r="H524" s="68"/>
      <c r="I524" s="69">
        <v>104.47499999999999</v>
      </c>
      <c r="J524" s="69">
        <v>104.47499999999999</v>
      </c>
      <c r="K524" s="69">
        <v>208949.99999999997</v>
      </c>
      <c r="L524" s="69">
        <v>208949.99999999997</v>
      </c>
      <c r="M524" s="70">
        <v>0</v>
      </c>
      <c r="O524" s="70" t="s">
        <v>102</v>
      </c>
    </row>
    <row r="525" spans="3:15">
      <c r="C525" s="64">
        <v>40150</v>
      </c>
      <c r="D525" s="65">
        <v>5</v>
      </c>
      <c r="E525" s="79">
        <v>39528370.329999998</v>
      </c>
      <c r="F525" s="80">
        <v>1.93</v>
      </c>
      <c r="G525" s="110"/>
      <c r="H525" s="68"/>
      <c r="I525" s="69">
        <v>102404420</v>
      </c>
      <c r="J525" s="69">
        <v>102404420</v>
      </c>
      <c r="K525" s="69">
        <v>20480884</v>
      </c>
      <c r="L525" s="69">
        <v>20480884</v>
      </c>
      <c r="M525" s="70">
        <v>0</v>
      </c>
      <c r="O525" s="70" t="s">
        <v>102</v>
      </c>
    </row>
    <row r="526" spans="3:15">
      <c r="C526" s="64">
        <v>40150</v>
      </c>
      <c r="D526" s="65">
        <v>0.5</v>
      </c>
      <c r="E526" s="79"/>
      <c r="F526" s="80">
        <v>0.193</v>
      </c>
      <c r="G526" s="81"/>
      <c r="H526" s="68"/>
      <c r="I526" s="69">
        <v>580</v>
      </c>
      <c r="J526" s="69">
        <v>580</v>
      </c>
      <c r="K526" s="69">
        <v>1160</v>
      </c>
      <c r="L526" s="69">
        <v>1160</v>
      </c>
      <c r="M526" s="70">
        <v>0</v>
      </c>
      <c r="O526" s="70" t="s">
        <v>102</v>
      </c>
    </row>
    <row r="527" spans="3:15">
      <c r="C527" s="64">
        <v>40150</v>
      </c>
      <c r="D527" s="65">
        <v>5.0000000000000001E-4</v>
      </c>
      <c r="E527" s="79"/>
      <c r="F527" s="80">
        <v>1.93E-4</v>
      </c>
      <c r="G527" s="81"/>
      <c r="H527" s="68"/>
      <c r="I527" s="69">
        <v>104.47499999999999</v>
      </c>
      <c r="J527" s="69">
        <v>104.47499999999999</v>
      </c>
      <c r="K527" s="69">
        <v>208949.99999999997</v>
      </c>
      <c r="L527" s="69">
        <v>208949.99999999997</v>
      </c>
      <c r="M527" s="70">
        <v>0</v>
      </c>
      <c r="O527" s="70" t="s">
        <v>102</v>
      </c>
    </row>
    <row r="528" spans="3:15">
      <c r="C528" s="64">
        <v>40262</v>
      </c>
      <c r="D528" s="65">
        <v>5</v>
      </c>
      <c r="E528" s="79">
        <v>9626079.8100000005</v>
      </c>
      <c r="F528" s="80">
        <v>0.47</v>
      </c>
      <c r="G528" s="110"/>
      <c r="H528" s="68"/>
      <c r="I528" s="69">
        <v>102404420</v>
      </c>
      <c r="J528" s="69">
        <v>102404420</v>
      </c>
      <c r="K528" s="69">
        <v>20480884</v>
      </c>
      <c r="L528" s="69">
        <v>20480884</v>
      </c>
      <c r="M528" s="70">
        <v>0</v>
      </c>
      <c r="O528" s="70" t="s">
        <v>102</v>
      </c>
    </row>
    <row r="529" spans="3:15">
      <c r="C529" s="64">
        <v>40262</v>
      </c>
      <c r="D529" s="65">
        <v>0.5</v>
      </c>
      <c r="E529" s="79"/>
      <c r="F529" s="80">
        <v>4.7E-2</v>
      </c>
      <c r="G529" s="81"/>
      <c r="H529" s="68"/>
      <c r="I529" s="69">
        <v>580</v>
      </c>
      <c r="J529" s="69">
        <v>580</v>
      </c>
      <c r="K529" s="69">
        <v>1160</v>
      </c>
      <c r="L529" s="69">
        <v>1160</v>
      </c>
      <c r="M529" s="70">
        <v>0</v>
      </c>
      <c r="O529" s="70" t="s">
        <v>102</v>
      </c>
    </row>
    <row r="530" spans="3:15">
      <c r="C530" s="64">
        <v>40262</v>
      </c>
      <c r="D530" s="65">
        <v>5.0000000000000001E-4</v>
      </c>
      <c r="E530" s="79"/>
      <c r="F530" s="80">
        <v>4.6999999999999997E-5</v>
      </c>
      <c r="G530" s="81"/>
      <c r="H530" s="68"/>
      <c r="I530" s="69">
        <v>104.47499999999999</v>
      </c>
      <c r="J530" s="69">
        <v>104.47499999999999</v>
      </c>
      <c r="K530" s="69">
        <v>208949.99999999997</v>
      </c>
      <c r="L530" s="69">
        <v>208949.99999999997</v>
      </c>
      <c r="M530" s="70">
        <v>0</v>
      </c>
      <c r="O530" s="70" t="s">
        <v>102</v>
      </c>
    </row>
    <row r="531" spans="3:15">
      <c r="C531" s="64">
        <v>40521</v>
      </c>
      <c r="D531" s="65">
        <v>5</v>
      </c>
      <c r="E531" s="79">
        <v>55604423</v>
      </c>
      <c r="F531" s="80">
        <v>2.72</v>
      </c>
      <c r="G531" s="81"/>
      <c r="H531" s="68"/>
      <c r="I531" s="69">
        <v>102404420</v>
      </c>
      <c r="J531" s="69">
        <v>102404420</v>
      </c>
      <c r="K531" s="69">
        <v>20480884</v>
      </c>
      <c r="L531" s="69">
        <v>20480884</v>
      </c>
      <c r="M531" s="70">
        <v>0</v>
      </c>
      <c r="O531" s="70" t="s">
        <v>102</v>
      </c>
    </row>
    <row r="532" spans="3:15">
      <c r="C532" s="64">
        <v>40521</v>
      </c>
      <c r="D532" s="65">
        <v>0.5</v>
      </c>
      <c r="E532" s="79"/>
      <c r="F532" s="80">
        <v>0.27200000000000002</v>
      </c>
      <c r="G532" s="81"/>
      <c r="H532" s="68"/>
      <c r="I532" s="69">
        <v>580</v>
      </c>
      <c r="J532" s="69">
        <v>580</v>
      </c>
      <c r="K532" s="69">
        <v>1160</v>
      </c>
      <c r="L532" s="69">
        <v>1160</v>
      </c>
      <c r="M532" s="70">
        <v>0</v>
      </c>
      <c r="O532" s="70" t="s">
        <v>102</v>
      </c>
    </row>
    <row r="533" spans="3:15">
      <c r="C533" s="64">
        <v>40521</v>
      </c>
      <c r="D533" s="65">
        <v>5.0000000000000001E-4</v>
      </c>
      <c r="E533" s="79"/>
      <c r="F533" s="80">
        <v>2.72E-4</v>
      </c>
      <c r="G533" s="81"/>
      <c r="H533" s="68"/>
      <c r="I533" s="69">
        <v>104.47499999999999</v>
      </c>
      <c r="J533" s="69">
        <v>104.47499999999999</v>
      </c>
      <c r="K533" s="69">
        <v>208949.99999999997</v>
      </c>
      <c r="L533" s="69">
        <v>208949.99999999997</v>
      </c>
      <c r="M533" s="70">
        <v>0</v>
      </c>
      <c r="O533" s="70" t="s">
        <v>102</v>
      </c>
    </row>
    <row r="534" spans="3:15">
      <c r="C534" s="64">
        <v>40602</v>
      </c>
      <c r="D534" s="65">
        <v>5</v>
      </c>
      <c r="E534" s="79">
        <v>49194914.659999996</v>
      </c>
      <c r="F534" s="80">
        <v>2.4020000000000001</v>
      </c>
      <c r="G534" s="81"/>
      <c r="H534" s="68"/>
      <c r="I534" s="69">
        <v>102404420</v>
      </c>
      <c r="J534" s="69">
        <v>102404420</v>
      </c>
      <c r="K534" s="69">
        <v>20480884</v>
      </c>
      <c r="L534" s="69">
        <v>20480884</v>
      </c>
      <c r="M534" s="70">
        <v>0</v>
      </c>
      <c r="O534" s="70" t="s">
        <v>102</v>
      </c>
    </row>
    <row r="535" spans="3:15">
      <c r="C535" s="64">
        <v>40602</v>
      </c>
      <c r="D535" s="65">
        <v>0.5</v>
      </c>
      <c r="E535" s="79"/>
      <c r="F535" s="80">
        <v>0.24020000000000002</v>
      </c>
      <c r="G535" s="81"/>
      <c r="H535" s="68"/>
      <c r="I535" s="69">
        <v>580</v>
      </c>
      <c r="J535" s="69">
        <v>580</v>
      </c>
      <c r="K535" s="69">
        <v>1160</v>
      </c>
      <c r="L535" s="69">
        <v>1160</v>
      </c>
      <c r="M535" s="70">
        <v>0</v>
      </c>
      <c r="O535" s="70" t="s">
        <v>102</v>
      </c>
    </row>
    <row r="536" spans="3:15">
      <c r="C536" s="64">
        <v>40602</v>
      </c>
      <c r="D536" s="65">
        <v>5.0000000000000001E-4</v>
      </c>
      <c r="E536" s="79"/>
      <c r="F536" s="80">
        <v>2.4002E-4</v>
      </c>
      <c r="G536" s="81"/>
      <c r="H536" s="68"/>
      <c r="I536" s="69">
        <v>104.47499999999999</v>
      </c>
      <c r="J536" s="69">
        <v>104.47499999999999</v>
      </c>
      <c r="K536" s="69">
        <v>208949.99999999997</v>
      </c>
      <c r="L536" s="69">
        <v>208949.99999999997</v>
      </c>
      <c r="M536" s="70">
        <v>0</v>
      </c>
      <c r="O536" s="70" t="s">
        <v>102</v>
      </c>
    </row>
    <row r="537" spans="3:15">
      <c r="C537" s="64">
        <v>40720</v>
      </c>
      <c r="D537" s="65">
        <v>5</v>
      </c>
      <c r="E537" s="79">
        <v>20071400.48</v>
      </c>
      <c r="F537" s="80">
        <v>0.98</v>
      </c>
      <c r="G537" s="81"/>
      <c r="H537" s="68"/>
      <c r="I537" s="69">
        <v>102404420</v>
      </c>
      <c r="J537" s="69">
        <v>102404420</v>
      </c>
      <c r="K537" s="69">
        <v>20480884</v>
      </c>
      <c r="L537" s="69">
        <v>20480884</v>
      </c>
      <c r="M537" s="70">
        <v>0</v>
      </c>
      <c r="O537" s="70" t="s">
        <v>102</v>
      </c>
    </row>
    <row r="538" spans="3:15">
      <c r="C538" s="64">
        <v>40720</v>
      </c>
      <c r="D538" s="65">
        <v>0.5</v>
      </c>
      <c r="E538" s="79"/>
      <c r="F538" s="80">
        <v>9.8000000000000004E-2</v>
      </c>
      <c r="G538" s="81"/>
      <c r="H538" s="68"/>
      <c r="I538" s="69">
        <v>580</v>
      </c>
      <c r="J538" s="69">
        <v>580</v>
      </c>
      <c r="K538" s="69">
        <v>1160</v>
      </c>
      <c r="L538" s="69">
        <v>1160</v>
      </c>
      <c r="M538" s="70">
        <v>0</v>
      </c>
      <c r="O538" s="70" t="s">
        <v>102</v>
      </c>
    </row>
    <row r="539" spans="3:15">
      <c r="C539" s="64">
        <v>40720</v>
      </c>
      <c r="D539" s="65">
        <v>5.0000000000000001E-4</v>
      </c>
      <c r="E539" s="79"/>
      <c r="F539" s="80">
        <v>9.7999999999999997E-5</v>
      </c>
      <c r="G539" s="81"/>
      <c r="H539" s="68"/>
      <c r="I539" s="69">
        <v>104.47499999999999</v>
      </c>
      <c r="J539" s="69">
        <v>104.47499999999999</v>
      </c>
      <c r="K539" s="69">
        <v>208949.99999999997</v>
      </c>
      <c r="L539" s="69">
        <v>208949.99999999997</v>
      </c>
      <c r="M539" s="70">
        <v>0</v>
      </c>
      <c r="O539" s="70" t="s">
        <v>102</v>
      </c>
    </row>
    <row r="540" spans="3:15">
      <c r="C540" s="64">
        <v>40808</v>
      </c>
      <c r="D540" s="65">
        <v>5</v>
      </c>
      <c r="E540" s="79">
        <v>20071400.48</v>
      </c>
      <c r="F540" s="80">
        <v>0.98</v>
      </c>
      <c r="G540" s="81"/>
      <c r="H540" s="68"/>
      <c r="I540" s="69">
        <v>102404420</v>
      </c>
      <c r="J540" s="69">
        <v>102404420</v>
      </c>
      <c r="K540" s="69">
        <v>20480884</v>
      </c>
      <c r="L540" s="69">
        <v>20480884</v>
      </c>
      <c r="M540" s="70">
        <v>0</v>
      </c>
      <c r="O540" s="70" t="s">
        <v>102</v>
      </c>
    </row>
    <row r="541" spans="3:15">
      <c r="C541" s="64">
        <v>40808</v>
      </c>
      <c r="D541" s="65">
        <v>0.5</v>
      </c>
      <c r="E541" s="79"/>
      <c r="F541" s="80">
        <v>9.8000000000000004E-2</v>
      </c>
      <c r="G541" s="81"/>
      <c r="H541" s="68"/>
      <c r="I541" s="69">
        <v>580</v>
      </c>
      <c r="J541" s="69">
        <v>580</v>
      </c>
      <c r="K541" s="69">
        <v>1160</v>
      </c>
      <c r="L541" s="69">
        <v>1160</v>
      </c>
      <c r="M541" s="70">
        <v>0</v>
      </c>
      <c r="O541" s="70" t="s">
        <v>102</v>
      </c>
    </row>
    <row r="542" spans="3:15">
      <c r="C542" s="64">
        <v>40808</v>
      </c>
      <c r="D542" s="65">
        <v>5.0000000000000001E-4</v>
      </c>
      <c r="E542" s="79"/>
      <c r="F542" s="80">
        <v>9.7999999999999997E-5</v>
      </c>
      <c r="G542" s="81"/>
      <c r="H542" s="68"/>
      <c r="I542" s="69">
        <v>104.47499999999999</v>
      </c>
      <c r="J542" s="69">
        <v>104.47499999999999</v>
      </c>
      <c r="K542" s="69">
        <v>208949.99999999997</v>
      </c>
      <c r="L542" s="69">
        <v>208949.99999999997</v>
      </c>
      <c r="M542" s="70">
        <v>0</v>
      </c>
      <c r="O542" s="70" t="s">
        <v>102</v>
      </c>
    </row>
    <row r="543" spans="3:15">
      <c r="C543" s="64">
        <v>40966</v>
      </c>
      <c r="D543" s="65">
        <v>5</v>
      </c>
      <c r="E543" s="79">
        <v>58985340.18</v>
      </c>
      <c r="F543" s="80">
        <v>2.88</v>
      </c>
      <c r="G543" s="81"/>
      <c r="H543" s="68"/>
      <c r="I543" s="69">
        <v>102404420</v>
      </c>
      <c r="J543" s="69">
        <v>102404420</v>
      </c>
      <c r="K543" s="69">
        <v>20480884</v>
      </c>
      <c r="L543" s="69">
        <v>20480884</v>
      </c>
      <c r="M543" s="70">
        <v>0</v>
      </c>
      <c r="O543" s="70" t="s">
        <v>102</v>
      </c>
    </row>
    <row r="544" spans="3:15">
      <c r="C544" s="64">
        <v>40966</v>
      </c>
      <c r="D544" s="65">
        <v>0.5</v>
      </c>
      <c r="E544" s="79"/>
      <c r="F544" s="80">
        <v>0.28799999999999998</v>
      </c>
      <c r="G544" s="81"/>
      <c r="H544" s="68"/>
      <c r="I544" s="69">
        <v>580</v>
      </c>
      <c r="J544" s="69">
        <v>580</v>
      </c>
      <c r="K544" s="69">
        <v>1160</v>
      </c>
      <c r="L544" s="69">
        <v>1160</v>
      </c>
      <c r="M544" s="70">
        <v>0</v>
      </c>
      <c r="O544" s="70" t="s">
        <v>102</v>
      </c>
    </row>
    <row r="545" spans="3:15">
      <c r="C545" s="64">
        <v>40966</v>
      </c>
      <c r="D545" s="65">
        <v>5.0000000000000001E-4</v>
      </c>
      <c r="E545" s="79"/>
      <c r="F545" s="80">
        <v>2.8800000000000001E-4</v>
      </c>
      <c r="G545" s="81"/>
      <c r="H545" s="68"/>
      <c r="I545" s="69">
        <v>104.47499999999999</v>
      </c>
      <c r="J545" s="69">
        <v>104.47499999999999</v>
      </c>
      <c r="K545" s="69">
        <v>208949.99999999997</v>
      </c>
      <c r="L545" s="69">
        <v>208949.99999999997</v>
      </c>
      <c r="M545" s="70">
        <v>0</v>
      </c>
      <c r="O545" s="70" t="s">
        <v>102</v>
      </c>
    </row>
    <row r="546" spans="3:15">
      <c r="C546" s="64">
        <v>41141</v>
      </c>
      <c r="D546" s="65">
        <v>5</v>
      </c>
      <c r="E546" s="79">
        <v>26010896.539999999</v>
      </c>
      <c r="F546" s="80">
        <v>1.27</v>
      </c>
      <c r="G546" s="81"/>
      <c r="H546" s="68"/>
      <c r="I546" s="69">
        <v>102404420</v>
      </c>
      <c r="J546" s="69">
        <v>102404420</v>
      </c>
      <c r="K546" s="69">
        <v>20480884</v>
      </c>
      <c r="L546" s="69">
        <v>20480884</v>
      </c>
      <c r="M546" s="70">
        <v>0</v>
      </c>
      <c r="O546" s="70" t="s">
        <v>102</v>
      </c>
    </row>
    <row r="547" spans="3:15">
      <c r="C547" s="64">
        <v>41141</v>
      </c>
      <c r="D547" s="65">
        <v>0.5</v>
      </c>
      <c r="E547" s="79"/>
      <c r="F547" s="80">
        <v>0.127</v>
      </c>
      <c r="G547" s="81"/>
      <c r="H547" s="68"/>
      <c r="I547" s="69">
        <v>580</v>
      </c>
      <c r="J547" s="69">
        <v>580</v>
      </c>
      <c r="K547" s="69">
        <v>1160</v>
      </c>
      <c r="L547" s="69">
        <v>1160</v>
      </c>
      <c r="M547" s="70">
        <v>0</v>
      </c>
      <c r="O547" s="70" t="s">
        <v>102</v>
      </c>
    </row>
    <row r="548" spans="3:15">
      <c r="C548" s="64">
        <v>41141</v>
      </c>
      <c r="D548" s="65">
        <v>5.0000000000000001E-4</v>
      </c>
      <c r="E548" s="79"/>
      <c r="F548" s="80">
        <v>1.27E-4</v>
      </c>
      <c r="G548" s="81"/>
      <c r="H548" s="68"/>
      <c r="I548" s="69">
        <v>104.47499999999999</v>
      </c>
      <c r="J548" s="69">
        <v>104.47499999999999</v>
      </c>
      <c r="K548" s="69">
        <v>208949.99999999997</v>
      </c>
      <c r="L548" s="69">
        <v>208949.99999999997</v>
      </c>
      <c r="M548" s="70">
        <v>0</v>
      </c>
      <c r="O548" s="70" t="s">
        <v>102</v>
      </c>
    </row>
    <row r="549" spans="3:15">
      <c r="C549" s="64">
        <v>41221</v>
      </c>
      <c r="D549" s="65">
        <v>5</v>
      </c>
      <c r="E549" s="79">
        <v>16794437.129999999</v>
      </c>
      <c r="F549" s="80">
        <v>0.82</v>
      </c>
      <c r="G549" s="81"/>
      <c r="H549" s="68"/>
      <c r="I549" s="69">
        <v>102404420</v>
      </c>
      <c r="J549" s="69">
        <v>102404420</v>
      </c>
      <c r="K549" s="69">
        <v>20480884</v>
      </c>
      <c r="L549" s="69">
        <v>20480884</v>
      </c>
      <c r="M549" s="70">
        <v>0</v>
      </c>
      <c r="O549" s="70" t="s">
        <v>102</v>
      </c>
    </row>
    <row r="550" spans="3:15">
      <c r="C550" s="64">
        <v>41221</v>
      </c>
      <c r="D550" s="65">
        <v>0.5</v>
      </c>
      <c r="E550" s="79"/>
      <c r="F550" s="80">
        <v>8.199999999999999E-2</v>
      </c>
      <c r="G550" s="81"/>
      <c r="H550" s="68"/>
      <c r="I550" s="69">
        <v>580</v>
      </c>
      <c r="J550" s="69">
        <v>580</v>
      </c>
      <c r="K550" s="69">
        <v>1160</v>
      </c>
      <c r="L550" s="69">
        <v>1160</v>
      </c>
      <c r="M550" s="70">
        <v>0</v>
      </c>
      <c r="O550" s="70" t="s">
        <v>102</v>
      </c>
    </row>
    <row r="551" spans="3:15">
      <c r="C551" s="64">
        <v>41221</v>
      </c>
      <c r="D551" s="65">
        <v>5.0000000000000001E-4</v>
      </c>
      <c r="E551" s="79"/>
      <c r="F551" s="80">
        <v>8.2000000000000001E-5</v>
      </c>
      <c r="G551" s="81"/>
      <c r="H551" s="68"/>
      <c r="I551" s="69">
        <v>104.47499999999999</v>
      </c>
      <c r="J551" s="69">
        <v>104.47499999999999</v>
      </c>
      <c r="K551" s="69">
        <v>208949.99999999997</v>
      </c>
      <c r="L551" s="69">
        <v>208949.99999999997</v>
      </c>
      <c r="M551" s="70">
        <v>0</v>
      </c>
      <c r="O551" s="70" t="s">
        <v>102</v>
      </c>
    </row>
    <row r="552" spans="3:15">
      <c r="C552" s="64">
        <v>41330</v>
      </c>
      <c r="D552" s="65">
        <v>5</v>
      </c>
      <c r="E552" s="79">
        <v>70045091</v>
      </c>
      <c r="F552" s="80">
        <v>3.42</v>
      </c>
      <c r="G552" s="81"/>
      <c r="H552" s="68"/>
      <c r="I552" s="69">
        <v>102404420</v>
      </c>
      <c r="J552" s="69">
        <v>102404420</v>
      </c>
      <c r="K552" s="69">
        <v>20480884</v>
      </c>
      <c r="L552" s="69">
        <v>20480884</v>
      </c>
      <c r="M552" s="70">
        <v>0</v>
      </c>
      <c r="O552" s="70" t="s">
        <v>102</v>
      </c>
    </row>
    <row r="553" spans="3:15">
      <c r="C553" s="64">
        <v>41330</v>
      </c>
      <c r="D553" s="65">
        <v>0.5</v>
      </c>
      <c r="E553" s="79"/>
      <c r="F553" s="80">
        <v>0.34199999999999997</v>
      </c>
      <c r="G553" s="81"/>
      <c r="H553" s="68"/>
      <c r="I553" s="69">
        <v>580</v>
      </c>
      <c r="J553" s="69">
        <v>580</v>
      </c>
      <c r="K553" s="69">
        <v>1160</v>
      </c>
      <c r="L553" s="69">
        <v>1160</v>
      </c>
      <c r="M553" s="70">
        <v>0</v>
      </c>
      <c r="O553" s="70" t="s">
        <v>102</v>
      </c>
    </row>
    <row r="554" spans="3:15">
      <c r="C554" s="64">
        <v>41330</v>
      </c>
      <c r="D554" s="65">
        <v>5.0000000000000001E-4</v>
      </c>
      <c r="E554" s="79"/>
      <c r="F554" s="80">
        <v>3.4200000000000002E-4</v>
      </c>
      <c r="G554" s="81"/>
      <c r="H554" s="68"/>
      <c r="I554" s="69">
        <v>104.47499999999999</v>
      </c>
      <c r="J554" s="69">
        <v>104.47499999999999</v>
      </c>
      <c r="K554" s="69">
        <v>208949.99999999997</v>
      </c>
      <c r="L554" s="69">
        <v>208949.99999999997</v>
      </c>
      <c r="M554" s="70">
        <v>0</v>
      </c>
      <c r="O554" s="70" t="s">
        <v>102</v>
      </c>
    </row>
    <row r="555" spans="3:15">
      <c r="C555" s="64">
        <v>41697</v>
      </c>
      <c r="D555" s="65">
        <v>5</v>
      </c>
      <c r="E555" s="79">
        <v>66256102.600000001</v>
      </c>
      <c r="F555" s="80">
        <v>3.2350000000000003</v>
      </c>
      <c r="G555" s="81"/>
      <c r="H555" s="68"/>
      <c r="I555" s="69">
        <v>102404420</v>
      </c>
      <c r="J555" s="69">
        <v>102404420</v>
      </c>
      <c r="K555" s="69">
        <v>20480884</v>
      </c>
      <c r="L555" s="69">
        <v>20480884</v>
      </c>
      <c r="M555" s="70">
        <v>0</v>
      </c>
      <c r="O555" s="70" t="s">
        <v>102</v>
      </c>
    </row>
    <row r="556" spans="3:15">
      <c r="C556" s="64">
        <v>41697</v>
      </c>
      <c r="D556" s="65">
        <v>0.5</v>
      </c>
      <c r="E556" s="79"/>
      <c r="F556" s="80">
        <v>0.32350000000000001</v>
      </c>
      <c r="G556" s="81"/>
      <c r="H556" s="68"/>
      <c r="I556" s="69">
        <v>580</v>
      </c>
      <c r="J556" s="69">
        <v>580</v>
      </c>
      <c r="K556" s="69">
        <v>1160</v>
      </c>
      <c r="L556" s="69">
        <v>1160</v>
      </c>
      <c r="M556" s="70">
        <v>0</v>
      </c>
      <c r="O556" s="70" t="s">
        <v>102</v>
      </c>
    </row>
    <row r="557" spans="3:15">
      <c r="C557" s="64">
        <v>41697</v>
      </c>
      <c r="D557" s="65">
        <v>5.0000000000000001E-4</v>
      </c>
      <c r="E557" s="79"/>
      <c r="F557" s="80">
        <v>3.2350000000000006E-4</v>
      </c>
      <c r="G557" s="81"/>
      <c r="H557" s="68"/>
      <c r="I557" s="69">
        <v>104.47499999999999</v>
      </c>
      <c r="J557" s="69">
        <v>104.47499999999999</v>
      </c>
      <c r="K557" s="69">
        <v>208949.99999999997</v>
      </c>
      <c r="L557" s="69">
        <v>208949.99999999997</v>
      </c>
      <c r="M557" s="70">
        <v>0</v>
      </c>
      <c r="O557" s="70" t="s">
        <v>102</v>
      </c>
    </row>
    <row r="558" spans="3:15">
      <c r="C558" s="64">
        <v>41983</v>
      </c>
      <c r="D558" s="65">
        <v>5</v>
      </c>
      <c r="E558" s="79">
        <v>54581920.689999998</v>
      </c>
      <c r="F558" s="80">
        <v>2.665</v>
      </c>
      <c r="G558" s="81"/>
      <c r="H558" s="68"/>
      <c r="I558" s="69">
        <v>102404420</v>
      </c>
      <c r="J558" s="69">
        <v>102404420</v>
      </c>
      <c r="K558" s="69">
        <v>20480884</v>
      </c>
      <c r="L558" s="69">
        <v>20480884</v>
      </c>
      <c r="M558" s="70">
        <v>0</v>
      </c>
      <c r="O558" s="70" t="s">
        <v>102</v>
      </c>
    </row>
    <row r="559" spans="3:15">
      <c r="C559" s="64">
        <v>41983</v>
      </c>
      <c r="D559" s="65">
        <v>0.5</v>
      </c>
      <c r="E559" s="79"/>
      <c r="F559" s="80">
        <v>0.26650000000000001</v>
      </c>
      <c r="G559" s="81"/>
      <c r="H559" s="68"/>
      <c r="I559" s="69">
        <v>580</v>
      </c>
      <c r="J559" s="69">
        <v>580</v>
      </c>
      <c r="K559" s="69">
        <v>1160</v>
      </c>
      <c r="L559" s="69">
        <v>1160</v>
      </c>
      <c r="M559" s="70">
        <v>0</v>
      </c>
      <c r="O559" s="70" t="s">
        <v>102</v>
      </c>
    </row>
    <row r="560" spans="3:15">
      <c r="C560" s="64">
        <v>41983</v>
      </c>
      <c r="D560" s="65">
        <v>5.0000000000000001E-4</v>
      </c>
      <c r="E560" s="79"/>
      <c r="F560" s="80">
        <v>2.6650000000000003E-4</v>
      </c>
      <c r="G560" s="81"/>
      <c r="H560" s="68"/>
      <c r="I560" s="69">
        <v>104.47499999999999</v>
      </c>
      <c r="J560" s="69">
        <v>104.47499999999999</v>
      </c>
      <c r="K560" s="69">
        <v>208949.99999999997</v>
      </c>
      <c r="L560" s="69">
        <v>208949.99999999997</v>
      </c>
      <c r="M560" s="70">
        <v>0</v>
      </c>
      <c r="O560" s="70" t="s">
        <v>102</v>
      </c>
    </row>
    <row r="561" spans="3:15">
      <c r="C561" s="64">
        <v>42093</v>
      </c>
      <c r="D561" s="65">
        <v>5</v>
      </c>
      <c r="E561" s="79">
        <v>20481021</v>
      </c>
      <c r="F561" s="80">
        <v>1</v>
      </c>
      <c r="G561" s="81"/>
      <c r="H561" s="68"/>
      <c r="I561" s="69">
        <v>102404420</v>
      </c>
      <c r="J561" s="69">
        <v>102404420</v>
      </c>
      <c r="K561" s="69">
        <v>20480884</v>
      </c>
      <c r="L561" s="69">
        <v>20480884</v>
      </c>
      <c r="M561" s="70">
        <v>0</v>
      </c>
      <c r="O561" s="70" t="s">
        <v>102</v>
      </c>
    </row>
    <row r="562" spans="3:15">
      <c r="C562" s="64">
        <v>42093</v>
      </c>
      <c r="D562" s="65">
        <v>0.5</v>
      </c>
      <c r="E562" s="79"/>
      <c r="F562" s="80">
        <v>0.1</v>
      </c>
      <c r="G562" s="81"/>
      <c r="H562" s="68"/>
      <c r="I562" s="69">
        <v>580</v>
      </c>
      <c r="J562" s="69">
        <v>580</v>
      </c>
      <c r="K562" s="69">
        <v>1160</v>
      </c>
      <c r="L562" s="69">
        <v>1160</v>
      </c>
      <c r="M562" s="70">
        <v>0</v>
      </c>
      <c r="O562" s="70" t="s">
        <v>102</v>
      </c>
    </row>
    <row r="563" spans="3:15">
      <c r="C563" s="64">
        <v>42093</v>
      </c>
      <c r="D563" s="65">
        <v>5.0000000000000001E-4</v>
      </c>
      <c r="E563" s="79"/>
      <c r="F563" s="80">
        <v>1E-4</v>
      </c>
      <c r="G563" s="81"/>
      <c r="H563" s="68"/>
      <c r="I563" s="69">
        <v>104.47499999999999</v>
      </c>
      <c r="J563" s="69">
        <v>104.47499999999999</v>
      </c>
      <c r="K563" s="69">
        <v>208949.99999999997</v>
      </c>
      <c r="L563" s="69">
        <v>208949.99999999997</v>
      </c>
      <c r="M563" s="70">
        <v>0</v>
      </c>
      <c r="O563" s="70" t="s">
        <v>102</v>
      </c>
    </row>
    <row r="564" spans="3:15">
      <c r="C564" s="64">
        <v>42352</v>
      </c>
      <c r="D564" s="65">
        <v>5</v>
      </c>
      <c r="E564" s="79">
        <v>67792563.120000005</v>
      </c>
      <c r="F564" s="80">
        <v>3.31</v>
      </c>
      <c r="G564" s="81"/>
      <c r="H564" s="110"/>
      <c r="I564" s="69">
        <v>102404420</v>
      </c>
      <c r="J564" s="69">
        <v>102404420</v>
      </c>
      <c r="K564" s="69">
        <v>20480884</v>
      </c>
      <c r="L564" s="69">
        <v>20480884</v>
      </c>
      <c r="M564" s="70">
        <v>0</v>
      </c>
      <c r="O564" s="70" t="s">
        <v>102</v>
      </c>
    </row>
    <row r="565" spans="3:15">
      <c r="C565" s="64">
        <v>42352</v>
      </c>
      <c r="D565" s="65">
        <v>0.5</v>
      </c>
      <c r="E565" s="79"/>
      <c r="F565" s="80">
        <v>0.33100000000000002</v>
      </c>
      <c r="G565" s="81"/>
      <c r="H565" s="68"/>
      <c r="I565" s="69">
        <v>580</v>
      </c>
      <c r="J565" s="69">
        <v>580</v>
      </c>
      <c r="K565" s="69">
        <v>1160</v>
      </c>
      <c r="L565" s="69">
        <v>1160</v>
      </c>
      <c r="M565" s="70">
        <v>0</v>
      </c>
      <c r="O565" s="70" t="s">
        <v>102</v>
      </c>
    </row>
    <row r="566" spans="3:15">
      <c r="C566" s="64">
        <v>42352</v>
      </c>
      <c r="D566" s="65">
        <v>5.0000000000000001E-4</v>
      </c>
      <c r="E566" s="79"/>
      <c r="F566" s="80">
        <v>3.3100000000000002E-4</v>
      </c>
      <c r="G566" s="81"/>
      <c r="H566" s="68"/>
      <c r="I566" s="69">
        <v>104.47499999999999</v>
      </c>
      <c r="J566" s="69">
        <v>104.47499999999999</v>
      </c>
      <c r="K566" s="69">
        <v>208949.99999999997</v>
      </c>
      <c r="L566" s="69">
        <v>208949.99999999997</v>
      </c>
      <c r="M566" s="70">
        <v>0</v>
      </c>
      <c r="O566" s="70" t="s">
        <v>102</v>
      </c>
    </row>
    <row r="567" spans="3:15">
      <c r="C567" s="64">
        <v>42460</v>
      </c>
      <c r="D567" s="65">
        <v>5</v>
      </c>
      <c r="E567" s="79">
        <v>36251406</v>
      </c>
      <c r="F567" s="80">
        <v>1.77</v>
      </c>
      <c r="G567" s="81"/>
      <c r="H567" s="110"/>
      <c r="I567" s="69">
        <v>102404420</v>
      </c>
      <c r="J567" s="69">
        <v>102404420</v>
      </c>
      <c r="K567" s="69">
        <v>20480884</v>
      </c>
      <c r="L567" s="69">
        <v>20480884</v>
      </c>
      <c r="M567" s="70">
        <v>0</v>
      </c>
      <c r="O567" s="70" t="s">
        <v>102</v>
      </c>
    </row>
    <row r="568" spans="3:15">
      <c r="C568" s="64">
        <v>42460</v>
      </c>
      <c r="D568" s="65">
        <v>0.5</v>
      </c>
      <c r="E568" s="79"/>
      <c r="F568" s="80">
        <v>0.17699999999999999</v>
      </c>
      <c r="G568" s="81"/>
      <c r="H568" s="68"/>
      <c r="I568" s="69">
        <v>580</v>
      </c>
      <c r="J568" s="69">
        <v>580</v>
      </c>
      <c r="K568" s="69">
        <v>1160</v>
      </c>
      <c r="L568" s="69">
        <v>1160</v>
      </c>
      <c r="M568" s="70">
        <v>0</v>
      </c>
      <c r="O568" s="70" t="s">
        <v>102</v>
      </c>
    </row>
    <row r="569" spans="3:15">
      <c r="C569" s="64">
        <v>42460</v>
      </c>
      <c r="D569" s="65">
        <v>5.0000000000000001E-4</v>
      </c>
      <c r="E569" s="79"/>
      <c r="F569" s="80">
        <v>1.7699999999999999E-4</v>
      </c>
      <c r="G569" s="81"/>
      <c r="H569" s="68"/>
      <c r="I569" s="69">
        <v>104.47499999999999</v>
      </c>
      <c r="J569" s="69">
        <v>104.47499999999999</v>
      </c>
      <c r="K569" s="69">
        <v>208949.99999999997</v>
      </c>
      <c r="L569" s="69">
        <v>208949.99999999997</v>
      </c>
      <c r="M569" s="70">
        <v>0</v>
      </c>
      <c r="O569" s="70" t="s">
        <v>102</v>
      </c>
    </row>
    <row r="570" spans="3:15">
      <c r="C570" s="64">
        <v>42718</v>
      </c>
      <c r="D570" s="65">
        <v>5</v>
      </c>
      <c r="E570" s="79">
        <v>45000000</v>
      </c>
      <c r="F570" s="80">
        <v>2.2000000000000002</v>
      </c>
      <c r="G570" s="81"/>
      <c r="H570" s="68"/>
      <c r="I570" s="69">
        <v>102404420</v>
      </c>
      <c r="J570" s="69">
        <v>102404420</v>
      </c>
      <c r="K570" s="69">
        <v>20480884</v>
      </c>
      <c r="L570" s="69">
        <v>20480884</v>
      </c>
      <c r="M570" s="70">
        <v>0</v>
      </c>
      <c r="O570" s="70" t="s">
        <v>102</v>
      </c>
    </row>
    <row r="571" spans="3:15">
      <c r="C571" s="64">
        <v>42718</v>
      </c>
      <c r="D571" s="65">
        <v>0.5</v>
      </c>
      <c r="E571" s="79"/>
      <c r="F571" s="80">
        <v>0.22000000000000003</v>
      </c>
      <c r="G571" s="81"/>
      <c r="H571" s="68"/>
      <c r="I571" s="69">
        <v>580</v>
      </c>
      <c r="J571" s="69">
        <v>580</v>
      </c>
      <c r="K571" s="69">
        <v>1160</v>
      </c>
      <c r="L571" s="69">
        <v>1160</v>
      </c>
      <c r="M571" s="70">
        <v>0</v>
      </c>
      <c r="O571" s="70" t="s">
        <v>102</v>
      </c>
    </row>
    <row r="572" spans="3:15">
      <c r="C572" s="64">
        <v>42718</v>
      </c>
      <c r="D572" s="65">
        <v>5.0000000000000001E-4</v>
      </c>
      <c r="E572" s="79"/>
      <c r="F572" s="80">
        <v>2.2000000000000001E-4</v>
      </c>
      <c r="G572" s="81"/>
      <c r="H572" s="68"/>
      <c r="I572" s="69">
        <v>104.47499999999999</v>
      </c>
      <c r="J572" s="69">
        <v>104.47499999999999</v>
      </c>
      <c r="K572" s="69">
        <v>208949.99999999997</v>
      </c>
      <c r="L572" s="69">
        <v>208949.99999999997</v>
      </c>
      <c r="M572" s="70">
        <v>0</v>
      </c>
      <c r="O572" s="70" t="s">
        <v>102</v>
      </c>
    </row>
    <row r="573" spans="3:15">
      <c r="C573" s="64">
        <v>42718</v>
      </c>
      <c r="D573" s="65">
        <v>5</v>
      </c>
      <c r="E573" s="79">
        <v>84707747.709999993</v>
      </c>
      <c r="F573" s="80">
        <v>4.12</v>
      </c>
      <c r="G573" s="81"/>
      <c r="H573" s="68"/>
      <c r="I573" s="69">
        <v>102404420</v>
      </c>
      <c r="J573" s="69">
        <v>102404420</v>
      </c>
      <c r="K573" s="69">
        <v>20480884</v>
      </c>
      <c r="L573" s="69">
        <v>20480884</v>
      </c>
      <c r="M573" s="70">
        <v>0</v>
      </c>
      <c r="O573" s="70" t="s">
        <v>102</v>
      </c>
    </row>
    <row r="574" spans="3:15">
      <c r="C574" s="64">
        <v>42718</v>
      </c>
      <c r="D574" s="65">
        <v>0.5</v>
      </c>
      <c r="E574" s="79"/>
      <c r="F574" s="80">
        <v>0.41200000000000003</v>
      </c>
      <c r="G574" s="81"/>
      <c r="H574" s="68"/>
      <c r="I574" s="69">
        <v>580</v>
      </c>
      <c r="J574" s="69">
        <v>580</v>
      </c>
      <c r="K574" s="69">
        <v>1160</v>
      </c>
      <c r="L574" s="69">
        <v>1160</v>
      </c>
      <c r="M574" s="70">
        <v>0</v>
      </c>
      <c r="O574" s="70" t="s">
        <v>102</v>
      </c>
    </row>
    <row r="575" spans="3:15">
      <c r="C575" s="64">
        <v>42718</v>
      </c>
      <c r="D575" s="65">
        <v>5.0000000000000001E-4</v>
      </c>
      <c r="E575" s="79"/>
      <c r="F575" s="80">
        <v>4.1199999999999999E-4</v>
      </c>
      <c r="G575" s="81"/>
      <c r="H575" s="68"/>
      <c r="I575" s="69">
        <v>104.47499999999999</v>
      </c>
      <c r="J575" s="69">
        <v>104.47499999999999</v>
      </c>
      <c r="K575" s="69">
        <v>208949.99999999997</v>
      </c>
      <c r="L575" s="69">
        <v>208949.99999999997</v>
      </c>
      <c r="M575" s="70">
        <v>0</v>
      </c>
      <c r="O575" s="70" t="s">
        <v>102</v>
      </c>
    </row>
    <row r="576" spans="3:15">
      <c r="C576" s="64">
        <v>42825</v>
      </c>
      <c r="D576" s="65">
        <v>5</v>
      </c>
      <c r="E576" s="79">
        <v>5000000</v>
      </c>
      <c r="F576" s="80">
        <v>0.24</v>
      </c>
      <c r="G576" s="81"/>
      <c r="H576" s="68"/>
      <c r="I576" s="69">
        <v>102404420</v>
      </c>
      <c r="J576" s="69">
        <v>102404420</v>
      </c>
      <c r="K576" s="69">
        <v>20480884</v>
      </c>
      <c r="L576" s="69">
        <v>20480884</v>
      </c>
      <c r="M576" s="70">
        <v>0</v>
      </c>
      <c r="O576" s="70" t="s">
        <v>102</v>
      </c>
    </row>
    <row r="577" spans="3:15">
      <c r="C577" s="64">
        <v>42825</v>
      </c>
      <c r="D577" s="65">
        <v>0.5</v>
      </c>
      <c r="E577" s="79"/>
      <c r="F577" s="80">
        <v>2.4E-2</v>
      </c>
      <c r="G577" s="81"/>
      <c r="H577" s="68"/>
      <c r="I577" s="69">
        <v>580</v>
      </c>
      <c r="J577" s="69">
        <v>580</v>
      </c>
      <c r="K577" s="69">
        <v>1160</v>
      </c>
      <c r="L577" s="69">
        <v>1160</v>
      </c>
      <c r="M577" s="70">
        <v>0</v>
      </c>
      <c r="O577" s="70" t="s">
        <v>102</v>
      </c>
    </row>
    <row r="578" spans="3:15">
      <c r="C578" s="64">
        <v>42825</v>
      </c>
      <c r="D578" s="65">
        <v>5.0000000000000001E-4</v>
      </c>
      <c r="E578" s="79"/>
      <c r="F578" s="80">
        <v>2.4000000000000001E-5</v>
      </c>
      <c r="G578" s="81"/>
      <c r="H578" s="68"/>
      <c r="I578" s="69">
        <v>104.47499999999999</v>
      </c>
      <c r="J578" s="69">
        <v>104.47499999999999</v>
      </c>
      <c r="K578" s="69">
        <v>208949.99999999997</v>
      </c>
      <c r="L578" s="69">
        <v>208949.99999999997</v>
      </c>
      <c r="M578" s="70">
        <v>0</v>
      </c>
      <c r="O578" s="70" t="s">
        <v>102</v>
      </c>
    </row>
    <row r="579" spans="3:15">
      <c r="C579" s="64">
        <v>43070</v>
      </c>
      <c r="D579" s="65">
        <v>5</v>
      </c>
      <c r="E579" s="79">
        <v>68160514.200000003</v>
      </c>
      <c r="F579" s="80">
        <v>3.32</v>
      </c>
      <c r="G579" s="81"/>
      <c r="H579" s="68"/>
      <c r="I579" s="69">
        <v>102404420</v>
      </c>
      <c r="J579" s="69">
        <v>102404420</v>
      </c>
      <c r="K579" s="69">
        <v>20480884</v>
      </c>
      <c r="L579" s="69">
        <v>20480884</v>
      </c>
      <c r="M579" s="70">
        <v>0</v>
      </c>
      <c r="O579" s="70" t="s">
        <v>102</v>
      </c>
    </row>
    <row r="580" spans="3:15">
      <c r="C580" s="64">
        <v>43070</v>
      </c>
      <c r="D580" s="65">
        <v>0.5</v>
      </c>
      <c r="E580" s="79"/>
      <c r="F580" s="80">
        <v>0.33200000000000002</v>
      </c>
      <c r="G580" s="81"/>
      <c r="H580" s="68"/>
      <c r="I580" s="69">
        <v>580</v>
      </c>
      <c r="J580" s="69">
        <v>580</v>
      </c>
      <c r="K580" s="69">
        <v>1160</v>
      </c>
      <c r="L580" s="69">
        <v>1160</v>
      </c>
      <c r="M580" s="70">
        <v>0</v>
      </c>
      <c r="O580" s="70" t="s">
        <v>102</v>
      </c>
    </row>
    <row r="581" spans="3:15">
      <c r="C581" s="64">
        <v>43070</v>
      </c>
      <c r="D581" s="65">
        <v>5.0000000000000001E-4</v>
      </c>
      <c r="E581" s="79"/>
      <c r="F581" s="80">
        <v>3.3199999999999999E-4</v>
      </c>
      <c r="G581" s="81"/>
      <c r="H581" s="68"/>
      <c r="I581" s="69">
        <v>104.47499999999999</v>
      </c>
      <c r="J581" s="69">
        <v>104.47499999999999</v>
      </c>
      <c r="K581" s="69">
        <v>208949.99999999997</v>
      </c>
      <c r="L581" s="69">
        <v>208949.99999999997</v>
      </c>
      <c r="M581" s="70">
        <v>0</v>
      </c>
      <c r="O581" s="70" t="s">
        <v>102</v>
      </c>
    </row>
    <row r="582" spans="3:15">
      <c r="C582" s="64">
        <v>43070</v>
      </c>
      <c r="D582" s="65">
        <v>3</v>
      </c>
      <c r="E582" s="79"/>
      <c r="F582" s="80">
        <v>0</v>
      </c>
      <c r="G582" s="81"/>
      <c r="H582" s="68"/>
      <c r="I582" s="69">
        <v>102404420</v>
      </c>
      <c r="J582" s="69">
        <v>61442652</v>
      </c>
      <c r="K582" s="69">
        <v>20480884</v>
      </c>
      <c r="L582" s="69">
        <v>20480884</v>
      </c>
      <c r="M582" s="70">
        <v>0</v>
      </c>
      <c r="O582" s="70" t="s">
        <v>102</v>
      </c>
    </row>
    <row r="583" spans="3:15">
      <c r="C583" s="64">
        <v>43070</v>
      </c>
      <c r="D583" s="65">
        <v>0.3</v>
      </c>
      <c r="E583" s="79"/>
      <c r="F583" s="80">
        <v>0</v>
      </c>
      <c r="G583" s="81"/>
      <c r="H583" s="68"/>
      <c r="I583" s="69">
        <v>580</v>
      </c>
      <c r="J583" s="69">
        <v>348</v>
      </c>
      <c r="K583" s="69">
        <v>1160</v>
      </c>
      <c r="L583" s="69">
        <v>1160</v>
      </c>
      <c r="M583" s="70">
        <v>0</v>
      </c>
      <c r="O583" s="70" t="s">
        <v>102</v>
      </c>
    </row>
    <row r="584" spans="3:15">
      <c r="C584" s="64">
        <v>43070</v>
      </c>
      <c r="D584" s="65">
        <v>2.9999999999999997E-4</v>
      </c>
      <c r="E584" s="79"/>
      <c r="F584" s="80">
        <v>0</v>
      </c>
      <c r="G584" s="81"/>
      <c r="H584" s="68"/>
      <c r="I584" s="69">
        <v>104.47499999999999</v>
      </c>
      <c r="J584" s="69">
        <v>62.684999999999988</v>
      </c>
      <c r="K584" s="69">
        <v>208949.99999999997</v>
      </c>
      <c r="L584" s="69">
        <v>208949.99999999997</v>
      </c>
      <c r="M584" s="70">
        <v>0</v>
      </c>
      <c r="O584" s="70" t="s">
        <v>102</v>
      </c>
    </row>
    <row r="585" spans="3:15">
      <c r="C585" s="64">
        <v>43070</v>
      </c>
      <c r="D585" s="65">
        <v>3</v>
      </c>
      <c r="E585" s="79">
        <v>50000000</v>
      </c>
      <c r="F585" s="80">
        <v>2.4412845558985987</v>
      </c>
      <c r="G585" s="81"/>
      <c r="H585" s="68"/>
      <c r="I585" s="69">
        <v>102404420</v>
      </c>
      <c r="J585" s="69">
        <v>61442652</v>
      </c>
      <c r="K585" s="69">
        <v>20480884</v>
      </c>
      <c r="L585" s="69">
        <v>20480884</v>
      </c>
      <c r="M585" s="70">
        <v>0</v>
      </c>
      <c r="O585" s="70" t="s">
        <v>102</v>
      </c>
    </row>
    <row r="586" spans="3:15">
      <c r="C586" s="64">
        <v>43070</v>
      </c>
      <c r="D586" s="65">
        <v>0.3</v>
      </c>
      <c r="E586" s="79"/>
      <c r="F586" s="80">
        <v>0.24412845558985988</v>
      </c>
      <c r="G586" s="81"/>
      <c r="H586" s="68"/>
      <c r="I586" s="69">
        <v>580</v>
      </c>
      <c r="J586" s="69">
        <v>348</v>
      </c>
      <c r="K586" s="69">
        <v>1160</v>
      </c>
      <c r="L586" s="69">
        <v>1160</v>
      </c>
      <c r="M586" s="70">
        <v>0</v>
      </c>
      <c r="O586" s="70" t="s">
        <v>102</v>
      </c>
    </row>
    <row r="587" spans="3:15">
      <c r="C587" s="64">
        <v>43070</v>
      </c>
      <c r="D587" s="65">
        <v>2.9999999999999997E-4</v>
      </c>
      <c r="E587" s="79"/>
      <c r="F587" s="80">
        <v>2.4412845558985987E-4</v>
      </c>
      <c r="G587" s="81"/>
      <c r="H587" s="68"/>
      <c r="I587" s="69">
        <v>104.47499999999999</v>
      </c>
      <c r="J587" s="69">
        <v>62.684999999999988</v>
      </c>
      <c r="K587" s="69">
        <v>208949.99999999997</v>
      </c>
      <c r="L587" s="69">
        <v>208949.99999999997</v>
      </c>
      <c r="M587" s="70">
        <v>0</v>
      </c>
      <c r="O587" s="70" t="s">
        <v>102</v>
      </c>
    </row>
    <row r="588" spans="3:15">
      <c r="C588" s="64">
        <v>43186</v>
      </c>
      <c r="D588" s="65">
        <v>3</v>
      </c>
      <c r="E588" s="79">
        <v>10000000</v>
      </c>
      <c r="F588" s="80">
        <v>0.48826017470730265</v>
      </c>
      <c r="G588" s="81"/>
      <c r="H588" s="68"/>
      <c r="I588" s="69">
        <v>102404420</v>
      </c>
      <c r="J588" s="69">
        <v>61442652</v>
      </c>
      <c r="K588" s="69">
        <v>20480884</v>
      </c>
      <c r="L588" s="69">
        <v>20480884</v>
      </c>
      <c r="M588" s="70">
        <v>0</v>
      </c>
      <c r="O588" s="70" t="s">
        <v>102</v>
      </c>
    </row>
    <row r="589" spans="3:15">
      <c r="C589" s="64">
        <v>43186</v>
      </c>
      <c r="D589" s="65">
        <v>0.3</v>
      </c>
      <c r="E589" s="79"/>
      <c r="F589" s="80">
        <v>4.8826017470730267E-2</v>
      </c>
      <c r="G589" s="81"/>
      <c r="H589" s="68"/>
      <c r="I589" s="69">
        <v>580</v>
      </c>
      <c r="J589" s="69">
        <v>348</v>
      </c>
      <c r="K589" s="69">
        <v>1160</v>
      </c>
      <c r="L589" s="69">
        <v>1160</v>
      </c>
      <c r="M589" s="70">
        <v>0</v>
      </c>
      <c r="O589" s="70" t="s">
        <v>102</v>
      </c>
    </row>
    <row r="590" spans="3:15">
      <c r="C590" s="64">
        <v>43186</v>
      </c>
      <c r="D590" s="65">
        <v>2.9999999999999997E-4</v>
      </c>
      <c r="E590" s="79"/>
      <c r="F590" s="80">
        <v>4.8826017470730269E-5</v>
      </c>
      <c r="G590" s="81"/>
      <c r="H590" s="68"/>
      <c r="I590" s="69">
        <v>104.47499999999999</v>
      </c>
      <c r="J590" s="69">
        <v>62.684999999999988</v>
      </c>
      <c r="K590" s="69">
        <v>208949.99999999997</v>
      </c>
      <c r="L590" s="69">
        <v>208949.99999999997</v>
      </c>
      <c r="M590" s="70">
        <v>0</v>
      </c>
      <c r="O590" s="70" t="s">
        <v>102</v>
      </c>
    </row>
    <row r="591" spans="3:15">
      <c r="C591" s="64">
        <v>43546</v>
      </c>
      <c r="D591" s="65">
        <v>3</v>
      </c>
      <c r="E591" s="79">
        <v>30758135.600000001</v>
      </c>
      <c r="F591" s="80">
        <v>1.5017872281702977</v>
      </c>
      <c r="G591" s="81"/>
      <c r="H591" s="68"/>
      <c r="I591" s="69">
        <v>61442652</v>
      </c>
      <c r="J591" s="69">
        <v>61442652</v>
      </c>
      <c r="K591" s="69">
        <v>20480884</v>
      </c>
      <c r="L591" s="69">
        <v>20480884</v>
      </c>
      <c r="M591" s="70">
        <v>0</v>
      </c>
      <c r="O591" s="70" t="s">
        <v>102</v>
      </c>
    </row>
    <row r="592" spans="3:15">
      <c r="C592" s="64">
        <v>43546</v>
      </c>
      <c r="D592" s="65">
        <v>0.3</v>
      </c>
      <c r="E592" s="79"/>
      <c r="F592" s="80">
        <v>0.15017872281702976</v>
      </c>
      <c r="G592" s="81"/>
      <c r="H592" s="68"/>
      <c r="I592" s="69">
        <v>348</v>
      </c>
      <c r="J592" s="69">
        <v>348</v>
      </c>
      <c r="K592" s="69">
        <v>1160</v>
      </c>
      <c r="L592" s="69">
        <v>1160</v>
      </c>
      <c r="M592" s="70">
        <v>0</v>
      </c>
      <c r="O592" s="70" t="s">
        <v>102</v>
      </c>
    </row>
    <row r="593" spans="3:15">
      <c r="C593" s="64">
        <v>43546</v>
      </c>
      <c r="D593" s="65">
        <v>2.9999999999999997E-4</v>
      </c>
      <c r="E593" s="79"/>
      <c r="F593" s="80">
        <v>1.5017872281702978E-4</v>
      </c>
      <c r="G593" s="81"/>
      <c r="H593" s="68"/>
      <c r="I593" s="69">
        <v>62.684999999999988</v>
      </c>
      <c r="J593" s="69">
        <v>62.684999999999988</v>
      </c>
      <c r="K593" s="69">
        <v>208949.99999999997</v>
      </c>
      <c r="L593" s="69">
        <v>208949.99999999997</v>
      </c>
      <c r="M593" s="70">
        <v>0</v>
      </c>
      <c r="O593" s="70" t="s">
        <v>102</v>
      </c>
    </row>
    <row r="594" spans="3:15">
      <c r="C594" s="64">
        <v>43808</v>
      </c>
      <c r="D594" s="65">
        <v>3</v>
      </c>
      <c r="E594" s="79">
        <v>125876464.56</v>
      </c>
      <c r="F594" s="80">
        <v>6.1460053776289056</v>
      </c>
      <c r="G594" s="81"/>
      <c r="H594" s="68"/>
      <c r="I594" s="69">
        <v>61442652</v>
      </c>
      <c r="J594" s="69">
        <v>61442652</v>
      </c>
      <c r="K594" s="69">
        <v>20480884</v>
      </c>
      <c r="L594" s="69">
        <v>20480884</v>
      </c>
      <c r="M594" s="70">
        <v>0</v>
      </c>
      <c r="O594" s="70" t="s">
        <v>102</v>
      </c>
    </row>
    <row r="595" spans="3:15">
      <c r="C595" s="64">
        <v>43808</v>
      </c>
      <c r="D595" s="65">
        <v>0.3</v>
      </c>
      <c r="E595" s="79"/>
      <c r="F595" s="80">
        <v>0.61460053776289059</v>
      </c>
      <c r="G595" s="81"/>
      <c r="H595" s="68"/>
      <c r="I595" s="69">
        <v>348</v>
      </c>
      <c r="J595" s="69">
        <v>348</v>
      </c>
      <c r="K595" s="69">
        <v>1160</v>
      </c>
      <c r="L595" s="69">
        <v>1160</v>
      </c>
      <c r="M595" s="70">
        <v>0</v>
      </c>
      <c r="O595" s="70" t="s">
        <v>102</v>
      </c>
    </row>
    <row r="596" spans="3:15">
      <c r="C596" s="64">
        <v>43808</v>
      </c>
      <c r="D596" s="65">
        <v>2.9999999999999997E-4</v>
      </c>
      <c r="E596" s="79"/>
      <c r="F596" s="80">
        <v>6.1460053776289051E-4</v>
      </c>
      <c r="G596" s="81"/>
      <c r="H596" s="68"/>
      <c r="I596" s="69">
        <v>62.684999999999988</v>
      </c>
      <c r="J596" s="69">
        <v>62.684999999999988</v>
      </c>
      <c r="K596" s="69">
        <v>208949.99999999997</v>
      </c>
      <c r="L596" s="69">
        <v>208949.99999999997</v>
      </c>
      <c r="M596" s="70">
        <v>0</v>
      </c>
      <c r="O596" s="70" t="s">
        <v>102</v>
      </c>
    </row>
    <row r="597" spans="3:15">
      <c r="C597" s="64">
        <v>44011</v>
      </c>
      <c r="D597" s="65">
        <v>3</v>
      </c>
      <c r="E597" s="79">
        <v>34139229.109999999</v>
      </c>
      <c r="F597" s="80">
        <v>1.6668714555305373</v>
      </c>
      <c r="G597" s="81"/>
      <c r="H597" s="68"/>
      <c r="I597" s="69">
        <v>61442652</v>
      </c>
      <c r="J597" s="69">
        <v>61442652</v>
      </c>
      <c r="K597" s="69">
        <v>20480884</v>
      </c>
      <c r="L597" s="69">
        <v>20480884</v>
      </c>
      <c r="M597" s="70">
        <v>0</v>
      </c>
      <c r="O597" s="70" t="s">
        <v>102</v>
      </c>
    </row>
    <row r="598" spans="3:15">
      <c r="C598" s="64">
        <v>44011</v>
      </c>
      <c r="D598" s="65">
        <v>0.3</v>
      </c>
      <c r="E598" s="79"/>
      <c r="F598" s="80">
        <v>0.16668825969621232</v>
      </c>
      <c r="G598" s="81"/>
      <c r="H598" s="68"/>
      <c r="I598" s="69">
        <v>348</v>
      </c>
      <c r="J598" s="69">
        <v>348</v>
      </c>
      <c r="K598" s="69">
        <v>1160</v>
      </c>
      <c r="L598" s="69">
        <v>1160</v>
      </c>
      <c r="M598" s="70">
        <v>0</v>
      </c>
      <c r="O598" s="70" t="s">
        <v>102</v>
      </c>
    </row>
    <row r="599" spans="3:15">
      <c r="C599" s="64">
        <v>44011</v>
      </c>
      <c r="D599" s="65">
        <v>2.9999999999999997E-4</v>
      </c>
      <c r="E599" s="79"/>
      <c r="F599" s="80">
        <v>1.6668825969621233E-4</v>
      </c>
      <c r="G599" s="81"/>
      <c r="H599" s="68"/>
      <c r="I599" s="69">
        <v>62.684999999999988</v>
      </c>
      <c r="J599" s="69">
        <v>62.684999999999988</v>
      </c>
      <c r="K599" s="69">
        <v>208949.99999999997</v>
      </c>
      <c r="L599" s="69">
        <v>208949.99999999997</v>
      </c>
      <c r="M599" s="70">
        <v>0</v>
      </c>
      <c r="O599" s="70" t="s">
        <v>102</v>
      </c>
    </row>
    <row r="600" spans="3:15">
      <c r="C600" s="64">
        <v>44285</v>
      </c>
      <c r="D600" s="65">
        <v>3</v>
      </c>
      <c r="E600" s="79">
        <v>25770423.68</v>
      </c>
      <c r="F600" s="80">
        <v>1.2583</v>
      </c>
      <c r="G600" s="81"/>
      <c r="H600" s="68"/>
      <c r="I600" s="69">
        <v>61442652</v>
      </c>
      <c r="J600" s="69">
        <v>61442652</v>
      </c>
      <c r="K600" s="69">
        <v>20480884</v>
      </c>
      <c r="L600" s="69">
        <v>20480884</v>
      </c>
      <c r="M600" s="70">
        <v>0</v>
      </c>
      <c r="O600" s="70" t="s">
        <v>102</v>
      </c>
    </row>
    <row r="601" spans="3:15">
      <c r="C601" s="64">
        <v>44285</v>
      </c>
      <c r="D601" s="65">
        <v>0.3</v>
      </c>
      <c r="E601" s="79"/>
      <c r="F601" s="80">
        <v>0.12583</v>
      </c>
      <c r="G601" s="81"/>
      <c r="H601" s="68"/>
      <c r="I601" s="69">
        <v>348</v>
      </c>
      <c r="J601" s="69">
        <v>348</v>
      </c>
      <c r="K601" s="69">
        <v>1160</v>
      </c>
      <c r="L601" s="69">
        <v>1160</v>
      </c>
      <c r="M601" s="70">
        <v>0</v>
      </c>
      <c r="O601" s="70" t="s">
        <v>102</v>
      </c>
    </row>
    <row r="602" spans="3:15">
      <c r="C602" s="64">
        <v>44285</v>
      </c>
      <c r="D602" s="65">
        <v>2.9999999999999997E-4</v>
      </c>
      <c r="E602" s="79"/>
      <c r="F602" s="80">
        <v>1.2583000000000001E-4</v>
      </c>
      <c r="G602" s="81"/>
      <c r="H602" s="68"/>
      <c r="I602" s="69">
        <v>62.684999999999988</v>
      </c>
      <c r="J602" s="69">
        <v>62.684999999999988</v>
      </c>
      <c r="K602" s="69">
        <v>208949.99999999997</v>
      </c>
      <c r="L602" s="69">
        <v>208949.99999999997</v>
      </c>
      <c r="M602" s="70">
        <v>0</v>
      </c>
      <c r="O602" s="70" t="s">
        <v>102</v>
      </c>
    </row>
    <row r="603" spans="3:15">
      <c r="C603" s="64">
        <v>44540</v>
      </c>
      <c r="D603" s="65">
        <v>3</v>
      </c>
      <c r="E603" s="79">
        <v>139789591.75999999</v>
      </c>
      <c r="F603" s="80">
        <v>6.8253000000000004</v>
      </c>
      <c r="G603" s="81"/>
      <c r="H603" s="68"/>
      <c r="I603" s="69">
        <v>61442652</v>
      </c>
      <c r="J603" s="69">
        <v>61442652</v>
      </c>
      <c r="K603" s="69">
        <v>20480884</v>
      </c>
      <c r="L603" s="69">
        <v>20480884</v>
      </c>
      <c r="M603" s="70">
        <v>0</v>
      </c>
      <c r="O603" s="70" t="s">
        <v>102</v>
      </c>
    </row>
    <row r="604" spans="3:15">
      <c r="C604" s="64">
        <v>44540</v>
      </c>
      <c r="D604" s="65">
        <v>0.3</v>
      </c>
      <c r="E604" s="79"/>
      <c r="F604" s="80">
        <v>0.68252999999999997</v>
      </c>
      <c r="G604" s="81"/>
      <c r="H604" s="68"/>
      <c r="I604" s="69">
        <v>348</v>
      </c>
      <c r="J604" s="69">
        <v>348</v>
      </c>
      <c r="K604" s="69">
        <v>1160</v>
      </c>
      <c r="L604" s="69">
        <v>1160</v>
      </c>
      <c r="M604" s="70">
        <v>0</v>
      </c>
      <c r="O604" s="70" t="s">
        <v>102</v>
      </c>
    </row>
    <row r="605" spans="3:15">
      <c r="C605" s="64">
        <v>44540</v>
      </c>
      <c r="D605" s="65">
        <v>2.9999999999999997E-4</v>
      </c>
      <c r="E605" s="79"/>
      <c r="F605" s="80">
        <v>6.8252999999999999E-4</v>
      </c>
      <c r="G605" s="81"/>
      <c r="H605" s="68"/>
      <c r="I605" s="69">
        <v>62.684999999999988</v>
      </c>
      <c r="J605" s="69">
        <v>62.684999999999988</v>
      </c>
      <c r="K605" s="69">
        <v>208949.99999999997</v>
      </c>
      <c r="L605" s="69">
        <v>208949.99999999997</v>
      </c>
      <c r="M605" s="70">
        <v>0</v>
      </c>
      <c r="O605" s="70" t="s">
        <v>102</v>
      </c>
    </row>
    <row r="606" spans="3:15">
      <c r="C606" s="64">
        <v>44651</v>
      </c>
      <c r="D606" s="65">
        <v>3</v>
      </c>
      <c r="E606" s="79">
        <v>29311778.91</v>
      </c>
      <c r="F606" s="80">
        <v>1.4312</v>
      </c>
      <c r="G606" s="81"/>
      <c r="H606" s="68"/>
      <c r="I606" s="69">
        <v>61442652</v>
      </c>
      <c r="J606" s="69">
        <v>61442652</v>
      </c>
      <c r="K606" s="69">
        <v>20480884</v>
      </c>
      <c r="L606" s="69">
        <v>20480884</v>
      </c>
      <c r="M606" s="70">
        <v>0</v>
      </c>
      <c r="O606" s="70" t="s">
        <v>102</v>
      </c>
    </row>
    <row r="607" spans="3:15">
      <c r="C607" s="64">
        <v>44651</v>
      </c>
      <c r="D607" s="65">
        <v>0.3</v>
      </c>
      <c r="E607" s="79"/>
      <c r="F607" s="80">
        <v>0.14312</v>
      </c>
      <c r="G607" s="81"/>
      <c r="H607" s="68"/>
      <c r="I607" s="69">
        <v>348</v>
      </c>
      <c r="J607" s="69">
        <v>348</v>
      </c>
      <c r="K607" s="69">
        <v>1160</v>
      </c>
      <c r="L607" s="69">
        <v>1160</v>
      </c>
      <c r="M607" s="70">
        <v>0</v>
      </c>
      <c r="O607" s="70" t="s">
        <v>102</v>
      </c>
    </row>
    <row r="608" spans="3:15">
      <c r="C608" s="64">
        <v>44651</v>
      </c>
      <c r="D608" s="65">
        <v>2.9999999999999997E-4</v>
      </c>
      <c r="E608" s="79"/>
      <c r="F608" s="80">
        <v>1.4312E-4</v>
      </c>
      <c r="G608" s="81"/>
      <c r="H608" s="68"/>
      <c r="I608" s="69">
        <v>62.684999999999988</v>
      </c>
      <c r="J608" s="69">
        <v>62.684999999999988</v>
      </c>
      <c r="K608" s="69">
        <v>208949.99999999997</v>
      </c>
      <c r="L608" s="69">
        <v>208949.99999999997</v>
      </c>
      <c r="M608" s="70">
        <v>0</v>
      </c>
      <c r="O608" s="70" t="s">
        <v>102</v>
      </c>
    </row>
    <row r="609" spans="2:15">
      <c r="C609" s="64">
        <v>44904</v>
      </c>
      <c r="D609" s="65">
        <v>3</v>
      </c>
      <c r="E609" s="79">
        <v>68394608</v>
      </c>
      <c r="F609" s="80">
        <v>3.3394140042978613</v>
      </c>
      <c r="G609" s="81"/>
      <c r="H609" s="68"/>
      <c r="I609" s="69">
        <v>61442652</v>
      </c>
      <c r="J609" s="69">
        <v>61442652</v>
      </c>
      <c r="K609" s="69">
        <v>20480884</v>
      </c>
      <c r="L609" s="69">
        <v>20480884</v>
      </c>
      <c r="M609" s="70">
        <v>0</v>
      </c>
      <c r="O609" s="70" t="s">
        <v>102</v>
      </c>
    </row>
    <row r="610" spans="2:15">
      <c r="C610" s="64">
        <v>44904</v>
      </c>
      <c r="D610" s="65">
        <v>0.3</v>
      </c>
      <c r="E610" s="79"/>
      <c r="F610" s="80">
        <v>0.33393965517241381</v>
      </c>
      <c r="G610" s="81"/>
      <c r="H610" s="68"/>
      <c r="I610" s="69">
        <v>348</v>
      </c>
      <c r="J610" s="69">
        <v>348</v>
      </c>
      <c r="K610" s="69">
        <v>1160</v>
      </c>
      <c r="L610" s="69">
        <v>1160</v>
      </c>
      <c r="M610" s="70">
        <v>0</v>
      </c>
      <c r="O610" s="70" t="s">
        <v>102</v>
      </c>
    </row>
    <row r="611" spans="2:15">
      <c r="C611" s="64">
        <v>44904</v>
      </c>
      <c r="D611" s="65">
        <v>2.9999999999999997E-4</v>
      </c>
      <c r="E611" s="79"/>
      <c r="F611" s="80">
        <v>3.3395549174443649E-4</v>
      </c>
      <c r="G611" s="81"/>
      <c r="H611" s="68"/>
      <c r="I611" s="69">
        <v>62.684999999999988</v>
      </c>
      <c r="J611" s="69">
        <v>62.684999999999988</v>
      </c>
      <c r="K611" s="69">
        <v>208949.99999999997</v>
      </c>
      <c r="L611" s="69">
        <v>208949.99999999997</v>
      </c>
      <c r="M611" s="70">
        <v>0</v>
      </c>
      <c r="O611" s="70" t="s">
        <v>102</v>
      </c>
    </row>
    <row r="612" spans="2:15">
      <c r="C612" s="64">
        <v>45014</v>
      </c>
      <c r="D612" s="65">
        <v>3</v>
      </c>
      <c r="E612" s="79">
        <v>32261635</v>
      </c>
      <c r="F612" s="80">
        <v>1.575207</v>
      </c>
      <c r="G612" s="81"/>
      <c r="H612" s="68"/>
      <c r="I612" s="69">
        <v>61442652</v>
      </c>
      <c r="J612" s="69">
        <v>61442652</v>
      </c>
      <c r="K612" s="69">
        <v>20480884</v>
      </c>
      <c r="L612" s="69">
        <v>20480884</v>
      </c>
      <c r="M612" s="70">
        <v>0</v>
      </c>
      <c r="O612" s="70" t="s">
        <v>102</v>
      </c>
    </row>
    <row r="613" spans="2:15">
      <c r="C613" s="64">
        <v>45014</v>
      </c>
      <c r="D613" s="65">
        <v>0.3</v>
      </c>
      <c r="E613" s="79"/>
      <c r="F613" s="80">
        <v>0.15752070000000001</v>
      </c>
      <c r="G613" s="81"/>
      <c r="H613" s="68"/>
      <c r="I613" s="69">
        <v>348</v>
      </c>
      <c r="J613" s="69">
        <v>348</v>
      </c>
      <c r="K613" s="69">
        <v>1160</v>
      </c>
      <c r="L613" s="69">
        <v>1160</v>
      </c>
      <c r="M613" s="70">
        <v>0</v>
      </c>
      <c r="O613" s="70" t="s">
        <v>102</v>
      </c>
    </row>
    <row r="614" spans="2:15">
      <c r="C614" s="64">
        <v>45014</v>
      </c>
      <c r="D614" s="65">
        <v>2.9999999999999997E-4</v>
      </c>
      <c r="E614" s="79"/>
      <c r="F614" s="80">
        <v>1.5521E-4</v>
      </c>
      <c r="G614" s="81"/>
      <c r="H614" s="68"/>
      <c r="I614" s="69">
        <v>62.684999999999988</v>
      </c>
      <c r="J614" s="69">
        <v>62.684999999999988</v>
      </c>
      <c r="K614" s="69">
        <v>208949.99999999997</v>
      </c>
      <c r="L614" s="69">
        <v>208949.99999999997</v>
      </c>
      <c r="M614" s="70">
        <v>0</v>
      </c>
      <c r="O614" s="70" t="s">
        <v>102</v>
      </c>
    </row>
    <row r="615" spans="2:15">
      <c r="C615" s="64">
        <v>45272</v>
      </c>
      <c r="D615" s="65">
        <v>3</v>
      </c>
      <c r="E615" s="79">
        <v>75276644.84807083</v>
      </c>
      <c r="F615" s="80">
        <v>3.6754587761907693</v>
      </c>
      <c r="G615" s="81"/>
      <c r="H615" s="68"/>
      <c r="I615" s="69">
        <v>61442652</v>
      </c>
      <c r="J615" s="69">
        <v>61442652</v>
      </c>
      <c r="K615" s="69">
        <v>20480884</v>
      </c>
      <c r="L615" s="69">
        <v>20480884</v>
      </c>
      <c r="M615" s="70">
        <v>0</v>
      </c>
      <c r="O615" s="70" t="s">
        <v>102</v>
      </c>
    </row>
    <row r="616" spans="2:15">
      <c r="C616" s="64">
        <v>45272</v>
      </c>
      <c r="D616" s="65">
        <v>0.3</v>
      </c>
      <c r="E616" s="79"/>
      <c r="F616" s="80">
        <f>F615/10</f>
        <v>0.36754587761907692</v>
      </c>
      <c r="G616" s="81"/>
      <c r="H616" s="68"/>
      <c r="I616" s="69">
        <v>348</v>
      </c>
      <c r="J616" s="69">
        <v>348</v>
      </c>
      <c r="K616" s="69">
        <v>1160</v>
      </c>
      <c r="L616" s="69">
        <v>1160</v>
      </c>
      <c r="M616" s="70">
        <v>0</v>
      </c>
      <c r="O616" s="70" t="s">
        <v>102</v>
      </c>
    </row>
    <row r="617" spans="2:15">
      <c r="C617" s="64">
        <v>45272</v>
      </c>
      <c r="D617" s="65">
        <v>2.9999999999999997E-4</v>
      </c>
      <c r="E617" s="79"/>
      <c r="F617" s="80">
        <f>F615/10000</f>
        <v>3.6754587761907696E-4</v>
      </c>
      <c r="G617" s="81"/>
      <c r="H617" s="68"/>
      <c r="I617" s="69">
        <v>62.684999999999988</v>
      </c>
      <c r="J617" s="69">
        <v>62.684999999999988</v>
      </c>
      <c r="K617" s="69">
        <v>208949.99999999997</v>
      </c>
      <c r="L617" s="69">
        <v>208949.99999999997</v>
      </c>
      <c r="M617" s="70">
        <v>0</v>
      </c>
      <c r="O617" s="70" t="s">
        <v>102</v>
      </c>
    </row>
    <row r="618" spans="2:15">
      <c r="C618" s="64">
        <v>45378</v>
      </c>
      <c r="D618" s="65">
        <v>3</v>
      </c>
      <c r="E618" s="79">
        <v>28596484</v>
      </c>
      <c r="F618" s="80">
        <v>1.396252</v>
      </c>
      <c r="G618" s="81"/>
      <c r="H618" s="68"/>
      <c r="I618" s="69">
        <v>61442652</v>
      </c>
      <c r="J618" s="69">
        <v>61442652</v>
      </c>
      <c r="K618" s="69">
        <v>20480884</v>
      </c>
      <c r="L618" s="69">
        <v>20480884</v>
      </c>
      <c r="M618" s="70">
        <v>0</v>
      </c>
      <c r="O618" s="70" t="s">
        <v>102</v>
      </c>
    </row>
    <row r="619" spans="2:15">
      <c r="C619" s="64">
        <v>45378</v>
      </c>
      <c r="D619" s="65">
        <v>0.3</v>
      </c>
      <c r="E619" s="79"/>
      <c r="F619" s="80">
        <f>F618/10</f>
        <v>0.1396252</v>
      </c>
      <c r="G619" s="81"/>
      <c r="H619" s="68"/>
      <c r="I619" s="69">
        <v>348</v>
      </c>
      <c r="J619" s="69">
        <v>348</v>
      </c>
      <c r="K619" s="69">
        <v>1160</v>
      </c>
      <c r="L619" s="69">
        <v>1160</v>
      </c>
      <c r="M619" s="70">
        <v>0</v>
      </c>
      <c r="O619" s="70" t="s">
        <v>102</v>
      </c>
    </row>
    <row r="620" spans="2:15">
      <c r="C620" s="64">
        <v>45378</v>
      </c>
      <c r="D620" s="65">
        <v>2.9999999999999997E-4</v>
      </c>
      <c r="E620" s="79"/>
      <c r="F620" s="80">
        <v>1.3962520000000001E-4</v>
      </c>
      <c r="G620" s="81"/>
      <c r="H620" s="68"/>
      <c r="I620" s="69">
        <v>62.684999999999988</v>
      </c>
      <c r="J620" s="69">
        <v>62.684999999999988</v>
      </c>
      <c r="K620" s="69">
        <v>208949.99999999997</v>
      </c>
      <c r="L620" s="69">
        <v>208949.99999999997</v>
      </c>
      <c r="M620" s="70">
        <v>0</v>
      </c>
      <c r="O620" s="70" t="s">
        <v>102</v>
      </c>
    </row>
    <row r="621" spans="2:15">
      <c r="B621" s="121"/>
      <c r="C621" s="122">
        <v>45747</v>
      </c>
      <c r="D621" s="123">
        <v>3</v>
      </c>
      <c r="E621" s="124">
        <v>23361761</v>
      </c>
      <c r="F621" s="125">
        <f>E621/K621</f>
        <v>1.140661750733025</v>
      </c>
      <c r="G621" s="126"/>
      <c r="H621" s="126"/>
      <c r="I621" s="127">
        <v>61442652</v>
      </c>
      <c r="J621" s="127">
        <v>61442652</v>
      </c>
      <c r="K621" s="127">
        <v>20480884</v>
      </c>
      <c r="L621" s="127">
        <v>20480884</v>
      </c>
      <c r="M621" s="128">
        <v>0</v>
      </c>
      <c r="O621" s="128" t="s">
        <v>102</v>
      </c>
    </row>
    <row r="622" spans="2:15">
      <c r="B622" s="121"/>
      <c r="C622" s="122">
        <v>45747</v>
      </c>
      <c r="D622" s="123">
        <v>0.3</v>
      </c>
      <c r="E622" s="124"/>
      <c r="F622" s="125">
        <f>F621/10</f>
        <v>0.11406617507330249</v>
      </c>
      <c r="G622" s="126"/>
      <c r="H622" s="126"/>
      <c r="I622" s="127">
        <v>348</v>
      </c>
      <c r="J622" s="127">
        <v>348</v>
      </c>
      <c r="K622" s="127">
        <v>1160</v>
      </c>
      <c r="L622" s="127">
        <v>1160</v>
      </c>
      <c r="M622" s="128">
        <v>0</v>
      </c>
      <c r="O622" s="128" t="s">
        <v>102</v>
      </c>
    </row>
    <row r="623" spans="2:15">
      <c r="B623" s="121"/>
      <c r="C623" s="122">
        <v>45747</v>
      </c>
      <c r="D623" s="123">
        <v>2.9999999999999997E-4</v>
      </c>
      <c r="E623" s="124"/>
      <c r="F623" s="125">
        <v>1.3962520000000001E-4</v>
      </c>
      <c r="G623" s="126"/>
      <c r="H623" s="126"/>
      <c r="I623" s="127">
        <v>62.684999999999988</v>
      </c>
      <c r="J623" s="127">
        <v>62.684999999999988</v>
      </c>
      <c r="K623" s="127">
        <v>208949.99999999997</v>
      </c>
      <c r="L623" s="127">
        <v>208949.99999999997</v>
      </c>
      <c r="M623" s="128">
        <v>0</v>
      </c>
      <c r="O623" s="128" t="s">
        <v>102</v>
      </c>
    </row>
    <row r="624" spans="2:15">
      <c r="B624" s="38" t="s">
        <v>12</v>
      </c>
      <c r="C624" s="64">
        <v>37350</v>
      </c>
      <c r="D624" s="65">
        <v>1</v>
      </c>
      <c r="E624" s="79">
        <v>4352000</v>
      </c>
      <c r="F624" s="80">
        <v>0.16</v>
      </c>
      <c r="G624" s="98">
        <v>27200000</v>
      </c>
      <c r="H624" s="68"/>
      <c r="I624" s="98">
        <v>27200000</v>
      </c>
      <c r="J624" s="69">
        <v>54400000</v>
      </c>
      <c r="K624" s="98">
        <v>27200000</v>
      </c>
      <c r="L624" s="69">
        <v>54400000</v>
      </c>
      <c r="M624" s="70">
        <v>1</v>
      </c>
      <c r="O624" s="70" t="s">
        <v>102</v>
      </c>
    </row>
    <row r="625" spans="3:15">
      <c r="C625" s="64">
        <v>37708</v>
      </c>
      <c r="D625" s="65">
        <v>1</v>
      </c>
      <c r="E625" s="79">
        <v>2500000</v>
      </c>
      <c r="F625" s="80">
        <v>4.595588235294118E-2</v>
      </c>
      <c r="G625" s="98">
        <v>370152</v>
      </c>
      <c r="H625" s="68"/>
      <c r="I625" s="98">
        <v>54400000</v>
      </c>
      <c r="J625" s="69">
        <v>54770152</v>
      </c>
      <c r="K625" s="98">
        <v>54400000</v>
      </c>
      <c r="L625" s="69">
        <v>54770152</v>
      </c>
      <c r="M625" s="70">
        <v>6.8042647058823525E-3</v>
      </c>
      <c r="O625" s="70" t="s">
        <v>102</v>
      </c>
    </row>
    <row r="626" spans="3:15">
      <c r="C626" s="64">
        <v>37799</v>
      </c>
      <c r="D626" s="65">
        <v>1</v>
      </c>
      <c r="E626" s="79"/>
      <c r="F626" s="73">
        <v>0</v>
      </c>
      <c r="G626" s="98">
        <v>5600000</v>
      </c>
      <c r="H626" s="68"/>
      <c r="I626" s="98">
        <v>54400000</v>
      </c>
      <c r="J626" s="69">
        <v>60000000</v>
      </c>
      <c r="K626" s="98">
        <v>54400000</v>
      </c>
      <c r="L626" s="69">
        <v>60000000</v>
      </c>
      <c r="M626" s="70">
        <v>0.10294117647058823</v>
      </c>
      <c r="O626" s="70" t="s">
        <v>102</v>
      </c>
    </row>
    <row r="627" spans="3:15">
      <c r="C627" s="64">
        <v>38072</v>
      </c>
      <c r="D627" s="65">
        <v>1</v>
      </c>
      <c r="E627" s="79">
        <v>2000000</v>
      </c>
      <c r="F627" s="80">
        <v>3.3333333333333333E-2</v>
      </c>
      <c r="G627" s="68"/>
      <c r="H627" s="68"/>
      <c r="I627" s="98">
        <v>60000000</v>
      </c>
      <c r="J627" s="69">
        <v>60000000</v>
      </c>
      <c r="K627" s="98">
        <v>60000000</v>
      </c>
      <c r="L627" s="69">
        <v>60000000</v>
      </c>
      <c r="M627" s="70">
        <v>0</v>
      </c>
      <c r="O627" s="70" t="s">
        <v>102</v>
      </c>
    </row>
    <row r="628" spans="3:15">
      <c r="C628" s="64">
        <v>38442</v>
      </c>
      <c r="D628" s="65">
        <v>1</v>
      </c>
      <c r="E628" s="79">
        <v>2500000</v>
      </c>
      <c r="F628" s="80">
        <v>4.1666666666666664E-2</v>
      </c>
      <c r="G628" s="68"/>
      <c r="H628" s="68"/>
      <c r="I628" s="98">
        <v>60000000</v>
      </c>
      <c r="J628" s="69">
        <v>60000000</v>
      </c>
      <c r="K628" s="98">
        <v>60000000</v>
      </c>
      <c r="L628" s="69">
        <v>60000000</v>
      </c>
      <c r="M628" s="70">
        <v>0</v>
      </c>
      <c r="O628" s="70" t="s">
        <v>102</v>
      </c>
    </row>
    <row r="629" spans="3:15">
      <c r="C629" s="64">
        <v>38806</v>
      </c>
      <c r="D629" s="65">
        <v>1</v>
      </c>
      <c r="E629" s="79">
        <v>3000000</v>
      </c>
      <c r="F629" s="80">
        <v>0.05</v>
      </c>
      <c r="G629" s="68">
        <v>3000000</v>
      </c>
      <c r="H629" s="68"/>
      <c r="I629" s="98">
        <v>60000000</v>
      </c>
      <c r="J629" s="69">
        <v>63000000</v>
      </c>
      <c r="K629" s="98">
        <v>60000000</v>
      </c>
      <c r="L629" s="69">
        <v>63000000</v>
      </c>
      <c r="M629" s="70">
        <v>0.05</v>
      </c>
      <c r="O629" s="70" t="s">
        <v>102</v>
      </c>
    </row>
    <row r="630" spans="3:15">
      <c r="C630" s="64">
        <v>39170</v>
      </c>
      <c r="D630" s="65">
        <v>1</v>
      </c>
      <c r="E630" s="79">
        <v>5000000</v>
      </c>
      <c r="F630" s="80">
        <v>7.9365079365079361E-2</v>
      </c>
      <c r="G630" s="68">
        <v>6300000</v>
      </c>
      <c r="H630" s="68"/>
      <c r="I630" s="98">
        <v>63000000</v>
      </c>
      <c r="J630" s="69">
        <v>69300000</v>
      </c>
      <c r="K630" s="98">
        <v>63000000</v>
      </c>
      <c r="L630" s="69">
        <v>69300000</v>
      </c>
      <c r="M630" s="70">
        <v>0.1</v>
      </c>
      <c r="O630" s="70" t="s">
        <v>102</v>
      </c>
    </row>
    <row r="631" spans="3:15">
      <c r="C631" s="64">
        <v>39535</v>
      </c>
      <c r="D631" s="65">
        <v>1</v>
      </c>
      <c r="E631" s="79">
        <v>5500000</v>
      </c>
      <c r="F631" s="80">
        <v>7.9365079365079361E-2</v>
      </c>
      <c r="G631" s="68">
        <v>5700000</v>
      </c>
      <c r="H631" s="68"/>
      <c r="I631" s="98">
        <v>69300000</v>
      </c>
      <c r="J631" s="69">
        <v>75000000</v>
      </c>
      <c r="K631" s="98">
        <v>69300000</v>
      </c>
      <c r="L631" s="69">
        <v>75000000</v>
      </c>
      <c r="M631" s="70">
        <v>8.2251082251082255E-2</v>
      </c>
      <c r="O631" s="70" t="s">
        <v>102</v>
      </c>
    </row>
    <row r="632" spans="3:15">
      <c r="C632" s="64">
        <v>39903</v>
      </c>
      <c r="D632" s="65">
        <v>1</v>
      </c>
      <c r="E632" s="79">
        <v>3500000</v>
      </c>
      <c r="F632" s="80">
        <v>4.6666666666666669E-2</v>
      </c>
      <c r="G632" s="68">
        <v>5000000</v>
      </c>
      <c r="H632" s="68"/>
      <c r="I632" s="98">
        <v>75000000</v>
      </c>
      <c r="J632" s="69">
        <v>80000000</v>
      </c>
      <c r="K632" s="98">
        <v>75000000</v>
      </c>
      <c r="L632" s="69">
        <v>80000000</v>
      </c>
      <c r="M632" s="70">
        <v>6.6666666666666666E-2</v>
      </c>
      <c r="O632" s="70" t="s">
        <v>102</v>
      </c>
    </row>
    <row r="633" spans="3:15">
      <c r="C633" s="64">
        <v>40262</v>
      </c>
      <c r="D633" s="65">
        <v>1</v>
      </c>
      <c r="E633" s="79">
        <v>4500000</v>
      </c>
      <c r="F633" s="80">
        <v>5.6250000000000001E-2</v>
      </c>
      <c r="G633" s="68">
        <v>5000000</v>
      </c>
      <c r="H633" s="68"/>
      <c r="I633" s="98">
        <v>80000000</v>
      </c>
      <c r="J633" s="69">
        <v>85000000</v>
      </c>
      <c r="K633" s="98">
        <v>80000000</v>
      </c>
      <c r="L633" s="69">
        <v>85000000</v>
      </c>
      <c r="M633" s="70">
        <v>6.25E-2</v>
      </c>
      <c r="O633" s="70" t="s">
        <v>102</v>
      </c>
    </row>
    <row r="634" spans="3:15">
      <c r="C634" s="64">
        <v>40633</v>
      </c>
      <c r="D634" s="65">
        <v>1</v>
      </c>
      <c r="E634" s="79">
        <v>7500000</v>
      </c>
      <c r="F634" s="80">
        <v>8.8235294117647065E-2</v>
      </c>
      <c r="G634" s="68">
        <v>5000000</v>
      </c>
      <c r="H634" s="68"/>
      <c r="I634" s="98">
        <v>85000000</v>
      </c>
      <c r="J634" s="69">
        <v>90000000</v>
      </c>
      <c r="K634" s="98">
        <v>85000000</v>
      </c>
      <c r="L634" s="69">
        <v>90000000</v>
      </c>
      <c r="M634" s="70">
        <v>5.8823529411764705E-2</v>
      </c>
      <c r="O634" s="70" t="s">
        <v>102</v>
      </c>
    </row>
    <row r="635" spans="3:15">
      <c r="C635" s="64">
        <v>40998</v>
      </c>
      <c r="D635" s="65">
        <v>1</v>
      </c>
      <c r="E635" s="79">
        <v>8500000</v>
      </c>
      <c r="F635" s="80">
        <v>9.4444444444444442E-2</v>
      </c>
      <c r="G635" s="68">
        <v>15000000</v>
      </c>
      <c r="H635" s="68"/>
      <c r="I635" s="98">
        <v>90000000</v>
      </c>
      <c r="J635" s="69">
        <v>105000000</v>
      </c>
      <c r="K635" s="98">
        <v>90000000</v>
      </c>
      <c r="L635" s="69">
        <v>105000000</v>
      </c>
      <c r="M635" s="70">
        <v>0.16666666666666666</v>
      </c>
      <c r="O635" s="70" t="s">
        <v>102</v>
      </c>
    </row>
    <row r="636" spans="3:15">
      <c r="C636" s="64">
        <v>41355</v>
      </c>
      <c r="D636" s="65">
        <v>1</v>
      </c>
      <c r="E636" s="79">
        <v>10000000</v>
      </c>
      <c r="F636" s="80">
        <v>9.5238095238095233E-2</v>
      </c>
      <c r="G636" s="68">
        <v>15000000</v>
      </c>
      <c r="H636" s="68"/>
      <c r="I636" s="98">
        <v>105000000</v>
      </c>
      <c r="J636" s="69">
        <v>120000000</v>
      </c>
      <c r="K636" s="98">
        <v>105000000</v>
      </c>
      <c r="L636" s="69">
        <v>120000000</v>
      </c>
      <c r="M636" s="70">
        <v>0.14285714285714285</v>
      </c>
      <c r="O636" s="70" t="s">
        <v>102</v>
      </c>
    </row>
    <row r="637" spans="3:15">
      <c r="C637" s="64">
        <v>41729</v>
      </c>
      <c r="D637" s="65">
        <v>1</v>
      </c>
      <c r="E637" s="79">
        <v>7000000</v>
      </c>
      <c r="F637" s="80">
        <v>5.8333333333333334E-2</v>
      </c>
      <c r="G637" s="68">
        <v>10000000</v>
      </c>
      <c r="H637" s="68"/>
      <c r="I637" s="98">
        <v>120000000</v>
      </c>
      <c r="J637" s="69">
        <v>130000000</v>
      </c>
      <c r="K637" s="98">
        <v>120000000</v>
      </c>
      <c r="L637" s="69">
        <v>130000000</v>
      </c>
      <c r="M637" s="70">
        <v>8.3333333333333329E-2</v>
      </c>
      <c r="O637" s="70" t="s">
        <v>102</v>
      </c>
    </row>
    <row r="638" spans="3:15">
      <c r="C638" s="64">
        <v>42086</v>
      </c>
      <c r="D638" s="65">
        <v>1</v>
      </c>
      <c r="E638" s="79">
        <v>5000000</v>
      </c>
      <c r="F638" s="80">
        <v>3.8461538461538464E-2</v>
      </c>
      <c r="G638" s="68"/>
      <c r="H638" s="68"/>
      <c r="I638" s="98">
        <v>130000000</v>
      </c>
      <c r="J638" s="69">
        <v>130000000</v>
      </c>
      <c r="K638" s="98">
        <v>130000000</v>
      </c>
      <c r="L638" s="69">
        <v>130000000</v>
      </c>
      <c r="M638" s="70">
        <v>0</v>
      </c>
      <c r="O638" s="70" t="s">
        <v>102</v>
      </c>
    </row>
    <row r="639" spans="3:15">
      <c r="C639" s="64">
        <v>42466</v>
      </c>
      <c r="D639" s="65">
        <v>1</v>
      </c>
      <c r="E639" s="79">
        <v>5000000</v>
      </c>
      <c r="F639" s="80">
        <v>3.8461538461538464E-2</v>
      </c>
      <c r="G639" s="68">
        <v>3000000</v>
      </c>
      <c r="H639" s="68"/>
      <c r="I639" s="98">
        <v>130000000</v>
      </c>
      <c r="J639" s="69">
        <v>133000000</v>
      </c>
      <c r="K639" s="98">
        <v>130000000</v>
      </c>
      <c r="L639" s="69">
        <v>133000000</v>
      </c>
      <c r="M639" s="70">
        <v>2.3076923076923078E-2</v>
      </c>
      <c r="O639" s="70" t="s">
        <v>102</v>
      </c>
    </row>
    <row r="640" spans="3:15">
      <c r="C640" s="64">
        <v>42823</v>
      </c>
      <c r="D640" s="65">
        <v>1</v>
      </c>
      <c r="E640" s="79">
        <v>5000000</v>
      </c>
      <c r="F640" s="80">
        <v>3.7593984962406013E-2</v>
      </c>
      <c r="G640" s="68">
        <v>0</v>
      </c>
      <c r="H640" s="68"/>
      <c r="I640" s="98">
        <v>133000000</v>
      </c>
      <c r="J640" s="69">
        <v>133000000</v>
      </c>
      <c r="K640" s="98">
        <v>133000000</v>
      </c>
      <c r="L640" s="69">
        <v>133000000</v>
      </c>
      <c r="M640" s="70">
        <v>0</v>
      </c>
      <c r="O640" s="70" t="s">
        <v>102</v>
      </c>
    </row>
    <row r="641" spans="2:15">
      <c r="C641" s="64">
        <v>43182</v>
      </c>
      <c r="D641" s="65">
        <v>1</v>
      </c>
      <c r="E641" s="72">
        <v>4000000</v>
      </c>
      <c r="F641" s="74">
        <v>3.007518796992481E-2</v>
      </c>
      <c r="G641" s="68">
        <v>5000000</v>
      </c>
      <c r="I641" s="75">
        <v>133000000</v>
      </c>
      <c r="J641" s="69">
        <v>138000000</v>
      </c>
      <c r="K641" s="69">
        <v>133000000</v>
      </c>
      <c r="L641" s="69">
        <v>138000000</v>
      </c>
      <c r="M641" s="70">
        <v>3.7593984962406013E-2</v>
      </c>
      <c r="O641" s="70" t="s">
        <v>102</v>
      </c>
    </row>
    <row r="642" spans="2:15">
      <c r="B642" s="114"/>
      <c r="C642" s="64">
        <v>43570</v>
      </c>
      <c r="D642" s="65">
        <v>1</v>
      </c>
      <c r="E642" s="72">
        <v>0</v>
      </c>
      <c r="F642" s="73">
        <v>0</v>
      </c>
      <c r="G642" s="68">
        <v>13800000</v>
      </c>
      <c r="H642" s="68"/>
      <c r="I642" s="69">
        <v>138000000</v>
      </c>
      <c r="J642" s="69">
        <v>151800000</v>
      </c>
      <c r="K642" s="69">
        <v>138000000</v>
      </c>
      <c r="L642" s="69">
        <v>151800000</v>
      </c>
      <c r="M642" s="70">
        <v>0.1</v>
      </c>
      <c r="O642" s="70" t="s">
        <v>102</v>
      </c>
    </row>
    <row r="643" spans="2:15">
      <c r="B643" s="114"/>
      <c r="C643" s="64">
        <v>43766</v>
      </c>
      <c r="D643" s="65">
        <v>1</v>
      </c>
      <c r="E643" s="72">
        <v>0</v>
      </c>
      <c r="F643" s="73">
        <v>0</v>
      </c>
      <c r="G643" s="68">
        <v>7000000</v>
      </c>
      <c r="H643" s="68"/>
      <c r="I643" s="69">
        <v>151800000</v>
      </c>
      <c r="J643" s="69">
        <v>158800000</v>
      </c>
      <c r="K643" s="69">
        <v>151800000</v>
      </c>
      <c r="L643" s="69">
        <v>158800000</v>
      </c>
      <c r="M643" s="70">
        <v>4.61133069828722E-2</v>
      </c>
      <c r="O643" s="70" t="s">
        <v>102</v>
      </c>
    </row>
    <row r="644" spans="2:15">
      <c r="B644" s="114"/>
      <c r="C644" s="64">
        <v>43902</v>
      </c>
      <c r="D644" s="65">
        <v>1</v>
      </c>
      <c r="E644" s="72">
        <v>756397</v>
      </c>
      <c r="F644" s="73">
        <v>4.9828524374176545E-3</v>
      </c>
      <c r="G644" s="68">
        <v>0</v>
      </c>
      <c r="H644" s="68"/>
      <c r="I644" s="69">
        <v>158800000</v>
      </c>
      <c r="J644" s="69">
        <v>158800000</v>
      </c>
      <c r="K644" s="69">
        <v>151800000</v>
      </c>
      <c r="L644" s="69">
        <v>158800000</v>
      </c>
      <c r="M644" s="70">
        <v>0</v>
      </c>
      <c r="O644" s="70" t="s">
        <v>102</v>
      </c>
    </row>
    <row r="645" spans="2:15">
      <c r="B645" s="114"/>
      <c r="C645" s="64">
        <v>44281</v>
      </c>
      <c r="D645" s="65">
        <v>1</v>
      </c>
      <c r="E645" s="72">
        <v>1000000</v>
      </c>
      <c r="F645" s="73">
        <v>6.2972292191435771E-3</v>
      </c>
      <c r="G645" s="68">
        <v>0</v>
      </c>
      <c r="H645" s="68"/>
      <c r="I645" s="69">
        <v>158800000</v>
      </c>
      <c r="J645" s="69">
        <v>158800000</v>
      </c>
      <c r="K645" s="69">
        <v>158800000</v>
      </c>
      <c r="L645" s="69">
        <v>158800000</v>
      </c>
      <c r="M645" s="70">
        <v>0</v>
      </c>
      <c r="O645" s="70" t="s">
        <v>102</v>
      </c>
    </row>
    <row r="646" spans="2:15">
      <c r="C646" s="64">
        <v>44648</v>
      </c>
      <c r="D646" s="65">
        <v>1</v>
      </c>
      <c r="E646" s="79">
        <v>5000000</v>
      </c>
      <c r="F646" s="80">
        <v>3.1486146095717885E-2</v>
      </c>
      <c r="G646" s="81">
        <v>0</v>
      </c>
      <c r="H646" s="68"/>
      <c r="I646" s="69">
        <v>158800000</v>
      </c>
      <c r="J646" s="69">
        <v>158800000</v>
      </c>
      <c r="K646" s="69">
        <v>158800000</v>
      </c>
      <c r="L646" s="69">
        <v>158800000</v>
      </c>
      <c r="M646" s="70">
        <v>0</v>
      </c>
      <c r="O646" s="70" t="s">
        <v>102</v>
      </c>
    </row>
    <row r="647" spans="2:15">
      <c r="B647" s="114"/>
      <c r="C647" s="64">
        <v>45014</v>
      </c>
      <c r="D647" s="65">
        <v>1</v>
      </c>
      <c r="E647" s="72">
        <v>6000000</v>
      </c>
      <c r="F647" s="73">
        <v>3.7783375314861464E-2</v>
      </c>
      <c r="G647" s="68">
        <v>0</v>
      </c>
      <c r="H647" s="68"/>
      <c r="I647" s="69">
        <v>158800000</v>
      </c>
      <c r="J647" s="69">
        <v>158800000</v>
      </c>
      <c r="K647" s="69">
        <v>158800000</v>
      </c>
      <c r="L647" s="69">
        <v>158800000</v>
      </c>
      <c r="M647" s="70">
        <v>0</v>
      </c>
      <c r="O647" s="70" t="s">
        <v>102</v>
      </c>
    </row>
    <row r="648" spans="2:15">
      <c r="B648" s="114"/>
      <c r="C648" s="64">
        <v>45376</v>
      </c>
      <c r="D648" s="65">
        <v>1</v>
      </c>
      <c r="E648" s="72">
        <v>5000000</v>
      </c>
      <c r="F648" s="73">
        <f>E648/K648</f>
        <v>3.1486146095717885E-2</v>
      </c>
      <c r="G648" s="68">
        <v>0</v>
      </c>
      <c r="H648" s="68"/>
      <c r="I648" s="69">
        <v>158800000</v>
      </c>
      <c r="J648" s="69">
        <v>158800000</v>
      </c>
      <c r="K648" s="69">
        <v>158800000</v>
      </c>
      <c r="L648" s="69">
        <v>158800000</v>
      </c>
      <c r="M648" s="70">
        <v>0</v>
      </c>
      <c r="O648" s="70" t="s">
        <v>102</v>
      </c>
    </row>
    <row r="649" spans="2:15">
      <c r="B649" s="121"/>
      <c r="C649" s="122">
        <v>45744</v>
      </c>
      <c r="D649" s="123">
        <v>1</v>
      </c>
      <c r="E649" s="124">
        <v>5000000</v>
      </c>
      <c r="F649" s="125">
        <f>E649/K649</f>
        <v>3.1486146095717885E-2</v>
      </c>
      <c r="G649" s="126">
        <v>0</v>
      </c>
      <c r="H649" s="126"/>
      <c r="I649" s="127">
        <v>158800000</v>
      </c>
      <c r="J649" s="127">
        <v>158800000</v>
      </c>
      <c r="K649" s="127">
        <v>158800000</v>
      </c>
      <c r="L649" s="127">
        <v>158800000</v>
      </c>
      <c r="M649" s="128">
        <v>0</v>
      </c>
      <c r="O649" s="128" t="s">
        <v>102</v>
      </c>
    </row>
    <row r="650" spans="2:15">
      <c r="B650" s="38" t="s">
        <v>61</v>
      </c>
      <c r="C650" s="64">
        <v>41758</v>
      </c>
      <c r="D650" s="115">
        <v>1</v>
      </c>
      <c r="E650" s="72">
        <v>2308001.42</v>
      </c>
      <c r="F650" s="73">
        <v>8.9885945398605754E-2</v>
      </c>
      <c r="G650" s="68"/>
      <c r="I650" s="69">
        <v>25677000</v>
      </c>
      <c r="J650" s="69">
        <v>25677000</v>
      </c>
      <c r="K650" s="69">
        <v>25677000</v>
      </c>
      <c r="L650" s="69">
        <v>25677000</v>
      </c>
      <c r="M650" s="70">
        <v>0</v>
      </c>
      <c r="O650" s="70" t="s">
        <v>102</v>
      </c>
    </row>
    <row r="651" spans="2:15">
      <c r="C651" s="64">
        <v>42121</v>
      </c>
      <c r="D651" s="65">
        <v>1</v>
      </c>
      <c r="E651" s="72">
        <v>3736529.05</v>
      </c>
      <c r="F651" s="74">
        <v>0.1455204677337695</v>
      </c>
      <c r="G651" s="68"/>
      <c r="I651" s="75">
        <v>25677000</v>
      </c>
      <c r="J651" s="69">
        <v>25677000</v>
      </c>
      <c r="K651" s="69">
        <v>25677000</v>
      </c>
      <c r="L651" s="69">
        <v>25677000</v>
      </c>
      <c r="M651" s="70">
        <v>0</v>
      </c>
      <c r="O651" s="70" t="s">
        <v>102</v>
      </c>
    </row>
    <row r="652" spans="2:15">
      <c r="C652" s="64">
        <v>42492</v>
      </c>
      <c r="D652" s="65">
        <v>1</v>
      </c>
      <c r="E652" s="72">
        <v>2182080.71</v>
      </c>
      <c r="F652" s="74">
        <v>8.4981918058963268E-2</v>
      </c>
      <c r="G652" s="68"/>
      <c r="I652" s="75">
        <v>25677000</v>
      </c>
      <c r="J652" s="69">
        <v>25677000</v>
      </c>
      <c r="K652" s="69">
        <v>25677000</v>
      </c>
      <c r="L652" s="69">
        <v>25677000</v>
      </c>
      <c r="M652" s="70">
        <v>0</v>
      </c>
      <c r="O652" s="70" t="s">
        <v>102</v>
      </c>
    </row>
    <row r="653" spans="2:15">
      <c r="C653" s="64">
        <v>42830</v>
      </c>
      <c r="D653" s="65">
        <v>1</v>
      </c>
      <c r="E653" s="72">
        <v>0</v>
      </c>
      <c r="F653" s="74">
        <v>0</v>
      </c>
      <c r="G653" s="68"/>
      <c r="H653" s="68">
        <v>24451485</v>
      </c>
      <c r="I653" s="75">
        <v>25677000</v>
      </c>
      <c r="J653" s="69">
        <v>50128485</v>
      </c>
      <c r="K653" s="69">
        <v>25677000</v>
      </c>
      <c r="L653" s="69">
        <v>50128485</v>
      </c>
      <c r="M653" s="70">
        <v>0</v>
      </c>
      <c r="O653" s="70" t="s">
        <v>102</v>
      </c>
    </row>
    <row r="654" spans="2:15">
      <c r="C654" s="64">
        <v>42894</v>
      </c>
      <c r="D654" s="65">
        <v>1</v>
      </c>
      <c r="E654" s="72">
        <v>1277388.6100000001</v>
      </c>
      <c r="F654" s="74">
        <v>2.5482290358465852E-2</v>
      </c>
      <c r="G654" s="68"/>
      <c r="I654" s="75">
        <v>50128485</v>
      </c>
      <c r="J654" s="69">
        <v>50128485</v>
      </c>
      <c r="K654" s="69">
        <v>50128485</v>
      </c>
      <c r="L654" s="69">
        <v>50128485</v>
      </c>
      <c r="M654" s="70">
        <v>0</v>
      </c>
      <c r="O654" s="70" t="s">
        <v>102</v>
      </c>
    </row>
    <row r="655" spans="2:15">
      <c r="B655" s="121"/>
      <c r="C655" s="122">
        <v>43259</v>
      </c>
      <c r="D655" s="123">
        <v>1</v>
      </c>
      <c r="E655" s="124">
        <v>1118700.6399999999</v>
      </c>
      <c r="F655" s="125">
        <v>2.2316665664242594E-2</v>
      </c>
      <c r="G655" s="126"/>
      <c r="H655" s="126"/>
      <c r="I655" s="127">
        <v>50128485</v>
      </c>
      <c r="J655" s="127">
        <v>50128485</v>
      </c>
      <c r="K655" s="127">
        <v>50128485</v>
      </c>
      <c r="L655" s="127">
        <v>50128485</v>
      </c>
      <c r="M655" s="128">
        <v>0</v>
      </c>
      <c r="O655" s="128" t="s">
        <v>102</v>
      </c>
    </row>
    <row r="656" spans="2:15">
      <c r="B656" s="38" t="s">
        <v>62</v>
      </c>
      <c r="C656" s="64">
        <v>41824</v>
      </c>
      <c r="D656" s="115">
        <v>25</v>
      </c>
      <c r="E656" s="116">
        <v>101905.85400000001</v>
      </c>
      <c r="F656" s="117">
        <v>1.0205894241362043</v>
      </c>
      <c r="G656" s="118"/>
      <c r="H656" s="114"/>
      <c r="I656" s="119">
        <v>2496250</v>
      </c>
      <c r="J656" s="119">
        <v>2496250</v>
      </c>
      <c r="K656" s="119">
        <v>99850</v>
      </c>
      <c r="L656" s="119">
        <v>99850</v>
      </c>
      <c r="M656" s="120">
        <v>0</v>
      </c>
      <c r="O656" s="70" t="s">
        <v>102</v>
      </c>
    </row>
    <row r="657" spans="2:15">
      <c r="C657" s="64">
        <v>42177</v>
      </c>
      <c r="D657" s="65">
        <v>25</v>
      </c>
      <c r="E657" s="72">
        <v>28993.52</v>
      </c>
      <c r="F657" s="74">
        <v>0.29037075613420132</v>
      </c>
      <c r="G657" s="68"/>
      <c r="I657" s="75">
        <v>2496250</v>
      </c>
      <c r="J657" s="69">
        <v>2496250</v>
      </c>
      <c r="K657" s="69">
        <v>99850</v>
      </c>
      <c r="L657" s="69">
        <v>99850</v>
      </c>
      <c r="M657" s="70">
        <v>0</v>
      </c>
      <c r="O657" s="70" t="s">
        <v>102</v>
      </c>
    </row>
    <row r="658" spans="2:15">
      <c r="B658" s="129"/>
      <c r="C658" s="130">
        <v>42545</v>
      </c>
      <c r="D658" s="131">
        <v>25</v>
      </c>
      <c r="E658" s="132">
        <v>17055.792000000001</v>
      </c>
      <c r="F658" s="133">
        <v>0.17081414121181773</v>
      </c>
      <c r="G658" s="134"/>
      <c r="H658" s="134"/>
      <c r="I658" s="135">
        <v>2496250</v>
      </c>
      <c r="J658" s="136">
        <v>2496250</v>
      </c>
      <c r="K658" s="135">
        <v>99850</v>
      </c>
      <c r="L658" s="136">
        <v>99850</v>
      </c>
      <c r="M658" s="137">
        <v>0</v>
      </c>
      <c r="O658" s="137" t="s">
        <v>102</v>
      </c>
    </row>
    <row r="659" spans="2:15">
      <c r="B659" s="38" t="s">
        <v>13</v>
      </c>
      <c r="C659" s="64">
        <v>37355</v>
      </c>
      <c r="D659" s="65">
        <v>1</v>
      </c>
      <c r="E659" s="72"/>
      <c r="F659" s="73">
        <v>0</v>
      </c>
      <c r="G659" s="98">
        <v>1500000</v>
      </c>
      <c r="H659" s="68">
        <v>235000</v>
      </c>
      <c r="I659" s="98">
        <v>22775000</v>
      </c>
      <c r="J659" s="69">
        <v>24510000</v>
      </c>
      <c r="K659" s="98">
        <v>22775000</v>
      </c>
      <c r="L659" s="69">
        <v>24510000</v>
      </c>
      <c r="M659" s="70">
        <v>6.5861690450054883E-2</v>
      </c>
      <c r="O659" s="70" t="s">
        <v>102</v>
      </c>
    </row>
    <row r="660" spans="2:15">
      <c r="C660" s="64">
        <v>38463</v>
      </c>
      <c r="D660" s="65">
        <v>1</v>
      </c>
      <c r="E660" s="72">
        <v>572629.71</v>
      </c>
      <c r="F660" s="73">
        <v>2.3363105263157893E-2</v>
      </c>
      <c r="G660" s="98"/>
      <c r="H660" s="68"/>
      <c r="I660" s="98">
        <v>24510000</v>
      </c>
      <c r="J660" s="69">
        <v>24510000</v>
      </c>
      <c r="K660" s="98">
        <v>24510000</v>
      </c>
      <c r="L660" s="69">
        <v>24510000</v>
      </c>
      <c r="M660" s="70">
        <v>0</v>
      </c>
      <c r="O660" s="70" t="s">
        <v>102</v>
      </c>
    </row>
    <row r="661" spans="2:15">
      <c r="C661" s="64">
        <v>38804</v>
      </c>
      <c r="D661" s="65">
        <v>1</v>
      </c>
      <c r="E661" s="72">
        <v>822878.41</v>
      </c>
      <c r="F661" s="73">
        <v>3.3573170542635658E-2</v>
      </c>
      <c r="G661" s="98"/>
      <c r="H661" s="68"/>
      <c r="I661" s="98">
        <v>24510000</v>
      </c>
      <c r="J661" s="69">
        <v>24510000</v>
      </c>
      <c r="K661" s="98">
        <v>24510000</v>
      </c>
      <c r="L661" s="69">
        <v>24510000</v>
      </c>
      <c r="M661" s="70">
        <v>0</v>
      </c>
      <c r="O661" s="70" t="s">
        <v>102</v>
      </c>
    </row>
    <row r="662" spans="2:15">
      <c r="C662" s="64">
        <v>39170</v>
      </c>
      <c r="D662" s="65">
        <v>1</v>
      </c>
      <c r="E662" s="72">
        <v>1470600</v>
      </c>
      <c r="F662" s="73">
        <v>0.06</v>
      </c>
      <c r="G662" s="98"/>
      <c r="H662" s="68"/>
      <c r="I662" s="98">
        <v>24510000</v>
      </c>
      <c r="J662" s="69">
        <v>24510000</v>
      </c>
      <c r="K662" s="98">
        <v>24510000</v>
      </c>
      <c r="L662" s="69">
        <v>24510000</v>
      </c>
      <c r="M662" s="70">
        <v>0</v>
      </c>
      <c r="O662" s="70" t="s">
        <v>102</v>
      </c>
    </row>
    <row r="663" spans="2:15">
      <c r="C663" s="64">
        <v>39547</v>
      </c>
      <c r="D663" s="65">
        <v>1</v>
      </c>
      <c r="E663" s="72">
        <v>1470600</v>
      </c>
      <c r="F663" s="73">
        <v>0.06</v>
      </c>
      <c r="G663" s="98"/>
      <c r="H663" s="68"/>
      <c r="I663" s="98">
        <v>24510000</v>
      </c>
      <c r="J663" s="69">
        <v>24510000</v>
      </c>
      <c r="K663" s="98">
        <v>24510000</v>
      </c>
      <c r="L663" s="69">
        <v>24510000</v>
      </c>
      <c r="M663" s="70">
        <v>0</v>
      </c>
      <c r="O663" s="70" t="s">
        <v>102</v>
      </c>
    </row>
    <row r="664" spans="2:15">
      <c r="C664" s="64">
        <v>39904</v>
      </c>
      <c r="D664" s="65">
        <v>1</v>
      </c>
      <c r="E664" s="72">
        <v>1470600</v>
      </c>
      <c r="F664" s="73">
        <v>0.06</v>
      </c>
      <c r="G664" s="98"/>
      <c r="H664" s="68"/>
      <c r="I664" s="98">
        <v>24510000</v>
      </c>
      <c r="J664" s="69">
        <v>24510000</v>
      </c>
      <c r="K664" s="98">
        <v>24510000</v>
      </c>
      <c r="L664" s="69">
        <v>24510000</v>
      </c>
      <c r="M664" s="70">
        <v>0</v>
      </c>
      <c r="O664" s="70" t="s">
        <v>102</v>
      </c>
    </row>
    <row r="665" spans="2:15">
      <c r="C665" s="64">
        <v>40296</v>
      </c>
      <c r="D665" s="65">
        <v>1</v>
      </c>
      <c r="E665" s="72">
        <v>980400</v>
      </c>
      <c r="F665" s="73">
        <v>0.04</v>
      </c>
      <c r="G665" s="98"/>
      <c r="H665" s="68"/>
      <c r="I665" s="98">
        <v>24510000</v>
      </c>
      <c r="J665" s="69">
        <v>24510000</v>
      </c>
      <c r="K665" s="98">
        <v>24510000</v>
      </c>
      <c r="L665" s="69">
        <v>24510000</v>
      </c>
      <c r="M665" s="70">
        <v>0</v>
      </c>
      <c r="O665" s="70" t="s">
        <v>102</v>
      </c>
    </row>
    <row r="666" spans="2:15">
      <c r="C666" s="64">
        <v>40652</v>
      </c>
      <c r="D666" s="65">
        <v>1</v>
      </c>
      <c r="E666" s="72">
        <v>1225500</v>
      </c>
      <c r="F666" s="73">
        <v>0.05</v>
      </c>
      <c r="G666" s="98"/>
      <c r="H666" s="68"/>
      <c r="I666" s="98">
        <v>24510000</v>
      </c>
      <c r="J666" s="69">
        <v>24510000</v>
      </c>
      <c r="K666" s="98">
        <v>24510000</v>
      </c>
      <c r="L666" s="69">
        <v>24510000</v>
      </c>
      <c r="M666" s="70">
        <v>0</v>
      </c>
      <c r="O666" s="70" t="s">
        <v>102</v>
      </c>
    </row>
    <row r="667" spans="2:15">
      <c r="C667" s="64">
        <v>40996</v>
      </c>
      <c r="D667" s="65">
        <v>1</v>
      </c>
      <c r="E667" s="72">
        <v>1225500</v>
      </c>
      <c r="F667" s="73">
        <v>0.05</v>
      </c>
      <c r="G667" s="98"/>
      <c r="H667" s="68"/>
      <c r="I667" s="98">
        <v>24510000</v>
      </c>
      <c r="J667" s="69">
        <v>24510000</v>
      </c>
      <c r="K667" s="98">
        <v>24510000</v>
      </c>
      <c r="L667" s="69">
        <v>24510000</v>
      </c>
      <c r="M667" s="70">
        <v>0</v>
      </c>
      <c r="O667" s="70" t="s">
        <v>102</v>
      </c>
    </row>
    <row r="668" spans="2:15">
      <c r="C668" s="64">
        <v>41366</v>
      </c>
      <c r="D668" s="65">
        <v>1</v>
      </c>
      <c r="E668" s="72">
        <v>1470600</v>
      </c>
      <c r="F668" s="73">
        <v>0.06</v>
      </c>
      <c r="G668" s="98"/>
      <c r="H668" s="68"/>
      <c r="I668" s="98">
        <v>24510000</v>
      </c>
      <c r="J668" s="69">
        <v>24510000</v>
      </c>
      <c r="K668" s="98">
        <v>24510000</v>
      </c>
      <c r="L668" s="69">
        <v>24510000</v>
      </c>
      <c r="M668" s="70">
        <v>0</v>
      </c>
      <c r="O668" s="70" t="s">
        <v>102</v>
      </c>
    </row>
    <row r="669" spans="2:15">
      <c r="C669" s="64">
        <v>41724</v>
      </c>
      <c r="D669" s="65">
        <v>1</v>
      </c>
      <c r="E669" s="72">
        <v>1470600.57</v>
      </c>
      <c r="F669" s="73">
        <v>6.0000023255813953E-2</v>
      </c>
      <c r="G669" s="98"/>
      <c r="H669" s="68"/>
      <c r="I669" s="98">
        <v>24510000</v>
      </c>
      <c r="J669" s="69">
        <v>24510000</v>
      </c>
      <c r="K669" s="98">
        <v>24510000</v>
      </c>
      <c r="L669" s="69">
        <v>24510000</v>
      </c>
      <c r="M669" s="70">
        <v>0</v>
      </c>
      <c r="O669" s="70" t="s">
        <v>102</v>
      </c>
    </row>
    <row r="670" spans="2:15">
      <c r="C670" s="64">
        <v>42088</v>
      </c>
      <c r="D670" s="65">
        <v>1</v>
      </c>
      <c r="E670" s="72">
        <v>1470600</v>
      </c>
      <c r="F670" s="73">
        <v>0.06</v>
      </c>
      <c r="G670" s="98"/>
      <c r="H670" s="68"/>
      <c r="I670" s="98">
        <v>24510000</v>
      </c>
      <c r="J670" s="69">
        <v>24510000</v>
      </c>
      <c r="K670" s="98">
        <v>24510000</v>
      </c>
      <c r="L670" s="69">
        <v>24510000</v>
      </c>
      <c r="M670" s="70">
        <v>0</v>
      </c>
      <c r="O670" s="70" t="s">
        <v>102</v>
      </c>
    </row>
    <row r="671" spans="2:15">
      <c r="C671" s="64">
        <v>42458</v>
      </c>
      <c r="D671" s="65">
        <v>1</v>
      </c>
      <c r="E671" s="72">
        <v>1225500</v>
      </c>
      <c r="F671" s="73">
        <v>0.05</v>
      </c>
      <c r="G671" s="98"/>
      <c r="H671" s="68"/>
      <c r="I671" s="98">
        <v>24510000</v>
      </c>
      <c r="J671" s="69">
        <v>24510000</v>
      </c>
      <c r="K671" s="98">
        <v>24510000</v>
      </c>
      <c r="L671" s="69">
        <v>24510000</v>
      </c>
      <c r="M671" s="70">
        <v>0</v>
      </c>
      <c r="O671" s="70" t="s">
        <v>102</v>
      </c>
    </row>
    <row r="672" spans="2:15">
      <c r="C672" s="64">
        <v>42822</v>
      </c>
      <c r="D672" s="65">
        <v>1</v>
      </c>
      <c r="E672" s="72">
        <v>980400</v>
      </c>
      <c r="F672" s="73">
        <v>0.04</v>
      </c>
      <c r="G672" s="98"/>
      <c r="H672" s="68"/>
      <c r="I672" s="98">
        <v>24510000</v>
      </c>
      <c r="J672" s="69">
        <v>24510000</v>
      </c>
      <c r="K672" s="98">
        <v>24510000</v>
      </c>
      <c r="L672" s="69">
        <v>24510000</v>
      </c>
      <c r="M672" s="70">
        <v>0</v>
      </c>
      <c r="O672" s="70" t="s">
        <v>102</v>
      </c>
    </row>
    <row r="673" spans="2:15">
      <c r="C673" s="64">
        <v>43180</v>
      </c>
      <c r="D673" s="65">
        <v>1</v>
      </c>
      <c r="E673" s="72">
        <v>980400</v>
      </c>
      <c r="F673" s="73">
        <v>0.04</v>
      </c>
      <c r="G673" s="98"/>
      <c r="H673" s="68"/>
      <c r="I673" s="98">
        <v>24510000</v>
      </c>
      <c r="J673" s="69">
        <v>24510000</v>
      </c>
      <c r="K673" s="98">
        <v>24510000</v>
      </c>
      <c r="L673" s="69">
        <v>24510000</v>
      </c>
      <c r="M673" s="70">
        <v>0</v>
      </c>
      <c r="O673" s="70" t="s">
        <v>102</v>
      </c>
    </row>
    <row r="674" spans="2:15">
      <c r="B674" s="114"/>
      <c r="C674" s="64">
        <v>43550</v>
      </c>
      <c r="D674" s="65">
        <v>1</v>
      </c>
      <c r="E674" s="72">
        <v>980400</v>
      </c>
      <c r="F674" s="73">
        <v>0.04</v>
      </c>
      <c r="G674" s="68"/>
      <c r="H674" s="68"/>
      <c r="I674" s="69">
        <v>24510000</v>
      </c>
      <c r="J674" s="69">
        <v>24510000</v>
      </c>
      <c r="K674" s="69">
        <v>24510000</v>
      </c>
      <c r="L674" s="69">
        <v>24510000</v>
      </c>
      <c r="M674" s="70">
        <v>0</v>
      </c>
      <c r="O674" s="70" t="s">
        <v>102</v>
      </c>
    </row>
    <row r="675" spans="2:15">
      <c r="B675" s="114"/>
      <c r="C675" s="64">
        <v>44041</v>
      </c>
      <c r="D675" s="65">
        <v>1</v>
      </c>
      <c r="E675" s="72">
        <v>161389.15</v>
      </c>
      <c r="F675" s="73">
        <v>6.5846246430028557E-3</v>
      </c>
      <c r="G675" s="68"/>
      <c r="H675" s="68"/>
      <c r="I675" s="69">
        <v>24510000</v>
      </c>
      <c r="J675" s="69">
        <v>24510000</v>
      </c>
      <c r="K675" s="69">
        <v>24510000</v>
      </c>
      <c r="L675" s="69">
        <v>24510000</v>
      </c>
      <c r="M675" s="70">
        <v>0</v>
      </c>
      <c r="O675" s="70" t="s">
        <v>102</v>
      </c>
    </row>
    <row r="676" spans="2:15">
      <c r="C676" s="64">
        <v>44699</v>
      </c>
      <c r="D676" s="65">
        <v>1</v>
      </c>
      <c r="E676" s="79">
        <v>0</v>
      </c>
      <c r="F676" s="80">
        <v>0</v>
      </c>
      <c r="G676" s="81"/>
      <c r="H676" s="68"/>
      <c r="I676" s="69">
        <v>24510000</v>
      </c>
      <c r="J676" s="69">
        <v>24510000</v>
      </c>
      <c r="K676" s="69">
        <v>24510000</v>
      </c>
      <c r="L676" s="69">
        <v>24510000</v>
      </c>
      <c r="M676" s="70">
        <v>0</v>
      </c>
      <c r="O676" s="70" t="s">
        <v>102</v>
      </c>
    </row>
    <row r="677" spans="2:15">
      <c r="B677" s="82"/>
      <c r="C677" s="83">
        <v>45041</v>
      </c>
      <c r="D677" s="84">
        <v>1</v>
      </c>
      <c r="E677" s="85">
        <v>28641.759999999998</v>
      </c>
      <c r="F677" s="86">
        <v>1.1685744594043246E-3</v>
      </c>
      <c r="G677" s="87"/>
      <c r="H677" s="87"/>
      <c r="I677" s="88">
        <v>24510000</v>
      </c>
      <c r="J677" s="88">
        <v>24510000</v>
      </c>
      <c r="K677" s="88">
        <v>24510000</v>
      </c>
      <c r="L677" s="88">
        <v>24510000</v>
      </c>
      <c r="M677" s="89">
        <v>0</v>
      </c>
      <c r="O677" s="89" t="s">
        <v>102</v>
      </c>
    </row>
    <row r="678" spans="2:15">
      <c r="B678" s="38" t="s">
        <v>35</v>
      </c>
      <c r="C678" s="64">
        <v>37335</v>
      </c>
      <c r="D678" s="65">
        <v>1</v>
      </c>
      <c r="E678" s="79">
        <v>10000000</v>
      </c>
      <c r="F678" s="80">
        <v>1</v>
      </c>
      <c r="G678" s="98">
        <v>40000000</v>
      </c>
      <c r="H678" s="68"/>
      <c r="I678" s="98">
        <v>10000000</v>
      </c>
      <c r="J678" s="69">
        <v>50000000</v>
      </c>
      <c r="K678" s="98">
        <v>10000000</v>
      </c>
      <c r="L678" s="69">
        <v>50000000</v>
      </c>
      <c r="M678" s="70">
        <v>4</v>
      </c>
      <c r="O678" s="70" t="s">
        <v>102</v>
      </c>
    </row>
    <row r="679" spans="2:15">
      <c r="C679" s="64">
        <v>37706</v>
      </c>
      <c r="D679" s="65">
        <v>1</v>
      </c>
      <c r="E679" s="79">
        <v>11500000</v>
      </c>
      <c r="F679" s="80">
        <v>0.23</v>
      </c>
      <c r="G679" s="98">
        <v>25000000</v>
      </c>
      <c r="H679" s="68"/>
      <c r="I679" s="98">
        <v>50000000</v>
      </c>
      <c r="J679" s="69">
        <v>75000000</v>
      </c>
      <c r="K679" s="98">
        <v>50000000</v>
      </c>
      <c r="L679" s="69">
        <v>75000000</v>
      </c>
      <c r="M679" s="70">
        <v>0.5</v>
      </c>
      <c r="O679" s="70" t="s">
        <v>102</v>
      </c>
    </row>
    <row r="680" spans="2:15">
      <c r="C680" s="64">
        <v>38070</v>
      </c>
      <c r="D680" s="65">
        <v>1</v>
      </c>
      <c r="E680" s="79">
        <v>13500000</v>
      </c>
      <c r="F680" s="80">
        <v>0.18</v>
      </c>
      <c r="G680" s="98">
        <v>30000000</v>
      </c>
      <c r="H680" s="68"/>
      <c r="I680" s="98">
        <v>75000000</v>
      </c>
      <c r="J680" s="69">
        <v>105000000</v>
      </c>
      <c r="K680" s="98">
        <v>75000000</v>
      </c>
      <c r="L680" s="69">
        <v>105000000</v>
      </c>
      <c r="M680" s="70">
        <v>0.4</v>
      </c>
      <c r="O680" s="70" t="s">
        <v>102</v>
      </c>
    </row>
    <row r="681" spans="2:15">
      <c r="C681" s="64">
        <v>38441</v>
      </c>
      <c r="D681" s="65">
        <v>1</v>
      </c>
      <c r="E681" s="79">
        <v>15000000</v>
      </c>
      <c r="F681" s="80">
        <v>0.14285714285714285</v>
      </c>
      <c r="G681" s="98">
        <v>35000000</v>
      </c>
      <c r="H681" s="68"/>
      <c r="I681" s="98">
        <v>105000000</v>
      </c>
      <c r="J681" s="69">
        <v>140000000</v>
      </c>
      <c r="K681" s="98">
        <v>105000000</v>
      </c>
      <c r="L681" s="69">
        <v>140000000</v>
      </c>
      <c r="M681" s="70">
        <v>0.33333333333333331</v>
      </c>
      <c r="O681" s="70" t="s">
        <v>102</v>
      </c>
    </row>
    <row r="682" spans="2:15">
      <c r="C682" s="64">
        <v>38805</v>
      </c>
      <c r="D682" s="65">
        <v>1</v>
      </c>
      <c r="E682" s="79">
        <v>16000000</v>
      </c>
      <c r="F682" s="80">
        <v>0.11428571428571428</v>
      </c>
      <c r="G682" s="98">
        <v>20000000</v>
      </c>
      <c r="H682" s="68"/>
      <c r="I682" s="98">
        <v>140000000</v>
      </c>
      <c r="J682" s="69">
        <v>160000000</v>
      </c>
      <c r="K682" s="98">
        <v>140000000</v>
      </c>
      <c r="L682" s="69">
        <v>160000000</v>
      </c>
      <c r="M682" s="70">
        <v>0.14285714285714285</v>
      </c>
      <c r="O682" s="70" t="s">
        <v>102</v>
      </c>
    </row>
    <row r="683" spans="2:15">
      <c r="C683" s="64">
        <v>39169</v>
      </c>
      <c r="D683" s="65">
        <v>1</v>
      </c>
      <c r="E683" s="79">
        <v>17000000</v>
      </c>
      <c r="F683" s="80">
        <v>0.10625</v>
      </c>
      <c r="G683" s="98">
        <v>25000000</v>
      </c>
      <c r="H683" s="68"/>
      <c r="I683" s="98">
        <v>160000000</v>
      </c>
      <c r="J683" s="69">
        <v>185000000</v>
      </c>
      <c r="K683" s="98">
        <v>160000000</v>
      </c>
      <c r="L683" s="69">
        <v>185000000</v>
      </c>
      <c r="M683" s="70">
        <v>0.15625</v>
      </c>
      <c r="O683" s="70" t="s">
        <v>102</v>
      </c>
    </row>
    <row r="684" spans="2:15">
      <c r="C684" s="64">
        <v>39534</v>
      </c>
      <c r="D684" s="65">
        <v>1</v>
      </c>
      <c r="E684" s="79">
        <v>19000000</v>
      </c>
      <c r="F684" s="80">
        <v>0.10270270270270271</v>
      </c>
      <c r="G684" s="98">
        <v>55000000</v>
      </c>
      <c r="H684" s="68"/>
      <c r="I684" s="98">
        <v>185000000</v>
      </c>
      <c r="J684" s="69">
        <v>240000000</v>
      </c>
      <c r="K684" s="98">
        <v>185000000</v>
      </c>
      <c r="L684" s="69">
        <v>240000000</v>
      </c>
      <c r="M684" s="70">
        <v>0.29729729729729731</v>
      </c>
      <c r="O684" s="70" t="s">
        <v>102</v>
      </c>
    </row>
    <row r="685" spans="2:15">
      <c r="C685" s="64">
        <v>39898</v>
      </c>
      <c r="D685" s="65">
        <v>1</v>
      </c>
      <c r="E685" s="79">
        <v>27000000</v>
      </c>
      <c r="F685" s="80">
        <v>0.1125</v>
      </c>
      <c r="G685" s="98"/>
      <c r="H685" s="68"/>
      <c r="I685" s="98">
        <v>240000000</v>
      </c>
      <c r="J685" s="69">
        <v>240000000</v>
      </c>
      <c r="K685" s="98">
        <v>240000000</v>
      </c>
      <c r="L685" s="69">
        <v>240000000</v>
      </c>
      <c r="M685" s="70">
        <v>0</v>
      </c>
      <c r="O685" s="70" t="s">
        <v>102</v>
      </c>
    </row>
    <row r="686" spans="2:15">
      <c r="C686" s="64">
        <v>40262</v>
      </c>
      <c r="D686" s="65">
        <v>1</v>
      </c>
      <c r="E686" s="79">
        <v>28000000</v>
      </c>
      <c r="F686" s="80">
        <v>0.11666666666666667</v>
      </c>
      <c r="G686" s="98">
        <v>12000000</v>
      </c>
      <c r="H686" s="68"/>
      <c r="I686" s="98">
        <v>240000000</v>
      </c>
      <c r="J686" s="69">
        <v>252000000</v>
      </c>
      <c r="K686" s="98">
        <v>240000000</v>
      </c>
      <c r="L686" s="69">
        <v>252000000</v>
      </c>
      <c r="M686" s="70">
        <v>0.05</v>
      </c>
      <c r="O686" s="70" t="s">
        <v>102</v>
      </c>
    </row>
    <row r="687" spans="2:15">
      <c r="C687" s="64">
        <v>40626</v>
      </c>
      <c r="D687" s="65">
        <v>1</v>
      </c>
      <c r="E687" s="79">
        <v>30000000</v>
      </c>
      <c r="F687" s="80">
        <v>0.11904761904761904</v>
      </c>
      <c r="G687" s="98">
        <v>15000000</v>
      </c>
      <c r="H687" s="68"/>
      <c r="I687" s="98">
        <v>252000000</v>
      </c>
      <c r="J687" s="69">
        <v>267000000</v>
      </c>
      <c r="K687" s="98">
        <v>252000000</v>
      </c>
      <c r="L687" s="69">
        <v>267000000</v>
      </c>
      <c r="M687" s="70">
        <v>5.9523809523809521E-2</v>
      </c>
      <c r="O687" s="70" t="s">
        <v>102</v>
      </c>
    </row>
    <row r="688" spans="2:15">
      <c r="C688" s="64">
        <v>40997</v>
      </c>
      <c r="D688" s="65">
        <v>1</v>
      </c>
      <c r="E688" s="79">
        <v>30000000</v>
      </c>
      <c r="F688" s="80">
        <v>0.11235955056179775</v>
      </c>
      <c r="G688" s="98">
        <v>33000000</v>
      </c>
      <c r="H688" s="68"/>
      <c r="I688" s="98">
        <v>267000000</v>
      </c>
      <c r="J688" s="69">
        <v>300000000</v>
      </c>
      <c r="K688" s="98">
        <v>267000000</v>
      </c>
      <c r="L688" s="69">
        <v>300000000</v>
      </c>
      <c r="M688" s="70">
        <v>0.12359550561797752</v>
      </c>
      <c r="O688" s="70" t="s">
        <v>102</v>
      </c>
    </row>
    <row r="689" spans="2:15">
      <c r="C689" s="64">
        <v>41361</v>
      </c>
      <c r="D689" s="65">
        <v>1</v>
      </c>
      <c r="E689" s="79">
        <v>33000000</v>
      </c>
      <c r="F689" s="80">
        <v>0.11</v>
      </c>
      <c r="G689" s="98">
        <v>35000000</v>
      </c>
      <c r="H689" s="68"/>
      <c r="I689" s="98">
        <v>300000000</v>
      </c>
      <c r="J689" s="69">
        <v>335000000</v>
      </c>
      <c r="K689" s="98">
        <v>300000000</v>
      </c>
      <c r="L689" s="69">
        <v>335000000</v>
      </c>
      <c r="M689" s="70">
        <v>0.11666666666666667</v>
      </c>
      <c r="O689" s="70" t="s">
        <v>102</v>
      </c>
    </row>
    <row r="690" spans="2:15">
      <c r="C690" s="64">
        <v>41725</v>
      </c>
      <c r="D690" s="65">
        <v>1</v>
      </c>
      <c r="E690" s="79">
        <v>40000000</v>
      </c>
      <c r="F690" s="80">
        <v>0.11940298507462686</v>
      </c>
      <c r="G690" s="98">
        <v>40000000</v>
      </c>
      <c r="H690" s="68"/>
      <c r="I690" s="98">
        <v>335000000</v>
      </c>
      <c r="J690" s="69">
        <v>375000000</v>
      </c>
      <c r="K690" s="98">
        <v>335000000</v>
      </c>
      <c r="L690" s="69">
        <v>375000000</v>
      </c>
      <c r="M690" s="70">
        <v>0.11940298507462686</v>
      </c>
      <c r="O690" s="70" t="s">
        <v>102</v>
      </c>
    </row>
    <row r="691" spans="2:15">
      <c r="C691" s="64">
        <v>42094</v>
      </c>
      <c r="D691" s="65">
        <v>1</v>
      </c>
      <c r="E691" s="79">
        <v>45000000</v>
      </c>
      <c r="F691" s="80">
        <v>0.12</v>
      </c>
      <c r="G691" s="98">
        <v>125000000</v>
      </c>
      <c r="H691" s="68"/>
      <c r="I691" s="98">
        <v>375000000</v>
      </c>
      <c r="J691" s="69">
        <v>500000000</v>
      </c>
      <c r="K691" s="98">
        <v>375000000</v>
      </c>
      <c r="L691" s="69">
        <v>500000000</v>
      </c>
      <c r="M691" s="70">
        <v>0.33333333333333331</v>
      </c>
      <c r="O691" s="70" t="s">
        <v>102</v>
      </c>
    </row>
    <row r="692" spans="2:15">
      <c r="C692" s="64">
        <v>42221</v>
      </c>
      <c r="D692" s="65">
        <v>1</v>
      </c>
      <c r="E692" s="79">
        <v>50000000</v>
      </c>
      <c r="F692" s="80">
        <v>0.13333333333333333</v>
      </c>
      <c r="G692" s="98"/>
      <c r="H692" s="68"/>
      <c r="I692" s="98">
        <v>500000000</v>
      </c>
      <c r="J692" s="69">
        <v>500000000</v>
      </c>
      <c r="K692" s="98">
        <v>500000000</v>
      </c>
      <c r="L692" s="69">
        <v>500000000</v>
      </c>
      <c r="M692" s="70">
        <v>0</v>
      </c>
      <c r="O692" s="70" t="s">
        <v>102</v>
      </c>
    </row>
    <row r="693" spans="2:15">
      <c r="C693" s="64">
        <v>42487</v>
      </c>
      <c r="D693" s="65">
        <v>1</v>
      </c>
      <c r="E693" s="79">
        <v>50000000</v>
      </c>
      <c r="F693" s="80">
        <v>0.1</v>
      </c>
      <c r="G693" s="98">
        <v>45000000</v>
      </c>
      <c r="H693" s="68"/>
      <c r="I693" s="98">
        <v>500000000</v>
      </c>
      <c r="J693" s="69">
        <v>545000000</v>
      </c>
      <c r="K693" s="98">
        <v>500000000</v>
      </c>
      <c r="L693" s="69">
        <v>545000000</v>
      </c>
      <c r="M693" s="70">
        <v>0.09</v>
      </c>
      <c r="O693" s="70" t="s">
        <v>102</v>
      </c>
    </row>
    <row r="694" spans="2:15">
      <c r="C694" s="64">
        <v>42824</v>
      </c>
      <c r="D694" s="65">
        <v>1</v>
      </c>
      <c r="E694" s="79">
        <v>50000000</v>
      </c>
      <c r="F694" s="80">
        <v>9.1743119266055051E-2</v>
      </c>
      <c r="G694" s="98">
        <v>35000000</v>
      </c>
      <c r="H694" s="68"/>
      <c r="I694" s="98">
        <v>545000000</v>
      </c>
      <c r="J694" s="69">
        <v>580000000</v>
      </c>
      <c r="K694" s="98">
        <v>545000000</v>
      </c>
      <c r="L694" s="69">
        <v>580000000</v>
      </c>
      <c r="M694" s="70">
        <v>6.4220183486238536E-2</v>
      </c>
      <c r="O694" s="70" t="s">
        <v>102</v>
      </c>
    </row>
    <row r="695" spans="2:15">
      <c r="C695" s="64">
        <v>43187</v>
      </c>
      <c r="D695" s="65">
        <v>1</v>
      </c>
      <c r="E695" s="72">
        <v>58000000</v>
      </c>
      <c r="F695" s="73">
        <v>0.1</v>
      </c>
      <c r="G695" s="98">
        <v>40000000</v>
      </c>
      <c r="H695" s="68"/>
      <c r="I695" s="98">
        <v>580000000</v>
      </c>
      <c r="J695" s="69">
        <v>620000000</v>
      </c>
      <c r="K695" s="98">
        <v>580000000</v>
      </c>
      <c r="L695" s="69">
        <v>620000000</v>
      </c>
      <c r="M695" s="70">
        <v>6.8965517241379309E-2</v>
      </c>
      <c r="O695" s="70" t="s">
        <v>102</v>
      </c>
    </row>
    <row r="696" spans="2:15">
      <c r="C696" s="64">
        <v>43551</v>
      </c>
      <c r="D696" s="65">
        <v>1</v>
      </c>
      <c r="E696" s="72">
        <v>58000000</v>
      </c>
      <c r="F696" s="73">
        <v>9.3548387096774197E-2</v>
      </c>
      <c r="G696" s="98">
        <v>45000000</v>
      </c>
      <c r="H696" s="68"/>
      <c r="I696" s="98">
        <v>620000000</v>
      </c>
      <c r="J696" s="69">
        <v>665000000</v>
      </c>
      <c r="K696" s="98">
        <v>620000000</v>
      </c>
      <c r="L696" s="69">
        <v>665000000</v>
      </c>
      <c r="M696" s="70">
        <v>7.2580645161290328E-2</v>
      </c>
      <c r="O696" s="70" t="s">
        <v>102</v>
      </c>
    </row>
    <row r="697" spans="2:15">
      <c r="B697" s="114"/>
      <c r="C697" s="64">
        <v>44004</v>
      </c>
      <c r="D697" s="65">
        <v>1</v>
      </c>
      <c r="E697" s="72">
        <v>45000000</v>
      </c>
      <c r="F697" s="73">
        <v>6.7669172932330823E-2</v>
      </c>
      <c r="G697" s="68"/>
      <c r="H697" s="68"/>
      <c r="I697" s="69">
        <v>665000000</v>
      </c>
      <c r="J697" s="69">
        <v>665000000</v>
      </c>
      <c r="K697" s="69">
        <v>665000000</v>
      </c>
      <c r="L697" s="69">
        <v>665000000</v>
      </c>
      <c r="M697" s="70">
        <v>0</v>
      </c>
      <c r="O697" s="70" t="s">
        <v>102</v>
      </c>
    </row>
    <row r="698" spans="2:15">
      <c r="B698" s="114"/>
      <c r="C698" s="64">
        <v>44316</v>
      </c>
      <c r="D698" s="65">
        <v>1</v>
      </c>
      <c r="E698" s="72">
        <v>50000000</v>
      </c>
      <c r="F698" s="73">
        <v>7.5187969924812026E-2</v>
      </c>
      <c r="G698" s="68"/>
      <c r="H698" s="68"/>
      <c r="I698" s="69">
        <v>665000000</v>
      </c>
      <c r="J698" s="69">
        <v>665000000</v>
      </c>
      <c r="K698" s="69">
        <v>665000000</v>
      </c>
      <c r="L698" s="69">
        <v>665000000</v>
      </c>
      <c r="M698" s="70">
        <v>0</v>
      </c>
      <c r="O698" s="70" t="s">
        <v>102</v>
      </c>
    </row>
    <row r="699" spans="2:15">
      <c r="B699" s="114"/>
      <c r="C699" s="64">
        <v>44497</v>
      </c>
      <c r="D699" s="65">
        <v>1</v>
      </c>
      <c r="E699" s="72">
        <v>0</v>
      </c>
      <c r="F699" s="73">
        <v>0</v>
      </c>
      <c r="G699" s="68">
        <v>135000000</v>
      </c>
      <c r="H699" s="68"/>
      <c r="I699" s="69">
        <v>665000000</v>
      </c>
      <c r="J699" s="69">
        <v>800000000</v>
      </c>
      <c r="K699" s="69">
        <v>665000000</v>
      </c>
      <c r="L699" s="69">
        <v>800000000</v>
      </c>
      <c r="M699" s="70">
        <v>0.20300751879699247</v>
      </c>
      <c r="O699" s="70" t="s">
        <v>102</v>
      </c>
    </row>
    <row r="700" spans="2:15">
      <c r="C700" s="64">
        <v>44678</v>
      </c>
      <c r="D700" s="65">
        <v>1</v>
      </c>
      <c r="E700" s="79">
        <v>50000000</v>
      </c>
      <c r="F700" s="80">
        <v>6.25E-2</v>
      </c>
      <c r="G700" s="81">
        <v>50000000</v>
      </c>
      <c r="H700" s="68"/>
      <c r="I700" s="69">
        <v>800000000</v>
      </c>
      <c r="J700" s="69">
        <v>850000000</v>
      </c>
      <c r="K700" s="69">
        <v>800000000</v>
      </c>
      <c r="L700" s="69">
        <v>850000000</v>
      </c>
      <c r="M700" s="70">
        <v>6.25E-2</v>
      </c>
      <c r="O700" s="70" t="s">
        <v>102</v>
      </c>
    </row>
    <row r="701" spans="2:15">
      <c r="B701" s="114"/>
      <c r="C701" s="64">
        <v>45042</v>
      </c>
      <c r="D701" s="65">
        <v>1</v>
      </c>
      <c r="E701" s="72">
        <v>55000000</v>
      </c>
      <c r="F701" s="73">
        <v>6.4705882352941183E-2</v>
      </c>
      <c r="G701" s="68">
        <v>50000000</v>
      </c>
      <c r="H701" s="68"/>
      <c r="I701" s="69">
        <v>850000000</v>
      </c>
      <c r="J701" s="69">
        <v>900000000</v>
      </c>
      <c r="K701" s="69">
        <v>850000000</v>
      </c>
      <c r="L701" s="69">
        <v>900000000</v>
      </c>
      <c r="M701" s="70">
        <v>5.8823529411764705E-2</v>
      </c>
      <c r="O701" s="70" t="s">
        <v>102</v>
      </c>
    </row>
    <row r="702" spans="2:15">
      <c r="B702" s="114"/>
      <c r="C702" s="64">
        <v>45412</v>
      </c>
      <c r="D702" s="65">
        <v>1</v>
      </c>
      <c r="E702" s="72">
        <v>60000000</v>
      </c>
      <c r="F702" s="73">
        <f>E702/I702</f>
        <v>6.6666666666666666E-2</v>
      </c>
      <c r="G702" s="68"/>
      <c r="H702" s="68"/>
      <c r="I702" s="69">
        <v>900000000</v>
      </c>
      <c r="J702" s="69">
        <f>I702+G702</f>
        <v>900000000</v>
      </c>
      <c r="K702" s="69">
        <v>900000000</v>
      </c>
      <c r="L702" s="69">
        <f>J702/1</f>
        <v>900000000</v>
      </c>
      <c r="M702" s="70">
        <v>0</v>
      </c>
      <c r="O702" s="70" t="s">
        <v>102</v>
      </c>
    </row>
    <row r="703" spans="2:15">
      <c r="B703" s="121"/>
      <c r="C703" s="122">
        <v>45777</v>
      </c>
      <c r="D703" s="123">
        <v>1</v>
      </c>
      <c r="E703" s="124">
        <v>62000000</v>
      </c>
      <c r="F703" s="125">
        <f>E703/I703</f>
        <v>6.8888888888888888E-2</v>
      </c>
      <c r="G703" s="126"/>
      <c r="H703" s="126"/>
      <c r="I703" s="127">
        <v>900000000</v>
      </c>
      <c r="J703" s="127">
        <f>I703+G703</f>
        <v>900000000</v>
      </c>
      <c r="K703" s="127">
        <v>900000000</v>
      </c>
      <c r="L703" s="127">
        <f>J703/1</f>
        <v>900000000</v>
      </c>
      <c r="M703" s="128">
        <v>0</v>
      </c>
      <c r="O703" s="128" t="s">
        <v>102</v>
      </c>
    </row>
    <row r="704" spans="2:15">
      <c r="B704" s="38" t="s">
        <v>34</v>
      </c>
      <c r="C704" s="64">
        <v>39111</v>
      </c>
      <c r="D704" s="65">
        <v>1</v>
      </c>
      <c r="E704" s="79"/>
      <c r="F704" s="80">
        <v>0</v>
      </c>
      <c r="G704" s="98"/>
      <c r="H704" s="68">
        <v>204900</v>
      </c>
      <c r="I704" s="98">
        <v>478100</v>
      </c>
      <c r="J704" s="69">
        <v>683000</v>
      </c>
      <c r="K704" s="98">
        <v>478100</v>
      </c>
      <c r="L704" s="69">
        <v>683000</v>
      </c>
      <c r="M704" s="70">
        <v>0</v>
      </c>
      <c r="O704" s="70" t="s">
        <v>102</v>
      </c>
    </row>
    <row r="705" spans="2:15">
      <c r="B705" s="38" t="s">
        <v>63</v>
      </c>
      <c r="C705" s="64">
        <v>40259</v>
      </c>
      <c r="D705" s="65">
        <v>1</v>
      </c>
      <c r="E705" s="72">
        <v>333478.74</v>
      </c>
      <c r="F705" s="73">
        <v>0.97132370588715033</v>
      </c>
      <c r="G705" s="68"/>
      <c r="I705" s="69">
        <v>343324</v>
      </c>
      <c r="J705" s="69">
        <v>343324</v>
      </c>
      <c r="K705" s="69">
        <v>343324</v>
      </c>
      <c r="L705" s="69">
        <v>343324</v>
      </c>
      <c r="M705" s="70">
        <v>0</v>
      </c>
      <c r="O705" s="70" t="s">
        <v>102</v>
      </c>
    </row>
    <row r="706" spans="2:15">
      <c r="C706" s="64">
        <v>40645</v>
      </c>
      <c r="D706" s="65">
        <v>1</v>
      </c>
      <c r="E706" s="72">
        <v>450000</v>
      </c>
      <c r="F706" s="73">
        <v>1.310715242744463</v>
      </c>
      <c r="G706" s="68"/>
      <c r="I706" s="69">
        <v>343324</v>
      </c>
      <c r="J706" s="69">
        <v>343324</v>
      </c>
      <c r="K706" s="69">
        <v>343324</v>
      </c>
      <c r="L706" s="69">
        <v>343324</v>
      </c>
      <c r="M706" s="70">
        <v>0</v>
      </c>
      <c r="O706" s="70" t="s">
        <v>102</v>
      </c>
    </row>
    <row r="707" spans="2:15">
      <c r="C707" s="64">
        <v>41002</v>
      </c>
      <c r="D707" s="65">
        <v>1</v>
      </c>
      <c r="E707" s="72">
        <v>453842.06719999999</v>
      </c>
      <c r="F707" s="73">
        <v>1.3219060339504374</v>
      </c>
      <c r="G707" s="68"/>
      <c r="H707" s="68"/>
      <c r="I707" s="69">
        <v>343324</v>
      </c>
      <c r="J707" s="69">
        <v>343324</v>
      </c>
      <c r="K707" s="69">
        <v>343324</v>
      </c>
      <c r="L707" s="69">
        <v>343324</v>
      </c>
      <c r="M707" s="70">
        <v>0</v>
      </c>
      <c r="O707" s="70" t="s">
        <v>102</v>
      </c>
    </row>
    <row r="708" spans="2:15">
      <c r="C708" s="64">
        <v>41359</v>
      </c>
      <c r="D708" s="65">
        <v>1</v>
      </c>
      <c r="E708" s="72">
        <v>489327.66</v>
      </c>
      <c r="F708" s="73">
        <v>1.4252649392410666</v>
      </c>
      <c r="G708" s="68"/>
      <c r="H708" s="68"/>
      <c r="I708" s="69">
        <v>343324</v>
      </c>
      <c r="J708" s="69">
        <v>343324</v>
      </c>
      <c r="K708" s="69">
        <v>343324</v>
      </c>
      <c r="L708" s="69">
        <v>343324</v>
      </c>
      <c r="M708" s="70">
        <v>0</v>
      </c>
      <c r="O708" s="70" t="s">
        <v>102</v>
      </c>
    </row>
    <row r="709" spans="2:15">
      <c r="C709" s="64">
        <v>41718</v>
      </c>
      <c r="D709" s="65">
        <v>1</v>
      </c>
      <c r="E709" s="72">
        <v>696416</v>
      </c>
      <c r="F709" s="73">
        <v>2.0284512588691732</v>
      </c>
      <c r="G709" s="68"/>
      <c r="H709" s="68"/>
      <c r="I709" s="69">
        <v>343324</v>
      </c>
      <c r="J709" s="69">
        <v>343324</v>
      </c>
      <c r="K709" s="69">
        <v>343324</v>
      </c>
      <c r="L709" s="69">
        <v>343324</v>
      </c>
      <c r="M709" s="70">
        <v>0</v>
      </c>
      <c r="O709" s="70" t="s">
        <v>102</v>
      </c>
    </row>
    <row r="710" spans="2:15">
      <c r="C710" s="64">
        <v>42089</v>
      </c>
      <c r="D710" s="65">
        <v>1</v>
      </c>
      <c r="E710" s="72">
        <v>636767</v>
      </c>
      <c r="F710" s="73">
        <v>1.8547115843925854</v>
      </c>
      <c r="G710" s="68"/>
      <c r="H710" s="68"/>
      <c r="I710" s="69">
        <v>343324</v>
      </c>
      <c r="J710" s="69">
        <v>343324</v>
      </c>
      <c r="K710" s="69">
        <v>343324</v>
      </c>
      <c r="L710" s="69">
        <v>343324</v>
      </c>
      <c r="M710" s="70">
        <v>0</v>
      </c>
      <c r="O710" s="70" t="s">
        <v>102</v>
      </c>
    </row>
    <row r="711" spans="2:15">
      <c r="C711" s="64">
        <v>42453</v>
      </c>
      <c r="D711" s="65">
        <v>1</v>
      </c>
      <c r="E711" s="72">
        <v>805141.5</v>
      </c>
      <c r="F711" s="74">
        <v>2.3451360813692022</v>
      </c>
      <c r="G711" s="68"/>
      <c r="I711" s="75">
        <v>343324</v>
      </c>
      <c r="J711" s="69">
        <v>343324</v>
      </c>
      <c r="K711" s="69">
        <v>343324</v>
      </c>
      <c r="L711" s="69">
        <v>343324</v>
      </c>
      <c r="M711" s="70">
        <v>0</v>
      </c>
      <c r="O711" s="70" t="s">
        <v>102</v>
      </c>
    </row>
    <row r="712" spans="2:15">
      <c r="C712" s="64">
        <v>42825</v>
      </c>
      <c r="D712" s="65">
        <v>1</v>
      </c>
      <c r="E712" s="72">
        <v>260793.79</v>
      </c>
      <c r="F712" s="74">
        <v>0.75961421281355224</v>
      </c>
      <c r="G712" s="68"/>
      <c r="I712" s="75">
        <v>343324</v>
      </c>
      <c r="J712" s="69">
        <v>343324</v>
      </c>
      <c r="K712" s="69">
        <v>343324</v>
      </c>
      <c r="L712" s="69">
        <v>343324</v>
      </c>
      <c r="M712" s="70">
        <v>0</v>
      </c>
      <c r="O712" s="70" t="s">
        <v>102</v>
      </c>
    </row>
    <row r="713" spans="2:15">
      <c r="C713" s="64">
        <v>43174</v>
      </c>
      <c r="D713" s="65">
        <v>1</v>
      </c>
      <c r="E713" s="72">
        <v>500000</v>
      </c>
      <c r="F713" s="73">
        <v>1.45635026971607</v>
      </c>
      <c r="G713" s="98"/>
      <c r="H713" s="68"/>
      <c r="I713" s="98">
        <v>343324</v>
      </c>
      <c r="J713" s="69">
        <v>343324</v>
      </c>
      <c r="K713" s="98">
        <v>343324</v>
      </c>
      <c r="L713" s="69">
        <v>343324</v>
      </c>
      <c r="M713" s="70">
        <v>0</v>
      </c>
      <c r="O713" s="70" t="s">
        <v>102</v>
      </c>
    </row>
    <row r="714" spans="2:15">
      <c r="C714" s="64">
        <v>43553</v>
      </c>
      <c r="D714" s="65">
        <v>1</v>
      </c>
      <c r="E714" s="72">
        <v>56034</v>
      </c>
      <c r="F714" s="73">
        <v>0.16321026202654051</v>
      </c>
      <c r="G714" s="98"/>
      <c r="H714" s="68"/>
      <c r="I714" s="98">
        <v>343324</v>
      </c>
      <c r="J714" s="69">
        <v>343324</v>
      </c>
      <c r="K714" s="98">
        <v>343324</v>
      </c>
      <c r="L714" s="69">
        <v>343324</v>
      </c>
      <c r="M714" s="70">
        <v>0</v>
      </c>
      <c r="O714" s="70" t="s">
        <v>102</v>
      </c>
    </row>
    <row r="715" spans="2:15">
      <c r="C715" s="64">
        <v>44036</v>
      </c>
      <c r="D715" s="65">
        <v>1</v>
      </c>
      <c r="E715" s="79">
        <v>257000</v>
      </c>
      <c r="F715" s="80">
        <v>0.74856403863405996</v>
      </c>
      <c r="G715" s="81"/>
      <c r="H715" s="68"/>
      <c r="I715" s="69">
        <v>343324</v>
      </c>
      <c r="J715" s="69">
        <v>343324</v>
      </c>
      <c r="K715" s="69">
        <v>343324</v>
      </c>
      <c r="L715" s="69">
        <v>343324</v>
      </c>
      <c r="M715" s="70">
        <v>0</v>
      </c>
      <c r="O715" s="70" t="s">
        <v>102</v>
      </c>
    </row>
    <row r="716" spans="2:15">
      <c r="B716" s="114"/>
      <c r="C716" s="64">
        <v>44571</v>
      </c>
      <c r="D716" s="65">
        <v>1</v>
      </c>
      <c r="E716" s="72">
        <v>800000</v>
      </c>
      <c r="F716" s="73">
        <f>E716/K716</f>
        <v>2.3301604315457118</v>
      </c>
      <c r="G716" s="68"/>
      <c r="H716" s="68"/>
      <c r="I716" s="69">
        <v>343324</v>
      </c>
      <c r="J716" s="69">
        <v>343324</v>
      </c>
      <c r="K716" s="69">
        <v>343324</v>
      </c>
      <c r="L716" s="69">
        <v>343324</v>
      </c>
      <c r="M716" s="70">
        <v>0</v>
      </c>
      <c r="O716" s="70" t="s">
        <v>102</v>
      </c>
    </row>
    <row r="717" spans="2:15">
      <c r="B717" s="114"/>
      <c r="C717" s="64">
        <v>45404</v>
      </c>
      <c r="D717" s="65">
        <v>1</v>
      </c>
      <c r="E717" s="72">
        <v>253125</v>
      </c>
      <c r="F717" s="73">
        <f>E717/K717</f>
        <v>0.73727732404376045</v>
      </c>
      <c r="G717" s="68"/>
      <c r="H717" s="68"/>
      <c r="I717" s="69">
        <v>343324</v>
      </c>
      <c r="J717" s="69">
        <v>343324</v>
      </c>
      <c r="K717" s="69">
        <v>343324</v>
      </c>
      <c r="L717" s="69">
        <v>343324</v>
      </c>
      <c r="M717" s="70">
        <v>0</v>
      </c>
      <c r="O717" s="70" t="s">
        <v>102</v>
      </c>
    </row>
    <row r="718" spans="2:15">
      <c r="B718" s="121"/>
      <c r="C718" s="122">
        <v>45771</v>
      </c>
      <c r="D718" s="123">
        <v>1</v>
      </c>
      <c r="E718" s="124">
        <v>43852.5</v>
      </c>
      <c r="F718" s="125">
        <f>E718/K718</f>
        <v>0.12772920040544791</v>
      </c>
      <c r="G718" s="126"/>
      <c r="H718" s="126"/>
      <c r="I718" s="127">
        <v>343324</v>
      </c>
      <c r="J718" s="127">
        <v>343324</v>
      </c>
      <c r="K718" s="127">
        <v>343324</v>
      </c>
      <c r="L718" s="127">
        <v>343324</v>
      </c>
      <c r="M718" s="128">
        <v>0</v>
      </c>
      <c r="O718" s="128" t="s">
        <v>102</v>
      </c>
    </row>
    <row r="719" spans="2:15">
      <c r="B719" s="38" t="s">
        <v>25</v>
      </c>
      <c r="C719" s="64">
        <v>38439</v>
      </c>
      <c r="D719" s="65">
        <v>1</v>
      </c>
      <c r="E719" s="79">
        <v>155880.22500000001</v>
      </c>
      <c r="F719" s="80">
        <v>2.0510555921052633</v>
      </c>
      <c r="G719" s="98"/>
      <c r="H719" s="68"/>
      <c r="I719" s="98">
        <v>76000</v>
      </c>
      <c r="J719" s="69">
        <v>76000</v>
      </c>
      <c r="K719" s="98">
        <v>76000</v>
      </c>
      <c r="L719" s="69">
        <v>76000</v>
      </c>
      <c r="M719" s="70">
        <v>0</v>
      </c>
      <c r="O719" s="70" t="s">
        <v>102</v>
      </c>
    </row>
    <row r="720" spans="2:15">
      <c r="B720" s="239"/>
      <c r="C720" s="240">
        <v>38789</v>
      </c>
      <c r="D720" s="241">
        <v>1</v>
      </c>
      <c r="E720" s="242">
        <v>176672.21</v>
      </c>
      <c r="F720" s="243">
        <v>2.3246343421052629</v>
      </c>
      <c r="G720" s="244">
        <v>924000</v>
      </c>
      <c r="H720" s="245"/>
      <c r="I720" s="244">
        <v>76000</v>
      </c>
      <c r="J720" s="246">
        <v>1000000</v>
      </c>
      <c r="K720" s="244">
        <v>76000</v>
      </c>
      <c r="L720" s="246">
        <v>1000000</v>
      </c>
      <c r="M720" s="247">
        <v>12.157894736842104</v>
      </c>
      <c r="O720" s="247" t="s">
        <v>102</v>
      </c>
    </row>
    <row r="721" spans="2:15">
      <c r="B721" s="38" t="s">
        <v>31</v>
      </c>
      <c r="C721" s="64">
        <v>37512</v>
      </c>
      <c r="D721" s="65">
        <v>1</v>
      </c>
      <c r="E721" s="79"/>
      <c r="F721" s="80">
        <v>0</v>
      </c>
      <c r="G721" s="98">
        <v>408817</v>
      </c>
      <c r="H721" s="68"/>
      <c r="I721" s="98">
        <v>7824000</v>
      </c>
      <c r="J721" s="69">
        <v>8232817</v>
      </c>
      <c r="K721" s="98">
        <v>7824000</v>
      </c>
      <c r="L721" s="69">
        <v>8232817</v>
      </c>
      <c r="M721" s="70">
        <v>5.2251661554192232E-2</v>
      </c>
      <c r="O721" s="70" t="s">
        <v>102</v>
      </c>
    </row>
    <row r="722" spans="2:15">
      <c r="C722" s="64">
        <v>37732</v>
      </c>
      <c r="D722" s="65">
        <v>1</v>
      </c>
      <c r="E722" s="79">
        <v>153293</v>
      </c>
      <c r="F722" s="80">
        <v>1.8619750688008734E-2</v>
      </c>
      <c r="G722" s="98">
        <v>728605</v>
      </c>
      <c r="H722" s="68"/>
      <c r="I722" s="98">
        <v>8232817</v>
      </c>
      <c r="J722" s="69">
        <v>8961422</v>
      </c>
      <c r="K722" s="98">
        <v>8232817</v>
      </c>
      <c r="L722" s="69">
        <v>8961422</v>
      </c>
      <c r="M722" s="70">
        <v>8.8500084478982097E-2</v>
      </c>
      <c r="O722" s="70" t="s">
        <v>102</v>
      </c>
    </row>
    <row r="723" spans="2:15">
      <c r="C723" s="64">
        <v>38072</v>
      </c>
      <c r="D723" s="65">
        <v>1</v>
      </c>
      <c r="E723" s="79">
        <v>335191.53999999998</v>
      </c>
      <c r="F723" s="80">
        <v>3.7403833900468024E-2</v>
      </c>
      <c r="G723" s="98"/>
      <c r="H723" s="68"/>
      <c r="I723" s="98">
        <v>8961422</v>
      </c>
      <c r="J723" s="69">
        <v>8961422</v>
      </c>
      <c r="K723" s="98">
        <v>8961422</v>
      </c>
      <c r="L723" s="69">
        <v>8961422</v>
      </c>
      <c r="M723" s="70">
        <v>0</v>
      </c>
      <c r="O723" s="70" t="s">
        <v>102</v>
      </c>
    </row>
    <row r="724" spans="2:15">
      <c r="C724" s="64">
        <v>38782</v>
      </c>
      <c r="D724" s="65">
        <v>1</v>
      </c>
      <c r="E724" s="79"/>
      <c r="F724" s="80">
        <v>0</v>
      </c>
      <c r="G724" s="98">
        <v>681765</v>
      </c>
      <c r="H724" s="68"/>
      <c r="I724" s="98">
        <v>8961422</v>
      </c>
      <c r="J724" s="69">
        <v>9643187</v>
      </c>
      <c r="K724" s="98">
        <v>8961422</v>
      </c>
      <c r="L724" s="69">
        <v>9643187</v>
      </c>
      <c r="M724" s="70">
        <v>7.6077769800373202E-2</v>
      </c>
      <c r="O724" s="70" t="s">
        <v>102</v>
      </c>
    </row>
    <row r="725" spans="2:15">
      <c r="C725" s="64">
        <v>39147</v>
      </c>
      <c r="D725" s="65">
        <v>1</v>
      </c>
      <c r="E725" s="79"/>
      <c r="F725" s="80">
        <v>0</v>
      </c>
      <c r="G725" s="98">
        <v>385864</v>
      </c>
      <c r="H725" s="68"/>
      <c r="I725" s="98">
        <v>9643187</v>
      </c>
      <c r="J725" s="69">
        <v>10029051</v>
      </c>
      <c r="K725" s="98">
        <v>9643187</v>
      </c>
      <c r="L725" s="69">
        <v>10029051</v>
      </c>
      <c r="M725" s="70">
        <v>4.0014157145350393E-2</v>
      </c>
      <c r="O725" s="70" t="s">
        <v>102</v>
      </c>
    </row>
    <row r="726" spans="2:15">
      <c r="C726" s="64">
        <v>39706</v>
      </c>
      <c r="D726" s="65">
        <v>1</v>
      </c>
      <c r="E726" s="79"/>
      <c r="F726" s="80">
        <v>0</v>
      </c>
      <c r="G726" s="98">
        <v>367004</v>
      </c>
      <c r="H726" s="68"/>
      <c r="I726" s="98">
        <v>10029051</v>
      </c>
      <c r="J726" s="69">
        <v>10396055</v>
      </c>
      <c r="K726" s="98">
        <v>10029051</v>
      </c>
      <c r="L726" s="69">
        <v>10396055</v>
      </c>
      <c r="M726" s="70">
        <v>3.6594090507666176E-2</v>
      </c>
      <c r="O726" s="70" t="s">
        <v>102</v>
      </c>
    </row>
    <row r="727" spans="2:15">
      <c r="C727" s="64">
        <v>39814</v>
      </c>
      <c r="D727" s="65">
        <v>1</v>
      </c>
      <c r="E727" s="79"/>
      <c r="F727" s="80">
        <v>0</v>
      </c>
      <c r="G727" s="98">
        <v>453139</v>
      </c>
      <c r="H727" s="68"/>
      <c r="I727" s="98">
        <v>10396055</v>
      </c>
      <c r="J727" s="69">
        <v>10849194</v>
      </c>
      <c r="K727" s="98">
        <v>10396055</v>
      </c>
      <c r="L727" s="69">
        <v>10849194</v>
      </c>
      <c r="M727" s="70">
        <v>4.3587591639328571E-2</v>
      </c>
      <c r="O727" s="70" t="s">
        <v>102</v>
      </c>
    </row>
    <row r="728" spans="2:15">
      <c r="C728" s="64">
        <v>40260</v>
      </c>
      <c r="D728" s="65">
        <v>1</v>
      </c>
      <c r="E728" s="79"/>
      <c r="F728" s="80">
        <v>0</v>
      </c>
      <c r="G728" s="98">
        <v>1778532</v>
      </c>
      <c r="H728" s="68"/>
      <c r="I728" s="98">
        <v>10849194</v>
      </c>
      <c r="J728" s="69">
        <v>12627726</v>
      </c>
      <c r="K728" s="98">
        <v>10849194</v>
      </c>
      <c r="L728" s="69">
        <v>12627726</v>
      </c>
      <c r="M728" s="70">
        <v>0.16393217781892369</v>
      </c>
      <c r="O728" s="70" t="s">
        <v>102</v>
      </c>
    </row>
    <row r="729" spans="2:15">
      <c r="C729" s="64">
        <v>40624</v>
      </c>
      <c r="D729" s="65">
        <v>1</v>
      </c>
      <c r="E729" s="79"/>
      <c r="F729" s="80">
        <v>0</v>
      </c>
      <c r="G729" s="98">
        <v>905433</v>
      </c>
      <c r="H729" s="68"/>
      <c r="I729" s="98">
        <v>12627726</v>
      </c>
      <c r="J729" s="69">
        <v>13533159</v>
      </c>
      <c r="K729" s="98">
        <v>12627726</v>
      </c>
      <c r="L729" s="69">
        <v>13533159</v>
      </c>
      <c r="M729" s="70">
        <v>7.1701983397485819E-2</v>
      </c>
      <c r="O729" s="70" t="s">
        <v>102</v>
      </c>
    </row>
    <row r="730" spans="2:15">
      <c r="C730" s="64">
        <v>40814</v>
      </c>
      <c r="D730" s="65">
        <v>1</v>
      </c>
      <c r="E730" s="79">
        <v>566000</v>
      </c>
      <c r="F730" s="80">
        <v>4.1823198855492648E-2</v>
      </c>
      <c r="G730" s="98"/>
      <c r="H730" s="68"/>
      <c r="I730" s="98">
        <v>13533159</v>
      </c>
      <c r="J730" s="69">
        <v>13533159</v>
      </c>
      <c r="K730" s="98">
        <v>13533159</v>
      </c>
      <c r="L730" s="69">
        <v>13533159</v>
      </c>
      <c r="M730" s="70">
        <v>0</v>
      </c>
      <c r="O730" s="70" t="s">
        <v>102</v>
      </c>
    </row>
    <row r="731" spans="2:15">
      <c r="C731" s="64">
        <v>40989</v>
      </c>
      <c r="D731" s="65">
        <v>1</v>
      </c>
      <c r="E731" s="79"/>
      <c r="F731" s="80">
        <v>0</v>
      </c>
      <c r="G731" s="98"/>
      <c r="H731" s="68">
        <v>292033</v>
      </c>
      <c r="I731" s="98">
        <v>13533159</v>
      </c>
      <c r="J731" s="69">
        <v>13825192</v>
      </c>
      <c r="K731" s="98">
        <v>13533159</v>
      </c>
      <c r="L731" s="69">
        <v>13825192</v>
      </c>
      <c r="M731" s="70">
        <v>0</v>
      </c>
      <c r="O731" s="70" t="s">
        <v>102</v>
      </c>
    </row>
    <row r="732" spans="2:15">
      <c r="C732" s="64">
        <v>41361</v>
      </c>
      <c r="D732" s="65">
        <v>1</v>
      </c>
      <c r="E732" s="79"/>
      <c r="F732" s="80">
        <v>0</v>
      </c>
      <c r="G732" s="98"/>
      <c r="H732" s="68">
        <v>1456563</v>
      </c>
      <c r="I732" s="98">
        <v>13825192</v>
      </c>
      <c r="J732" s="69">
        <v>15281755</v>
      </c>
      <c r="K732" s="98">
        <v>13825192</v>
      </c>
      <c r="L732" s="69">
        <v>15281755</v>
      </c>
      <c r="M732" s="70">
        <v>0</v>
      </c>
      <c r="O732" s="70" t="s">
        <v>102</v>
      </c>
    </row>
    <row r="733" spans="2:15">
      <c r="C733" s="64">
        <v>41724</v>
      </c>
      <c r="D733" s="65">
        <v>1</v>
      </c>
      <c r="E733" s="79"/>
      <c r="F733" s="80">
        <v>0</v>
      </c>
      <c r="G733" s="98">
        <v>1797783.33</v>
      </c>
      <c r="H733" s="68"/>
      <c r="I733" s="98">
        <v>15281755</v>
      </c>
      <c r="J733" s="69">
        <v>17079538.329999998</v>
      </c>
      <c r="K733" s="98">
        <v>15281755</v>
      </c>
      <c r="L733" s="69">
        <v>17079538.329999998</v>
      </c>
      <c r="M733" s="70">
        <v>0.1176424651488</v>
      </c>
      <c r="O733" s="70" t="s">
        <v>102</v>
      </c>
    </row>
    <row r="734" spans="2:15">
      <c r="C734" s="64">
        <v>42459</v>
      </c>
      <c r="D734" s="65">
        <v>1</v>
      </c>
      <c r="E734" s="79"/>
      <c r="F734" s="80">
        <v>0</v>
      </c>
      <c r="G734" s="98">
        <v>543667</v>
      </c>
      <c r="H734" s="68"/>
      <c r="I734" s="98">
        <v>17079538.329999998</v>
      </c>
      <c r="J734" s="69">
        <v>17623205.329999998</v>
      </c>
      <c r="K734" s="98">
        <v>17079538.329999998</v>
      </c>
      <c r="L734" s="69">
        <v>17623205.329999998</v>
      </c>
      <c r="M734" s="70">
        <v>3.1831481009358176E-2</v>
      </c>
      <c r="O734" s="70" t="s">
        <v>102</v>
      </c>
    </row>
    <row r="735" spans="2:15">
      <c r="C735" s="64">
        <v>42825</v>
      </c>
      <c r="D735" s="65">
        <v>1</v>
      </c>
      <c r="E735" s="79"/>
      <c r="F735" s="80">
        <v>0</v>
      </c>
      <c r="G735" s="98">
        <v>313603</v>
      </c>
      <c r="H735" s="68"/>
      <c r="I735" s="98">
        <v>17623205.329999998</v>
      </c>
      <c r="J735" s="69">
        <v>17936808.329999998</v>
      </c>
      <c r="K735" s="98">
        <v>17623205.329999998</v>
      </c>
      <c r="L735" s="69">
        <v>17936808.329999998</v>
      </c>
      <c r="M735" s="70">
        <v>1.7794889983274116E-2</v>
      </c>
      <c r="O735" s="70" t="s">
        <v>102</v>
      </c>
    </row>
    <row r="736" spans="2:15">
      <c r="C736" s="64">
        <v>43187</v>
      </c>
      <c r="D736" s="65">
        <v>1</v>
      </c>
      <c r="E736" s="79"/>
      <c r="F736" s="80">
        <v>0</v>
      </c>
      <c r="G736" s="98">
        <v>299198</v>
      </c>
      <c r="H736" s="68"/>
      <c r="I736" s="98">
        <v>17936808</v>
      </c>
      <c r="J736" s="69">
        <v>18236006</v>
      </c>
      <c r="K736" s="98">
        <v>17936808</v>
      </c>
      <c r="L736" s="69">
        <v>18236006</v>
      </c>
      <c r="M736" s="70">
        <v>1.6680671388131042E-2</v>
      </c>
      <c r="O736" s="70" t="s">
        <v>102</v>
      </c>
    </row>
    <row r="737" spans="2:15">
      <c r="B737" s="121"/>
      <c r="C737" s="122">
        <v>43402</v>
      </c>
      <c r="D737" s="123">
        <v>1</v>
      </c>
      <c r="E737" s="124"/>
      <c r="F737" s="125">
        <v>0</v>
      </c>
      <c r="G737" s="126">
        <v>0</v>
      </c>
      <c r="H737" s="126">
        <v>1900000</v>
      </c>
      <c r="I737" s="127">
        <v>18236006</v>
      </c>
      <c r="J737" s="127">
        <v>20136006</v>
      </c>
      <c r="K737" s="127">
        <v>18236006</v>
      </c>
      <c r="L737" s="127">
        <v>20136006</v>
      </c>
      <c r="M737" s="128">
        <v>0</v>
      </c>
      <c r="O737" s="128" t="s">
        <v>102</v>
      </c>
    </row>
    <row r="738" spans="2:15">
      <c r="B738" s="138" t="s">
        <v>14</v>
      </c>
      <c r="C738" s="64">
        <v>37342</v>
      </c>
      <c r="D738" s="65">
        <v>1</v>
      </c>
      <c r="E738" s="79">
        <v>2345393.7599999998</v>
      </c>
      <c r="F738" s="139">
        <v>0.12746705217391302</v>
      </c>
      <c r="G738" s="140">
        <v>2300000</v>
      </c>
      <c r="H738" s="68">
        <v>2350000</v>
      </c>
      <c r="I738" s="98">
        <v>18400000</v>
      </c>
      <c r="J738" s="69">
        <v>23050000</v>
      </c>
      <c r="K738" s="98">
        <v>18400000</v>
      </c>
      <c r="L738" s="69">
        <v>23050000</v>
      </c>
      <c r="M738" s="70">
        <v>0.125</v>
      </c>
      <c r="O738" s="70" t="s">
        <v>102</v>
      </c>
    </row>
    <row r="739" spans="2:15">
      <c r="C739" s="64">
        <v>37707</v>
      </c>
      <c r="D739" s="65">
        <v>1</v>
      </c>
      <c r="E739" s="79">
        <v>3745057.2</v>
      </c>
      <c r="F739" s="139">
        <v>0.1624753665943601</v>
      </c>
      <c r="G739" s="140">
        <v>5650000</v>
      </c>
      <c r="H739" s="68"/>
      <c r="I739" s="98">
        <v>23050000</v>
      </c>
      <c r="J739" s="69">
        <v>28700000</v>
      </c>
      <c r="K739" s="98">
        <v>23050000</v>
      </c>
      <c r="L739" s="69">
        <v>28700000</v>
      </c>
      <c r="M739" s="70">
        <v>0.24511930585683298</v>
      </c>
      <c r="O739" s="70" t="s">
        <v>102</v>
      </c>
    </row>
    <row r="740" spans="2:15">
      <c r="C740" s="64">
        <v>38073</v>
      </c>
      <c r="D740" s="65">
        <v>1</v>
      </c>
      <c r="E740" s="79">
        <v>2056551.78</v>
      </c>
      <c r="F740" s="139">
        <v>7.1656856445993039E-2</v>
      </c>
      <c r="G740" s="140">
        <v>6100000</v>
      </c>
      <c r="H740" s="68"/>
      <c r="I740" s="98">
        <v>28700000</v>
      </c>
      <c r="J740" s="69">
        <v>34800000</v>
      </c>
      <c r="K740" s="98">
        <v>28700000</v>
      </c>
      <c r="L740" s="69">
        <v>34800000</v>
      </c>
      <c r="M740" s="70">
        <v>0.21254355400696864</v>
      </c>
      <c r="O740" s="70" t="s">
        <v>102</v>
      </c>
    </row>
    <row r="741" spans="2:15">
      <c r="C741" s="64">
        <v>38428</v>
      </c>
      <c r="D741" s="65">
        <v>1</v>
      </c>
      <c r="E741" s="79">
        <v>2113845.7799999998</v>
      </c>
      <c r="F741" s="139">
        <v>6.0742694827586201E-2</v>
      </c>
      <c r="G741" s="140">
        <v>6400000</v>
      </c>
      <c r="H741" s="68"/>
      <c r="I741" s="98">
        <v>34800000</v>
      </c>
      <c r="J741" s="69">
        <v>41200000</v>
      </c>
      <c r="K741" s="98">
        <v>34800000</v>
      </c>
      <c r="L741" s="69">
        <v>41200000</v>
      </c>
      <c r="M741" s="70">
        <v>0.18390804597701149</v>
      </c>
      <c r="O741" s="70" t="s">
        <v>102</v>
      </c>
    </row>
    <row r="742" spans="2:15">
      <c r="C742" s="64">
        <v>38764</v>
      </c>
      <c r="D742" s="65">
        <v>1</v>
      </c>
      <c r="E742" s="79">
        <v>3366726.5</v>
      </c>
      <c r="F742" s="139">
        <v>8.1716662621359223E-2</v>
      </c>
      <c r="G742" s="140">
        <v>8800000</v>
      </c>
      <c r="H742" s="68"/>
      <c r="I742" s="98">
        <v>41200000</v>
      </c>
      <c r="J742" s="69">
        <v>50000000</v>
      </c>
      <c r="K742" s="98">
        <v>41200000</v>
      </c>
      <c r="L742" s="69">
        <v>50000000</v>
      </c>
      <c r="M742" s="70">
        <v>0.21359223300970873</v>
      </c>
      <c r="O742" s="70" t="s">
        <v>102</v>
      </c>
    </row>
    <row r="743" spans="2:15">
      <c r="C743" s="64">
        <v>39010</v>
      </c>
      <c r="D743" s="65">
        <v>1</v>
      </c>
      <c r="E743" s="79">
        <v>3000000</v>
      </c>
      <c r="F743" s="139">
        <v>0.06</v>
      </c>
      <c r="G743" s="140"/>
      <c r="H743" s="68"/>
      <c r="I743" s="98">
        <v>50000000</v>
      </c>
      <c r="J743" s="69">
        <v>50000000</v>
      </c>
      <c r="K743" s="98">
        <v>50000000</v>
      </c>
      <c r="L743" s="69">
        <v>50000000</v>
      </c>
      <c r="M743" s="70">
        <v>0</v>
      </c>
      <c r="O743" s="70" t="s">
        <v>102</v>
      </c>
    </row>
    <row r="744" spans="2:15">
      <c r="C744" s="64">
        <v>39121</v>
      </c>
      <c r="D744" s="65">
        <v>1</v>
      </c>
      <c r="E744" s="79">
        <v>5002057.0199999996</v>
      </c>
      <c r="F744" s="139">
        <v>0.10004114039999999</v>
      </c>
      <c r="G744" s="140"/>
      <c r="H744" s="68"/>
      <c r="I744" s="98">
        <v>50000000</v>
      </c>
      <c r="J744" s="69">
        <v>50000000</v>
      </c>
      <c r="K744" s="98">
        <v>50000000</v>
      </c>
      <c r="L744" s="69">
        <v>50000000</v>
      </c>
      <c r="M744" s="70">
        <v>0</v>
      </c>
      <c r="O744" s="70" t="s">
        <v>102</v>
      </c>
    </row>
    <row r="745" spans="2:15">
      <c r="C745" s="64">
        <v>39128</v>
      </c>
      <c r="D745" s="65">
        <v>1</v>
      </c>
      <c r="E745" s="79"/>
      <c r="F745" s="73">
        <v>0</v>
      </c>
      <c r="G745" s="140">
        <v>8300000</v>
      </c>
      <c r="H745" s="68">
        <v>3700000</v>
      </c>
      <c r="I745" s="98">
        <v>50000000</v>
      </c>
      <c r="J745" s="69">
        <v>62000000</v>
      </c>
      <c r="K745" s="98">
        <v>50000000</v>
      </c>
      <c r="L745" s="69">
        <v>62000000</v>
      </c>
      <c r="M745" s="70">
        <v>0.16600000000000001</v>
      </c>
      <c r="O745" s="70" t="s">
        <v>102</v>
      </c>
    </row>
    <row r="746" spans="2:15">
      <c r="C746" s="64">
        <v>39310</v>
      </c>
      <c r="D746" s="65">
        <v>1</v>
      </c>
      <c r="E746" s="79">
        <v>3000000</v>
      </c>
      <c r="F746" s="139">
        <v>4.8387096774193547E-2</v>
      </c>
      <c r="G746" s="140"/>
      <c r="H746" s="68"/>
      <c r="I746" s="98">
        <v>62000000</v>
      </c>
      <c r="J746" s="69">
        <v>62000000</v>
      </c>
      <c r="K746" s="98">
        <v>62000000</v>
      </c>
      <c r="L746" s="69">
        <v>62000000</v>
      </c>
      <c r="M746" s="70">
        <v>0</v>
      </c>
      <c r="O746" s="70" t="s">
        <v>102</v>
      </c>
    </row>
    <row r="747" spans="2:15">
      <c r="C747" s="64">
        <v>39436</v>
      </c>
      <c r="D747" s="65">
        <v>1</v>
      </c>
      <c r="E747" s="79">
        <v>1500000</v>
      </c>
      <c r="F747" s="139">
        <v>2.4193548387096774E-2</v>
      </c>
      <c r="G747" s="140"/>
      <c r="H747" s="68"/>
      <c r="I747" s="98">
        <v>62000000</v>
      </c>
      <c r="J747" s="69">
        <v>62000000</v>
      </c>
      <c r="K747" s="98">
        <v>62000000</v>
      </c>
      <c r="L747" s="69">
        <v>62000000</v>
      </c>
      <c r="M747" s="70">
        <v>0</v>
      </c>
      <c r="O747" s="70" t="s">
        <v>102</v>
      </c>
    </row>
    <row r="748" spans="2:15">
      <c r="C748" s="64">
        <v>39506</v>
      </c>
      <c r="D748" s="65">
        <v>1</v>
      </c>
      <c r="E748" s="79">
        <v>4608628</v>
      </c>
      <c r="F748" s="139">
        <v>7.4332709677419354E-2</v>
      </c>
      <c r="G748" s="140"/>
      <c r="H748" s="68"/>
      <c r="I748" s="98">
        <v>62000000</v>
      </c>
      <c r="J748" s="69">
        <v>62000000</v>
      </c>
      <c r="K748" s="98">
        <v>62000000</v>
      </c>
      <c r="L748" s="69">
        <v>62000000</v>
      </c>
      <c r="M748" s="70">
        <v>0</v>
      </c>
      <c r="O748" s="70" t="s">
        <v>102</v>
      </c>
    </row>
    <row r="749" spans="2:15">
      <c r="B749" s="67"/>
      <c r="C749" s="64">
        <v>39506</v>
      </c>
      <c r="D749" s="65">
        <v>1</v>
      </c>
      <c r="E749" s="79"/>
      <c r="F749" s="73">
        <v>0</v>
      </c>
      <c r="G749" s="140">
        <v>13000000</v>
      </c>
      <c r="H749" s="68"/>
      <c r="I749" s="98">
        <v>62000000</v>
      </c>
      <c r="J749" s="69">
        <v>75000000</v>
      </c>
      <c r="K749" s="98">
        <v>62000000</v>
      </c>
      <c r="L749" s="69">
        <v>75000000</v>
      </c>
      <c r="M749" s="70">
        <v>0.20967741935483872</v>
      </c>
      <c r="O749" s="70" t="s">
        <v>102</v>
      </c>
    </row>
    <row r="750" spans="2:15">
      <c r="B750" s="67"/>
      <c r="C750" s="64">
        <v>39863</v>
      </c>
      <c r="D750" s="65">
        <v>1</v>
      </c>
      <c r="E750" s="79"/>
      <c r="F750" s="73"/>
      <c r="G750" s="140">
        <v>15530000</v>
      </c>
      <c r="H750" s="68"/>
      <c r="I750" s="98">
        <v>75830000</v>
      </c>
      <c r="J750" s="69">
        <v>91360000</v>
      </c>
      <c r="K750" s="98">
        <v>75830000</v>
      </c>
      <c r="L750" s="69">
        <v>91360000</v>
      </c>
      <c r="M750" s="70">
        <v>0.20480021099828563</v>
      </c>
      <c r="O750" s="70" t="s">
        <v>102</v>
      </c>
    </row>
    <row r="751" spans="2:15">
      <c r="B751" s="67"/>
      <c r="C751" s="64">
        <v>40052</v>
      </c>
      <c r="D751" s="65">
        <v>1</v>
      </c>
      <c r="E751" s="79">
        <v>3000000</v>
      </c>
      <c r="F751" s="73">
        <v>3.2837127845884412E-2</v>
      </c>
      <c r="G751" s="140"/>
      <c r="H751" s="68"/>
      <c r="I751" s="98">
        <v>91360000</v>
      </c>
      <c r="J751" s="69">
        <v>91360000</v>
      </c>
      <c r="K751" s="98">
        <v>91360000</v>
      </c>
      <c r="L751" s="69">
        <v>91360000</v>
      </c>
      <c r="M751" s="70">
        <v>0</v>
      </c>
      <c r="O751" s="70" t="s">
        <v>102</v>
      </c>
    </row>
    <row r="752" spans="2:15">
      <c r="B752" s="67"/>
      <c r="C752" s="64">
        <v>40290</v>
      </c>
      <c r="D752" s="65">
        <v>1</v>
      </c>
      <c r="E752" s="79">
        <v>728855.47499999998</v>
      </c>
      <c r="F752" s="73">
        <v>7.9778401379159373E-3</v>
      </c>
      <c r="G752" s="140">
        <v>11180000</v>
      </c>
      <c r="H752" s="68"/>
      <c r="I752" s="98">
        <v>91360000</v>
      </c>
      <c r="J752" s="69">
        <v>102540000</v>
      </c>
      <c r="K752" s="98">
        <v>91360000</v>
      </c>
      <c r="L752" s="69">
        <v>102540000</v>
      </c>
      <c r="M752" s="70">
        <v>0.12237302977232925</v>
      </c>
      <c r="O752" s="70" t="s">
        <v>102</v>
      </c>
    </row>
    <row r="753" spans="2:15">
      <c r="B753" s="67"/>
      <c r="C753" s="64">
        <v>40444</v>
      </c>
      <c r="D753" s="65">
        <v>1</v>
      </c>
      <c r="E753" s="79">
        <v>3900000</v>
      </c>
      <c r="F753" s="73">
        <v>3.8033937975424224E-2</v>
      </c>
      <c r="G753" s="140"/>
      <c r="H753" s="68"/>
      <c r="I753" s="98">
        <v>102540000</v>
      </c>
      <c r="J753" s="69">
        <v>102540000</v>
      </c>
      <c r="K753" s="98">
        <v>102540000</v>
      </c>
      <c r="L753" s="69">
        <v>102540000</v>
      </c>
      <c r="M753" s="70">
        <v>0</v>
      </c>
      <c r="O753" s="70" t="s">
        <v>102</v>
      </c>
    </row>
    <row r="754" spans="2:15">
      <c r="B754" s="67"/>
      <c r="C754" s="64">
        <v>40640</v>
      </c>
      <c r="D754" s="65">
        <v>1</v>
      </c>
      <c r="E754" s="79">
        <v>1777234.4900000002</v>
      </c>
      <c r="F754" s="73">
        <v>1.7332109323190951E-2</v>
      </c>
      <c r="G754" s="140">
        <v>13250000</v>
      </c>
      <c r="H754" s="68"/>
      <c r="I754" s="98">
        <v>102540000</v>
      </c>
      <c r="J754" s="69">
        <v>115790000</v>
      </c>
      <c r="K754" s="98">
        <v>102540000</v>
      </c>
      <c r="L754" s="69">
        <v>115790000</v>
      </c>
      <c r="M754" s="70">
        <v>0.12921786619855666</v>
      </c>
      <c r="O754" s="70" t="s">
        <v>102</v>
      </c>
    </row>
    <row r="755" spans="2:15">
      <c r="B755" s="67"/>
      <c r="C755" s="64">
        <v>40780</v>
      </c>
      <c r="D755" s="65">
        <v>1</v>
      </c>
      <c r="E755" s="79">
        <v>5000000</v>
      </c>
      <c r="F755" s="73">
        <v>4.3181621901718627E-2</v>
      </c>
      <c r="G755" s="140"/>
      <c r="H755" s="68"/>
      <c r="I755" s="98">
        <v>115790000</v>
      </c>
      <c r="J755" s="69">
        <v>115790000</v>
      </c>
      <c r="K755" s="98">
        <v>115790000</v>
      </c>
      <c r="L755" s="69">
        <v>115790000</v>
      </c>
      <c r="M755" s="70">
        <v>0</v>
      </c>
      <c r="O755" s="70" t="s">
        <v>102</v>
      </c>
    </row>
    <row r="756" spans="2:15">
      <c r="B756" s="67"/>
      <c r="C756" s="64">
        <v>40976</v>
      </c>
      <c r="D756" s="65">
        <v>1</v>
      </c>
      <c r="E756" s="79">
        <v>0</v>
      </c>
      <c r="F756" s="73">
        <v>0</v>
      </c>
      <c r="G756" s="140">
        <v>16070000</v>
      </c>
      <c r="H756" s="68"/>
      <c r="I756" s="98">
        <v>115790000</v>
      </c>
      <c r="J756" s="69">
        <v>131860000</v>
      </c>
      <c r="K756" s="98">
        <v>115790000</v>
      </c>
      <c r="L756" s="69">
        <v>131860000</v>
      </c>
      <c r="M756" s="70">
        <v>0.13878573279212367</v>
      </c>
      <c r="O756" s="70" t="s">
        <v>102</v>
      </c>
    </row>
    <row r="757" spans="2:15">
      <c r="B757" s="67"/>
      <c r="C757" s="64">
        <v>41137</v>
      </c>
      <c r="D757" s="65">
        <v>1</v>
      </c>
      <c r="E757" s="79">
        <v>6000000</v>
      </c>
      <c r="F757" s="73">
        <v>4.550280600637039E-2</v>
      </c>
      <c r="G757" s="140"/>
      <c r="H757" s="68"/>
      <c r="I757" s="98">
        <v>131860000</v>
      </c>
      <c r="J757" s="69">
        <v>131860000</v>
      </c>
      <c r="K757" s="98">
        <v>131860000</v>
      </c>
      <c r="L757" s="69">
        <v>131860000</v>
      </c>
      <c r="M757" s="141">
        <v>0</v>
      </c>
      <c r="O757" s="70" t="s">
        <v>102</v>
      </c>
    </row>
    <row r="758" spans="2:15">
      <c r="B758" s="67"/>
      <c r="C758" s="64">
        <v>41359</v>
      </c>
      <c r="D758" s="65">
        <v>1</v>
      </c>
      <c r="E758" s="79">
        <v>2831732.04</v>
      </c>
      <c r="F758" s="73">
        <v>2.147529227969058E-2</v>
      </c>
      <c r="G758" s="140">
        <v>16140000</v>
      </c>
      <c r="H758" s="68"/>
      <c r="I758" s="98">
        <v>131860000</v>
      </c>
      <c r="J758" s="69">
        <v>148000000</v>
      </c>
      <c r="K758" s="98">
        <v>131860000</v>
      </c>
      <c r="L758" s="69">
        <v>148000000</v>
      </c>
      <c r="M758" s="141">
        <v>0.12240254815713636</v>
      </c>
      <c r="O758" s="70" t="s">
        <v>102</v>
      </c>
    </row>
    <row r="759" spans="2:15">
      <c r="B759" s="67"/>
      <c r="C759" s="64">
        <v>41520</v>
      </c>
      <c r="D759" s="65">
        <v>1</v>
      </c>
      <c r="E759" s="79">
        <v>5000000</v>
      </c>
      <c r="F759" s="73">
        <v>3.3783783783783786E-2</v>
      </c>
      <c r="G759" s="140"/>
      <c r="H759" s="68"/>
      <c r="I759" s="98">
        <v>148000000</v>
      </c>
      <c r="J759" s="69">
        <v>148000000</v>
      </c>
      <c r="K759" s="98">
        <v>148000000</v>
      </c>
      <c r="L759" s="69">
        <v>148000000</v>
      </c>
      <c r="M759" s="141">
        <v>0</v>
      </c>
      <c r="O759" s="70" t="s">
        <v>102</v>
      </c>
    </row>
    <row r="760" spans="2:15">
      <c r="B760" s="67"/>
      <c r="C760" s="64">
        <v>41723</v>
      </c>
      <c r="D760" s="65">
        <v>1</v>
      </c>
      <c r="E760" s="79">
        <v>1660114.37</v>
      </c>
      <c r="F760" s="73">
        <v>1.1216988986486487E-2</v>
      </c>
      <c r="G760" s="140">
        <v>15800000</v>
      </c>
      <c r="H760" s="68"/>
      <c r="I760" s="98">
        <v>148000000</v>
      </c>
      <c r="J760" s="69">
        <v>163800000</v>
      </c>
      <c r="K760" s="98">
        <v>148000000</v>
      </c>
      <c r="L760" s="69">
        <v>163800000</v>
      </c>
      <c r="M760" s="141">
        <v>0.10675675675675676</v>
      </c>
      <c r="O760" s="70" t="s">
        <v>102</v>
      </c>
    </row>
    <row r="761" spans="2:15">
      <c r="B761" s="67"/>
      <c r="C761" s="64">
        <v>41723</v>
      </c>
      <c r="D761" s="65">
        <v>1</v>
      </c>
      <c r="E761" s="79">
        <v>0</v>
      </c>
      <c r="F761" s="73">
        <v>0</v>
      </c>
      <c r="G761" s="140">
        <v>500000</v>
      </c>
      <c r="H761" s="68"/>
      <c r="I761" s="98">
        <v>163800000</v>
      </c>
      <c r="J761" s="69">
        <v>164300000</v>
      </c>
      <c r="K761" s="98">
        <v>163800000</v>
      </c>
      <c r="L761" s="69">
        <v>164300000</v>
      </c>
      <c r="M761" s="141">
        <v>3.0525030525030525E-3</v>
      </c>
      <c r="O761" s="70" t="s">
        <v>102</v>
      </c>
    </row>
    <row r="762" spans="2:15">
      <c r="B762" s="67"/>
      <c r="C762" s="64">
        <v>41872</v>
      </c>
      <c r="D762" s="65">
        <v>1</v>
      </c>
      <c r="E762" s="79">
        <v>5000000</v>
      </c>
      <c r="F762" s="73">
        <v>3.0432136335970784E-2</v>
      </c>
      <c r="G762" s="140"/>
      <c r="H762" s="68"/>
      <c r="I762" s="98">
        <v>164300000</v>
      </c>
      <c r="J762" s="69">
        <v>164300000</v>
      </c>
      <c r="K762" s="98">
        <v>164300000</v>
      </c>
      <c r="L762" s="69">
        <v>164300000</v>
      </c>
      <c r="M762" s="141">
        <v>0</v>
      </c>
      <c r="O762" s="70" t="s">
        <v>102</v>
      </c>
    </row>
    <row r="763" spans="2:15">
      <c r="B763" s="67"/>
      <c r="C763" s="64">
        <v>42082</v>
      </c>
      <c r="D763" s="65">
        <v>1</v>
      </c>
      <c r="E763" s="79">
        <v>2629048</v>
      </c>
      <c r="F763" s="73">
        <v>1.6001509433962263E-2</v>
      </c>
      <c r="G763" s="140">
        <v>17700000</v>
      </c>
      <c r="H763" s="68"/>
      <c r="I763" s="98">
        <v>164300000</v>
      </c>
      <c r="J763" s="69">
        <v>182000000</v>
      </c>
      <c r="K763" s="98">
        <v>164300000</v>
      </c>
      <c r="L763" s="69">
        <v>182000000</v>
      </c>
      <c r="M763" s="141">
        <v>0.10772976262933658</v>
      </c>
      <c r="O763" s="70" t="s">
        <v>102</v>
      </c>
    </row>
    <row r="764" spans="2:15">
      <c r="B764" s="67"/>
      <c r="C764" s="64">
        <v>42209</v>
      </c>
      <c r="D764" s="65">
        <v>1</v>
      </c>
      <c r="E764" s="72">
        <v>5500000</v>
      </c>
      <c r="F764" s="73">
        <v>3.021978021978022E-2</v>
      </c>
      <c r="G764" s="77"/>
      <c r="H764" s="68"/>
      <c r="I764" s="69">
        <v>182000000</v>
      </c>
      <c r="J764" s="69">
        <v>182000000</v>
      </c>
      <c r="K764" s="69">
        <v>182000000</v>
      </c>
      <c r="L764" s="69">
        <v>182000000</v>
      </c>
      <c r="M764" s="70">
        <v>0</v>
      </c>
      <c r="O764" s="70" t="s">
        <v>102</v>
      </c>
    </row>
    <row r="765" spans="2:15">
      <c r="B765" s="67"/>
      <c r="C765" s="64">
        <v>42459</v>
      </c>
      <c r="D765" s="65">
        <v>1</v>
      </c>
      <c r="E765" s="72">
        <v>0</v>
      </c>
      <c r="F765" s="73">
        <v>0</v>
      </c>
      <c r="G765" s="77"/>
      <c r="H765" s="68"/>
      <c r="I765" s="69">
        <v>182000000</v>
      </c>
      <c r="J765" s="69">
        <v>182000000</v>
      </c>
      <c r="K765" s="69">
        <v>182000000</v>
      </c>
      <c r="L765" s="69">
        <v>182000000</v>
      </c>
      <c r="M765" s="70">
        <v>0</v>
      </c>
      <c r="O765" s="70" t="s">
        <v>102</v>
      </c>
    </row>
    <row r="766" spans="2:15">
      <c r="B766" s="67"/>
      <c r="C766" s="64">
        <v>42544</v>
      </c>
      <c r="D766" s="65">
        <v>1</v>
      </c>
      <c r="E766" s="72">
        <v>0</v>
      </c>
      <c r="F766" s="73">
        <v>0</v>
      </c>
      <c r="G766" s="77">
        <v>22500000</v>
      </c>
      <c r="H766" s="68"/>
      <c r="I766" s="69">
        <v>182000000</v>
      </c>
      <c r="J766" s="69">
        <v>204500000</v>
      </c>
      <c r="K766" s="69">
        <v>182000000</v>
      </c>
      <c r="L766" s="69">
        <v>204500000</v>
      </c>
      <c r="M766" s="70">
        <v>0.12362637362637363</v>
      </c>
      <c r="O766" s="70" t="s">
        <v>102</v>
      </c>
    </row>
    <row r="767" spans="2:15">
      <c r="B767" s="67"/>
      <c r="C767" s="64">
        <v>42810</v>
      </c>
      <c r="D767" s="65">
        <v>1</v>
      </c>
      <c r="E767" s="72">
        <v>10600000</v>
      </c>
      <c r="F767" s="73">
        <v>5.1833740831295841E-2</v>
      </c>
      <c r="G767" s="77"/>
      <c r="H767" s="68"/>
      <c r="I767" s="69">
        <v>204500000</v>
      </c>
      <c r="J767" s="69">
        <v>204500000</v>
      </c>
      <c r="K767" s="69">
        <v>204500000</v>
      </c>
      <c r="L767" s="69">
        <v>204500000</v>
      </c>
      <c r="M767" s="70">
        <v>0</v>
      </c>
      <c r="O767" s="70" t="s">
        <v>102</v>
      </c>
    </row>
    <row r="768" spans="2:15">
      <c r="B768" s="67"/>
      <c r="C768" s="64">
        <v>42835</v>
      </c>
      <c r="D768" s="65">
        <v>1</v>
      </c>
      <c r="E768" s="72">
        <v>0</v>
      </c>
      <c r="F768" s="73">
        <v>0</v>
      </c>
      <c r="G768" s="77">
        <v>7300000</v>
      </c>
      <c r="H768" s="68"/>
      <c r="I768" s="69">
        <v>204500000</v>
      </c>
      <c r="J768" s="69">
        <v>211800000</v>
      </c>
      <c r="K768" s="69">
        <v>204500000</v>
      </c>
      <c r="L768" s="69">
        <v>211800000</v>
      </c>
      <c r="M768" s="70">
        <v>3.5696821515892423E-2</v>
      </c>
      <c r="O768" s="70" t="s">
        <v>102</v>
      </c>
    </row>
    <row r="769" spans="2:15">
      <c r="B769" s="67"/>
      <c r="C769" s="64">
        <v>43160</v>
      </c>
      <c r="D769" s="65">
        <v>1</v>
      </c>
      <c r="E769" s="72">
        <v>8750000</v>
      </c>
      <c r="F769" s="73">
        <v>4.1312559017941453E-2</v>
      </c>
      <c r="G769" s="77">
        <v>16200000</v>
      </c>
      <c r="H769" s="68"/>
      <c r="I769" s="69">
        <v>211800000</v>
      </c>
      <c r="J769" s="69">
        <v>228000000</v>
      </c>
      <c r="K769" s="69">
        <v>211800000</v>
      </c>
      <c r="L769" s="69">
        <v>228000000</v>
      </c>
      <c r="M769" s="70">
        <v>7.6487252124645896E-2</v>
      </c>
      <c r="O769" s="70" t="s">
        <v>102</v>
      </c>
    </row>
    <row r="770" spans="2:15">
      <c r="B770" s="114"/>
      <c r="C770" s="64">
        <v>43517</v>
      </c>
      <c r="D770" s="65">
        <v>1</v>
      </c>
      <c r="E770" s="72">
        <v>12000000</v>
      </c>
      <c r="F770" s="73">
        <v>5.2631578947368418E-2</v>
      </c>
      <c r="G770" s="68">
        <v>24000000</v>
      </c>
      <c r="H770" s="68"/>
      <c r="I770" s="69">
        <v>228000000</v>
      </c>
      <c r="J770" s="69">
        <v>252000000</v>
      </c>
      <c r="K770" s="69">
        <v>228000000</v>
      </c>
      <c r="L770" s="69">
        <v>252000000</v>
      </c>
      <c r="M770" s="70">
        <v>0.10526315789473684</v>
      </c>
      <c r="O770" s="70" t="s">
        <v>102</v>
      </c>
    </row>
    <row r="771" spans="2:15">
      <c r="B771" s="114"/>
      <c r="C771" s="64">
        <v>43880</v>
      </c>
      <c r="D771" s="65">
        <v>1</v>
      </c>
      <c r="E771" s="72">
        <v>12500000</v>
      </c>
      <c r="F771" s="73">
        <v>4.96031746031746E-2</v>
      </c>
      <c r="G771" s="68">
        <v>28000000</v>
      </c>
      <c r="H771" s="68"/>
      <c r="I771" s="69">
        <v>252000000</v>
      </c>
      <c r="J771" s="69">
        <v>280000000</v>
      </c>
      <c r="K771" s="69">
        <v>252000000</v>
      </c>
      <c r="L771" s="69">
        <v>280000000</v>
      </c>
      <c r="M771" s="70">
        <v>0.1111111111111111</v>
      </c>
      <c r="O771" s="70" t="s">
        <v>102</v>
      </c>
    </row>
    <row r="772" spans="2:15">
      <c r="B772" s="114"/>
      <c r="C772" s="64">
        <v>44252</v>
      </c>
      <c r="D772" s="65">
        <v>1</v>
      </c>
      <c r="E772" s="72">
        <v>6750000</v>
      </c>
      <c r="F772" s="73">
        <v>2.4107142857142858E-2</v>
      </c>
      <c r="G772" s="68">
        <v>20000000</v>
      </c>
      <c r="H772" s="68"/>
      <c r="I772" s="69">
        <v>280000000</v>
      </c>
      <c r="J772" s="69">
        <v>300000000</v>
      </c>
      <c r="K772" s="69">
        <v>280000000</v>
      </c>
      <c r="L772" s="69">
        <v>300000000</v>
      </c>
      <c r="M772" s="70">
        <v>7.1428571428571425E-2</v>
      </c>
      <c r="O772" s="70" t="s">
        <v>102</v>
      </c>
    </row>
    <row r="773" spans="2:15">
      <c r="B773" s="114"/>
      <c r="C773" s="64">
        <v>44616</v>
      </c>
      <c r="D773" s="65">
        <v>1</v>
      </c>
      <c r="E773" s="72">
        <v>11000000</v>
      </c>
      <c r="F773" s="73">
        <v>3.6666666666666667E-2</v>
      </c>
      <c r="G773" s="68">
        <v>25000000</v>
      </c>
      <c r="H773" s="68"/>
      <c r="I773" s="69">
        <v>300000000</v>
      </c>
      <c r="J773" s="69">
        <v>325000000</v>
      </c>
      <c r="K773" s="69">
        <v>300000000</v>
      </c>
      <c r="L773" s="69">
        <v>325000000</v>
      </c>
      <c r="M773" s="70">
        <v>8.3333333333333329E-2</v>
      </c>
      <c r="O773" s="70" t="s">
        <v>102</v>
      </c>
    </row>
    <row r="774" spans="2:15">
      <c r="B774" s="114"/>
      <c r="C774" s="64">
        <v>44973</v>
      </c>
      <c r="D774" s="65">
        <v>1</v>
      </c>
      <c r="E774" s="72">
        <v>15000000</v>
      </c>
      <c r="F774" s="73">
        <v>4.6153846153846156E-2</v>
      </c>
      <c r="G774" s="68">
        <v>35000000</v>
      </c>
      <c r="H774" s="68"/>
      <c r="I774" s="69">
        <v>325000000</v>
      </c>
      <c r="J774" s="69">
        <v>360000000</v>
      </c>
      <c r="K774" s="69">
        <v>325000000</v>
      </c>
      <c r="L774" s="69">
        <v>360000000</v>
      </c>
      <c r="M774" s="70">
        <v>0.1076923076923077</v>
      </c>
      <c r="O774" s="70" t="s">
        <v>102</v>
      </c>
    </row>
    <row r="775" spans="2:15">
      <c r="B775" s="114"/>
      <c r="C775" s="64">
        <v>45342</v>
      </c>
      <c r="D775" s="65">
        <v>1</v>
      </c>
      <c r="E775" s="72">
        <v>17700000</v>
      </c>
      <c r="F775" s="73">
        <f>E775/J775</f>
        <v>4.4249999999999998E-2</v>
      </c>
      <c r="G775" s="68">
        <v>40000000</v>
      </c>
      <c r="H775" s="68"/>
      <c r="I775" s="69">
        <f>J774</f>
        <v>360000000</v>
      </c>
      <c r="J775" s="69">
        <f>I775+G775</f>
        <v>400000000</v>
      </c>
      <c r="K775" s="69">
        <f>L774</f>
        <v>360000000</v>
      </c>
      <c r="L775" s="69">
        <f>J775</f>
        <v>400000000</v>
      </c>
      <c r="M775" s="70">
        <f>G775/I775</f>
        <v>0.1111111111111111</v>
      </c>
      <c r="O775" s="70" t="s">
        <v>102</v>
      </c>
    </row>
    <row r="776" spans="2:15">
      <c r="B776" s="121"/>
      <c r="C776" s="122">
        <v>45708</v>
      </c>
      <c r="D776" s="123">
        <v>1</v>
      </c>
      <c r="E776" s="124">
        <v>18000000</v>
      </c>
      <c r="F776" s="125">
        <f>E776/J776</f>
        <v>4.0449438202247189E-2</v>
      </c>
      <c r="G776" s="126">
        <v>45000000</v>
      </c>
      <c r="H776" s="126"/>
      <c r="I776" s="127">
        <f>J775</f>
        <v>400000000</v>
      </c>
      <c r="J776" s="127">
        <f>I776+G776</f>
        <v>445000000</v>
      </c>
      <c r="K776" s="127">
        <f>L775</f>
        <v>400000000</v>
      </c>
      <c r="L776" s="127">
        <f>J776</f>
        <v>445000000</v>
      </c>
      <c r="M776" s="128">
        <f>G776/I776</f>
        <v>0.1125</v>
      </c>
      <c r="O776" s="128" t="s">
        <v>102</v>
      </c>
    </row>
    <row r="777" spans="2:15">
      <c r="B777" s="38" t="s">
        <v>15</v>
      </c>
      <c r="C777" s="64">
        <v>37315</v>
      </c>
      <c r="D777" s="65">
        <v>4.0000000000000001E-3</v>
      </c>
      <c r="E777" s="72">
        <v>1937609.676</v>
      </c>
      <c r="F777" s="139">
        <v>4.4382176966289722E-4</v>
      </c>
      <c r="G777" s="68">
        <v>4985875.5</v>
      </c>
      <c r="H777" s="68">
        <v>5014124.5</v>
      </c>
      <c r="I777" s="69">
        <v>17462953</v>
      </c>
      <c r="J777" s="69">
        <v>27462953</v>
      </c>
      <c r="K777" s="69">
        <v>4365738250</v>
      </c>
      <c r="L777" s="69">
        <v>6865738250</v>
      </c>
      <c r="M777" s="70">
        <v>0.28551159130990045</v>
      </c>
      <c r="O777" s="70" t="s">
        <v>102</v>
      </c>
    </row>
    <row r="778" spans="2:15">
      <c r="C778" s="64">
        <v>37537</v>
      </c>
      <c r="D778" s="65">
        <v>4.0000000000000001E-3</v>
      </c>
      <c r="E778" s="72">
        <v>2000000</v>
      </c>
      <c r="F778" s="139">
        <v>3.5636603613900308E-4</v>
      </c>
      <c r="G778" s="68"/>
      <c r="H778" s="68"/>
      <c r="I778" s="69">
        <v>27462953</v>
      </c>
      <c r="J778" s="69">
        <v>27462953</v>
      </c>
      <c r="K778" s="69">
        <v>6865738250</v>
      </c>
      <c r="L778" s="69">
        <v>6865738250</v>
      </c>
      <c r="M778" s="70">
        <v>0</v>
      </c>
      <c r="O778" s="70" t="s">
        <v>102</v>
      </c>
    </row>
    <row r="779" spans="2:15">
      <c r="C779" s="64">
        <v>37572</v>
      </c>
      <c r="D779" s="65">
        <v>4.0000000000000001E-3</v>
      </c>
      <c r="E779" s="72">
        <v>2250000</v>
      </c>
      <c r="F779" s="139">
        <v>3.2771421194217534E-4</v>
      </c>
      <c r="G779" s="68">
        <v>19641339</v>
      </c>
      <c r="H779" s="68"/>
      <c r="I779" s="69">
        <v>27462953</v>
      </c>
      <c r="J779" s="69">
        <v>47104292</v>
      </c>
      <c r="K779" s="69">
        <v>6865738250</v>
      </c>
      <c r="L779" s="69">
        <v>11776073000</v>
      </c>
      <c r="M779" s="70">
        <v>0.71519399243045712</v>
      </c>
      <c r="O779" s="70" t="s">
        <v>102</v>
      </c>
    </row>
    <row r="780" spans="2:15">
      <c r="C780" s="64">
        <v>37669</v>
      </c>
      <c r="D780" s="65">
        <v>4.0000000000000001E-3</v>
      </c>
      <c r="E780" s="72">
        <v>5234910.01</v>
      </c>
      <c r="F780" s="139">
        <v>4.4453783617000336E-4</v>
      </c>
      <c r="G780" s="68"/>
      <c r="H780" s="68"/>
      <c r="I780" s="69">
        <v>47104292</v>
      </c>
      <c r="J780" s="69">
        <v>47104292</v>
      </c>
      <c r="K780" s="69">
        <v>11776073000</v>
      </c>
      <c r="L780" s="69">
        <v>11776073000</v>
      </c>
      <c r="M780" s="70">
        <v>0</v>
      </c>
      <c r="O780" s="70" t="s">
        <v>102</v>
      </c>
    </row>
    <row r="781" spans="2:15">
      <c r="C781" s="64">
        <v>37763</v>
      </c>
      <c r="D781" s="65">
        <v>4.0000000000000001E-3</v>
      </c>
      <c r="E781" s="72">
        <v>2000000</v>
      </c>
      <c r="F781" s="139">
        <v>1.6983590370066491E-4</v>
      </c>
      <c r="G781" s="68"/>
      <c r="H781" s="68"/>
      <c r="I781" s="69">
        <v>47104292</v>
      </c>
      <c r="J781" s="69">
        <v>47104292</v>
      </c>
      <c r="K781" s="69">
        <v>11776073000</v>
      </c>
      <c r="L781" s="69">
        <v>11776073000</v>
      </c>
      <c r="M781" s="70">
        <v>0</v>
      </c>
      <c r="O781" s="70" t="s">
        <v>102</v>
      </c>
    </row>
    <row r="782" spans="2:15">
      <c r="C782" s="64">
        <v>37853</v>
      </c>
      <c r="D782" s="65">
        <v>4.0000000000000001E-3</v>
      </c>
      <c r="E782" s="72">
        <v>1150000</v>
      </c>
      <c r="F782" s="139">
        <v>9.7655644627882323E-5</v>
      </c>
      <c r="G782" s="68"/>
      <c r="H782" s="68"/>
      <c r="I782" s="69">
        <v>47104292</v>
      </c>
      <c r="J782" s="69">
        <v>47104292</v>
      </c>
      <c r="K782" s="69">
        <v>11776073000</v>
      </c>
      <c r="L782" s="69">
        <v>11776073000</v>
      </c>
      <c r="M782" s="70">
        <v>0</v>
      </c>
      <c r="O782" s="70" t="s">
        <v>102</v>
      </c>
    </row>
    <row r="783" spans="2:15">
      <c r="C783" s="64">
        <v>37959</v>
      </c>
      <c r="D783" s="65">
        <v>4.0000000000000001E-3</v>
      </c>
      <c r="E783" s="72">
        <v>850000</v>
      </c>
      <c r="F783" s="139">
        <v>7.2180259072782585E-5</v>
      </c>
      <c r="G783" s="68"/>
      <c r="H783" s="68"/>
      <c r="I783" s="69">
        <v>47104292</v>
      </c>
      <c r="J783" s="69">
        <v>47104292</v>
      </c>
      <c r="K783" s="69">
        <v>11776073000</v>
      </c>
      <c r="L783" s="69">
        <v>11776073000</v>
      </c>
      <c r="M783" s="70">
        <v>0</v>
      </c>
      <c r="O783" s="70" t="s">
        <v>102</v>
      </c>
    </row>
    <row r="784" spans="2:15">
      <c r="C784" s="64">
        <v>38036</v>
      </c>
      <c r="D784" s="65">
        <v>4.0000000000000001E-3</v>
      </c>
      <c r="E784" s="72">
        <v>1000000</v>
      </c>
      <c r="F784" s="139">
        <v>8.4917951850332454E-5</v>
      </c>
      <c r="G784" s="68">
        <v>5541532.3399999999</v>
      </c>
      <c r="H784" s="68">
        <v>354175.74</v>
      </c>
      <c r="I784" s="69">
        <v>47104292</v>
      </c>
      <c r="J784" s="69">
        <v>53000000.079999998</v>
      </c>
      <c r="K784" s="69">
        <v>11776073000</v>
      </c>
      <c r="L784" s="69">
        <v>13250000020</v>
      </c>
      <c r="M784" s="70">
        <v>0.11764389410629503</v>
      </c>
      <c r="O784" s="70" t="s">
        <v>102</v>
      </c>
    </row>
    <row r="785" spans="3:15">
      <c r="C785" s="64">
        <v>38149</v>
      </c>
      <c r="D785" s="65">
        <v>4.0000000000000001E-3</v>
      </c>
      <c r="E785" s="72">
        <v>2000000</v>
      </c>
      <c r="F785" s="139">
        <v>1.5094339599857601E-4</v>
      </c>
      <c r="G785" s="68">
        <v>3942</v>
      </c>
      <c r="H785" s="68"/>
      <c r="I785" s="69">
        <v>53000000.079999998</v>
      </c>
      <c r="J785" s="69">
        <v>53003942.079999998</v>
      </c>
      <c r="K785" s="69">
        <v>13250000020</v>
      </c>
      <c r="L785" s="69">
        <v>13250985520</v>
      </c>
      <c r="M785" s="70">
        <v>7.4377358378298333E-5</v>
      </c>
      <c r="O785" s="70" t="s">
        <v>102</v>
      </c>
    </row>
    <row r="786" spans="3:15">
      <c r="C786" s="64">
        <v>38309</v>
      </c>
      <c r="D786" s="65">
        <v>1</v>
      </c>
      <c r="E786" s="72">
        <v>2000000</v>
      </c>
      <c r="F786" s="139">
        <v>3.7733042515618112E-2</v>
      </c>
      <c r="G786" s="68"/>
      <c r="H786" s="68"/>
      <c r="I786" s="69">
        <v>53003942.079999998</v>
      </c>
      <c r="J786" s="69">
        <v>53003942.079999998</v>
      </c>
      <c r="K786" s="69">
        <v>53003942.079999998</v>
      </c>
      <c r="L786" s="69">
        <v>53003942.079999998</v>
      </c>
      <c r="M786" s="70">
        <v>0</v>
      </c>
      <c r="O786" s="70" t="s">
        <v>102</v>
      </c>
    </row>
    <row r="787" spans="3:15">
      <c r="C787" s="64">
        <v>38421</v>
      </c>
      <c r="D787" s="65">
        <v>1</v>
      </c>
      <c r="E787" s="72">
        <v>1000000.05</v>
      </c>
      <c r="F787" s="73">
        <v>1.8866522201135123E-2</v>
      </c>
      <c r="G787" s="68">
        <v>5541931</v>
      </c>
      <c r="H787" s="68">
        <v>1454127</v>
      </c>
      <c r="I787" s="69">
        <v>53003942.079999998</v>
      </c>
      <c r="J787" s="69">
        <v>60000000.079999998</v>
      </c>
      <c r="K787" s="69">
        <v>53003942.079999998</v>
      </c>
      <c r="L787" s="69">
        <v>60000000.079999998</v>
      </c>
      <c r="M787" s="70">
        <v>0.10455695902081101</v>
      </c>
      <c r="O787" s="70" t="s">
        <v>102</v>
      </c>
    </row>
    <row r="788" spans="3:15">
      <c r="C788" s="64">
        <v>38519</v>
      </c>
      <c r="D788" s="65">
        <v>1</v>
      </c>
      <c r="E788" s="72">
        <v>2000000</v>
      </c>
      <c r="F788" s="73">
        <v>3.3333333288888892E-2</v>
      </c>
      <c r="G788" s="68"/>
      <c r="H788" s="68"/>
      <c r="I788" s="69">
        <v>60000000.079999998</v>
      </c>
      <c r="J788" s="69">
        <v>60000000.079999998</v>
      </c>
      <c r="K788" s="69">
        <v>60000000.079999998</v>
      </c>
      <c r="L788" s="69">
        <v>60000000.079999998</v>
      </c>
      <c r="M788" s="70">
        <v>0</v>
      </c>
      <c r="O788" s="70" t="s">
        <v>102</v>
      </c>
    </row>
    <row r="789" spans="3:15">
      <c r="C789" s="64">
        <v>38672</v>
      </c>
      <c r="D789" s="65">
        <v>1</v>
      </c>
      <c r="E789" s="72">
        <v>2000000</v>
      </c>
      <c r="F789" s="73">
        <v>3.3333333288888892E-2</v>
      </c>
      <c r="G789" s="68"/>
      <c r="H789" s="68"/>
      <c r="I789" s="69">
        <v>60000000.079999998</v>
      </c>
      <c r="J789" s="69">
        <v>60000000.079999998</v>
      </c>
      <c r="K789" s="69">
        <v>60000000.079999998</v>
      </c>
      <c r="L789" s="69">
        <v>60000000.079999998</v>
      </c>
      <c r="M789" s="70">
        <v>0</v>
      </c>
      <c r="O789" s="70" t="s">
        <v>102</v>
      </c>
    </row>
    <row r="790" spans="3:15">
      <c r="C790" s="64">
        <v>38771</v>
      </c>
      <c r="D790" s="65">
        <v>1</v>
      </c>
      <c r="E790" s="72">
        <v>3500000</v>
      </c>
      <c r="F790" s="73">
        <v>5.8333333255555557E-2</v>
      </c>
      <c r="G790" s="68">
        <v>10000000</v>
      </c>
      <c r="H790" s="68"/>
      <c r="I790" s="69">
        <v>60000000.079999998</v>
      </c>
      <c r="J790" s="69">
        <v>70000000.079999998</v>
      </c>
      <c r="K790" s="69">
        <v>60000000.079999998</v>
      </c>
      <c r="L790" s="69">
        <v>70000000.079999998</v>
      </c>
      <c r="M790" s="70">
        <v>0.16666666644444444</v>
      </c>
      <c r="O790" s="70" t="s">
        <v>102</v>
      </c>
    </row>
    <row r="791" spans="3:15">
      <c r="C791" s="64">
        <v>38883</v>
      </c>
      <c r="D791" s="65">
        <v>1</v>
      </c>
      <c r="E791" s="72">
        <v>3000000</v>
      </c>
      <c r="F791" s="73">
        <v>4.2857142808163266E-2</v>
      </c>
      <c r="G791" s="68"/>
      <c r="H791" s="68"/>
      <c r="I791" s="69">
        <v>70000000.079999998</v>
      </c>
      <c r="J791" s="69">
        <v>70000000.079999998</v>
      </c>
      <c r="K791" s="69">
        <v>70000000.079999998</v>
      </c>
      <c r="L791" s="69">
        <v>70000000.079999998</v>
      </c>
      <c r="M791" s="70">
        <v>0</v>
      </c>
      <c r="O791" s="70" t="s">
        <v>102</v>
      </c>
    </row>
    <row r="792" spans="3:15">
      <c r="C792" s="64">
        <v>39049</v>
      </c>
      <c r="D792" s="65">
        <v>1</v>
      </c>
      <c r="E792" s="72"/>
      <c r="F792" s="73">
        <v>0</v>
      </c>
      <c r="G792" s="68">
        <v>10000000</v>
      </c>
      <c r="H792" s="68"/>
      <c r="I792" s="69">
        <v>70000000</v>
      </c>
      <c r="J792" s="69">
        <v>80000000</v>
      </c>
      <c r="K792" s="69">
        <v>70000000</v>
      </c>
      <c r="L792" s="69">
        <v>80000000</v>
      </c>
      <c r="M792" s="70">
        <v>0.14285714285714285</v>
      </c>
      <c r="O792" s="70" t="s">
        <v>102</v>
      </c>
    </row>
    <row r="793" spans="3:15">
      <c r="C793" s="64">
        <v>39069</v>
      </c>
      <c r="D793" s="65">
        <v>1</v>
      </c>
      <c r="E793" s="72">
        <v>3000000</v>
      </c>
      <c r="F793" s="73">
        <v>3.7499999999999999E-2</v>
      </c>
      <c r="G793" s="68"/>
      <c r="H793" s="68"/>
      <c r="I793" s="69">
        <v>80000000</v>
      </c>
      <c r="J793" s="69">
        <v>80000000</v>
      </c>
      <c r="K793" s="69">
        <v>80000000</v>
      </c>
      <c r="L793" s="69">
        <v>80000000</v>
      </c>
      <c r="M793" s="70">
        <v>0</v>
      </c>
      <c r="O793" s="70" t="s">
        <v>102</v>
      </c>
    </row>
    <row r="794" spans="3:15">
      <c r="C794" s="64">
        <v>39112</v>
      </c>
      <c r="D794" s="65">
        <v>1</v>
      </c>
      <c r="E794" s="72">
        <v>6500000</v>
      </c>
      <c r="F794" s="73">
        <v>8.1250000000000003E-2</v>
      </c>
      <c r="G794" s="68"/>
      <c r="H794" s="68"/>
      <c r="I794" s="69">
        <v>80000000</v>
      </c>
      <c r="J794" s="69">
        <v>80000000</v>
      </c>
      <c r="K794" s="69">
        <v>80000000</v>
      </c>
      <c r="L794" s="69">
        <v>80000000</v>
      </c>
      <c r="M794" s="142">
        <v>0</v>
      </c>
      <c r="O794" s="70" t="s">
        <v>102</v>
      </c>
    </row>
    <row r="795" spans="3:15">
      <c r="C795" s="64">
        <v>39112</v>
      </c>
      <c r="D795" s="65">
        <v>1</v>
      </c>
      <c r="E795" s="72"/>
      <c r="F795" s="73">
        <v>0</v>
      </c>
      <c r="G795" s="68">
        <v>10000000</v>
      </c>
      <c r="H795" s="68"/>
      <c r="I795" s="69">
        <v>80000000</v>
      </c>
      <c r="J795" s="69">
        <v>90000000</v>
      </c>
      <c r="K795" s="69">
        <v>80000000</v>
      </c>
      <c r="L795" s="69">
        <v>90000000</v>
      </c>
      <c r="M795" s="142">
        <v>0.125</v>
      </c>
      <c r="O795" s="70" t="s">
        <v>102</v>
      </c>
    </row>
    <row r="796" spans="3:15">
      <c r="C796" s="64">
        <v>39233</v>
      </c>
      <c r="D796" s="65">
        <v>1</v>
      </c>
      <c r="E796" s="72">
        <v>5000000</v>
      </c>
      <c r="F796" s="73">
        <v>5.5555555555555552E-2</v>
      </c>
      <c r="G796" s="68"/>
      <c r="H796" s="68"/>
      <c r="I796" s="69">
        <v>90000000</v>
      </c>
      <c r="J796" s="69">
        <v>90000000</v>
      </c>
      <c r="K796" s="69">
        <v>90000000</v>
      </c>
      <c r="L796" s="69">
        <v>90000000</v>
      </c>
      <c r="M796" s="70">
        <v>0</v>
      </c>
      <c r="O796" s="70" t="s">
        <v>102</v>
      </c>
    </row>
    <row r="797" spans="3:15">
      <c r="C797" s="64">
        <v>39373</v>
      </c>
      <c r="D797" s="65">
        <v>1</v>
      </c>
      <c r="E797" s="72">
        <v>5000000</v>
      </c>
      <c r="F797" s="73">
        <v>5.5555555555555552E-2</v>
      </c>
      <c r="G797" s="68"/>
      <c r="H797" s="68"/>
      <c r="I797" s="69">
        <v>90000000</v>
      </c>
      <c r="J797" s="69">
        <v>90000000</v>
      </c>
      <c r="K797" s="69">
        <v>90000000</v>
      </c>
      <c r="L797" s="69">
        <v>90000000</v>
      </c>
      <c r="M797" s="70">
        <v>0</v>
      </c>
      <c r="O797" s="70" t="s">
        <v>102</v>
      </c>
    </row>
    <row r="798" spans="3:15">
      <c r="C798" s="64">
        <v>39476</v>
      </c>
      <c r="D798" s="65">
        <v>1</v>
      </c>
      <c r="E798" s="72">
        <v>5000000</v>
      </c>
      <c r="F798" s="73">
        <v>5.5555555555555552E-2</v>
      </c>
      <c r="G798" s="68"/>
      <c r="H798" s="68"/>
      <c r="I798" s="69">
        <v>90000000</v>
      </c>
      <c r="J798" s="69">
        <v>90000000</v>
      </c>
      <c r="K798" s="69">
        <v>90000000</v>
      </c>
      <c r="L798" s="69">
        <v>90000000</v>
      </c>
      <c r="M798" s="70">
        <v>0</v>
      </c>
      <c r="O798" s="70" t="s">
        <v>102</v>
      </c>
    </row>
    <row r="799" spans="3:15">
      <c r="C799" s="64">
        <v>39476</v>
      </c>
      <c r="D799" s="65">
        <v>1</v>
      </c>
      <c r="E799" s="72"/>
      <c r="F799" s="73">
        <v>0</v>
      </c>
      <c r="G799" s="68">
        <v>11791853</v>
      </c>
      <c r="H799" s="68">
        <v>3208147</v>
      </c>
      <c r="I799" s="69">
        <v>90000000</v>
      </c>
      <c r="J799" s="69">
        <v>105000000</v>
      </c>
      <c r="K799" s="69">
        <v>90000000</v>
      </c>
      <c r="L799" s="69">
        <v>105000000</v>
      </c>
      <c r="M799" s="142">
        <v>0.1310205888888889</v>
      </c>
      <c r="O799" s="70" t="s">
        <v>102</v>
      </c>
    </row>
    <row r="800" spans="3:15">
      <c r="C800" s="64">
        <v>39601</v>
      </c>
      <c r="D800" s="65">
        <v>1</v>
      </c>
      <c r="E800" s="72">
        <v>5000000</v>
      </c>
      <c r="F800" s="73">
        <v>4.7619047619047616E-2</v>
      </c>
      <c r="G800" s="68"/>
      <c r="H800" s="68"/>
      <c r="I800" s="69">
        <v>105000000</v>
      </c>
      <c r="J800" s="69">
        <v>105000000</v>
      </c>
      <c r="K800" s="69">
        <v>105000000</v>
      </c>
      <c r="L800" s="69">
        <v>105000000</v>
      </c>
      <c r="M800" s="70">
        <v>0</v>
      </c>
      <c r="O800" s="70" t="s">
        <v>102</v>
      </c>
    </row>
    <row r="801" spans="2:15">
      <c r="C801" s="64">
        <v>39625</v>
      </c>
      <c r="D801" s="65">
        <v>1</v>
      </c>
      <c r="E801" s="72"/>
      <c r="F801" s="73">
        <v>0</v>
      </c>
      <c r="G801" s="68"/>
      <c r="H801" s="68">
        <v>10000000</v>
      </c>
      <c r="I801" s="69">
        <v>105000000</v>
      </c>
      <c r="J801" s="69">
        <v>115000000</v>
      </c>
      <c r="K801" s="69">
        <v>105000000</v>
      </c>
      <c r="L801" s="69">
        <v>115000000</v>
      </c>
      <c r="M801" s="70">
        <v>0</v>
      </c>
      <c r="O801" s="70" t="s">
        <v>102</v>
      </c>
    </row>
    <row r="802" spans="2:15">
      <c r="C802" s="64">
        <v>39771</v>
      </c>
      <c r="D802" s="65">
        <v>1</v>
      </c>
      <c r="E802" s="72">
        <v>5000000</v>
      </c>
      <c r="F802" s="73">
        <v>4.3478260869565216E-2</v>
      </c>
      <c r="G802" s="68"/>
      <c r="H802" s="68"/>
      <c r="I802" s="69">
        <v>115000000</v>
      </c>
      <c r="J802" s="69">
        <v>115000000</v>
      </c>
      <c r="K802" s="69">
        <v>115000000</v>
      </c>
      <c r="L802" s="69">
        <v>115000000</v>
      </c>
      <c r="M802" s="70">
        <v>0</v>
      </c>
      <c r="O802" s="70" t="s">
        <v>102</v>
      </c>
    </row>
    <row r="803" spans="2:15">
      <c r="B803" s="67"/>
      <c r="C803" s="64">
        <v>39846</v>
      </c>
      <c r="D803" s="65">
        <v>1</v>
      </c>
      <c r="E803" s="72">
        <v>5000000</v>
      </c>
      <c r="F803" s="73">
        <v>4.3478260869565216E-2</v>
      </c>
      <c r="G803" s="110"/>
      <c r="H803" s="68"/>
      <c r="I803" s="69">
        <v>115000000</v>
      </c>
      <c r="J803" s="69">
        <v>115000000</v>
      </c>
      <c r="K803" s="69">
        <v>115000000</v>
      </c>
      <c r="L803" s="69">
        <v>115000000</v>
      </c>
      <c r="M803" s="70">
        <v>0</v>
      </c>
      <c r="O803" s="70" t="s">
        <v>102</v>
      </c>
    </row>
    <row r="804" spans="2:15">
      <c r="B804" s="67"/>
      <c r="C804" s="64">
        <v>39846</v>
      </c>
      <c r="D804" s="65">
        <v>1</v>
      </c>
      <c r="E804" s="72"/>
      <c r="F804" s="73"/>
      <c r="G804" s="77">
        <v>15000000</v>
      </c>
      <c r="H804" s="68">
        <v>5000000</v>
      </c>
      <c r="I804" s="69">
        <v>115000000</v>
      </c>
      <c r="J804" s="69">
        <v>135000000</v>
      </c>
      <c r="K804" s="69">
        <v>115000000</v>
      </c>
      <c r="L804" s="69">
        <v>135000000</v>
      </c>
      <c r="M804" s="70">
        <v>0.13043478260869565</v>
      </c>
      <c r="O804" s="70" t="s">
        <v>102</v>
      </c>
    </row>
    <row r="805" spans="2:15">
      <c r="B805" s="67"/>
      <c r="C805" s="64">
        <v>40016</v>
      </c>
      <c r="D805" s="65">
        <v>1</v>
      </c>
      <c r="E805" s="72">
        <v>5000000</v>
      </c>
      <c r="F805" s="73">
        <v>3.7037037037037035E-2</v>
      </c>
      <c r="G805" s="77"/>
      <c r="H805" s="68"/>
      <c r="I805" s="69">
        <v>135000000</v>
      </c>
      <c r="J805" s="69">
        <v>135000000</v>
      </c>
      <c r="K805" s="69">
        <v>135000000</v>
      </c>
      <c r="L805" s="69">
        <v>135000000</v>
      </c>
      <c r="M805" s="70">
        <v>0</v>
      </c>
      <c r="O805" s="70" t="s">
        <v>102</v>
      </c>
    </row>
    <row r="806" spans="2:15">
      <c r="B806" s="67"/>
      <c r="C806" s="64">
        <v>40165</v>
      </c>
      <c r="D806" s="65">
        <v>1</v>
      </c>
      <c r="E806" s="72">
        <v>5000000</v>
      </c>
      <c r="F806" s="73">
        <v>3.7037037037037035E-2</v>
      </c>
      <c r="G806" s="77"/>
      <c r="H806" s="68"/>
      <c r="I806" s="69">
        <v>135000000</v>
      </c>
      <c r="J806" s="69">
        <v>135000000</v>
      </c>
      <c r="K806" s="69">
        <v>135000000</v>
      </c>
      <c r="L806" s="69">
        <v>135000000</v>
      </c>
      <c r="M806" s="70">
        <v>0</v>
      </c>
      <c r="O806" s="70" t="s">
        <v>102</v>
      </c>
    </row>
    <row r="807" spans="2:15">
      <c r="B807" s="67"/>
      <c r="C807" s="64">
        <v>40210</v>
      </c>
      <c r="D807" s="65">
        <v>1</v>
      </c>
      <c r="E807" s="72">
        <v>5000000</v>
      </c>
      <c r="F807" s="73">
        <v>3.7037037037037035E-2</v>
      </c>
      <c r="G807" s="77">
        <v>18961532</v>
      </c>
      <c r="H807" s="68">
        <v>2038468</v>
      </c>
      <c r="I807" s="69">
        <v>135000000</v>
      </c>
      <c r="J807" s="69">
        <v>156000000</v>
      </c>
      <c r="K807" s="69">
        <v>135000000</v>
      </c>
      <c r="L807" s="69">
        <v>156000000</v>
      </c>
      <c r="M807" s="70">
        <v>0.14045579259259258</v>
      </c>
      <c r="O807" s="70" t="s">
        <v>102</v>
      </c>
    </row>
    <row r="808" spans="2:15">
      <c r="B808" s="67"/>
      <c r="C808" s="64">
        <v>40505</v>
      </c>
      <c r="D808" s="65">
        <v>1</v>
      </c>
      <c r="E808" s="72">
        <v>5000000</v>
      </c>
      <c r="F808" s="73">
        <v>3.2051282051282048E-2</v>
      </c>
      <c r="G808" s="77"/>
      <c r="H808" s="68"/>
      <c r="I808" s="69">
        <v>156000000</v>
      </c>
      <c r="J808" s="69">
        <v>156000000</v>
      </c>
      <c r="K808" s="69">
        <v>156000000</v>
      </c>
      <c r="L808" s="69">
        <v>156000000</v>
      </c>
      <c r="M808" s="70">
        <v>0</v>
      </c>
      <c r="O808" s="70" t="s">
        <v>102</v>
      </c>
    </row>
    <row r="809" spans="2:15">
      <c r="B809" s="67"/>
      <c r="C809" s="64">
        <v>40574</v>
      </c>
      <c r="D809" s="65">
        <v>1</v>
      </c>
      <c r="E809" s="72">
        <v>5000000</v>
      </c>
      <c r="F809" s="73">
        <v>3.2051282051282048E-2</v>
      </c>
      <c r="G809" s="77">
        <v>25000000</v>
      </c>
      <c r="H809" s="68"/>
      <c r="I809" s="69">
        <v>156000000</v>
      </c>
      <c r="J809" s="69">
        <v>181000000</v>
      </c>
      <c r="K809" s="69">
        <v>156000000</v>
      </c>
      <c r="L809" s="69">
        <v>181000000</v>
      </c>
      <c r="M809" s="70">
        <v>0.16025641025641027</v>
      </c>
      <c r="O809" s="70" t="s">
        <v>102</v>
      </c>
    </row>
    <row r="810" spans="2:15">
      <c r="B810" s="67"/>
      <c r="C810" s="64">
        <v>40681</v>
      </c>
      <c r="D810" s="65">
        <v>1</v>
      </c>
      <c r="E810" s="72">
        <v>5000000</v>
      </c>
      <c r="F810" s="73">
        <v>2.7624309392265192E-2</v>
      </c>
      <c r="G810" s="77"/>
      <c r="H810" s="68"/>
      <c r="I810" s="69">
        <v>181000000</v>
      </c>
      <c r="J810" s="69">
        <v>181000000</v>
      </c>
      <c r="K810" s="69">
        <v>181000000</v>
      </c>
      <c r="L810" s="69">
        <v>181000000</v>
      </c>
      <c r="M810" s="70">
        <v>0</v>
      </c>
      <c r="O810" s="70" t="s">
        <v>102</v>
      </c>
    </row>
    <row r="811" spans="2:15">
      <c r="B811" s="67"/>
      <c r="C811" s="64">
        <v>40863</v>
      </c>
      <c r="D811" s="65">
        <v>1</v>
      </c>
      <c r="E811" s="72">
        <v>10000000</v>
      </c>
      <c r="F811" s="73">
        <v>5.5248618784530384E-2</v>
      </c>
      <c r="G811" s="77"/>
      <c r="H811" s="68"/>
      <c r="I811" s="69">
        <v>181000000</v>
      </c>
      <c r="J811" s="69">
        <v>181000000</v>
      </c>
      <c r="K811" s="69">
        <v>181000000</v>
      </c>
      <c r="L811" s="69">
        <v>181000000</v>
      </c>
      <c r="M811" s="70">
        <v>0</v>
      </c>
      <c r="O811" s="70" t="s">
        <v>102</v>
      </c>
    </row>
    <row r="812" spans="2:15">
      <c r="B812" s="67"/>
      <c r="C812" s="64">
        <v>40938</v>
      </c>
      <c r="D812" s="65">
        <v>1</v>
      </c>
      <c r="E812" s="72">
        <v>5000000</v>
      </c>
      <c r="F812" s="73">
        <v>2.7624309392265192E-2</v>
      </c>
      <c r="G812" s="77">
        <v>68330427</v>
      </c>
      <c r="H812" s="68">
        <v>1669573</v>
      </c>
      <c r="I812" s="69">
        <v>181000000</v>
      </c>
      <c r="J812" s="69">
        <v>251000000</v>
      </c>
      <c r="K812" s="69">
        <v>181000000</v>
      </c>
      <c r="L812" s="69">
        <v>251000000</v>
      </c>
      <c r="M812" s="70">
        <v>0.37751617127071824</v>
      </c>
      <c r="O812" s="70" t="s">
        <v>102</v>
      </c>
    </row>
    <row r="813" spans="2:15">
      <c r="B813" s="67"/>
      <c r="C813" s="64">
        <v>41052</v>
      </c>
      <c r="D813" s="65">
        <v>1</v>
      </c>
      <c r="E813" s="72">
        <v>5000000</v>
      </c>
      <c r="F813" s="73">
        <v>1.9920318725099601E-2</v>
      </c>
      <c r="G813" s="77"/>
      <c r="H813" s="68"/>
      <c r="I813" s="69">
        <v>251000000</v>
      </c>
      <c r="J813" s="69">
        <v>251000000</v>
      </c>
      <c r="K813" s="69">
        <v>251000000</v>
      </c>
      <c r="L813" s="69">
        <v>251000000</v>
      </c>
      <c r="M813" s="70">
        <v>0</v>
      </c>
      <c r="O813" s="70" t="s">
        <v>102</v>
      </c>
    </row>
    <row r="814" spans="2:15">
      <c r="B814" s="67"/>
      <c r="C814" s="64">
        <v>41234</v>
      </c>
      <c r="D814" s="65">
        <v>1</v>
      </c>
      <c r="E814" s="72">
        <v>7200000</v>
      </c>
      <c r="F814" s="73">
        <v>2.8685258964143426E-2</v>
      </c>
      <c r="G814" s="77"/>
      <c r="H814" s="68"/>
      <c r="I814" s="69">
        <v>251000000</v>
      </c>
      <c r="J814" s="69">
        <v>251000000</v>
      </c>
      <c r="K814" s="69">
        <v>251000000</v>
      </c>
      <c r="L814" s="69">
        <v>251000000</v>
      </c>
      <c r="M814" s="70">
        <v>0</v>
      </c>
      <c r="O814" s="70" t="s">
        <v>102</v>
      </c>
    </row>
    <row r="815" spans="2:15">
      <c r="B815" s="67"/>
      <c r="C815" s="64">
        <v>41355</v>
      </c>
      <c r="D815" s="65">
        <v>1</v>
      </c>
      <c r="E815" s="72">
        <v>2700000</v>
      </c>
      <c r="F815" s="73">
        <v>1.0756972111553785E-2</v>
      </c>
      <c r="G815" s="77">
        <v>16900000</v>
      </c>
      <c r="H815" s="68"/>
      <c r="I815" s="69">
        <v>251000000</v>
      </c>
      <c r="J815" s="69">
        <v>267900000</v>
      </c>
      <c r="K815" s="69">
        <v>251000000</v>
      </c>
      <c r="L815" s="69">
        <v>267900000</v>
      </c>
      <c r="M815" s="70">
        <v>6.7330677290836652E-2</v>
      </c>
      <c r="O815" s="70" t="s">
        <v>102</v>
      </c>
    </row>
    <row r="816" spans="2:15">
      <c r="B816" s="67"/>
      <c r="C816" s="64">
        <v>41423</v>
      </c>
      <c r="D816" s="65">
        <v>1</v>
      </c>
      <c r="E816" s="72">
        <v>4000000</v>
      </c>
      <c r="F816" s="73">
        <v>1.4930944382232176E-2</v>
      </c>
      <c r="G816" s="77"/>
      <c r="H816" s="68"/>
      <c r="I816" s="69">
        <v>267900000</v>
      </c>
      <c r="J816" s="69">
        <v>267900000</v>
      </c>
      <c r="K816" s="69">
        <v>267900000</v>
      </c>
      <c r="L816" s="69">
        <v>267900000</v>
      </c>
      <c r="M816" s="70">
        <v>0</v>
      </c>
      <c r="O816" s="70" t="s">
        <v>102</v>
      </c>
    </row>
    <row r="817" spans="2:15">
      <c r="B817" s="67"/>
      <c r="C817" s="64">
        <v>41547</v>
      </c>
      <c r="D817" s="65">
        <v>1</v>
      </c>
      <c r="E817" s="72">
        <v>6000000</v>
      </c>
      <c r="F817" s="73">
        <v>2.2396416573348264E-2</v>
      </c>
      <c r="G817" s="77"/>
      <c r="H817" s="68"/>
      <c r="I817" s="69">
        <v>267900000</v>
      </c>
      <c r="J817" s="69">
        <v>267900000</v>
      </c>
      <c r="K817" s="69">
        <v>267900000</v>
      </c>
      <c r="L817" s="69">
        <v>267900000</v>
      </c>
      <c r="M817" s="70">
        <v>0</v>
      </c>
      <c r="O817" s="70" t="s">
        <v>102</v>
      </c>
    </row>
    <row r="818" spans="2:15">
      <c r="B818" s="67"/>
      <c r="C818" s="64">
        <v>41669</v>
      </c>
      <c r="D818" s="65">
        <v>1</v>
      </c>
      <c r="E818" s="72">
        <v>8223626</v>
      </c>
      <c r="F818" s="73">
        <v>3.0696625606569616E-2</v>
      </c>
      <c r="G818" s="68">
        <v>25300000</v>
      </c>
      <c r="H818" s="68"/>
      <c r="I818" s="69">
        <v>267900000</v>
      </c>
      <c r="J818" s="69">
        <v>293200000</v>
      </c>
      <c r="K818" s="69">
        <v>267900000</v>
      </c>
      <c r="L818" s="69">
        <v>293200000</v>
      </c>
      <c r="M818" s="141">
        <v>9.4438223217618508E-2</v>
      </c>
      <c r="O818" s="70" t="s">
        <v>102</v>
      </c>
    </row>
    <row r="819" spans="2:15">
      <c r="B819" s="67"/>
      <c r="C819" s="64">
        <v>41794</v>
      </c>
      <c r="D819" s="65">
        <v>1</v>
      </c>
      <c r="E819" s="72">
        <v>5000000</v>
      </c>
      <c r="F819" s="73">
        <v>1.7053206002728513E-2</v>
      </c>
      <c r="G819" s="77"/>
      <c r="H819" s="68"/>
      <c r="I819" s="69">
        <v>293200000</v>
      </c>
      <c r="J819" s="69">
        <v>293200000</v>
      </c>
      <c r="K819" s="69">
        <v>293200000</v>
      </c>
      <c r="L819" s="69">
        <v>293200000</v>
      </c>
      <c r="M819" s="70">
        <v>0</v>
      </c>
      <c r="O819" s="70" t="s">
        <v>102</v>
      </c>
    </row>
    <row r="820" spans="2:15">
      <c r="B820" s="67"/>
      <c r="C820" s="64">
        <v>41899</v>
      </c>
      <c r="D820" s="65">
        <v>1</v>
      </c>
      <c r="E820" s="72">
        <v>8000000</v>
      </c>
      <c r="F820" s="73">
        <v>2.7285129604365622E-2</v>
      </c>
      <c r="G820" s="77"/>
      <c r="H820" s="68"/>
      <c r="I820" s="69">
        <v>293200000</v>
      </c>
      <c r="J820" s="69">
        <v>293200000</v>
      </c>
      <c r="K820" s="69">
        <v>293200000</v>
      </c>
      <c r="L820" s="69">
        <v>293200000</v>
      </c>
      <c r="M820" s="70">
        <v>0</v>
      </c>
      <c r="O820" s="70" t="s">
        <v>102</v>
      </c>
    </row>
    <row r="821" spans="2:15">
      <c r="B821" s="67"/>
      <c r="C821" s="64">
        <v>41990</v>
      </c>
      <c r="D821" s="65">
        <v>1</v>
      </c>
      <c r="E821" s="72">
        <v>6700000</v>
      </c>
      <c r="F821" s="73">
        <v>2.2851296043656207E-2</v>
      </c>
      <c r="G821" s="77"/>
      <c r="H821" s="68"/>
      <c r="I821" s="69">
        <v>293200000</v>
      </c>
      <c r="J821" s="69">
        <v>293200000</v>
      </c>
      <c r="K821" s="69">
        <v>293200000</v>
      </c>
      <c r="L821" s="69">
        <v>293200000</v>
      </c>
      <c r="M821" s="70">
        <v>0</v>
      </c>
      <c r="O821" s="70" t="s">
        <v>102</v>
      </c>
    </row>
    <row r="822" spans="2:15">
      <c r="B822" s="67"/>
      <c r="C822" s="64">
        <v>42040</v>
      </c>
      <c r="D822" s="65">
        <v>1</v>
      </c>
      <c r="E822" s="72">
        <v>3380000</v>
      </c>
      <c r="F822" s="73">
        <v>1.1527967257844475E-2</v>
      </c>
      <c r="G822" s="77">
        <v>23100000</v>
      </c>
      <c r="H822" s="68"/>
      <c r="I822" s="69">
        <v>293200000</v>
      </c>
      <c r="J822" s="69">
        <v>316300000</v>
      </c>
      <c r="K822" s="69">
        <v>293200000</v>
      </c>
      <c r="L822" s="69">
        <v>316300000</v>
      </c>
      <c r="M822" s="70">
        <v>7.8785811732605723E-2</v>
      </c>
      <c r="O822" s="70" t="s">
        <v>102</v>
      </c>
    </row>
    <row r="823" spans="2:15">
      <c r="B823" s="67"/>
      <c r="C823" s="64">
        <v>42150</v>
      </c>
      <c r="D823" s="65">
        <v>1</v>
      </c>
      <c r="E823" s="72">
        <v>5000000</v>
      </c>
      <c r="F823" s="73">
        <v>1.5807777426493835E-2</v>
      </c>
      <c r="G823" s="77"/>
      <c r="H823" s="68"/>
      <c r="I823" s="69">
        <v>316300000</v>
      </c>
      <c r="J823" s="69">
        <v>316300000</v>
      </c>
      <c r="K823" s="69">
        <v>316300000</v>
      </c>
      <c r="L823" s="69">
        <v>316300000</v>
      </c>
      <c r="M823" s="70">
        <v>0</v>
      </c>
      <c r="O823" s="70" t="s">
        <v>102</v>
      </c>
    </row>
    <row r="824" spans="2:15">
      <c r="B824" s="67"/>
      <c r="C824" s="64">
        <v>42404</v>
      </c>
      <c r="D824" s="65">
        <v>1</v>
      </c>
      <c r="E824" s="72"/>
      <c r="F824" s="73">
        <v>0</v>
      </c>
      <c r="G824" s="77"/>
      <c r="H824" s="68"/>
      <c r="I824" s="69">
        <v>316300000</v>
      </c>
      <c r="J824" s="69">
        <v>316300000</v>
      </c>
      <c r="K824" s="69">
        <v>316300000</v>
      </c>
      <c r="L824" s="69">
        <v>316300000</v>
      </c>
      <c r="M824" s="70">
        <v>0</v>
      </c>
      <c r="O824" s="70" t="s">
        <v>102</v>
      </c>
    </row>
    <row r="825" spans="2:15">
      <c r="B825" s="67"/>
      <c r="C825" s="64">
        <v>42690</v>
      </c>
      <c r="D825" s="65">
        <v>1</v>
      </c>
      <c r="E825" s="72"/>
      <c r="F825" s="73">
        <v>0</v>
      </c>
      <c r="G825" s="77">
        <v>25150000</v>
      </c>
      <c r="H825" s="68"/>
      <c r="I825" s="69">
        <v>316300000</v>
      </c>
      <c r="J825" s="69">
        <v>341450000</v>
      </c>
      <c r="K825" s="69">
        <v>316300000</v>
      </c>
      <c r="L825" s="69">
        <v>341450000</v>
      </c>
      <c r="M825" s="70">
        <v>7.9513120455263986E-2</v>
      </c>
      <c r="O825" s="70" t="s">
        <v>102</v>
      </c>
    </row>
    <row r="826" spans="2:15">
      <c r="B826" s="114"/>
      <c r="C826" s="64">
        <v>42773</v>
      </c>
      <c r="D826" s="65">
        <v>1</v>
      </c>
      <c r="E826" s="72">
        <v>10730000</v>
      </c>
      <c r="F826" s="73">
        <v>3.3923490357255767E-2</v>
      </c>
      <c r="G826" s="68"/>
      <c r="H826" s="68"/>
      <c r="I826" s="69">
        <v>316300000</v>
      </c>
      <c r="J826" s="69">
        <v>316300000</v>
      </c>
      <c r="K826" s="69">
        <v>316300000</v>
      </c>
      <c r="L826" s="69">
        <v>316300000</v>
      </c>
      <c r="M826" s="70">
        <v>0</v>
      </c>
      <c r="O826" s="70" t="s">
        <v>102</v>
      </c>
    </row>
    <row r="827" spans="2:15">
      <c r="B827" s="114"/>
      <c r="C827" s="64">
        <v>42795</v>
      </c>
      <c r="D827" s="65">
        <v>1</v>
      </c>
      <c r="E827" s="72"/>
      <c r="F827" s="73">
        <v>0</v>
      </c>
      <c r="G827" s="68"/>
      <c r="H827" s="68">
        <v>13120000</v>
      </c>
      <c r="I827" s="69">
        <v>341450000</v>
      </c>
      <c r="J827" s="69">
        <v>354570000</v>
      </c>
      <c r="K827" s="69">
        <v>341450000</v>
      </c>
      <c r="L827" s="69">
        <v>354570000</v>
      </c>
      <c r="M827" s="70">
        <v>0</v>
      </c>
      <c r="O827" s="70" t="s">
        <v>102</v>
      </c>
    </row>
    <row r="828" spans="2:15">
      <c r="B828" s="114"/>
      <c r="C828" s="64">
        <v>43151</v>
      </c>
      <c r="D828" s="65">
        <v>1</v>
      </c>
      <c r="E828" s="72">
        <v>23350000</v>
      </c>
      <c r="F828" s="73">
        <v>6.5854415207152323E-2</v>
      </c>
      <c r="G828" s="68">
        <v>15600000</v>
      </c>
      <c r="H828" s="68"/>
      <c r="I828" s="69">
        <v>354570000</v>
      </c>
      <c r="J828" s="69">
        <v>370170000</v>
      </c>
      <c r="K828" s="69">
        <v>354570000</v>
      </c>
      <c r="L828" s="69">
        <v>370170000</v>
      </c>
      <c r="M828" s="70">
        <v>4.3996954057026819E-2</v>
      </c>
      <c r="O828" s="70" t="s">
        <v>102</v>
      </c>
    </row>
    <row r="829" spans="2:15">
      <c r="B829" s="114"/>
      <c r="C829" s="64">
        <v>43306</v>
      </c>
      <c r="D829" s="65">
        <v>1</v>
      </c>
      <c r="E829" s="72">
        <v>5000000</v>
      </c>
      <c r="F829" s="73">
        <v>1.3507307453332253E-2</v>
      </c>
      <c r="G829" s="68"/>
      <c r="H829" s="68"/>
      <c r="I829" s="69">
        <v>370170000</v>
      </c>
      <c r="J829" s="69">
        <v>370170000</v>
      </c>
      <c r="K829" s="69">
        <v>370170000</v>
      </c>
      <c r="L829" s="69">
        <v>370170000</v>
      </c>
      <c r="M829" s="70">
        <v>0</v>
      </c>
      <c r="O829" s="70" t="s">
        <v>102</v>
      </c>
    </row>
    <row r="830" spans="2:15">
      <c r="B830" s="114"/>
      <c r="C830" s="64">
        <v>43501</v>
      </c>
      <c r="D830" s="65">
        <v>1</v>
      </c>
      <c r="E830" s="72">
        <v>27600000</v>
      </c>
      <c r="F830" s="73">
        <v>7.4560337142394031E-2</v>
      </c>
      <c r="G830" s="68">
        <v>21735000</v>
      </c>
      <c r="H830" s="68"/>
      <c r="I830" s="69">
        <v>370170000</v>
      </c>
      <c r="J830" s="69">
        <v>391905000</v>
      </c>
      <c r="K830" s="69">
        <v>370170000</v>
      </c>
      <c r="L830" s="69">
        <v>391905000</v>
      </c>
      <c r="M830" s="70">
        <v>5.8716265499635302E-2</v>
      </c>
      <c r="O830" s="70" t="s">
        <v>102</v>
      </c>
    </row>
    <row r="831" spans="2:15">
      <c r="B831" s="114"/>
      <c r="C831" s="64">
        <v>43600</v>
      </c>
      <c r="D831" s="65">
        <v>1</v>
      </c>
      <c r="E831" s="72">
        <v>5000000</v>
      </c>
      <c r="F831" s="73">
        <v>1.2758193950064429E-2</v>
      </c>
      <c r="G831" s="68"/>
      <c r="H831" s="68"/>
      <c r="I831" s="69">
        <v>391905000</v>
      </c>
      <c r="J831" s="69">
        <v>391905000</v>
      </c>
      <c r="K831" s="69">
        <v>391905000</v>
      </c>
      <c r="L831" s="69">
        <v>391905000</v>
      </c>
      <c r="M831" s="70">
        <v>0</v>
      </c>
      <c r="O831" s="70" t="s">
        <v>102</v>
      </c>
    </row>
    <row r="832" spans="2:15">
      <c r="B832" s="114"/>
      <c r="C832" s="64">
        <v>43865</v>
      </c>
      <c r="D832" s="65">
        <v>1</v>
      </c>
      <c r="E832" s="72">
        <v>31300000</v>
      </c>
      <c r="F832" s="73">
        <v>7.9866294127403328E-2</v>
      </c>
      <c r="G832" s="68">
        <v>36360000</v>
      </c>
      <c r="H832" s="68"/>
      <c r="I832" s="69">
        <v>391905000</v>
      </c>
      <c r="J832" s="69">
        <v>428265000</v>
      </c>
      <c r="K832" s="69">
        <v>391905000</v>
      </c>
      <c r="L832" s="69">
        <v>428265000</v>
      </c>
      <c r="M832" s="70">
        <v>9.2777586404868523E-2</v>
      </c>
      <c r="O832" s="70" t="s">
        <v>102</v>
      </c>
    </row>
    <row r="833" spans="2:15">
      <c r="B833" s="114"/>
      <c r="C833" s="64">
        <v>44245</v>
      </c>
      <c r="D833" s="65">
        <v>1</v>
      </c>
      <c r="E833" s="72">
        <v>8325000</v>
      </c>
      <c r="F833" s="73">
        <v>1.9438898812651047E-2</v>
      </c>
      <c r="G833" s="68">
        <v>21635000</v>
      </c>
      <c r="H833" s="68"/>
      <c r="I833" s="69">
        <v>428265000</v>
      </c>
      <c r="J833" s="69">
        <v>449900000</v>
      </c>
      <c r="K833" s="69">
        <v>428265000</v>
      </c>
      <c r="L833" s="69">
        <v>449900000</v>
      </c>
      <c r="M833" s="70">
        <v>5.0517786884288936E-2</v>
      </c>
      <c r="O833" s="70" t="s">
        <v>102</v>
      </c>
    </row>
    <row r="834" spans="2:15">
      <c r="B834" s="114"/>
      <c r="C834" s="64">
        <v>44606</v>
      </c>
      <c r="D834" s="65">
        <v>1</v>
      </c>
      <c r="E834" s="72">
        <v>33472000</v>
      </c>
      <c r="F834" s="73">
        <v>7.4398755278950873E-2</v>
      </c>
      <c r="G834" s="68">
        <v>33470000</v>
      </c>
      <c r="H834" s="68"/>
      <c r="I834" s="69">
        <v>449900000</v>
      </c>
      <c r="J834" s="69">
        <v>483370000</v>
      </c>
      <c r="K834" s="69">
        <v>449900000</v>
      </c>
      <c r="L834" s="69">
        <v>483370000</v>
      </c>
      <c r="M834" s="70">
        <v>7.4394309846632589E-2</v>
      </c>
      <c r="O834" s="70" t="s">
        <v>102</v>
      </c>
    </row>
    <row r="835" spans="2:15">
      <c r="B835" s="114"/>
      <c r="C835" s="64">
        <v>44972</v>
      </c>
      <c r="D835" s="65">
        <v>1</v>
      </c>
      <c r="E835" s="72">
        <v>44980523.159999996</v>
      </c>
      <c r="F835" s="73">
        <v>9.3056091937852983E-2</v>
      </c>
      <c r="G835" s="68">
        <v>53795000</v>
      </c>
      <c r="H835" s="68"/>
      <c r="I835" s="69">
        <v>483370000</v>
      </c>
      <c r="J835" s="69">
        <v>537165000</v>
      </c>
      <c r="K835" s="69">
        <v>483370000</v>
      </c>
      <c r="L835" s="69">
        <v>537165000</v>
      </c>
      <c r="M835" s="70">
        <v>0.11129155719221301</v>
      </c>
      <c r="O835" s="70" t="s">
        <v>102</v>
      </c>
    </row>
    <row r="836" spans="2:15">
      <c r="B836" s="114"/>
      <c r="C836" s="64">
        <v>45337</v>
      </c>
      <c r="D836" s="65">
        <v>1</v>
      </c>
      <c r="E836" s="72">
        <v>54770000</v>
      </c>
      <c r="F836" s="73">
        <v>9.3056091937852983E-2</v>
      </c>
      <c r="G836" s="68">
        <v>54778000</v>
      </c>
      <c r="H836" s="68"/>
      <c r="I836" s="69">
        <v>537165000</v>
      </c>
      <c r="J836" s="69">
        <f>537165000+G836</f>
        <v>591943000</v>
      </c>
      <c r="K836" s="69">
        <v>537165000</v>
      </c>
      <c r="L836" s="69">
        <f>537165000+G836</f>
        <v>591943000</v>
      </c>
      <c r="M836" s="70">
        <f>G836/I836</f>
        <v>0.10197611534630886</v>
      </c>
      <c r="O836" s="70" t="s">
        <v>102</v>
      </c>
    </row>
    <row r="837" spans="2:15">
      <c r="B837" s="121"/>
      <c r="C837" s="122">
        <v>45705</v>
      </c>
      <c r="D837" s="123">
        <v>1</v>
      </c>
      <c r="E837" s="124">
        <v>54000000</v>
      </c>
      <c r="F837" s="125">
        <f>E837/K837</f>
        <v>9.122499970436343E-2</v>
      </c>
      <c r="G837" s="126">
        <v>54160000</v>
      </c>
      <c r="H837" s="126"/>
      <c r="I837" s="127">
        <v>591943000</v>
      </c>
      <c r="J837" s="127">
        <f>591943000+G837</f>
        <v>646103000</v>
      </c>
      <c r="K837" s="127">
        <v>591943000</v>
      </c>
      <c r="L837" s="127">
        <f>591943000+G837</f>
        <v>646103000</v>
      </c>
      <c r="M837" s="128">
        <f>G837/I837</f>
        <v>9.149529599978376E-2</v>
      </c>
      <c r="O837" s="128" t="s">
        <v>102</v>
      </c>
    </row>
    <row r="838" spans="2:15">
      <c r="B838" s="38" t="s">
        <v>16</v>
      </c>
      <c r="C838" s="64">
        <v>37349</v>
      </c>
      <c r="D838" s="65">
        <v>1</v>
      </c>
      <c r="E838" s="72"/>
      <c r="F838" s="73">
        <v>0</v>
      </c>
      <c r="G838" s="68">
        <v>21064079.300000001</v>
      </c>
      <c r="H838" s="68"/>
      <c r="I838" s="69">
        <v>32192638</v>
      </c>
      <c r="J838" s="69">
        <v>53256717.299999997</v>
      </c>
      <c r="K838" s="69">
        <v>32192638</v>
      </c>
      <c r="L838" s="69">
        <v>53256717.299999997</v>
      </c>
      <c r="M838" s="70">
        <v>0.65431355143992864</v>
      </c>
      <c r="O838" s="70" t="s">
        <v>102</v>
      </c>
    </row>
    <row r="839" spans="2:15">
      <c r="C839" s="64">
        <v>37572</v>
      </c>
      <c r="D839" s="65">
        <v>1</v>
      </c>
      <c r="E839" s="72">
        <v>1609631.86</v>
      </c>
      <c r="F839" s="139">
        <v>3.022401570364909E-2</v>
      </c>
      <c r="G839" s="68"/>
      <c r="H839" s="68"/>
      <c r="I839" s="69">
        <v>53256717.299999997</v>
      </c>
      <c r="J839" s="69">
        <v>53256717.299999997</v>
      </c>
      <c r="K839" s="69">
        <v>53256717.299999997</v>
      </c>
      <c r="L839" s="69">
        <v>53256717.299999997</v>
      </c>
      <c r="M839" s="70">
        <v>0</v>
      </c>
      <c r="O839" s="70" t="s">
        <v>102</v>
      </c>
    </row>
    <row r="840" spans="2:15">
      <c r="C840" s="64">
        <v>37873</v>
      </c>
      <c r="D840" s="65">
        <v>1</v>
      </c>
      <c r="E840" s="72"/>
      <c r="F840" s="73">
        <v>0</v>
      </c>
      <c r="G840" s="68"/>
      <c r="H840" s="68">
        <v>10243283.550000001</v>
      </c>
      <c r="I840" s="69">
        <v>53256717.299999997</v>
      </c>
      <c r="J840" s="69">
        <v>63500000.849999994</v>
      </c>
      <c r="K840" s="69">
        <v>53256717.299999997</v>
      </c>
      <c r="L840" s="69">
        <v>63500000.849999994</v>
      </c>
      <c r="M840" s="70">
        <v>0</v>
      </c>
      <c r="O840" s="70" t="s">
        <v>102</v>
      </c>
    </row>
    <row r="841" spans="2:15">
      <c r="C841" s="64">
        <v>37896</v>
      </c>
      <c r="D841" s="65">
        <v>1</v>
      </c>
      <c r="E841" s="72"/>
      <c r="F841" s="73">
        <v>0</v>
      </c>
      <c r="G841" s="68"/>
      <c r="H841" s="68">
        <v>5053799</v>
      </c>
      <c r="I841" s="69">
        <v>63500000.849999994</v>
      </c>
      <c r="J841" s="69">
        <v>68553799.849999994</v>
      </c>
      <c r="K841" s="69">
        <v>63500000.849999994</v>
      </c>
      <c r="L841" s="69">
        <v>68553799.849999994</v>
      </c>
      <c r="M841" s="70">
        <v>0</v>
      </c>
      <c r="O841" s="70" t="s">
        <v>102</v>
      </c>
    </row>
    <row r="842" spans="2:15">
      <c r="C842" s="64">
        <v>38082</v>
      </c>
      <c r="D842" s="65">
        <v>1</v>
      </c>
      <c r="E842" s="72"/>
      <c r="F842" s="73">
        <v>0</v>
      </c>
      <c r="G842" s="68">
        <v>16995707</v>
      </c>
      <c r="H842" s="68"/>
      <c r="I842" s="69">
        <v>68553799.849999994</v>
      </c>
      <c r="J842" s="69">
        <v>85549506.849999994</v>
      </c>
      <c r="K842" s="69">
        <v>68553799.849999994</v>
      </c>
      <c r="L842" s="69">
        <v>85549506.849999994</v>
      </c>
      <c r="M842" s="70">
        <v>0.24791779649250181</v>
      </c>
      <c r="O842" s="70" t="s">
        <v>102</v>
      </c>
    </row>
    <row r="843" spans="2:15">
      <c r="C843" s="64">
        <v>38118</v>
      </c>
      <c r="D843" s="65">
        <v>1</v>
      </c>
      <c r="E843" s="72">
        <v>2742151.96</v>
      </c>
      <c r="F843" s="139">
        <v>3.2053392953018525E-2</v>
      </c>
      <c r="G843" s="68"/>
      <c r="H843" s="68"/>
      <c r="I843" s="69">
        <v>85549506.849999994</v>
      </c>
      <c r="J843" s="69">
        <v>85549506.849999994</v>
      </c>
      <c r="K843" s="69">
        <v>85549506.849999994</v>
      </c>
      <c r="L843" s="69">
        <v>85549506.849999994</v>
      </c>
      <c r="M843" s="70">
        <v>0</v>
      </c>
      <c r="O843" s="70" t="s">
        <v>102</v>
      </c>
    </row>
    <row r="844" spans="2:15">
      <c r="C844" s="64">
        <v>38363</v>
      </c>
      <c r="D844" s="65">
        <v>1</v>
      </c>
      <c r="E844" s="72"/>
      <c r="F844" s="73">
        <v>0</v>
      </c>
      <c r="G844" s="68"/>
      <c r="H844" s="68">
        <v>5000000</v>
      </c>
      <c r="I844" s="69">
        <v>85549506.849999994</v>
      </c>
      <c r="J844" s="69">
        <v>90549506.849999994</v>
      </c>
      <c r="K844" s="69">
        <v>85549506.849999994</v>
      </c>
      <c r="L844" s="69">
        <v>90549506.849999994</v>
      </c>
      <c r="M844" s="70">
        <v>0</v>
      </c>
      <c r="O844" s="70" t="s">
        <v>102</v>
      </c>
    </row>
    <row r="845" spans="2:15">
      <c r="C845" s="64">
        <v>38440</v>
      </c>
      <c r="D845" s="65">
        <v>1</v>
      </c>
      <c r="E845" s="72">
        <v>717880.78</v>
      </c>
      <c r="F845" s="139">
        <v>7.9280473740095253E-3</v>
      </c>
      <c r="G845" s="68">
        <v>20450493</v>
      </c>
      <c r="H845" s="68"/>
      <c r="I845" s="69">
        <v>90549506.849999994</v>
      </c>
      <c r="J845" s="69">
        <v>110999999.84999999</v>
      </c>
      <c r="K845" s="69">
        <v>90549506.849999994</v>
      </c>
      <c r="L845" s="69">
        <v>110999999.84999999</v>
      </c>
      <c r="M845" s="70">
        <v>0.22584875071575281</v>
      </c>
      <c r="O845" s="70" t="s">
        <v>102</v>
      </c>
    </row>
    <row r="846" spans="2:15">
      <c r="C846" s="64">
        <v>38636</v>
      </c>
      <c r="D846" s="65">
        <v>1</v>
      </c>
      <c r="E846" s="72">
        <v>1665000.0127499998</v>
      </c>
      <c r="F846" s="139">
        <v>1.5000000135135133E-2</v>
      </c>
      <c r="G846" s="68"/>
      <c r="H846" s="68"/>
      <c r="I846" s="69">
        <v>110999999.84999999</v>
      </c>
      <c r="J846" s="69">
        <v>110999999.84999999</v>
      </c>
      <c r="K846" s="69">
        <v>110999999.84999999</v>
      </c>
      <c r="L846" s="69">
        <v>110999999.84999999</v>
      </c>
      <c r="M846" s="70">
        <v>0</v>
      </c>
      <c r="O846" s="70" t="s">
        <v>102</v>
      </c>
    </row>
    <row r="847" spans="2:15">
      <c r="C847" s="64">
        <v>38656</v>
      </c>
      <c r="D847" s="65">
        <v>1</v>
      </c>
      <c r="E847" s="72">
        <v>1665000.0127499998</v>
      </c>
      <c r="F847" s="139">
        <v>1.5000000135135133E-2</v>
      </c>
      <c r="G847" s="68"/>
      <c r="H847" s="68"/>
      <c r="I847" s="69">
        <v>110999999.84999999</v>
      </c>
      <c r="J847" s="69">
        <v>110999999.84999999</v>
      </c>
      <c r="K847" s="69">
        <v>110999999.84999999</v>
      </c>
      <c r="L847" s="69">
        <v>110999999.84999999</v>
      </c>
      <c r="M847" s="70">
        <v>0</v>
      </c>
      <c r="O847" s="70" t="s">
        <v>102</v>
      </c>
    </row>
    <row r="848" spans="2:15">
      <c r="C848" s="64">
        <v>38686</v>
      </c>
      <c r="D848" s="65">
        <v>1</v>
      </c>
      <c r="E848" s="72">
        <v>1665000.0127499998</v>
      </c>
      <c r="F848" s="139">
        <v>1.5000000135135133E-2</v>
      </c>
      <c r="G848" s="68"/>
      <c r="H848" s="68"/>
      <c r="I848" s="69">
        <v>110999999.84999999</v>
      </c>
      <c r="J848" s="69">
        <v>110999999.84999999</v>
      </c>
      <c r="K848" s="69">
        <v>110999999.84999999</v>
      </c>
      <c r="L848" s="69">
        <v>110999999.84999999</v>
      </c>
      <c r="M848" s="70">
        <v>0</v>
      </c>
      <c r="O848" s="70" t="s">
        <v>102</v>
      </c>
    </row>
    <row r="849" spans="2:15">
      <c r="C849" s="64">
        <v>38699</v>
      </c>
      <c r="D849" s="65">
        <v>1</v>
      </c>
      <c r="E849" s="72"/>
      <c r="F849" s="73">
        <v>0</v>
      </c>
      <c r="G849" s="68">
        <v>37064864</v>
      </c>
      <c r="I849" s="69">
        <v>110999999.84999999</v>
      </c>
      <c r="J849" s="69">
        <v>148064863.84999999</v>
      </c>
      <c r="K849" s="69">
        <v>110999999.84999999</v>
      </c>
      <c r="L849" s="69">
        <v>148064863.84999999</v>
      </c>
      <c r="M849" s="70">
        <v>0.33391769414493383</v>
      </c>
      <c r="O849" s="70" t="s">
        <v>102</v>
      </c>
    </row>
    <row r="850" spans="2:15">
      <c r="C850" s="64">
        <v>38719</v>
      </c>
      <c r="D850" s="65">
        <v>1</v>
      </c>
      <c r="E850" s="72">
        <v>1665000.0127499998</v>
      </c>
      <c r="F850" s="139">
        <v>1.4999999999999999E-2</v>
      </c>
      <c r="G850" s="68"/>
      <c r="H850" s="68"/>
      <c r="I850" s="69">
        <v>148064863.84999999</v>
      </c>
      <c r="J850" s="69">
        <v>148064863.84999999</v>
      </c>
      <c r="K850" s="69">
        <v>148064863.84999999</v>
      </c>
      <c r="L850" s="69">
        <v>148064863.84999999</v>
      </c>
      <c r="M850" s="70">
        <v>0</v>
      </c>
      <c r="O850" s="70" t="s">
        <v>102</v>
      </c>
    </row>
    <row r="851" spans="2:15">
      <c r="C851" s="64">
        <v>38975</v>
      </c>
      <c r="D851" s="65">
        <v>1</v>
      </c>
      <c r="E851" s="72">
        <v>1480648.6484999999</v>
      </c>
      <c r="F851" s="139">
        <v>1.0000000067537967E-2</v>
      </c>
      <c r="G851" s="68"/>
      <c r="H851" s="68"/>
      <c r="I851" s="69">
        <v>148064863.84999999</v>
      </c>
      <c r="J851" s="69">
        <v>148064863.84999999</v>
      </c>
      <c r="K851" s="69">
        <v>148064863.84999999</v>
      </c>
      <c r="L851" s="69">
        <v>148064863.84999999</v>
      </c>
      <c r="M851" s="70">
        <v>0</v>
      </c>
      <c r="O851" s="70" t="s">
        <v>102</v>
      </c>
    </row>
    <row r="852" spans="2:15">
      <c r="C852" s="64">
        <v>39005</v>
      </c>
      <c r="D852" s="65">
        <v>1</v>
      </c>
      <c r="E852" s="72">
        <v>1480648.6484999999</v>
      </c>
      <c r="F852" s="139">
        <v>1.0000000067537967E-2</v>
      </c>
      <c r="G852" s="68"/>
      <c r="H852" s="68"/>
      <c r="I852" s="69">
        <v>148064863.84999999</v>
      </c>
      <c r="J852" s="69">
        <v>148064863.84999999</v>
      </c>
      <c r="K852" s="69">
        <v>148064863.84999999</v>
      </c>
      <c r="L852" s="69">
        <v>148064863.84999999</v>
      </c>
      <c r="M852" s="70">
        <v>0</v>
      </c>
      <c r="O852" s="70" t="s">
        <v>102</v>
      </c>
    </row>
    <row r="853" spans="2:15">
      <c r="C853" s="64">
        <v>39036</v>
      </c>
      <c r="D853" s="65">
        <v>1</v>
      </c>
      <c r="E853" s="72">
        <v>1480648.6484999999</v>
      </c>
      <c r="F853" s="139">
        <v>1.0000000067537967E-2</v>
      </c>
      <c r="G853" s="68"/>
      <c r="H853" s="68"/>
      <c r="I853" s="69">
        <v>148064863.84999999</v>
      </c>
      <c r="J853" s="69">
        <v>148064863.84999999</v>
      </c>
      <c r="K853" s="69">
        <v>148064863.84999999</v>
      </c>
      <c r="L853" s="69">
        <v>148064863.84999999</v>
      </c>
      <c r="M853" s="70">
        <v>0</v>
      </c>
      <c r="O853" s="70" t="s">
        <v>102</v>
      </c>
    </row>
    <row r="854" spans="2:15">
      <c r="C854" s="64">
        <v>39066</v>
      </c>
      <c r="D854" s="65">
        <v>1</v>
      </c>
      <c r="E854" s="72">
        <v>1480648.6484999999</v>
      </c>
      <c r="F854" s="139">
        <v>1.0000000067537967E-2</v>
      </c>
      <c r="G854" s="68"/>
      <c r="H854" s="68"/>
      <c r="I854" s="69">
        <v>148064863.84999999</v>
      </c>
      <c r="J854" s="69">
        <v>148064863.84999999</v>
      </c>
      <c r="K854" s="69">
        <v>148064863.84999999</v>
      </c>
      <c r="L854" s="69">
        <v>148064863.84999999</v>
      </c>
      <c r="M854" s="70">
        <v>0</v>
      </c>
      <c r="O854" s="70" t="s">
        <v>102</v>
      </c>
    </row>
    <row r="855" spans="2:15">
      <c r="C855" s="64">
        <v>39097</v>
      </c>
      <c r="D855" s="65">
        <v>1</v>
      </c>
      <c r="E855" s="72">
        <v>1480648.6484999999</v>
      </c>
      <c r="F855" s="139">
        <v>1.0000000067537967E-2</v>
      </c>
      <c r="G855" s="68"/>
      <c r="H855" s="68"/>
      <c r="I855" s="69">
        <v>148064863.84999999</v>
      </c>
      <c r="J855" s="69">
        <v>148064863.84999999</v>
      </c>
      <c r="K855" s="69">
        <v>148064863.84999999</v>
      </c>
      <c r="L855" s="69">
        <v>148064863.84999999</v>
      </c>
      <c r="M855" s="70">
        <v>0</v>
      </c>
      <c r="O855" s="70" t="s">
        <v>102</v>
      </c>
    </row>
    <row r="856" spans="2:15">
      <c r="C856" s="64">
        <v>39128</v>
      </c>
      <c r="D856" s="65">
        <v>1</v>
      </c>
      <c r="E856" s="72">
        <v>1480648.6484999999</v>
      </c>
      <c r="F856" s="139">
        <v>1.0000000067537967E-2</v>
      </c>
      <c r="G856" s="68"/>
      <c r="H856" s="68"/>
      <c r="I856" s="69">
        <v>148064863.84999999</v>
      </c>
      <c r="J856" s="69">
        <v>148064863.84999999</v>
      </c>
      <c r="K856" s="69">
        <v>148064863.84999999</v>
      </c>
      <c r="L856" s="69">
        <v>148064863.84999999</v>
      </c>
      <c r="M856" s="70">
        <v>0</v>
      </c>
      <c r="O856" s="70" t="s">
        <v>102</v>
      </c>
    </row>
    <row r="857" spans="2:15">
      <c r="C857" s="64">
        <v>39155</v>
      </c>
      <c r="D857" s="65">
        <v>1</v>
      </c>
      <c r="E857" s="72">
        <v>4500000</v>
      </c>
      <c r="F857" s="139">
        <v>3.0392085488686993E-2</v>
      </c>
      <c r="G857" s="68">
        <v>39935136</v>
      </c>
      <c r="H857" s="68"/>
      <c r="I857" s="69">
        <v>148064863.84999999</v>
      </c>
      <c r="J857" s="69">
        <v>187999999.84999999</v>
      </c>
      <c r="K857" s="69">
        <v>148064863.84999999</v>
      </c>
      <c r="L857" s="69">
        <v>187999999.84999999</v>
      </c>
      <c r="M857" s="70">
        <v>0.26971379273652035</v>
      </c>
      <c r="O857" s="70" t="s">
        <v>102</v>
      </c>
    </row>
    <row r="858" spans="2:15">
      <c r="C858" s="64">
        <v>39308</v>
      </c>
      <c r="D858" s="65">
        <v>1</v>
      </c>
      <c r="E858" s="72">
        <v>3760000</v>
      </c>
      <c r="F858" s="139">
        <v>0.02</v>
      </c>
      <c r="G858" s="68"/>
      <c r="H858" s="68"/>
      <c r="I858" s="69">
        <v>188000000</v>
      </c>
      <c r="J858" s="69">
        <v>188000000</v>
      </c>
      <c r="K858" s="69">
        <v>188000000</v>
      </c>
      <c r="L858" s="69">
        <v>188000000</v>
      </c>
      <c r="M858" s="70">
        <v>0</v>
      </c>
      <c r="O858" s="70" t="s">
        <v>102</v>
      </c>
    </row>
    <row r="859" spans="2:15">
      <c r="C859" s="64">
        <v>39339</v>
      </c>
      <c r="D859" s="65">
        <v>1</v>
      </c>
      <c r="E859" s="72">
        <v>1880000</v>
      </c>
      <c r="F859" s="139">
        <v>0.01</v>
      </c>
      <c r="G859" s="68"/>
      <c r="H859" s="68"/>
      <c r="I859" s="69">
        <v>188000000</v>
      </c>
      <c r="J859" s="69">
        <v>188000000</v>
      </c>
      <c r="K859" s="69">
        <v>188000000</v>
      </c>
      <c r="L859" s="69">
        <v>188000000</v>
      </c>
      <c r="M859" s="70">
        <v>0</v>
      </c>
      <c r="O859" s="70" t="s">
        <v>102</v>
      </c>
    </row>
    <row r="860" spans="2:15">
      <c r="C860" s="64">
        <v>39395</v>
      </c>
      <c r="D860" s="65">
        <v>1</v>
      </c>
      <c r="E860" s="72">
        <v>3760000</v>
      </c>
      <c r="F860" s="139">
        <v>0.02</v>
      </c>
      <c r="G860" s="68"/>
      <c r="H860" s="68"/>
      <c r="I860" s="69">
        <v>188000000</v>
      </c>
      <c r="J860" s="69">
        <v>188000000</v>
      </c>
      <c r="K860" s="69">
        <v>188000000</v>
      </c>
      <c r="L860" s="69">
        <v>188000000</v>
      </c>
      <c r="M860" s="70">
        <v>0</v>
      </c>
      <c r="O860" s="70" t="s">
        <v>102</v>
      </c>
    </row>
    <row r="861" spans="2:15">
      <c r="C861" s="64">
        <v>39416</v>
      </c>
      <c r="D861" s="65">
        <v>1</v>
      </c>
      <c r="E861" s="72">
        <v>1880000</v>
      </c>
      <c r="F861" s="139">
        <v>0.01</v>
      </c>
      <c r="G861" s="68"/>
      <c r="H861" s="68"/>
      <c r="I861" s="69">
        <v>188000000</v>
      </c>
      <c r="J861" s="69">
        <v>188000000</v>
      </c>
      <c r="K861" s="69">
        <v>188000000</v>
      </c>
      <c r="L861" s="69">
        <v>188000000</v>
      </c>
      <c r="M861" s="70">
        <v>0</v>
      </c>
      <c r="O861" s="70" t="s">
        <v>102</v>
      </c>
    </row>
    <row r="862" spans="2:15">
      <c r="C862" s="64">
        <v>39446</v>
      </c>
      <c r="D862" s="65">
        <v>1</v>
      </c>
      <c r="E862" s="72">
        <v>1880000</v>
      </c>
      <c r="F862" s="139">
        <v>0.01</v>
      </c>
      <c r="G862" s="68"/>
      <c r="H862" s="68"/>
      <c r="I862" s="69">
        <v>188000000</v>
      </c>
      <c r="J862" s="69">
        <v>188000000</v>
      </c>
      <c r="K862" s="69">
        <v>188000000</v>
      </c>
      <c r="L862" s="69">
        <v>188000000</v>
      </c>
      <c r="M862" s="70">
        <v>0</v>
      </c>
      <c r="O862" s="70" t="s">
        <v>102</v>
      </c>
    </row>
    <row r="863" spans="2:15">
      <c r="C863" s="64">
        <v>39616</v>
      </c>
      <c r="D863" s="65">
        <v>1</v>
      </c>
      <c r="E863" s="72"/>
      <c r="F863" s="139">
        <v>0</v>
      </c>
      <c r="G863" s="68">
        <v>27000000</v>
      </c>
      <c r="H863" s="143"/>
      <c r="I863" s="69">
        <v>188000000</v>
      </c>
      <c r="J863" s="69">
        <v>215000000</v>
      </c>
      <c r="K863" s="69">
        <v>188000000</v>
      </c>
      <c r="L863" s="69">
        <v>215000000</v>
      </c>
      <c r="M863" s="70">
        <v>0.14361702127659576</v>
      </c>
      <c r="O863" s="70" t="s">
        <v>102</v>
      </c>
    </row>
    <row r="864" spans="2:15">
      <c r="B864" s="67"/>
      <c r="C864" s="64">
        <v>39616</v>
      </c>
      <c r="D864" s="65">
        <v>1</v>
      </c>
      <c r="E864" s="72">
        <v>11280000</v>
      </c>
      <c r="F864" s="139">
        <v>0.06</v>
      </c>
      <c r="G864" s="68"/>
      <c r="H864" s="68"/>
      <c r="I864" s="69">
        <v>188000000</v>
      </c>
      <c r="J864" s="69">
        <v>215000000</v>
      </c>
      <c r="K864" s="69">
        <v>188000000</v>
      </c>
      <c r="L864" s="69">
        <v>215000000</v>
      </c>
      <c r="M864" s="70">
        <v>0</v>
      </c>
      <c r="O864" s="70" t="s">
        <v>102</v>
      </c>
    </row>
    <row r="865" spans="2:15">
      <c r="B865" s="67"/>
      <c r="C865" s="64">
        <v>39889</v>
      </c>
      <c r="D865" s="65">
        <v>1</v>
      </c>
      <c r="E865" s="72">
        <v>18000000</v>
      </c>
      <c r="F865" s="139">
        <v>8.3720930232558138E-2</v>
      </c>
      <c r="G865" s="68"/>
      <c r="H865" s="68"/>
      <c r="I865" s="69">
        <v>215000000</v>
      </c>
      <c r="J865" s="69">
        <v>215000000</v>
      </c>
      <c r="K865" s="69">
        <v>215000000</v>
      </c>
      <c r="L865" s="69">
        <v>215000000</v>
      </c>
      <c r="M865" s="70">
        <v>0</v>
      </c>
      <c r="O865" s="70" t="s">
        <v>102</v>
      </c>
    </row>
    <row r="866" spans="2:15">
      <c r="B866" s="67"/>
      <c r="C866" s="64">
        <v>39980</v>
      </c>
      <c r="D866" s="65">
        <v>1</v>
      </c>
      <c r="E866" s="72"/>
      <c r="F866" s="139"/>
      <c r="G866" s="68">
        <v>60000000</v>
      </c>
      <c r="H866" s="68"/>
      <c r="I866" s="69">
        <v>215000000</v>
      </c>
      <c r="J866" s="69">
        <v>275000000</v>
      </c>
      <c r="K866" s="69">
        <v>215000000</v>
      </c>
      <c r="L866" s="69">
        <v>275000000</v>
      </c>
      <c r="M866" s="70">
        <v>0.27906976744186046</v>
      </c>
      <c r="O866" s="70" t="s">
        <v>102</v>
      </c>
    </row>
    <row r="867" spans="2:15">
      <c r="B867" s="67"/>
      <c r="C867" s="64">
        <v>40072</v>
      </c>
      <c r="D867" s="65">
        <v>1</v>
      </c>
      <c r="E867" s="72">
        <v>10000000</v>
      </c>
      <c r="F867" s="139">
        <v>3.6363636363636362E-2</v>
      </c>
      <c r="G867" s="68"/>
      <c r="H867" s="68"/>
      <c r="I867" s="69">
        <v>275000000</v>
      </c>
      <c r="J867" s="69">
        <v>275000000</v>
      </c>
      <c r="K867" s="69">
        <v>275000000</v>
      </c>
      <c r="L867" s="69">
        <v>275000000</v>
      </c>
      <c r="M867" s="70">
        <v>0</v>
      </c>
      <c r="O867" s="70" t="s">
        <v>102</v>
      </c>
    </row>
    <row r="868" spans="2:15">
      <c r="B868" s="67"/>
      <c r="C868" s="64">
        <v>40261</v>
      </c>
      <c r="D868" s="65">
        <v>1</v>
      </c>
      <c r="E868" s="72">
        <v>13000000</v>
      </c>
      <c r="F868" s="139">
        <v>4.7272727272727272E-2</v>
      </c>
      <c r="G868" s="68">
        <v>33000000</v>
      </c>
      <c r="H868" s="68"/>
      <c r="I868" s="69">
        <v>275000000</v>
      </c>
      <c r="J868" s="69">
        <v>308000000</v>
      </c>
      <c r="K868" s="69">
        <v>275000000</v>
      </c>
      <c r="L868" s="69">
        <v>308000000</v>
      </c>
      <c r="M868" s="70">
        <v>0.12</v>
      </c>
      <c r="O868" s="70" t="s">
        <v>102</v>
      </c>
    </row>
    <row r="869" spans="2:15">
      <c r="B869" s="67"/>
      <c r="C869" s="64">
        <v>40395</v>
      </c>
      <c r="D869" s="65">
        <v>1</v>
      </c>
      <c r="E869" s="72">
        <v>0</v>
      </c>
      <c r="F869" s="139">
        <v>0</v>
      </c>
      <c r="G869" s="68">
        <v>50000000</v>
      </c>
      <c r="H869" s="68"/>
      <c r="I869" s="69">
        <v>308000000</v>
      </c>
      <c r="J869" s="69">
        <v>358000000</v>
      </c>
      <c r="K869" s="69">
        <v>308000000</v>
      </c>
      <c r="L869" s="69">
        <v>358000000</v>
      </c>
      <c r="M869" s="70">
        <v>0.16233766233766234</v>
      </c>
      <c r="O869" s="70" t="s">
        <v>102</v>
      </c>
    </row>
    <row r="870" spans="2:15">
      <c r="B870" s="67"/>
      <c r="C870" s="64">
        <v>40625</v>
      </c>
      <c r="D870" s="65">
        <v>1</v>
      </c>
      <c r="E870" s="72">
        <v>8000000</v>
      </c>
      <c r="F870" s="139">
        <v>2.23463687150838E-2</v>
      </c>
      <c r="G870" s="68">
        <v>63500000</v>
      </c>
      <c r="H870" s="68"/>
      <c r="I870" s="69">
        <v>358000000</v>
      </c>
      <c r="J870" s="69">
        <v>421500000</v>
      </c>
      <c r="K870" s="69">
        <v>358000000</v>
      </c>
      <c r="L870" s="69">
        <v>421500000</v>
      </c>
      <c r="M870" s="70">
        <v>0.17737430167597765</v>
      </c>
      <c r="O870" s="70" t="s">
        <v>102</v>
      </c>
    </row>
    <row r="871" spans="2:15">
      <c r="B871" s="67"/>
      <c r="C871" s="64">
        <v>40877</v>
      </c>
      <c r="D871" s="65">
        <v>1</v>
      </c>
      <c r="E871" s="72">
        <v>11240000</v>
      </c>
      <c r="F871" s="139">
        <v>2.6666666666666668E-2</v>
      </c>
      <c r="G871" s="68">
        <v>0</v>
      </c>
      <c r="H871" s="68"/>
      <c r="I871" s="69">
        <v>421500000</v>
      </c>
      <c r="J871" s="69">
        <v>421500000</v>
      </c>
      <c r="K871" s="69">
        <v>421500000</v>
      </c>
      <c r="L871" s="69">
        <v>421500000</v>
      </c>
      <c r="M871" s="70">
        <v>0</v>
      </c>
      <c r="O871" s="70" t="s">
        <v>102</v>
      </c>
    </row>
    <row r="872" spans="2:15">
      <c r="B872" s="67"/>
      <c r="C872" s="64">
        <v>40974</v>
      </c>
      <c r="D872" s="65">
        <v>1</v>
      </c>
      <c r="E872" s="72">
        <v>14050000</v>
      </c>
      <c r="F872" s="139">
        <v>3.3333333333333333E-2</v>
      </c>
      <c r="G872" s="68">
        <v>61550000</v>
      </c>
      <c r="H872" s="68"/>
      <c r="I872" s="69">
        <v>421500000</v>
      </c>
      <c r="J872" s="69">
        <v>483050000</v>
      </c>
      <c r="K872" s="69">
        <v>421500000</v>
      </c>
      <c r="L872" s="69">
        <v>483050000</v>
      </c>
      <c r="M872" s="70">
        <v>0.14602609727164886</v>
      </c>
      <c r="O872" s="70" t="s">
        <v>102</v>
      </c>
    </row>
    <row r="873" spans="2:15">
      <c r="B873" s="67"/>
      <c r="C873" s="64">
        <v>41366</v>
      </c>
      <c r="D873" s="65">
        <v>1</v>
      </c>
      <c r="E873" s="72">
        <v>10000000</v>
      </c>
      <c r="F873" s="139">
        <v>2.0701790704895973E-2</v>
      </c>
      <c r="G873" s="68">
        <v>46950000</v>
      </c>
      <c r="H873" s="68"/>
      <c r="I873" s="69">
        <v>483050000</v>
      </c>
      <c r="J873" s="69">
        <v>530000000</v>
      </c>
      <c r="K873" s="69">
        <v>483050000</v>
      </c>
      <c r="L873" s="69">
        <v>530000000</v>
      </c>
      <c r="M873" s="70">
        <v>9.719490735948659E-2</v>
      </c>
      <c r="O873" s="70" t="s">
        <v>102</v>
      </c>
    </row>
    <row r="874" spans="2:15">
      <c r="C874" s="64">
        <v>41718</v>
      </c>
      <c r="D874" s="65">
        <v>1</v>
      </c>
      <c r="E874" s="72">
        <v>21200000</v>
      </c>
      <c r="F874" s="74">
        <v>0.04</v>
      </c>
      <c r="G874" s="68">
        <v>26900000</v>
      </c>
      <c r="I874" s="75">
        <v>530000000</v>
      </c>
      <c r="J874" s="69">
        <v>556900000</v>
      </c>
      <c r="K874" s="69">
        <v>530000000</v>
      </c>
      <c r="L874" s="69">
        <v>556900000</v>
      </c>
      <c r="M874" s="70">
        <v>5.0754716981132077E-2</v>
      </c>
      <c r="O874" s="70" t="s">
        <v>102</v>
      </c>
    </row>
    <row r="875" spans="2:15">
      <c r="C875" s="64">
        <v>41988</v>
      </c>
      <c r="D875" s="65">
        <v>1</v>
      </c>
      <c r="E875" s="72">
        <v>19000000</v>
      </c>
      <c r="F875" s="74">
        <v>3.4117435805351051E-2</v>
      </c>
      <c r="G875" s="68"/>
      <c r="I875" s="75">
        <v>556900000</v>
      </c>
      <c r="J875" s="69">
        <v>556900000</v>
      </c>
      <c r="K875" s="69">
        <v>556900000</v>
      </c>
      <c r="L875" s="69">
        <v>556900000</v>
      </c>
      <c r="M875" s="70">
        <v>0</v>
      </c>
      <c r="O875" s="70" t="s">
        <v>102</v>
      </c>
    </row>
    <row r="876" spans="2:15">
      <c r="B876" s="67"/>
      <c r="C876" s="64">
        <v>42101</v>
      </c>
      <c r="D876" s="65">
        <v>1</v>
      </c>
      <c r="E876" s="72">
        <v>2500000</v>
      </c>
      <c r="F876" s="73">
        <v>4.4891362901777702E-3</v>
      </c>
      <c r="G876" s="77">
        <v>50100000</v>
      </c>
      <c r="H876" s="68"/>
      <c r="I876" s="69">
        <v>556900000</v>
      </c>
      <c r="J876" s="69">
        <v>607000000</v>
      </c>
      <c r="K876" s="69">
        <v>556900000</v>
      </c>
      <c r="L876" s="69">
        <v>607000000</v>
      </c>
      <c r="M876" s="70">
        <v>8.9962291255162502E-2</v>
      </c>
      <c r="O876" s="70" t="s">
        <v>102</v>
      </c>
    </row>
    <row r="877" spans="2:15">
      <c r="B877" s="67"/>
      <c r="C877" s="64">
        <v>42466</v>
      </c>
      <c r="D877" s="65">
        <v>1</v>
      </c>
      <c r="E877" s="72">
        <v>5845069</v>
      </c>
      <c r="F877" s="73">
        <v>9.6294382207578258E-3</v>
      </c>
      <c r="G877" s="77"/>
      <c r="H877" s="68"/>
      <c r="I877" s="69">
        <v>607000000</v>
      </c>
      <c r="J877" s="69">
        <v>607000000</v>
      </c>
      <c r="K877" s="69">
        <v>607000000</v>
      </c>
      <c r="L877" s="69">
        <v>607000000</v>
      </c>
      <c r="M877" s="70">
        <v>0</v>
      </c>
      <c r="O877" s="70" t="s">
        <v>102</v>
      </c>
    </row>
    <row r="878" spans="2:15">
      <c r="B878" s="67"/>
      <c r="C878" s="64">
        <v>42695</v>
      </c>
      <c r="D878" s="65">
        <v>1</v>
      </c>
      <c r="E878" s="72">
        <v>0</v>
      </c>
      <c r="F878" s="73">
        <v>0</v>
      </c>
      <c r="G878" s="77">
        <v>46000000</v>
      </c>
      <c r="H878" s="68"/>
      <c r="I878" s="69">
        <v>607000000</v>
      </c>
      <c r="J878" s="69">
        <v>653000000</v>
      </c>
      <c r="K878" s="69">
        <v>607000000</v>
      </c>
      <c r="L878" s="69">
        <v>653000000</v>
      </c>
      <c r="M878" s="70">
        <v>7.57825370675453E-2</v>
      </c>
      <c r="O878" s="70" t="s">
        <v>102</v>
      </c>
    </row>
    <row r="879" spans="2:15">
      <c r="B879" s="67"/>
      <c r="C879" s="64">
        <v>42814</v>
      </c>
      <c r="D879" s="65">
        <v>1</v>
      </c>
      <c r="E879" s="72">
        <v>17200000</v>
      </c>
      <c r="F879" s="73">
        <v>2.6339969372128638E-2</v>
      </c>
      <c r="G879" s="77">
        <v>27000000</v>
      </c>
      <c r="H879" s="68"/>
      <c r="I879" s="69">
        <v>653000000</v>
      </c>
      <c r="J879" s="69">
        <v>680000000</v>
      </c>
      <c r="K879" s="69">
        <v>653000000</v>
      </c>
      <c r="L879" s="69">
        <v>680000000</v>
      </c>
      <c r="M879" s="70">
        <v>4.1347626339969371E-2</v>
      </c>
      <c r="O879" s="70" t="s">
        <v>102</v>
      </c>
    </row>
    <row r="880" spans="2:15">
      <c r="B880" s="67"/>
      <c r="C880" s="64">
        <v>42908</v>
      </c>
      <c r="D880" s="65">
        <v>100</v>
      </c>
      <c r="E880" s="72"/>
      <c r="F880" s="73">
        <v>0</v>
      </c>
      <c r="G880" s="77">
        <v>0</v>
      </c>
      <c r="H880" s="68"/>
      <c r="I880" s="69">
        <v>680000000</v>
      </c>
      <c r="J880" s="69">
        <v>680000000</v>
      </c>
      <c r="K880" s="69">
        <v>680000000</v>
      </c>
      <c r="L880" s="69">
        <v>6800000</v>
      </c>
      <c r="M880" s="70">
        <v>0</v>
      </c>
      <c r="O880" s="70" t="s">
        <v>102</v>
      </c>
    </row>
    <row r="881" spans="2:15">
      <c r="B881" s="67"/>
      <c r="C881" s="64">
        <v>43166</v>
      </c>
      <c r="D881" s="65">
        <v>100</v>
      </c>
      <c r="E881" s="72">
        <v>18432784.93</v>
      </c>
      <c r="F881" s="73">
        <v>2.7107036661764705</v>
      </c>
      <c r="G881" s="77">
        <v>0</v>
      </c>
      <c r="H881" s="68"/>
      <c r="I881" s="69">
        <v>680000000</v>
      </c>
      <c r="J881" s="69">
        <v>680000000</v>
      </c>
      <c r="K881" s="69">
        <v>6800000</v>
      </c>
      <c r="L881" s="69">
        <v>6800000</v>
      </c>
      <c r="M881" s="70">
        <v>0</v>
      </c>
      <c r="O881" s="70" t="s">
        <v>102</v>
      </c>
    </row>
    <row r="882" spans="2:15">
      <c r="B882" s="114"/>
      <c r="C882" s="64">
        <v>43201</v>
      </c>
      <c r="D882" s="65">
        <v>100</v>
      </c>
      <c r="E882" s="72"/>
      <c r="F882" s="73">
        <v>0</v>
      </c>
      <c r="G882" s="68">
        <v>45653900</v>
      </c>
      <c r="H882" s="68"/>
      <c r="I882" s="69">
        <v>680000000</v>
      </c>
      <c r="J882" s="69">
        <v>725653900</v>
      </c>
      <c r="K882" s="69">
        <v>6800000</v>
      </c>
      <c r="L882" s="69">
        <v>7256539</v>
      </c>
      <c r="M882" s="70">
        <v>6.7138088235294116E-2</v>
      </c>
      <c r="O882" s="70" t="s">
        <v>102</v>
      </c>
    </row>
    <row r="883" spans="2:15">
      <c r="B883" s="114"/>
      <c r="C883" s="64">
        <v>43536</v>
      </c>
      <c r="D883" s="65">
        <v>100</v>
      </c>
      <c r="E883" s="72">
        <v>30000000</v>
      </c>
      <c r="F883" s="73">
        <v>4.1342022691533797</v>
      </c>
      <c r="G883" s="68">
        <v>77680900</v>
      </c>
      <c r="H883" s="68"/>
      <c r="I883" s="69">
        <v>725653900</v>
      </c>
      <c r="J883" s="69">
        <v>803334800</v>
      </c>
      <c r="K883" s="69">
        <v>7256539</v>
      </c>
      <c r="L883" s="69">
        <v>8033348</v>
      </c>
      <c r="M883" s="70">
        <v>0.10704951768329227</v>
      </c>
      <c r="O883" s="70" t="s">
        <v>102</v>
      </c>
    </row>
    <row r="884" spans="2:15">
      <c r="B884" s="114"/>
      <c r="C884" s="64">
        <v>44179</v>
      </c>
      <c r="D884" s="65">
        <v>100</v>
      </c>
      <c r="E884" s="72">
        <v>35265633.520000003</v>
      </c>
      <c r="F884" s="73">
        <v>4.3899048715429734</v>
      </c>
      <c r="G884" s="68"/>
      <c r="H884" s="68"/>
      <c r="I884" s="69">
        <v>803334800</v>
      </c>
      <c r="J884" s="69">
        <v>803334800</v>
      </c>
      <c r="K884" s="69">
        <v>8033348</v>
      </c>
      <c r="L884" s="69">
        <v>8033348</v>
      </c>
      <c r="M884" s="70">
        <v>0</v>
      </c>
      <c r="O884" s="70" t="s">
        <v>102</v>
      </c>
    </row>
    <row r="885" spans="2:15">
      <c r="B885" s="114"/>
      <c r="C885" s="64">
        <v>44266</v>
      </c>
      <c r="D885" s="65">
        <v>100</v>
      </c>
      <c r="E885" s="72">
        <v>11267155.33</v>
      </c>
      <c r="F885" s="73">
        <v>1.4025478953482409</v>
      </c>
      <c r="G885" s="68">
        <v>115906800</v>
      </c>
      <c r="H885" s="68"/>
      <c r="I885" s="69">
        <v>803334800</v>
      </c>
      <c r="J885" s="69">
        <v>919241600</v>
      </c>
      <c r="K885" s="69">
        <v>8033348</v>
      </c>
      <c r="L885" s="69">
        <v>9192416</v>
      </c>
      <c r="M885" s="70">
        <v>0.14428206023192322</v>
      </c>
      <c r="O885" s="70" t="s">
        <v>102</v>
      </c>
    </row>
    <row r="886" spans="2:15">
      <c r="B886" s="114"/>
      <c r="C886" s="64">
        <v>44630</v>
      </c>
      <c r="D886" s="65">
        <v>100</v>
      </c>
      <c r="E886" s="72">
        <v>31232412.370000001</v>
      </c>
      <c r="F886" s="73">
        <v>3.3976282589908902</v>
      </c>
      <c r="G886" s="68">
        <v>80758400</v>
      </c>
      <c r="H886" s="68"/>
      <c r="I886" s="69">
        <v>919241600</v>
      </c>
      <c r="J886" s="69">
        <f>I886+G886</f>
        <v>1000000000</v>
      </c>
      <c r="K886" s="69">
        <v>9192416</v>
      </c>
      <c r="L886" s="69">
        <f>J886/100</f>
        <v>10000000</v>
      </c>
      <c r="M886" s="70">
        <v>0</v>
      </c>
      <c r="O886" s="70" t="s">
        <v>102</v>
      </c>
    </row>
    <row r="887" spans="2:15">
      <c r="B887" s="114"/>
      <c r="C887" s="64">
        <v>44992</v>
      </c>
      <c r="D887" s="65">
        <v>100</v>
      </c>
      <c r="E887" s="72">
        <v>20257570.210000001</v>
      </c>
      <c r="F887" s="73">
        <v>2.2037264425369782</v>
      </c>
      <c r="G887" s="68">
        <v>115000000</v>
      </c>
      <c r="H887" s="68"/>
      <c r="I887" s="69">
        <f>J886</f>
        <v>1000000000</v>
      </c>
      <c r="J887" s="69">
        <f>I887+G887</f>
        <v>1115000000</v>
      </c>
      <c r="K887" s="69">
        <f>I887/100</f>
        <v>10000000</v>
      </c>
      <c r="L887" s="69">
        <f>J887/100</f>
        <v>11150000</v>
      </c>
      <c r="M887" s="70">
        <v>0.1248777252900652</v>
      </c>
      <c r="O887" s="70" t="s">
        <v>102</v>
      </c>
    </row>
    <row r="888" spans="2:15">
      <c r="B888" s="114"/>
      <c r="C888" s="64">
        <v>45351</v>
      </c>
      <c r="D888" s="65">
        <v>100</v>
      </c>
      <c r="E888" s="72">
        <v>50000000</v>
      </c>
      <c r="F888" s="73">
        <f>E888/L888</f>
        <v>3.6549707602339181</v>
      </c>
      <c r="G888" s="68">
        <v>253000000</v>
      </c>
      <c r="H888" s="68"/>
      <c r="I888" s="69">
        <f>J887</f>
        <v>1115000000</v>
      </c>
      <c r="J888" s="69">
        <f>I888+G888</f>
        <v>1368000000</v>
      </c>
      <c r="K888" s="69">
        <f>L887</f>
        <v>11150000</v>
      </c>
      <c r="L888" s="69">
        <f>J888/100</f>
        <v>13680000</v>
      </c>
      <c r="M888" s="70">
        <f>(J888/I888)-1</f>
        <v>0.22690582959641259</v>
      </c>
      <c r="O888" s="70" t="s">
        <v>102</v>
      </c>
    </row>
    <row r="889" spans="2:15">
      <c r="B889" s="114"/>
      <c r="C889" s="64">
        <v>45627</v>
      </c>
      <c r="D889" s="65">
        <v>100</v>
      </c>
      <c r="E889" s="72"/>
      <c r="F889" s="73">
        <f>E889/L889</f>
        <v>0</v>
      </c>
      <c r="G889" s="68">
        <v>43800</v>
      </c>
      <c r="H889" s="68"/>
      <c r="I889" s="69">
        <f>J888</f>
        <v>1368000000</v>
      </c>
      <c r="J889" s="69">
        <f>I889+G889</f>
        <v>1368043800</v>
      </c>
      <c r="K889" s="69">
        <f>L888</f>
        <v>13680000</v>
      </c>
      <c r="L889" s="69">
        <f>J889/100</f>
        <v>13680438</v>
      </c>
      <c r="M889" s="70">
        <f>(J889/I889)-1</f>
        <v>3.2017543859730324E-5</v>
      </c>
      <c r="O889" s="70" t="s">
        <v>102</v>
      </c>
    </row>
    <row r="890" spans="2:15">
      <c r="B890" s="121"/>
      <c r="C890" s="122">
        <v>45713</v>
      </c>
      <c r="D890" s="123">
        <v>100</v>
      </c>
      <c r="E890" s="124">
        <v>40577177.770000003</v>
      </c>
      <c r="F890" s="125">
        <f>E890/L890</f>
        <v>2.7735596561859195</v>
      </c>
      <c r="G890" s="126">
        <v>94956200</v>
      </c>
      <c r="H890" s="126"/>
      <c r="I890" s="127">
        <f>J889</f>
        <v>1368043800</v>
      </c>
      <c r="J890" s="127">
        <f>I890+G890</f>
        <v>1463000000</v>
      </c>
      <c r="K890" s="127">
        <f>L889</f>
        <v>13680438</v>
      </c>
      <c r="L890" s="127">
        <f>J890/100</f>
        <v>14630000</v>
      </c>
      <c r="M890" s="128">
        <f>(J890/I890)-1</f>
        <v>6.941020455631608E-2</v>
      </c>
      <c r="O890" s="128" t="s">
        <v>102</v>
      </c>
    </row>
    <row r="891" spans="2:15">
      <c r="B891" s="38" t="s">
        <v>17</v>
      </c>
      <c r="C891" s="64">
        <v>37589</v>
      </c>
      <c r="D891" s="65">
        <v>1</v>
      </c>
      <c r="E891" s="72"/>
      <c r="F891" s="139">
        <v>0</v>
      </c>
      <c r="G891" s="98">
        <v>621874</v>
      </c>
      <c r="H891" s="68"/>
      <c r="I891" s="98">
        <v>4016325.18</v>
      </c>
      <c r="J891" s="69">
        <v>4638199.18</v>
      </c>
      <c r="K891" s="98">
        <v>4016325.18</v>
      </c>
      <c r="L891" s="69">
        <v>4638199.18</v>
      </c>
      <c r="M891" s="70">
        <v>0.1548365662961583</v>
      </c>
      <c r="O891" s="70" t="s">
        <v>102</v>
      </c>
    </row>
    <row r="892" spans="2:15">
      <c r="C892" s="64">
        <v>37616</v>
      </c>
      <c r="D892" s="65">
        <v>1</v>
      </c>
      <c r="E892" s="72"/>
      <c r="F892" s="139">
        <v>0</v>
      </c>
      <c r="G892" s="98">
        <v>1047265.5</v>
      </c>
      <c r="H892" s="68"/>
      <c r="I892" s="98">
        <v>4638200</v>
      </c>
      <c r="J892" s="69">
        <v>5685465.5</v>
      </c>
      <c r="K892" s="98">
        <v>4638200</v>
      </c>
      <c r="L892" s="69">
        <v>5685465.5</v>
      </c>
      <c r="M892" s="70">
        <v>0.22579136302876116</v>
      </c>
      <c r="O892" s="70" t="s">
        <v>102</v>
      </c>
    </row>
    <row r="893" spans="2:15">
      <c r="C893" s="64">
        <v>37735</v>
      </c>
      <c r="D893" s="65">
        <v>1</v>
      </c>
      <c r="E893" s="72"/>
      <c r="F893" s="139">
        <v>0</v>
      </c>
      <c r="G893" s="98">
        <v>1036252</v>
      </c>
      <c r="H893" s="68"/>
      <c r="I893" s="98">
        <v>5685465.2699999996</v>
      </c>
      <c r="J893" s="69">
        <v>6721717.2699999996</v>
      </c>
      <c r="K893" s="98">
        <v>5685465.2699999996</v>
      </c>
      <c r="L893" s="69">
        <v>6721717.2699999996</v>
      </c>
      <c r="M893" s="70">
        <v>0.18226335942423233</v>
      </c>
      <c r="O893" s="70" t="s">
        <v>102</v>
      </c>
    </row>
    <row r="894" spans="2:15">
      <c r="C894" s="64">
        <v>37826</v>
      </c>
      <c r="D894" s="65">
        <v>1</v>
      </c>
      <c r="E894" s="72"/>
      <c r="F894" s="139">
        <v>0</v>
      </c>
      <c r="G894" s="98">
        <v>1778282</v>
      </c>
      <c r="H894" s="68"/>
      <c r="I894" s="98">
        <v>6721717.2699999996</v>
      </c>
      <c r="J894" s="69">
        <v>8499999.2699999996</v>
      </c>
      <c r="K894" s="98">
        <v>6721717.2699999996</v>
      </c>
      <c r="L894" s="69">
        <v>8499999.2699999996</v>
      </c>
      <c r="M894" s="70">
        <v>0.26455769092471815</v>
      </c>
      <c r="O894" s="70" t="s">
        <v>102</v>
      </c>
    </row>
    <row r="895" spans="2:15">
      <c r="C895" s="64">
        <v>37973</v>
      </c>
      <c r="D895" s="65">
        <v>1</v>
      </c>
      <c r="E895" s="72"/>
      <c r="F895" s="139">
        <v>0</v>
      </c>
      <c r="G895" s="98">
        <v>3000000</v>
      </c>
      <c r="H895" s="68"/>
      <c r="I895" s="98">
        <v>8499999.2699999996</v>
      </c>
      <c r="J895" s="69">
        <v>11499999.27</v>
      </c>
      <c r="K895" s="98">
        <v>8499999.2699999996</v>
      </c>
      <c r="L895" s="69">
        <v>11499999.27</v>
      </c>
      <c r="M895" s="70">
        <v>0.35294120678200952</v>
      </c>
      <c r="O895" s="70" t="s">
        <v>102</v>
      </c>
    </row>
    <row r="896" spans="2:15">
      <c r="C896" s="64">
        <v>38076</v>
      </c>
      <c r="D896" s="65">
        <v>1</v>
      </c>
      <c r="E896" s="72"/>
      <c r="F896" s="139">
        <v>0</v>
      </c>
      <c r="G896" s="98">
        <v>3748614</v>
      </c>
      <c r="H896" s="68"/>
      <c r="I896" s="98">
        <v>11499999.27</v>
      </c>
      <c r="J896" s="69">
        <v>15248613.27</v>
      </c>
      <c r="K896" s="98">
        <v>11499999.27</v>
      </c>
      <c r="L896" s="69">
        <v>15248613.27</v>
      </c>
      <c r="M896" s="70">
        <v>0.3259664554743924</v>
      </c>
      <c r="O896" s="70" t="s">
        <v>102</v>
      </c>
    </row>
    <row r="897" spans="2:15">
      <c r="C897" s="64">
        <v>38587</v>
      </c>
      <c r="D897" s="65">
        <v>1</v>
      </c>
      <c r="E897" s="72"/>
      <c r="F897" s="139">
        <v>0</v>
      </c>
      <c r="G897" s="98">
        <v>3196864.13</v>
      </c>
      <c r="H897" s="68"/>
      <c r="I897" s="98">
        <v>15248613.27</v>
      </c>
      <c r="J897" s="69">
        <v>18445477.399999999</v>
      </c>
      <c r="K897" s="98">
        <v>15248613.27</v>
      </c>
      <c r="L897" s="69">
        <v>18445477.399999999</v>
      </c>
      <c r="M897" s="70">
        <v>0.20964949883603415</v>
      </c>
      <c r="O897" s="70" t="s">
        <v>102</v>
      </c>
    </row>
    <row r="898" spans="2:15">
      <c r="C898" s="64">
        <v>38869</v>
      </c>
      <c r="D898" s="65">
        <v>1</v>
      </c>
      <c r="E898" s="72"/>
      <c r="F898" s="139">
        <v>0</v>
      </c>
      <c r="G898" s="98">
        <v>2878089.77</v>
      </c>
      <c r="H898" s="68"/>
      <c r="I898" s="98">
        <v>18445477.399999999</v>
      </c>
      <c r="J898" s="69">
        <v>21323567.169999998</v>
      </c>
      <c r="K898" s="98">
        <v>18445477.399999999</v>
      </c>
      <c r="L898" s="69">
        <v>21323567.169999998</v>
      </c>
      <c r="M898" s="70">
        <v>0.15603227325523167</v>
      </c>
      <c r="O898" s="70" t="s">
        <v>102</v>
      </c>
    </row>
    <row r="899" spans="2:15">
      <c r="C899" s="64">
        <v>38924</v>
      </c>
      <c r="D899" s="65">
        <v>1</v>
      </c>
      <c r="E899" s="72"/>
      <c r="F899" s="139">
        <v>0</v>
      </c>
      <c r="G899" s="98">
        <v>12000000</v>
      </c>
      <c r="H899" s="68"/>
      <c r="I899" s="98">
        <v>21323567.169999998</v>
      </c>
      <c r="J899" s="69">
        <v>33323567.169999998</v>
      </c>
      <c r="K899" s="98">
        <v>21323567.169999998</v>
      </c>
      <c r="L899" s="69">
        <v>33323567.169999998</v>
      </c>
      <c r="M899" s="70">
        <v>0.56275762419726516</v>
      </c>
      <c r="O899" s="70" t="s">
        <v>102</v>
      </c>
    </row>
    <row r="900" spans="2:15">
      <c r="C900" s="64">
        <v>39286</v>
      </c>
      <c r="D900" s="65">
        <v>1</v>
      </c>
      <c r="E900" s="72"/>
      <c r="F900" s="139">
        <v>0</v>
      </c>
      <c r="G900" s="98"/>
      <c r="H900" s="68">
        <v>3000000</v>
      </c>
      <c r="I900" s="98">
        <v>33323567.169999998</v>
      </c>
      <c r="J900" s="69">
        <v>36323567.170000002</v>
      </c>
      <c r="K900" s="98">
        <v>33323567.169999998</v>
      </c>
      <c r="L900" s="69">
        <v>36323567.170000002</v>
      </c>
      <c r="M900" s="70">
        <v>0</v>
      </c>
      <c r="O900" s="70" t="s">
        <v>102</v>
      </c>
    </row>
    <row r="901" spans="2:15">
      <c r="C901" s="64">
        <v>39615</v>
      </c>
      <c r="D901" s="65">
        <v>1</v>
      </c>
      <c r="E901" s="72"/>
      <c r="F901" s="139">
        <v>0</v>
      </c>
      <c r="G901" s="98"/>
      <c r="H901" s="68">
        <v>3000000</v>
      </c>
      <c r="I901" s="98">
        <v>36323567.170000002</v>
      </c>
      <c r="J901" s="69">
        <v>39323567.170000002</v>
      </c>
      <c r="K901" s="98">
        <v>36323567.170000002</v>
      </c>
      <c r="L901" s="69">
        <v>39323567.170000002</v>
      </c>
      <c r="M901" s="70">
        <v>0</v>
      </c>
      <c r="O901" s="70" t="s">
        <v>102</v>
      </c>
    </row>
    <row r="902" spans="2:15">
      <c r="C902" s="64">
        <v>41716</v>
      </c>
      <c r="D902" s="65">
        <v>1</v>
      </c>
      <c r="E902" s="72">
        <v>7853000</v>
      </c>
      <c r="F902" s="74">
        <v>0.1245981657588755</v>
      </c>
      <c r="G902" s="68"/>
      <c r="I902" s="75">
        <v>63026610</v>
      </c>
      <c r="J902" s="69">
        <v>63026610</v>
      </c>
      <c r="K902" s="69">
        <v>63026610</v>
      </c>
      <c r="L902" s="69">
        <v>63026610</v>
      </c>
      <c r="M902" s="70">
        <v>0</v>
      </c>
      <c r="O902" s="70" t="s">
        <v>102</v>
      </c>
    </row>
    <row r="903" spans="2:15">
      <c r="B903" s="146"/>
      <c r="C903" s="147">
        <v>42080</v>
      </c>
      <c r="D903" s="148">
        <v>1</v>
      </c>
      <c r="E903" s="149">
        <v>0</v>
      </c>
      <c r="F903" s="150">
        <v>0</v>
      </c>
      <c r="G903" s="151"/>
      <c r="H903" s="146"/>
      <c r="I903" s="152">
        <v>63026610</v>
      </c>
      <c r="J903" s="153">
        <v>63026610</v>
      </c>
      <c r="K903" s="153">
        <v>63026610</v>
      </c>
      <c r="L903" s="153">
        <v>63026610</v>
      </c>
      <c r="M903" s="154">
        <v>0</v>
      </c>
      <c r="O903" s="154" t="s">
        <v>102</v>
      </c>
    </row>
    <row r="904" spans="2:15">
      <c r="B904" s="38" t="s">
        <v>18</v>
      </c>
      <c r="C904" s="64">
        <v>37350</v>
      </c>
      <c r="D904" s="65">
        <v>1</v>
      </c>
      <c r="E904" s="79">
        <v>2453564.52</v>
      </c>
      <c r="F904" s="139">
        <v>0.27</v>
      </c>
      <c r="G904" s="98">
        <v>10911130.690140845</v>
      </c>
      <c r="H904" s="68"/>
      <c r="I904" s="98">
        <v>9087276</v>
      </c>
      <c r="J904" s="69">
        <v>19998406.690140843</v>
      </c>
      <c r="K904" s="98">
        <v>9087276</v>
      </c>
      <c r="L904" s="69">
        <v>19998406.690140843</v>
      </c>
      <c r="M904" s="70">
        <v>1.2007042253521127</v>
      </c>
      <c r="O904" s="70" t="s">
        <v>102</v>
      </c>
    </row>
    <row r="905" spans="2:15">
      <c r="C905" s="64">
        <v>37350</v>
      </c>
      <c r="D905" s="65">
        <v>1</v>
      </c>
      <c r="E905" s="79"/>
      <c r="F905" s="80">
        <v>0</v>
      </c>
      <c r="G905" s="98"/>
      <c r="H905" s="68"/>
      <c r="I905" s="98">
        <v>20000000</v>
      </c>
      <c r="J905" s="69">
        <v>20000000</v>
      </c>
      <c r="K905" s="98">
        <v>20000000</v>
      </c>
      <c r="L905" s="69">
        <v>20000000</v>
      </c>
      <c r="M905" s="70">
        <v>0</v>
      </c>
      <c r="O905" s="70" t="s">
        <v>102</v>
      </c>
    </row>
    <row r="906" spans="2:15">
      <c r="C906" s="64">
        <v>37708</v>
      </c>
      <c r="D906" s="65">
        <v>1</v>
      </c>
      <c r="E906" s="79">
        <v>3000000</v>
      </c>
      <c r="F906" s="139">
        <v>0.15</v>
      </c>
      <c r="G906" s="98"/>
      <c r="H906" s="68"/>
      <c r="I906" s="98">
        <v>20000000</v>
      </c>
      <c r="J906" s="69">
        <v>20000000</v>
      </c>
      <c r="K906" s="98">
        <v>20000000</v>
      </c>
      <c r="L906" s="69">
        <v>20000000</v>
      </c>
      <c r="M906" s="70">
        <v>0</v>
      </c>
      <c r="O906" s="70" t="s">
        <v>102</v>
      </c>
    </row>
    <row r="907" spans="2:15">
      <c r="C907" s="64">
        <v>38072</v>
      </c>
      <c r="D907" s="65">
        <v>1</v>
      </c>
      <c r="E907" s="79">
        <v>2000000</v>
      </c>
      <c r="F907" s="139">
        <v>0.1</v>
      </c>
      <c r="G907" s="98">
        <v>10000000</v>
      </c>
      <c r="H907" s="68"/>
      <c r="I907" s="98">
        <v>20000000</v>
      </c>
      <c r="J907" s="69">
        <v>30000000</v>
      </c>
      <c r="K907" s="98">
        <v>20000000</v>
      </c>
      <c r="L907" s="69">
        <v>30000000</v>
      </c>
      <c r="M907" s="70">
        <v>0.5</v>
      </c>
      <c r="O907" s="70" t="s">
        <v>102</v>
      </c>
    </row>
    <row r="908" spans="2:15">
      <c r="C908" s="64">
        <v>38470</v>
      </c>
      <c r="D908" s="65">
        <v>1</v>
      </c>
      <c r="E908" s="79">
        <v>2000000</v>
      </c>
      <c r="F908" s="139">
        <v>6.6666666666666666E-2</v>
      </c>
      <c r="G908" s="98">
        <v>3000000</v>
      </c>
      <c r="H908" s="68"/>
      <c r="I908" s="98">
        <v>30000000</v>
      </c>
      <c r="J908" s="69">
        <v>33000000</v>
      </c>
      <c r="K908" s="98">
        <v>30000000</v>
      </c>
      <c r="L908" s="69">
        <v>33000000</v>
      </c>
      <c r="M908" s="70">
        <v>0.1</v>
      </c>
      <c r="O908" s="70" t="s">
        <v>102</v>
      </c>
    </row>
    <row r="909" spans="2:15">
      <c r="C909" s="64">
        <v>38834</v>
      </c>
      <c r="D909" s="65">
        <v>1</v>
      </c>
      <c r="E909" s="79">
        <v>2000000</v>
      </c>
      <c r="F909" s="139">
        <v>6.0606060606060608E-2</v>
      </c>
      <c r="G909" s="98">
        <v>3000000</v>
      </c>
      <c r="H909" s="68"/>
      <c r="I909" s="69">
        <v>33000000</v>
      </c>
      <c r="J909" s="69">
        <v>36000000</v>
      </c>
      <c r="K909" s="98">
        <v>33000000</v>
      </c>
      <c r="L909" s="69">
        <v>36000000</v>
      </c>
      <c r="M909" s="70">
        <v>9.0909090909090912E-2</v>
      </c>
      <c r="O909" s="70" t="s">
        <v>102</v>
      </c>
    </row>
    <row r="910" spans="2:15">
      <c r="C910" s="64">
        <v>39197</v>
      </c>
      <c r="D910" s="65">
        <v>1</v>
      </c>
      <c r="E910" s="79">
        <v>3000000</v>
      </c>
      <c r="F910" s="139">
        <v>8.3333333333333329E-2</v>
      </c>
      <c r="G910" s="98">
        <v>4000000</v>
      </c>
      <c r="H910" s="68"/>
      <c r="I910" s="69">
        <v>36000000</v>
      </c>
      <c r="J910" s="69">
        <v>40000000</v>
      </c>
      <c r="K910" s="98">
        <v>36000000</v>
      </c>
      <c r="L910" s="69">
        <v>40000000</v>
      </c>
      <c r="M910" s="70">
        <v>0.1111111111111111</v>
      </c>
      <c r="O910" s="70" t="s">
        <v>102</v>
      </c>
    </row>
    <row r="911" spans="2:15">
      <c r="C911" s="64">
        <v>39563</v>
      </c>
      <c r="D911" s="65">
        <v>1</v>
      </c>
      <c r="E911" s="79">
        <v>4000000</v>
      </c>
      <c r="F911" s="139">
        <v>0.1</v>
      </c>
      <c r="G911" s="98">
        <v>4000000</v>
      </c>
      <c r="H911" s="68"/>
      <c r="I911" s="69">
        <v>40000000</v>
      </c>
      <c r="J911" s="69">
        <v>44000000</v>
      </c>
      <c r="K911" s="98">
        <v>40000000</v>
      </c>
      <c r="L911" s="69">
        <v>44000000</v>
      </c>
      <c r="M911" s="70">
        <v>0.1</v>
      </c>
      <c r="O911" s="70" t="s">
        <v>102</v>
      </c>
    </row>
    <row r="912" spans="2:15">
      <c r="C912" s="64">
        <v>39933</v>
      </c>
      <c r="D912" s="65">
        <v>1</v>
      </c>
      <c r="E912" s="79">
        <v>4000000</v>
      </c>
      <c r="F912" s="139">
        <v>9.0909090909090912E-2</v>
      </c>
      <c r="G912" s="98">
        <v>6000000</v>
      </c>
      <c r="H912" s="81"/>
      <c r="I912" s="69">
        <v>44000000</v>
      </c>
      <c r="J912" s="69">
        <v>50000000</v>
      </c>
      <c r="K912" s="98">
        <v>44000000</v>
      </c>
      <c r="L912" s="69">
        <v>50000000</v>
      </c>
      <c r="M912" s="70">
        <v>0.13636363636363635</v>
      </c>
      <c r="O912" s="70" t="s">
        <v>102</v>
      </c>
    </row>
    <row r="913" spans="2:15">
      <c r="C913" s="64">
        <v>40298</v>
      </c>
      <c r="D913" s="65">
        <v>1</v>
      </c>
      <c r="E913" s="79">
        <v>3500000</v>
      </c>
      <c r="F913" s="139">
        <v>7.0000000000000007E-2</v>
      </c>
      <c r="G913" s="98">
        <v>5000000</v>
      </c>
      <c r="H913" s="81"/>
      <c r="I913" s="69">
        <v>50000000</v>
      </c>
      <c r="J913" s="69">
        <v>55000000</v>
      </c>
      <c r="K913" s="98">
        <v>50000000</v>
      </c>
      <c r="L913" s="69">
        <v>55000000</v>
      </c>
      <c r="M913" s="70">
        <v>0.1</v>
      </c>
      <c r="O913" s="70" t="s">
        <v>102</v>
      </c>
    </row>
    <row r="914" spans="2:15">
      <c r="C914" s="64">
        <v>40662</v>
      </c>
      <c r="D914" s="65">
        <v>1</v>
      </c>
      <c r="E914" s="79">
        <v>4000000</v>
      </c>
      <c r="F914" s="139">
        <v>7.2727272727272724E-2</v>
      </c>
      <c r="G914" s="98"/>
      <c r="H914" s="81"/>
      <c r="I914" s="69">
        <v>55000000</v>
      </c>
      <c r="J914" s="69">
        <v>55000000</v>
      </c>
      <c r="K914" s="98">
        <v>55000000</v>
      </c>
      <c r="L914" s="69">
        <v>55000000</v>
      </c>
      <c r="M914" s="70">
        <v>0</v>
      </c>
      <c r="O914" s="70" t="s">
        <v>102</v>
      </c>
    </row>
    <row r="915" spans="2:15">
      <c r="C915" s="64">
        <v>41032</v>
      </c>
      <c r="D915" s="65">
        <v>1</v>
      </c>
      <c r="E915" s="79">
        <v>4000000</v>
      </c>
      <c r="F915" s="139">
        <v>7.2727272727272724E-2</v>
      </c>
      <c r="G915" s="98"/>
      <c r="H915" s="81"/>
      <c r="I915" s="69">
        <v>55000000</v>
      </c>
      <c r="J915" s="69">
        <v>55000000</v>
      </c>
      <c r="K915" s="98">
        <v>55000000</v>
      </c>
      <c r="L915" s="69">
        <v>55000000</v>
      </c>
      <c r="M915" s="70">
        <v>0</v>
      </c>
      <c r="O915" s="70" t="s">
        <v>102</v>
      </c>
    </row>
    <row r="916" spans="2:15">
      <c r="C916" s="64">
        <v>41394</v>
      </c>
      <c r="D916" s="65">
        <v>1</v>
      </c>
      <c r="E916" s="79">
        <v>5000000</v>
      </c>
      <c r="F916" s="139">
        <v>9.0909090909090912E-2</v>
      </c>
      <c r="G916" s="98"/>
      <c r="H916" s="81"/>
      <c r="I916" s="69">
        <v>55000000</v>
      </c>
      <c r="J916" s="69">
        <v>55000000</v>
      </c>
      <c r="K916" s="98">
        <v>55000000</v>
      </c>
      <c r="L916" s="69">
        <v>55000000</v>
      </c>
      <c r="M916" s="70">
        <v>0</v>
      </c>
      <c r="O916" s="70" t="s">
        <v>102</v>
      </c>
    </row>
    <row r="917" spans="2:15">
      <c r="C917" s="64">
        <v>41759</v>
      </c>
      <c r="D917" s="65">
        <v>1</v>
      </c>
      <c r="E917" s="72">
        <v>4000000</v>
      </c>
      <c r="F917" s="74">
        <v>7.2727272727272724E-2</v>
      </c>
      <c r="G917" s="68"/>
      <c r="I917" s="75">
        <v>55000000</v>
      </c>
      <c r="J917" s="69">
        <v>55000000</v>
      </c>
      <c r="K917" s="69">
        <v>55000000</v>
      </c>
      <c r="L917" s="69">
        <v>55000000</v>
      </c>
      <c r="M917" s="70">
        <v>0</v>
      </c>
      <c r="O917" s="70" t="s">
        <v>102</v>
      </c>
    </row>
    <row r="918" spans="2:15">
      <c r="B918" s="67"/>
      <c r="C918" s="64">
        <v>42116</v>
      </c>
      <c r="D918" s="65">
        <v>1</v>
      </c>
      <c r="E918" s="72">
        <v>6500000</v>
      </c>
      <c r="F918" s="73">
        <v>0.11818181818181818</v>
      </c>
      <c r="G918" s="77"/>
      <c r="H918" s="68"/>
      <c r="I918" s="69">
        <v>55000000</v>
      </c>
      <c r="J918" s="69">
        <v>55000000</v>
      </c>
      <c r="K918" s="69">
        <v>55000000</v>
      </c>
      <c r="L918" s="69">
        <v>55000000</v>
      </c>
      <c r="M918" s="70">
        <v>0</v>
      </c>
      <c r="O918" s="70" t="s">
        <v>102</v>
      </c>
    </row>
    <row r="919" spans="2:15">
      <c r="C919" s="64">
        <v>42482</v>
      </c>
      <c r="D919" s="65">
        <v>1</v>
      </c>
      <c r="E919" s="72">
        <v>6000000</v>
      </c>
      <c r="F919" s="80">
        <v>0.10909090909090909</v>
      </c>
      <c r="G919" s="68"/>
      <c r="H919" s="68"/>
      <c r="I919" s="98">
        <v>55000000</v>
      </c>
      <c r="J919" s="69">
        <v>55000000</v>
      </c>
      <c r="K919" s="98">
        <v>55000000</v>
      </c>
      <c r="L919" s="69">
        <v>55000000</v>
      </c>
      <c r="M919" s="70">
        <v>0</v>
      </c>
      <c r="O919" s="70" t="s">
        <v>102</v>
      </c>
    </row>
    <row r="920" spans="2:15">
      <c r="C920" s="64">
        <v>42851</v>
      </c>
      <c r="D920" s="65">
        <v>1</v>
      </c>
      <c r="E920" s="72">
        <v>6000000</v>
      </c>
      <c r="F920" s="74">
        <v>0.10909090909090909</v>
      </c>
      <c r="G920" s="68"/>
      <c r="I920" s="75">
        <v>55000000</v>
      </c>
      <c r="J920" s="69">
        <v>55000000</v>
      </c>
      <c r="K920" s="69">
        <v>55000000</v>
      </c>
      <c r="L920" s="69">
        <v>55000000</v>
      </c>
      <c r="M920" s="70">
        <v>0</v>
      </c>
      <c r="O920" s="70" t="s">
        <v>102</v>
      </c>
    </row>
    <row r="921" spans="2:15">
      <c r="B921" s="114"/>
      <c r="C921" s="64">
        <v>43216</v>
      </c>
      <c r="D921" s="65">
        <v>1</v>
      </c>
      <c r="E921" s="72">
        <v>6000000</v>
      </c>
      <c r="F921" s="73">
        <v>0.10909090909090909</v>
      </c>
      <c r="G921" s="68"/>
      <c r="H921" s="68"/>
      <c r="I921" s="69">
        <v>55000000</v>
      </c>
      <c r="J921" s="69">
        <v>55000000</v>
      </c>
      <c r="K921" s="69">
        <v>55000000</v>
      </c>
      <c r="L921" s="69">
        <v>55000000</v>
      </c>
      <c r="M921" s="70">
        <v>0</v>
      </c>
      <c r="O921" s="70" t="s">
        <v>102</v>
      </c>
    </row>
    <row r="922" spans="2:15">
      <c r="B922" s="114"/>
      <c r="C922" s="64">
        <v>43570</v>
      </c>
      <c r="D922" s="65">
        <v>1</v>
      </c>
      <c r="E922" s="72">
        <v>10000000</v>
      </c>
      <c r="F922" s="73">
        <v>0.18181818181818182</v>
      </c>
      <c r="G922" s="68"/>
      <c r="H922" s="68"/>
      <c r="I922" s="69">
        <v>55000000</v>
      </c>
      <c r="J922" s="69">
        <v>55000000</v>
      </c>
      <c r="K922" s="69">
        <v>55000000</v>
      </c>
      <c r="L922" s="69">
        <v>55000000</v>
      </c>
      <c r="M922" s="70">
        <v>0</v>
      </c>
      <c r="O922" s="70" t="s">
        <v>102</v>
      </c>
    </row>
    <row r="923" spans="2:15">
      <c r="B923" s="114"/>
      <c r="C923" s="64">
        <v>44035</v>
      </c>
      <c r="D923" s="65">
        <v>1</v>
      </c>
      <c r="E923" s="72">
        <v>9000000</v>
      </c>
      <c r="F923" s="73">
        <v>0.16363636363636364</v>
      </c>
      <c r="G923" s="68"/>
      <c r="H923" s="68"/>
      <c r="I923" s="69">
        <v>55000000</v>
      </c>
      <c r="J923" s="69">
        <v>55000000</v>
      </c>
      <c r="K923" s="69">
        <v>55000000</v>
      </c>
      <c r="L923" s="69">
        <v>55000000</v>
      </c>
      <c r="M923" s="70">
        <v>0</v>
      </c>
      <c r="O923" s="70" t="s">
        <v>102</v>
      </c>
    </row>
    <row r="924" spans="2:15">
      <c r="B924" s="114"/>
      <c r="C924" s="64">
        <v>44307</v>
      </c>
      <c r="D924" s="65">
        <v>1</v>
      </c>
      <c r="E924" s="72">
        <v>12000000</v>
      </c>
      <c r="F924" s="73">
        <v>0.21818181818181817</v>
      </c>
      <c r="G924" s="68"/>
      <c r="H924" s="68"/>
      <c r="I924" s="69">
        <v>55000000</v>
      </c>
      <c r="J924" s="69">
        <v>55000000</v>
      </c>
      <c r="K924" s="69">
        <v>55000000</v>
      </c>
      <c r="L924" s="69">
        <v>55000000</v>
      </c>
      <c r="M924" s="70">
        <v>0</v>
      </c>
      <c r="O924" s="70" t="s">
        <v>102</v>
      </c>
    </row>
    <row r="925" spans="2:15">
      <c r="B925" s="114"/>
      <c r="C925" s="64">
        <v>44673</v>
      </c>
      <c r="D925" s="65">
        <v>1</v>
      </c>
      <c r="E925" s="72">
        <v>16000000</v>
      </c>
      <c r="F925" s="73">
        <v>0.29090909090909089</v>
      </c>
      <c r="G925" s="68"/>
      <c r="H925" s="68"/>
      <c r="I925" s="69">
        <v>55000000</v>
      </c>
      <c r="J925" s="69">
        <v>55000000</v>
      </c>
      <c r="K925" s="69">
        <v>55000000</v>
      </c>
      <c r="L925" s="69">
        <v>55000000</v>
      </c>
      <c r="M925" s="70">
        <v>0</v>
      </c>
      <c r="O925" s="70" t="s">
        <v>102</v>
      </c>
    </row>
    <row r="926" spans="2:15" ht="15.6" customHeight="1">
      <c r="C926" s="64">
        <v>45036</v>
      </c>
      <c r="D926" s="65">
        <v>1</v>
      </c>
      <c r="E926" s="72">
        <v>20000000</v>
      </c>
      <c r="F926" s="74">
        <v>0.36363636363636365</v>
      </c>
      <c r="G926" s="68">
        <v>27500000</v>
      </c>
      <c r="I926" s="75">
        <v>55000000</v>
      </c>
      <c r="J926" s="69">
        <v>82500000</v>
      </c>
      <c r="K926" s="69">
        <v>55000000</v>
      </c>
      <c r="L926" s="69">
        <v>82500000</v>
      </c>
      <c r="M926" s="70">
        <v>0.5</v>
      </c>
      <c r="O926" s="70" t="s">
        <v>102</v>
      </c>
    </row>
    <row r="927" spans="2:15">
      <c r="C927" s="64">
        <v>45407</v>
      </c>
      <c r="D927" s="65">
        <v>1</v>
      </c>
      <c r="E927" s="72">
        <v>12000000</v>
      </c>
      <c r="F927" s="74">
        <f>E927/J927</f>
        <v>0.14545454545454545</v>
      </c>
      <c r="G927" s="68"/>
      <c r="I927" s="75">
        <f>J925</f>
        <v>55000000</v>
      </c>
      <c r="J927" s="69">
        <v>82500000</v>
      </c>
      <c r="K927" s="69">
        <f>L925</f>
        <v>55000000</v>
      </c>
      <c r="L927" s="69">
        <v>82500000</v>
      </c>
      <c r="M927" s="70">
        <v>0</v>
      </c>
      <c r="O927" s="70" t="s">
        <v>102</v>
      </c>
    </row>
    <row r="928" spans="2:15">
      <c r="B928" s="121"/>
      <c r="C928" s="122">
        <v>45772</v>
      </c>
      <c r="D928" s="123">
        <v>1</v>
      </c>
      <c r="E928" s="124">
        <v>17000000</v>
      </c>
      <c r="F928" s="125">
        <f>E928/J928</f>
        <v>0.20606060606060606</v>
      </c>
      <c r="G928" s="126"/>
      <c r="H928" s="126"/>
      <c r="I928" s="127">
        <f>J926</f>
        <v>82500000</v>
      </c>
      <c r="J928" s="127">
        <v>82500000</v>
      </c>
      <c r="K928" s="127">
        <f>L926</f>
        <v>82500000</v>
      </c>
      <c r="L928" s="127">
        <v>82500000</v>
      </c>
      <c r="M928" s="128">
        <v>0</v>
      </c>
      <c r="O928" s="128" t="s">
        <v>102</v>
      </c>
    </row>
    <row r="929" spans="2:15">
      <c r="B929" s="38" t="s">
        <v>19</v>
      </c>
      <c r="C929" s="64">
        <v>37343</v>
      </c>
      <c r="D929" s="65">
        <v>1</v>
      </c>
      <c r="E929" s="79">
        <v>2200000</v>
      </c>
      <c r="F929" s="139">
        <v>7.0063694267515922E-2</v>
      </c>
      <c r="G929" s="98">
        <v>2000000</v>
      </c>
      <c r="H929" s="68"/>
      <c r="I929" s="98">
        <v>31400000</v>
      </c>
      <c r="J929" s="69">
        <v>33400000</v>
      </c>
      <c r="K929" s="98">
        <v>31400000</v>
      </c>
      <c r="L929" s="69">
        <v>33400000</v>
      </c>
      <c r="M929" s="70">
        <v>6.3694267515923567E-2</v>
      </c>
      <c r="O929" s="70" t="s">
        <v>102</v>
      </c>
    </row>
    <row r="930" spans="2:15">
      <c r="C930" s="64">
        <v>37720</v>
      </c>
      <c r="D930" s="65">
        <v>1</v>
      </c>
      <c r="E930" s="79"/>
      <c r="F930" s="80">
        <v>0</v>
      </c>
      <c r="G930" s="98">
        <v>8000000</v>
      </c>
      <c r="H930" s="68"/>
      <c r="I930" s="98">
        <v>33400000</v>
      </c>
      <c r="J930" s="69">
        <v>41400000</v>
      </c>
      <c r="K930" s="98">
        <v>33400000</v>
      </c>
      <c r="L930" s="69">
        <v>41400000</v>
      </c>
      <c r="M930" s="70">
        <v>0.23952095808383234</v>
      </c>
      <c r="O930" s="70" t="s">
        <v>102</v>
      </c>
    </row>
    <row r="931" spans="2:15">
      <c r="C931" s="64">
        <v>37881</v>
      </c>
      <c r="D931" s="65">
        <v>1</v>
      </c>
      <c r="E931" s="79">
        <v>5000000</v>
      </c>
      <c r="F931" s="139">
        <v>0.12077294685990338</v>
      </c>
      <c r="G931" s="98"/>
      <c r="H931" s="68"/>
      <c r="I931" s="98">
        <v>41400000</v>
      </c>
      <c r="J931" s="69">
        <v>41400000</v>
      </c>
      <c r="K931" s="98">
        <v>41400000</v>
      </c>
      <c r="L931" s="69">
        <v>41400000</v>
      </c>
      <c r="M931" s="70">
        <v>0</v>
      </c>
      <c r="O931" s="70" t="s">
        <v>102</v>
      </c>
    </row>
    <row r="932" spans="2:15">
      <c r="C932" s="64">
        <v>38077</v>
      </c>
      <c r="D932" s="65">
        <v>1</v>
      </c>
      <c r="E932" s="79">
        <v>1500000</v>
      </c>
      <c r="F932" s="139">
        <v>3.6231884057971016E-2</v>
      </c>
      <c r="G932" s="98">
        <v>18600000</v>
      </c>
      <c r="H932" s="68"/>
      <c r="I932" s="98">
        <v>41400000</v>
      </c>
      <c r="J932" s="69">
        <v>60000000</v>
      </c>
      <c r="K932" s="98">
        <v>41400000</v>
      </c>
      <c r="L932" s="69">
        <v>60000000</v>
      </c>
      <c r="M932" s="70">
        <v>0.44927536231884058</v>
      </c>
      <c r="O932" s="70" t="s">
        <v>102</v>
      </c>
    </row>
    <row r="933" spans="2:15">
      <c r="C933" s="64">
        <v>38245</v>
      </c>
      <c r="D933" s="65">
        <v>1</v>
      </c>
      <c r="E933" s="79">
        <v>3000000</v>
      </c>
      <c r="F933" s="139">
        <v>0.05</v>
      </c>
      <c r="G933" s="98"/>
      <c r="H933" s="68"/>
      <c r="I933" s="98">
        <v>60000000</v>
      </c>
      <c r="J933" s="69">
        <v>60000000</v>
      </c>
      <c r="K933" s="98">
        <v>60000000</v>
      </c>
      <c r="L933" s="69">
        <v>60000000</v>
      </c>
      <c r="M933" s="70">
        <v>0</v>
      </c>
      <c r="O933" s="70" t="s">
        <v>102</v>
      </c>
    </row>
    <row r="934" spans="2:15">
      <c r="C934" s="64">
        <v>38433</v>
      </c>
      <c r="D934" s="65">
        <v>1</v>
      </c>
      <c r="E934" s="79">
        <v>3000000</v>
      </c>
      <c r="F934" s="139">
        <v>0.05</v>
      </c>
      <c r="G934" s="98">
        <v>10000000</v>
      </c>
      <c r="H934" s="68"/>
      <c r="I934" s="98">
        <v>60000000</v>
      </c>
      <c r="J934" s="69">
        <v>70000000</v>
      </c>
      <c r="K934" s="98">
        <v>60000000</v>
      </c>
      <c r="L934" s="69">
        <v>70000000</v>
      </c>
      <c r="M934" s="70">
        <v>0.16666666666666666</v>
      </c>
      <c r="O934" s="70" t="s">
        <v>102</v>
      </c>
    </row>
    <row r="935" spans="2:15">
      <c r="C935" s="64">
        <v>38609</v>
      </c>
      <c r="D935" s="65">
        <v>1</v>
      </c>
      <c r="E935" s="79">
        <v>4000000</v>
      </c>
      <c r="F935" s="139">
        <v>5.7142857142857141E-2</v>
      </c>
      <c r="G935" s="98"/>
      <c r="H935" s="68"/>
      <c r="I935" s="98">
        <v>70000000</v>
      </c>
      <c r="J935" s="69">
        <v>70000000</v>
      </c>
      <c r="K935" s="98">
        <v>70000000</v>
      </c>
      <c r="L935" s="69">
        <v>70000000</v>
      </c>
      <c r="M935" s="70">
        <v>0</v>
      </c>
      <c r="O935" s="70" t="s">
        <v>102</v>
      </c>
    </row>
    <row r="936" spans="2:15">
      <c r="C936" s="64">
        <v>38805</v>
      </c>
      <c r="D936" s="65">
        <v>1</v>
      </c>
      <c r="E936" s="79">
        <v>3500000</v>
      </c>
      <c r="F936" s="139">
        <v>0.05</v>
      </c>
      <c r="G936" s="98">
        <v>10000000</v>
      </c>
      <c r="H936" s="68"/>
      <c r="I936" s="98">
        <v>70000000</v>
      </c>
      <c r="J936" s="69">
        <v>80000000</v>
      </c>
      <c r="K936" s="98">
        <v>70000000</v>
      </c>
      <c r="L936" s="69">
        <v>80000000</v>
      </c>
      <c r="M936" s="70">
        <v>0.14285714285714285</v>
      </c>
      <c r="O936" s="70" t="s">
        <v>102</v>
      </c>
    </row>
    <row r="937" spans="2:15">
      <c r="C937" s="64">
        <v>38973</v>
      </c>
      <c r="D937" s="65">
        <v>1</v>
      </c>
      <c r="E937" s="79">
        <v>6500000</v>
      </c>
      <c r="F937" s="139">
        <v>8.1250000000000003E-2</v>
      </c>
      <c r="G937" s="98"/>
      <c r="H937" s="68"/>
      <c r="I937" s="98">
        <v>80000000</v>
      </c>
      <c r="J937" s="69">
        <v>80000000</v>
      </c>
      <c r="K937" s="98">
        <v>80000000</v>
      </c>
      <c r="L937" s="69">
        <v>80000000</v>
      </c>
      <c r="M937" s="70">
        <v>0</v>
      </c>
      <c r="O937" s="70" t="s">
        <v>102</v>
      </c>
    </row>
    <row r="938" spans="2:15">
      <c r="C938" s="64">
        <v>39139</v>
      </c>
      <c r="D938" s="65">
        <v>1</v>
      </c>
      <c r="E938" s="79">
        <v>7500000</v>
      </c>
      <c r="F938" s="139">
        <v>9.375E-2</v>
      </c>
      <c r="G938" s="98">
        <v>12000000</v>
      </c>
      <c r="H938" s="68"/>
      <c r="I938" s="98">
        <v>80000000</v>
      </c>
      <c r="J938" s="69">
        <v>92000000</v>
      </c>
      <c r="K938" s="98">
        <v>80000000</v>
      </c>
      <c r="L938" s="69">
        <v>92000000</v>
      </c>
      <c r="M938" s="70">
        <v>0.15</v>
      </c>
      <c r="O938" s="70" t="s">
        <v>102</v>
      </c>
    </row>
    <row r="939" spans="2:15">
      <c r="C939" s="64">
        <v>39274</v>
      </c>
      <c r="D939" s="65">
        <v>1</v>
      </c>
      <c r="E939" s="79">
        <v>5000000</v>
      </c>
      <c r="F939" s="139">
        <v>5.434782608695652E-2</v>
      </c>
      <c r="G939" s="98"/>
      <c r="H939" s="68"/>
      <c r="I939" s="98">
        <v>92000000</v>
      </c>
      <c r="J939" s="69">
        <v>92000000</v>
      </c>
      <c r="K939" s="98">
        <v>92000000</v>
      </c>
      <c r="L939" s="98">
        <v>92000000</v>
      </c>
      <c r="M939" s="70">
        <v>0</v>
      </c>
      <c r="O939" s="70" t="s">
        <v>102</v>
      </c>
    </row>
    <row r="940" spans="2:15">
      <c r="C940" s="64">
        <v>39524</v>
      </c>
      <c r="D940" s="65">
        <v>1</v>
      </c>
      <c r="E940" s="79">
        <v>4000000</v>
      </c>
      <c r="F940" s="139">
        <v>4.3478260869565216E-2</v>
      </c>
      <c r="G940" s="98">
        <v>15000000</v>
      </c>
      <c r="H940" s="68"/>
      <c r="I940" s="98">
        <v>92000000</v>
      </c>
      <c r="J940" s="69">
        <v>107000000</v>
      </c>
      <c r="K940" s="98">
        <v>92000000</v>
      </c>
      <c r="L940" s="98">
        <v>107000000</v>
      </c>
      <c r="M940" s="70">
        <v>0.16304347826086957</v>
      </c>
      <c r="O940" s="70" t="s">
        <v>102</v>
      </c>
    </row>
    <row r="941" spans="2:15">
      <c r="C941" s="64">
        <v>39903</v>
      </c>
      <c r="D941" s="65">
        <v>1</v>
      </c>
      <c r="E941" s="79">
        <v>5000000</v>
      </c>
      <c r="F941" s="139">
        <v>4.6728971962616821E-2</v>
      </c>
      <c r="G941" s="98">
        <v>17000000</v>
      </c>
      <c r="H941" s="68"/>
      <c r="I941" s="98">
        <v>107000000</v>
      </c>
      <c r="J941" s="69">
        <v>124000000</v>
      </c>
      <c r="K941" s="98">
        <v>107000000</v>
      </c>
      <c r="L941" s="98">
        <v>124000000</v>
      </c>
      <c r="M941" s="70">
        <v>0.15887850467289719</v>
      </c>
      <c r="O941" s="70" t="s">
        <v>102</v>
      </c>
    </row>
    <row r="942" spans="2:15">
      <c r="C942" s="64">
        <v>40100</v>
      </c>
      <c r="D942" s="65">
        <v>1</v>
      </c>
      <c r="E942" s="79">
        <v>3300000</v>
      </c>
      <c r="F942" s="139">
        <v>2.661290322580645E-2</v>
      </c>
      <c r="G942" s="98">
        <v>0</v>
      </c>
      <c r="H942" s="110"/>
      <c r="I942" s="98">
        <v>124000000</v>
      </c>
      <c r="J942" s="69">
        <v>124000000</v>
      </c>
      <c r="K942" s="98">
        <v>124000000</v>
      </c>
      <c r="L942" s="98">
        <v>124000000</v>
      </c>
      <c r="M942" s="70">
        <v>0</v>
      </c>
      <c r="O942" s="70" t="s">
        <v>102</v>
      </c>
    </row>
    <row r="943" spans="2:15">
      <c r="C943" s="64">
        <v>40266</v>
      </c>
      <c r="D943" s="65">
        <v>1</v>
      </c>
      <c r="E943" s="79">
        <v>3700000</v>
      </c>
      <c r="F943" s="139">
        <v>2.9838709677419355E-2</v>
      </c>
      <c r="G943" s="98">
        <v>11000000</v>
      </c>
      <c r="H943" s="68"/>
      <c r="I943" s="98">
        <v>124000000</v>
      </c>
      <c r="J943" s="69">
        <v>135000000</v>
      </c>
      <c r="K943" s="98">
        <v>124000000</v>
      </c>
      <c r="L943" s="98">
        <v>135000000</v>
      </c>
      <c r="M943" s="70">
        <v>8.8709677419354843E-2</v>
      </c>
      <c r="O943" s="70" t="s">
        <v>102</v>
      </c>
    </row>
    <row r="944" spans="2:15">
      <c r="C944" s="64">
        <v>40633</v>
      </c>
      <c r="D944" s="65">
        <v>1</v>
      </c>
      <c r="E944" s="79">
        <v>7000000</v>
      </c>
      <c r="F944" s="139">
        <v>5.185185185185185E-2</v>
      </c>
      <c r="G944" s="98">
        <v>13000000</v>
      </c>
      <c r="H944" s="68"/>
      <c r="I944" s="98">
        <v>135000000</v>
      </c>
      <c r="J944" s="69">
        <v>148000000</v>
      </c>
      <c r="K944" s="98">
        <v>135000000</v>
      </c>
      <c r="L944" s="98">
        <v>148000000</v>
      </c>
      <c r="M944" s="70">
        <v>9.6296296296296297E-2</v>
      </c>
      <c r="O944" s="70" t="s">
        <v>102</v>
      </c>
    </row>
    <row r="945" spans="2:15">
      <c r="C945" s="64">
        <v>40997</v>
      </c>
      <c r="D945" s="65">
        <v>1</v>
      </c>
      <c r="E945" s="79">
        <v>10000000</v>
      </c>
      <c r="F945" s="139">
        <v>6.7567567567567571E-2</v>
      </c>
      <c r="G945" s="98">
        <v>20000000</v>
      </c>
      <c r="H945" s="68"/>
      <c r="I945" s="98">
        <v>148000000</v>
      </c>
      <c r="J945" s="69">
        <v>168000000</v>
      </c>
      <c r="K945" s="98">
        <v>148000000</v>
      </c>
      <c r="L945" s="98">
        <v>168000000</v>
      </c>
      <c r="M945" s="70">
        <v>0.13513513513513514</v>
      </c>
      <c r="O945" s="70" t="s">
        <v>102</v>
      </c>
    </row>
    <row r="946" spans="2:15">
      <c r="C946" s="64">
        <v>41193</v>
      </c>
      <c r="D946" s="65">
        <v>1</v>
      </c>
      <c r="E946" s="79">
        <v>8000000</v>
      </c>
      <c r="F946" s="139">
        <v>4.7619047619047616E-2</v>
      </c>
      <c r="G946" s="98"/>
      <c r="H946" s="68"/>
      <c r="I946" s="98">
        <v>168000000</v>
      </c>
      <c r="J946" s="69">
        <v>168000000</v>
      </c>
      <c r="K946" s="98">
        <v>168000000</v>
      </c>
      <c r="L946" s="98">
        <v>168000000</v>
      </c>
      <c r="M946" s="70">
        <v>0</v>
      </c>
      <c r="O946" s="70" t="s">
        <v>102</v>
      </c>
    </row>
    <row r="947" spans="2:15">
      <c r="C947" s="64">
        <v>41360</v>
      </c>
      <c r="D947" s="65">
        <v>1</v>
      </c>
      <c r="E947" s="79">
        <v>4000000</v>
      </c>
      <c r="F947" s="139">
        <v>2.3809523809523808E-2</v>
      </c>
      <c r="G947" s="98">
        <v>26000000</v>
      </c>
      <c r="H947" s="68"/>
      <c r="I947" s="98">
        <v>168000000</v>
      </c>
      <c r="J947" s="69">
        <v>194000000</v>
      </c>
      <c r="K947" s="98">
        <v>168000000</v>
      </c>
      <c r="L947" s="98">
        <v>194000000</v>
      </c>
      <c r="M947" s="70">
        <v>0.15476190476190477</v>
      </c>
      <c r="O947" s="70" t="s">
        <v>102</v>
      </c>
    </row>
    <row r="948" spans="2:15">
      <c r="C948" s="64">
        <v>41712</v>
      </c>
      <c r="D948" s="65">
        <v>1</v>
      </c>
      <c r="E948" s="72">
        <v>8600000</v>
      </c>
      <c r="F948" s="74">
        <v>4.4329896907216497E-2</v>
      </c>
      <c r="G948" s="68">
        <v>18000000</v>
      </c>
      <c r="I948" s="75">
        <v>194000000</v>
      </c>
      <c r="J948" s="69">
        <v>212000000</v>
      </c>
      <c r="K948" s="69">
        <v>194000000</v>
      </c>
      <c r="L948" s="69">
        <v>212000000</v>
      </c>
      <c r="M948" s="70">
        <v>9.2783505154639179E-2</v>
      </c>
      <c r="O948" s="70" t="s">
        <v>102</v>
      </c>
    </row>
    <row r="949" spans="2:15">
      <c r="C949" s="64">
        <v>42094</v>
      </c>
      <c r="D949" s="65">
        <v>1</v>
      </c>
      <c r="E949" s="72">
        <v>10843200</v>
      </c>
      <c r="F949" s="74">
        <v>5.1147169811320753E-2</v>
      </c>
      <c r="G949" s="68">
        <v>26000000</v>
      </c>
      <c r="I949" s="75">
        <v>212000000</v>
      </c>
      <c r="J949" s="69">
        <v>238000000</v>
      </c>
      <c r="K949" s="69">
        <v>212000000</v>
      </c>
      <c r="L949" s="69">
        <v>238000000</v>
      </c>
      <c r="M949" s="70">
        <v>0.12264150943396226</v>
      </c>
      <c r="O949" s="70" t="s">
        <v>102</v>
      </c>
    </row>
    <row r="950" spans="2:15">
      <c r="C950" s="64">
        <v>42459</v>
      </c>
      <c r="D950" s="65">
        <v>1</v>
      </c>
      <c r="E950" s="72">
        <v>2470871.08</v>
      </c>
      <c r="F950" s="74">
        <v>1.0381811260504203E-2</v>
      </c>
      <c r="G950" s="68">
        <v>22237840</v>
      </c>
      <c r="I950" s="75">
        <v>238000000</v>
      </c>
      <c r="J950" s="69">
        <v>260237840</v>
      </c>
      <c r="K950" s="69">
        <v>238000000</v>
      </c>
      <c r="L950" s="69">
        <v>260237840</v>
      </c>
      <c r="M950" s="70">
        <v>9.3436302521008402E-2</v>
      </c>
      <c r="O950" s="70" t="s">
        <v>102</v>
      </c>
    </row>
    <row r="951" spans="2:15">
      <c r="C951" s="64">
        <v>42824</v>
      </c>
      <c r="D951" s="65">
        <v>1</v>
      </c>
      <c r="E951" s="72">
        <v>5858197.8499999996</v>
      </c>
      <c r="F951" s="74">
        <v>2.2510937878980241E-2</v>
      </c>
      <c r="G951" s="68">
        <v>18212160</v>
      </c>
      <c r="I951" s="75">
        <v>260237840</v>
      </c>
      <c r="J951" s="69">
        <v>278450000</v>
      </c>
      <c r="K951" s="69">
        <v>260237840</v>
      </c>
      <c r="L951" s="69">
        <v>278450000</v>
      </c>
      <c r="M951" s="70">
        <v>6.998275116332045E-2</v>
      </c>
      <c r="O951" s="70" t="s">
        <v>102</v>
      </c>
    </row>
    <row r="952" spans="2:15">
      <c r="B952" s="114"/>
      <c r="C952" s="64">
        <v>43181</v>
      </c>
      <c r="D952" s="65">
        <v>1</v>
      </c>
      <c r="E952" s="72">
        <v>10828175.27</v>
      </c>
      <c r="F952" s="73">
        <v>3.8887323648769977E-2</v>
      </c>
      <c r="G952" s="68"/>
      <c r="H952" s="68"/>
      <c r="I952" s="69">
        <v>278450000</v>
      </c>
      <c r="J952" s="69">
        <v>278450000</v>
      </c>
      <c r="K952" s="69">
        <v>278450000</v>
      </c>
      <c r="L952" s="69">
        <v>278450000</v>
      </c>
      <c r="M952" s="70">
        <v>0</v>
      </c>
      <c r="O952" s="70" t="s">
        <v>102</v>
      </c>
    </row>
    <row r="953" spans="2:15">
      <c r="B953" s="114"/>
      <c r="C953" s="64">
        <v>43215</v>
      </c>
      <c r="D953" s="65">
        <v>1</v>
      </c>
      <c r="E953" s="72"/>
      <c r="F953" s="73"/>
      <c r="G953" s="68">
        <v>25400000</v>
      </c>
      <c r="H953" s="68"/>
      <c r="I953" s="69">
        <v>278450000</v>
      </c>
      <c r="J953" s="69">
        <v>303850000</v>
      </c>
      <c r="K953" s="69">
        <v>278450000</v>
      </c>
      <c r="L953" s="69">
        <v>303850000</v>
      </c>
      <c r="M953" s="70">
        <v>9.1219249416412282E-2</v>
      </c>
      <c r="O953" s="70" t="s">
        <v>102</v>
      </c>
    </row>
    <row r="954" spans="2:15">
      <c r="B954" s="114"/>
      <c r="C954" s="64">
        <v>43538</v>
      </c>
      <c r="D954" s="65">
        <v>1</v>
      </c>
      <c r="E954" s="72">
        <v>16069592.949999999</v>
      </c>
      <c r="F954" s="73">
        <v>5.2886598486095109E-2</v>
      </c>
      <c r="G954" s="68">
        <v>37620000</v>
      </c>
      <c r="H954" s="68"/>
      <c r="I954" s="69">
        <v>303850000</v>
      </c>
      <c r="J954" s="69">
        <v>341470000</v>
      </c>
      <c r="K954" s="69">
        <v>303850000</v>
      </c>
      <c r="L954" s="69">
        <v>341470000</v>
      </c>
      <c r="M954" s="70">
        <v>0.12381109099884811</v>
      </c>
      <c r="O954" s="70" t="s">
        <v>102</v>
      </c>
    </row>
    <row r="955" spans="2:15">
      <c r="B955" s="114"/>
      <c r="C955" s="64">
        <v>43921</v>
      </c>
      <c r="D955" s="65">
        <v>1</v>
      </c>
      <c r="E955" s="72">
        <v>16508883.960000001</v>
      </c>
      <c r="F955" s="73">
        <v>4.834651348581135E-2</v>
      </c>
      <c r="G955" s="68">
        <v>38650000</v>
      </c>
      <c r="H955" s="68"/>
      <c r="I955" s="69">
        <v>341470000</v>
      </c>
      <c r="J955" s="69">
        <v>380120000</v>
      </c>
      <c r="K955" s="69">
        <v>341470000</v>
      </c>
      <c r="L955" s="69">
        <v>380120000</v>
      </c>
      <c r="M955" s="70">
        <v>0.1131871028201599</v>
      </c>
      <c r="O955" s="70" t="s">
        <v>102</v>
      </c>
    </row>
    <row r="956" spans="2:15">
      <c r="B956" s="114"/>
      <c r="C956" s="64">
        <v>44280</v>
      </c>
      <c r="D956" s="65">
        <v>1</v>
      </c>
      <c r="E956" s="72">
        <v>3627678.06</v>
      </c>
      <c r="F956" s="73">
        <v>9.5435074713248452E-3</v>
      </c>
      <c r="G956" s="68">
        <v>14640000</v>
      </c>
      <c r="H956" s="68"/>
      <c r="I956" s="69">
        <v>380120000</v>
      </c>
      <c r="J956" s="69">
        <v>394760000</v>
      </c>
      <c r="K956" s="69">
        <v>380120000</v>
      </c>
      <c r="L956" s="69">
        <v>394760000</v>
      </c>
      <c r="M956" s="70">
        <v>3.8514153425234135E-2</v>
      </c>
      <c r="O956" s="70" t="s">
        <v>102</v>
      </c>
    </row>
    <row r="957" spans="2:15">
      <c r="B957" s="114"/>
      <c r="C957" s="64">
        <v>44650</v>
      </c>
      <c r="D957" s="65">
        <v>1</v>
      </c>
      <c r="E957" s="72">
        <v>12363821.18</v>
      </c>
      <c r="F957" s="73">
        <v>3.1319842891883679E-2</v>
      </c>
      <c r="G957" s="68">
        <v>29200000</v>
      </c>
      <c r="H957" s="68"/>
      <c r="I957" s="69">
        <v>394760000</v>
      </c>
      <c r="J957" s="69">
        <v>423960000</v>
      </c>
      <c r="K957" s="69">
        <v>394760000</v>
      </c>
      <c r="L957" s="69">
        <v>423960000</v>
      </c>
      <c r="M957" s="70">
        <v>7.3968993819029286E-2</v>
      </c>
      <c r="O957" s="70" t="s">
        <v>102</v>
      </c>
    </row>
    <row r="958" spans="2:15">
      <c r="C958" s="64">
        <v>45015</v>
      </c>
      <c r="D958" s="65">
        <v>1</v>
      </c>
      <c r="E958" s="72">
        <v>20070510</v>
      </c>
      <c r="F958" s="74">
        <v>4.7340574582507781E-2</v>
      </c>
      <c r="G958" s="68">
        <v>54860000</v>
      </c>
      <c r="I958" s="75">
        <v>423960000</v>
      </c>
      <c r="J958" s="69">
        <v>478820000</v>
      </c>
      <c r="K958" s="69">
        <v>423960000</v>
      </c>
      <c r="L958" s="69">
        <v>478820000</v>
      </c>
      <c r="M958" s="70">
        <v>0.12939899990565149</v>
      </c>
      <c r="O958" s="70" t="s">
        <v>102</v>
      </c>
    </row>
    <row r="959" spans="2:15">
      <c r="C959" s="64">
        <v>45372</v>
      </c>
      <c r="D959" s="65">
        <v>1</v>
      </c>
      <c r="E959" s="72">
        <v>17752756.039999999</v>
      </c>
      <c r="F959" s="74">
        <f>E959/I959</f>
        <v>3.7076053715383653E-2</v>
      </c>
      <c r="G959" s="68">
        <f>J959-I959</f>
        <v>41640000</v>
      </c>
      <c r="I959" s="75">
        <f>J958</f>
        <v>478820000</v>
      </c>
      <c r="J959" s="69">
        <v>520460000</v>
      </c>
      <c r="K959" s="69">
        <f>L958</f>
        <v>478820000</v>
      </c>
      <c r="L959" s="69">
        <v>520460000</v>
      </c>
      <c r="M959" s="70">
        <f>G959/K959</f>
        <v>8.6963785973852389E-2</v>
      </c>
      <c r="O959" s="70" t="s">
        <v>102</v>
      </c>
    </row>
    <row r="960" spans="2:15">
      <c r="B960" s="121"/>
      <c r="C960" s="122">
        <v>45744</v>
      </c>
      <c r="D960" s="123">
        <v>1</v>
      </c>
      <c r="E960" s="124">
        <v>11583009.640000001</v>
      </c>
      <c r="F960" s="125">
        <f>E960/I960</f>
        <v>2.2255331130154096E-2</v>
      </c>
      <c r="G960" s="126">
        <v>27260000</v>
      </c>
      <c r="H960" s="126"/>
      <c r="I960" s="127">
        <f>J959</f>
        <v>520460000</v>
      </c>
      <c r="J960" s="127">
        <f>I960+G960</f>
        <v>547720000</v>
      </c>
      <c r="K960" s="127">
        <f>L959</f>
        <v>520460000</v>
      </c>
      <c r="L960" s="127">
        <v>520460000</v>
      </c>
      <c r="M960" s="128">
        <f>G960/K960</f>
        <v>5.2376743649848213E-2</v>
      </c>
      <c r="O960" s="128" t="s">
        <v>102</v>
      </c>
    </row>
    <row r="961" spans="2:15" ht="79.2">
      <c r="B961" s="155" t="s">
        <v>20</v>
      </c>
      <c r="C961" s="64">
        <v>37288</v>
      </c>
      <c r="D961" s="65">
        <v>40</v>
      </c>
      <c r="E961" s="72">
        <v>500000</v>
      </c>
      <c r="F961" s="139">
        <v>13.17037193130334</v>
      </c>
      <c r="G961" s="68"/>
      <c r="H961" s="68"/>
      <c r="I961" s="69">
        <v>1518560</v>
      </c>
      <c r="J961" s="69">
        <v>1518560</v>
      </c>
      <c r="K961" s="69">
        <v>37964</v>
      </c>
      <c r="L961" s="69">
        <v>37964</v>
      </c>
      <c r="M961" s="70">
        <v>0</v>
      </c>
      <c r="O961" s="70" t="s">
        <v>102</v>
      </c>
    </row>
    <row r="962" spans="2:15">
      <c r="B962" s="156"/>
      <c r="C962" s="64">
        <v>37653</v>
      </c>
      <c r="D962" s="65">
        <v>40</v>
      </c>
      <c r="E962" s="72">
        <v>721225</v>
      </c>
      <c r="F962" s="73">
        <v>13.90125669789137</v>
      </c>
      <c r="G962" s="68">
        <v>556720</v>
      </c>
      <c r="H962" s="68"/>
      <c r="I962" s="69">
        <v>1518560</v>
      </c>
      <c r="J962" s="69">
        <v>2075280</v>
      </c>
      <c r="K962" s="69">
        <v>37964</v>
      </c>
      <c r="L962" s="69">
        <v>51882</v>
      </c>
      <c r="M962" s="70">
        <v>0.36661047307975975</v>
      </c>
      <c r="O962" s="70" t="s">
        <v>102</v>
      </c>
    </row>
    <row r="963" spans="2:15">
      <c r="C963" s="64">
        <v>38022</v>
      </c>
      <c r="D963" s="65">
        <v>40</v>
      </c>
      <c r="E963" s="72"/>
      <c r="F963" s="73" t="s">
        <v>21</v>
      </c>
      <c r="G963" s="68"/>
      <c r="H963" s="68">
        <v>110000</v>
      </c>
      <c r="I963" s="69">
        <v>2075280</v>
      </c>
      <c r="J963" s="69">
        <v>2185280</v>
      </c>
      <c r="K963" s="69">
        <v>51882</v>
      </c>
      <c r="L963" s="69">
        <v>54632</v>
      </c>
      <c r="M963" s="70">
        <v>0</v>
      </c>
      <c r="O963" s="70" t="s">
        <v>102</v>
      </c>
    </row>
    <row r="964" spans="2:15">
      <c r="C964" s="64">
        <v>38071</v>
      </c>
      <c r="D964" s="65">
        <v>40</v>
      </c>
      <c r="E964" s="72">
        <v>726423.77</v>
      </c>
      <c r="F964" s="73">
        <v>13.296671730853712</v>
      </c>
      <c r="G964" s="68"/>
      <c r="H964" s="68"/>
      <c r="I964" s="69">
        <v>2185280</v>
      </c>
      <c r="J964" s="69">
        <v>2185280</v>
      </c>
      <c r="K964" s="69">
        <v>54632</v>
      </c>
      <c r="L964" s="69">
        <v>54632</v>
      </c>
      <c r="M964" s="70">
        <v>0</v>
      </c>
      <c r="O964" s="70" t="s">
        <v>102</v>
      </c>
    </row>
    <row r="965" spans="2:15">
      <c r="C965" s="64">
        <v>38434</v>
      </c>
      <c r="D965" s="65">
        <v>40</v>
      </c>
      <c r="E965" s="72">
        <v>499788</v>
      </c>
      <c r="F965" s="73">
        <v>9.1482647532581645</v>
      </c>
      <c r="G965" s="68"/>
      <c r="I965" s="69">
        <v>2185280</v>
      </c>
      <c r="J965" s="69">
        <v>2185280</v>
      </c>
      <c r="K965" s="69">
        <v>54632</v>
      </c>
      <c r="L965" s="69">
        <v>54632</v>
      </c>
      <c r="M965" s="70">
        <v>0</v>
      </c>
      <c r="O965" s="70" t="s">
        <v>102</v>
      </c>
    </row>
    <row r="966" spans="2:15">
      <c r="C966" s="64">
        <v>38798</v>
      </c>
      <c r="D966" s="65">
        <v>40</v>
      </c>
      <c r="E966" s="72">
        <v>760860.36</v>
      </c>
      <c r="F966" s="73">
        <v>13.927009078928101</v>
      </c>
      <c r="G966" s="68"/>
      <c r="I966" s="69">
        <v>2185280</v>
      </c>
      <c r="J966" s="69">
        <v>2185280</v>
      </c>
      <c r="K966" s="69">
        <v>54632</v>
      </c>
      <c r="L966" s="69">
        <v>54632</v>
      </c>
      <c r="M966" s="70">
        <v>0</v>
      </c>
      <c r="O966" s="70" t="s">
        <v>102</v>
      </c>
    </row>
    <row r="967" spans="2:15">
      <c r="C967" s="64">
        <v>39128</v>
      </c>
      <c r="D967" s="65">
        <v>40</v>
      </c>
      <c r="E967" s="72">
        <v>945531.8</v>
      </c>
      <c r="F967" s="73">
        <v>17.307288768487336</v>
      </c>
      <c r="G967" s="68"/>
      <c r="I967" s="69">
        <v>2185280</v>
      </c>
      <c r="J967" s="69">
        <v>2185280</v>
      </c>
      <c r="K967" s="69">
        <v>54632</v>
      </c>
      <c r="L967" s="69">
        <v>54632</v>
      </c>
      <c r="M967" s="70">
        <v>0</v>
      </c>
      <c r="O967" s="70" t="s">
        <v>102</v>
      </c>
    </row>
    <row r="968" spans="2:15">
      <c r="B968" s="156"/>
      <c r="C968" s="64">
        <v>41165</v>
      </c>
      <c r="D968" s="65">
        <v>1</v>
      </c>
      <c r="E968" s="72"/>
      <c r="F968" s="73"/>
      <c r="G968" s="68"/>
      <c r="H968" s="68"/>
      <c r="I968" s="69">
        <v>2185280</v>
      </c>
      <c r="J968" s="69">
        <v>2185280</v>
      </c>
      <c r="K968" s="69">
        <v>2185280</v>
      </c>
      <c r="L968" s="69">
        <v>2185280</v>
      </c>
      <c r="M968" s="70">
        <v>0</v>
      </c>
      <c r="O968" s="70" t="s">
        <v>102</v>
      </c>
    </row>
    <row r="969" spans="2:15">
      <c r="C969" s="64">
        <v>41359</v>
      </c>
      <c r="D969" s="65">
        <v>1</v>
      </c>
      <c r="E969" s="72">
        <v>1166742</v>
      </c>
      <c r="F969" s="73">
        <v>0.53390961341338405</v>
      </c>
      <c r="G969" s="68"/>
      <c r="H969" s="68"/>
      <c r="I969" s="69">
        <v>2185280</v>
      </c>
      <c r="J969" s="69">
        <v>2185280</v>
      </c>
      <c r="K969" s="69">
        <v>2185280</v>
      </c>
      <c r="L969" s="69">
        <v>2185280</v>
      </c>
      <c r="M969" s="70">
        <v>0</v>
      </c>
      <c r="O969" s="70" t="s">
        <v>102</v>
      </c>
    </row>
    <row r="970" spans="2:15">
      <c r="C970" s="64">
        <v>41725</v>
      </c>
      <c r="D970" s="65">
        <v>1</v>
      </c>
      <c r="E970" s="72">
        <v>2146199</v>
      </c>
      <c r="F970" s="73">
        <v>0.98211625054912877</v>
      </c>
      <c r="G970" s="68"/>
      <c r="H970" s="68"/>
      <c r="I970" s="69">
        <v>2185280</v>
      </c>
      <c r="J970" s="69">
        <v>2185280</v>
      </c>
      <c r="K970" s="69">
        <v>2185280</v>
      </c>
      <c r="L970" s="69">
        <v>2185280</v>
      </c>
      <c r="M970" s="70">
        <v>0</v>
      </c>
      <c r="O970" s="70" t="s">
        <v>102</v>
      </c>
    </row>
    <row r="971" spans="2:15">
      <c r="C971" s="64">
        <v>42093</v>
      </c>
      <c r="D971" s="65">
        <v>1</v>
      </c>
      <c r="E971" s="72">
        <v>1519150</v>
      </c>
      <c r="F971" s="74">
        <v>0.69517407380289942</v>
      </c>
      <c r="G971" s="68">
        <v>1073315</v>
      </c>
      <c r="I971" s="75">
        <v>2185280</v>
      </c>
      <c r="J971" s="69">
        <v>3258595</v>
      </c>
      <c r="K971" s="69">
        <v>2185280</v>
      </c>
      <c r="L971" s="69">
        <v>3258595</v>
      </c>
      <c r="M971" s="70">
        <v>0.49115673963977158</v>
      </c>
      <c r="O971" s="70" t="s">
        <v>102</v>
      </c>
    </row>
    <row r="972" spans="2:15">
      <c r="C972" s="64">
        <v>42446</v>
      </c>
      <c r="D972" s="65">
        <v>1</v>
      </c>
      <c r="E972" s="72">
        <v>1094764.5</v>
      </c>
      <c r="F972" s="74">
        <v>0.33596212478077209</v>
      </c>
      <c r="G972" s="68"/>
      <c r="I972" s="75">
        <v>3258595</v>
      </c>
      <c r="J972" s="69">
        <v>3258595</v>
      </c>
      <c r="K972" s="69">
        <v>3258595</v>
      </c>
      <c r="L972" s="69">
        <v>3258595</v>
      </c>
      <c r="M972" s="70">
        <v>0</v>
      </c>
      <c r="O972" s="70" t="s">
        <v>102</v>
      </c>
    </row>
    <row r="973" spans="2:15">
      <c r="B973" s="129"/>
      <c r="C973" s="130">
        <v>42816</v>
      </c>
      <c r="D973" s="131">
        <v>1</v>
      </c>
      <c r="E973" s="132">
        <v>0</v>
      </c>
      <c r="F973" s="133">
        <v>0</v>
      </c>
      <c r="G973" s="134">
        <v>684815</v>
      </c>
      <c r="H973" s="134"/>
      <c r="I973" s="135">
        <v>3258595</v>
      </c>
      <c r="J973" s="136">
        <v>3943410</v>
      </c>
      <c r="K973" s="135">
        <v>3258595</v>
      </c>
      <c r="L973" s="136">
        <v>3943410</v>
      </c>
      <c r="M973" s="137">
        <v>0.21015652451439962</v>
      </c>
      <c r="O973" s="137" t="s">
        <v>102</v>
      </c>
    </row>
    <row r="974" spans="2:15">
      <c r="B974" s="38" t="s">
        <v>27</v>
      </c>
      <c r="C974" s="64">
        <v>38859</v>
      </c>
      <c r="D974" s="65">
        <v>1</v>
      </c>
      <c r="E974" s="72"/>
      <c r="F974" s="73">
        <v>0</v>
      </c>
      <c r="G974" s="66">
        <v>601256</v>
      </c>
      <c r="I974" s="69">
        <v>8681528</v>
      </c>
      <c r="J974" s="69">
        <v>9282784</v>
      </c>
      <c r="K974" s="69">
        <v>8681528</v>
      </c>
      <c r="L974" s="69">
        <v>9282784</v>
      </c>
      <c r="M974" s="70">
        <v>6.9256932650565664E-2</v>
      </c>
      <c r="O974" s="70" t="s">
        <v>102</v>
      </c>
    </row>
    <row r="975" spans="2:15">
      <c r="C975" s="64">
        <v>39218</v>
      </c>
      <c r="D975" s="65">
        <v>1</v>
      </c>
      <c r="E975" s="72"/>
      <c r="F975" s="73">
        <v>0</v>
      </c>
      <c r="G975" s="66">
        <v>611686</v>
      </c>
      <c r="I975" s="69">
        <v>9282784</v>
      </c>
      <c r="J975" s="69">
        <v>9894470</v>
      </c>
      <c r="K975" s="69">
        <v>9282784</v>
      </c>
      <c r="L975" s="69">
        <v>9894470</v>
      </c>
      <c r="M975" s="70">
        <v>6.5894671253796278E-2</v>
      </c>
      <c r="O975" s="70" t="s">
        <v>102</v>
      </c>
    </row>
    <row r="976" spans="2:15">
      <c r="C976" s="64">
        <v>39675</v>
      </c>
      <c r="D976" s="65">
        <v>1</v>
      </c>
      <c r="E976" s="99">
        <v>721623.82</v>
      </c>
      <c r="F976" s="74">
        <v>7.293203375218682E-2</v>
      </c>
      <c r="G976" s="66"/>
      <c r="I976" s="69">
        <v>9894470</v>
      </c>
      <c r="J976" s="69">
        <v>9894470</v>
      </c>
      <c r="K976" s="69">
        <v>9894470</v>
      </c>
      <c r="L976" s="69">
        <v>9894470</v>
      </c>
      <c r="M976" s="70">
        <v>0</v>
      </c>
      <c r="O976" s="70" t="s">
        <v>102</v>
      </c>
    </row>
    <row r="977" spans="2:15">
      <c r="B977" s="38" t="s">
        <v>47</v>
      </c>
      <c r="C977" s="64">
        <v>39476</v>
      </c>
      <c r="D977" s="65">
        <v>1</v>
      </c>
      <c r="E977" s="72"/>
      <c r="F977" s="73"/>
      <c r="G977" s="68">
        <v>2189617</v>
      </c>
      <c r="I977" s="69">
        <v>37539803</v>
      </c>
      <c r="J977" s="69">
        <v>39729420</v>
      </c>
      <c r="K977" s="69">
        <v>37539803</v>
      </c>
      <c r="L977" s="69">
        <v>39729420</v>
      </c>
      <c r="M977" s="70">
        <v>5.8327876680652799E-2</v>
      </c>
      <c r="O977" s="70" t="s">
        <v>102</v>
      </c>
    </row>
    <row r="978" spans="2:15">
      <c r="C978" s="64">
        <v>39650</v>
      </c>
      <c r="D978" s="65">
        <v>1</v>
      </c>
      <c r="E978" s="72">
        <v>10000000</v>
      </c>
      <c r="F978" s="74">
        <v>0.25170264252536284</v>
      </c>
      <c r="G978" s="68"/>
      <c r="I978" s="75">
        <v>39729420</v>
      </c>
      <c r="J978" s="69">
        <v>39729420</v>
      </c>
      <c r="K978" s="69">
        <v>39729420</v>
      </c>
      <c r="L978" s="69">
        <v>39729420</v>
      </c>
      <c r="M978" s="70">
        <v>0</v>
      </c>
      <c r="O978" s="70" t="s">
        <v>102</v>
      </c>
    </row>
    <row r="979" spans="2:15">
      <c r="C979" s="64">
        <v>42040</v>
      </c>
      <c r="D979" s="65">
        <v>1</v>
      </c>
      <c r="E979" s="72">
        <v>5000000</v>
      </c>
      <c r="F979" s="74">
        <v>0.12585132126268142</v>
      </c>
      <c r="G979" s="68"/>
      <c r="I979" s="75">
        <v>39729420</v>
      </c>
      <c r="J979" s="69">
        <v>39729420</v>
      </c>
      <c r="K979" s="69">
        <v>39729420</v>
      </c>
      <c r="L979" s="69">
        <v>39729420</v>
      </c>
      <c r="M979" s="70">
        <v>0</v>
      </c>
      <c r="O979" s="70" t="s">
        <v>102</v>
      </c>
    </row>
    <row r="980" spans="2:15">
      <c r="C980" s="64">
        <v>42404</v>
      </c>
      <c r="D980" s="65">
        <v>1</v>
      </c>
      <c r="E980" s="72">
        <v>2000000</v>
      </c>
      <c r="F980" s="74">
        <v>5.0340528505072563E-2</v>
      </c>
      <c r="G980" s="68"/>
      <c r="I980" s="75">
        <v>39729420</v>
      </c>
      <c r="J980" s="69">
        <v>39729420</v>
      </c>
      <c r="K980" s="69">
        <v>39729420</v>
      </c>
      <c r="L980" s="69">
        <v>39729420</v>
      </c>
      <c r="M980" s="70">
        <v>0</v>
      </c>
      <c r="O980" s="70" t="s">
        <v>102</v>
      </c>
    </row>
    <row r="981" spans="2:15">
      <c r="C981" s="64">
        <v>42773</v>
      </c>
      <c r="D981" s="65">
        <v>1</v>
      </c>
      <c r="E981" s="72">
        <v>7800000</v>
      </c>
      <c r="F981" s="73">
        <v>0.19632806116978299</v>
      </c>
      <c r="G981" s="68"/>
      <c r="H981" s="68"/>
      <c r="I981" s="69">
        <v>39729420</v>
      </c>
      <c r="J981" s="69">
        <v>39729420</v>
      </c>
      <c r="K981" s="69">
        <v>39729420</v>
      </c>
      <c r="L981" s="69">
        <v>39729420</v>
      </c>
      <c r="M981" s="70">
        <v>0</v>
      </c>
      <c r="O981" s="70" t="s">
        <v>102</v>
      </c>
    </row>
    <row r="982" spans="2:15">
      <c r="C982" s="64">
        <v>43151</v>
      </c>
      <c r="D982" s="65">
        <v>1</v>
      </c>
      <c r="E982" s="72">
        <v>15260000</v>
      </c>
      <c r="F982" s="73">
        <v>0.38409823249370367</v>
      </c>
      <c r="G982" s="68"/>
      <c r="H982" s="68"/>
      <c r="I982" s="69">
        <v>39729420</v>
      </c>
      <c r="J982" s="69">
        <v>39729420</v>
      </c>
      <c r="K982" s="69">
        <v>39729420</v>
      </c>
      <c r="L982" s="69">
        <v>39729420</v>
      </c>
      <c r="M982" s="70">
        <v>0</v>
      </c>
      <c r="O982" s="70" t="s">
        <v>102</v>
      </c>
    </row>
    <row r="983" spans="2:15">
      <c r="B983" s="114"/>
      <c r="C983" s="64">
        <v>43501</v>
      </c>
      <c r="D983" s="65">
        <v>1</v>
      </c>
      <c r="E983" s="72">
        <v>23600000</v>
      </c>
      <c r="F983" s="73">
        <v>0.59401823635985629</v>
      </c>
      <c r="G983" s="68"/>
      <c r="H983" s="68"/>
      <c r="I983" s="69">
        <v>39729420</v>
      </c>
      <c r="J983" s="69">
        <v>39729420</v>
      </c>
      <c r="K983" s="69">
        <v>39729420</v>
      </c>
      <c r="L983" s="69">
        <v>39729420</v>
      </c>
      <c r="M983" s="70">
        <v>0</v>
      </c>
      <c r="O983" s="70" t="s">
        <v>102</v>
      </c>
    </row>
    <row r="984" spans="2:15">
      <c r="B984" s="114"/>
      <c r="C984" s="64">
        <v>43865</v>
      </c>
      <c r="D984" s="65">
        <v>1</v>
      </c>
      <c r="E984" s="72">
        <v>25800000</v>
      </c>
      <c r="F984" s="73">
        <v>0.64939281771543611</v>
      </c>
      <c r="G984" s="68"/>
      <c r="H984" s="68"/>
      <c r="I984" s="69">
        <v>39729420</v>
      </c>
      <c r="J984" s="69">
        <v>39729420</v>
      </c>
      <c r="K984" s="69">
        <v>39729420</v>
      </c>
      <c r="L984" s="69">
        <v>39729420</v>
      </c>
      <c r="M984" s="70">
        <v>0</v>
      </c>
      <c r="O984" s="70" t="s">
        <v>102</v>
      </c>
    </row>
    <row r="985" spans="2:15">
      <c r="C985" s="64">
        <v>44245</v>
      </c>
      <c r="D985" s="65">
        <v>1</v>
      </c>
      <c r="E985" s="72">
        <v>6000000</v>
      </c>
      <c r="F985" s="74">
        <v>0.15102158551521769</v>
      </c>
      <c r="G985" s="68"/>
      <c r="I985" s="75">
        <v>39729420</v>
      </c>
      <c r="J985" s="69">
        <v>39729420</v>
      </c>
      <c r="K985" s="69">
        <v>39729420</v>
      </c>
      <c r="L985" s="69">
        <v>39729420</v>
      </c>
      <c r="M985" s="70">
        <v>0</v>
      </c>
      <c r="O985" s="70" t="s">
        <v>102</v>
      </c>
    </row>
    <row r="986" spans="2:15">
      <c r="C986" s="64">
        <v>44606</v>
      </c>
      <c r="D986" s="65">
        <v>1</v>
      </c>
      <c r="E986" s="72">
        <v>27000000</v>
      </c>
      <c r="F986" s="74">
        <f>E986/K986</f>
        <v>0.67959713481847961</v>
      </c>
      <c r="G986" s="68"/>
      <c r="I986" s="75">
        <v>39729420</v>
      </c>
      <c r="J986" s="69">
        <v>39729420</v>
      </c>
      <c r="K986" s="69">
        <v>39729420</v>
      </c>
      <c r="L986" s="69">
        <v>39729420</v>
      </c>
      <c r="M986" s="70">
        <v>0</v>
      </c>
      <c r="O986" s="70" t="s">
        <v>102</v>
      </c>
    </row>
    <row r="987" spans="2:15">
      <c r="C987" s="64">
        <v>45000</v>
      </c>
      <c r="D987" s="65">
        <v>1</v>
      </c>
      <c r="E987" s="72">
        <v>35000000</v>
      </c>
      <c r="F987" s="74">
        <f>E987/K987</f>
        <v>0.88095924883876986</v>
      </c>
      <c r="G987" s="68"/>
      <c r="I987" s="75">
        <v>39729420</v>
      </c>
      <c r="J987" s="69">
        <v>39729420</v>
      </c>
      <c r="K987" s="69">
        <v>39729420</v>
      </c>
      <c r="L987" s="69">
        <v>39729420</v>
      </c>
      <c r="M987" s="70">
        <v>0</v>
      </c>
      <c r="O987" s="70" t="s">
        <v>102</v>
      </c>
    </row>
    <row r="988" spans="2:15">
      <c r="B988" s="114"/>
      <c r="C988" s="64">
        <v>45337</v>
      </c>
      <c r="D988" s="65">
        <v>1</v>
      </c>
      <c r="E988" s="72">
        <v>44000000</v>
      </c>
      <c r="F988" s="74">
        <f>E988/K988</f>
        <v>1.1074916271115964</v>
      </c>
      <c r="G988" s="68"/>
      <c r="H988" s="68"/>
      <c r="I988" s="69">
        <v>39729420</v>
      </c>
      <c r="J988" s="69">
        <v>39729420</v>
      </c>
      <c r="K988" s="69">
        <v>39729420</v>
      </c>
      <c r="L988" s="69">
        <v>39729420</v>
      </c>
      <c r="M988" s="70">
        <v>0</v>
      </c>
      <c r="O988" s="70" t="s">
        <v>102</v>
      </c>
    </row>
    <row r="989" spans="2:15">
      <c r="B989" s="121"/>
      <c r="C989" s="122">
        <v>45705</v>
      </c>
      <c r="D989" s="123">
        <v>1</v>
      </c>
      <c r="E989" s="124">
        <v>43750000</v>
      </c>
      <c r="F989" s="125">
        <f>E989/J989</f>
        <v>1.1011990610484623</v>
      </c>
      <c r="G989" s="126"/>
      <c r="H989" s="126"/>
      <c r="I989" s="127">
        <v>39729420</v>
      </c>
      <c r="J989" s="127">
        <v>39729420</v>
      </c>
      <c r="K989" s="127">
        <v>39729420</v>
      </c>
      <c r="L989" s="127">
        <v>39729420</v>
      </c>
      <c r="M989" s="128">
        <v>0</v>
      </c>
      <c r="O989" s="128" t="s">
        <v>102</v>
      </c>
    </row>
    <row r="990" spans="2:15">
      <c r="B990" s="38" t="s">
        <v>50</v>
      </c>
      <c r="C990" s="64">
        <v>40267</v>
      </c>
      <c r="D990" s="65">
        <v>1</v>
      </c>
      <c r="E990" s="72">
        <v>4761372</v>
      </c>
      <c r="F990" s="73">
        <v>0.30817941747572813</v>
      </c>
      <c r="G990" s="68"/>
      <c r="I990" s="69">
        <v>15450000</v>
      </c>
      <c r="J990" s="69">
        <v>15450000</v>
      </c>
      <c r="K990" s="69">
        <v>15450000</v>
      </c>
      <c r="L990" s="69">
        <v>15450000</v>
      </c>
      <c r="M990" s="70">
        <v>0</v>
      </c>
      <c r="O990" s="70" t="s">
        <v>102</v>
      </c>
    </row>
    <row r="991" spans="2:15">
      <c r="C991" s="64">
        <v>40633</v>
      </c>
      <c r="D991" s="65">
        <v>1</v>
      </c>
      <c r="E991" s="72">
        <v>3365054.38</v>
      </c>
      <c r="F991" s="73">
        <v>0.21780287249190938</v>
      </c>
      <c r="G991" s="81">
        <v>3862532</v>
      </c>
      <c r="I991" s="69">
        <v>15450000</v>
      </c>
      <c r="J991" s="69">
        <v>19312532</v>
      </c>
      <c r="K991" s="69">
        <v>15450000</v>
      </c>
      <c r="L991" s="69">
        <v>19312532</v>
      </c>
      <c r="M991" s="70">
        <v>0.25000207119741102</v>
      </c>
      <c r="O991" s="70" t="s">
        <v>102</v>
      </c>
    </row>
    <row r="992" spans="2:15">
      <c r="C992" s="64">
        <v>40998</v>
      </c>
      <c r="D992" s="65">
        <v>1</v>
      </c>
      <c r="E992" s="72">
        <v>4441882.3600000003</v>
      </c>
      <c r="F992" s="73">
        <v>0.23</v>
      </c>
      <c r="G992" s="81">
        <v>4635056</v>
      </c>
      <c r="I992" s="69">
        <v>19312532</v>
      </c>
      <c r="J992" s="69">
        <v>23947588</v>
      </c>
      <c r="K992" s="69">
        <v>19312532</v>
      </c>
      <c r="L992" s="69">
        <v>23947588</v>
      </c>
      <c r="M992" s="70">
        <v>0.24000250200232678</v>
      </c>
      <c r="O992" s="70" t="s">
        <v>102</v>
      </c>
    </row>
    <row r="993" spans="2:15">
      <c r="C993" s="64">
        <v>41361</v>
      </c>
      <c r="D993" s="65">
        <v>1</v>
      </c>
      <c r="E993" s="72">
        <v>7280066.75</v>
      </c>
      <c r="F993" s="73">
        <v>0.3039999999164843</v>
      </c>
      <c r="G993" s="81"/>
      <c r="H993" s="81">
        <v>1820096</v>
      </c>
      <c r="I993" s="69">
        <v>23947588</v>
      </c>
      <c r="J993" s="69">
        <v>25767684</v>
      </c>
      <c r="K993" s="69">
        <v>23947588</v>
      </c>
      <c r="L993" s="69">
        <v>25767684</v>
      </c>
      <c r="M993" s="70">
        <v>0</v>
      </c>
      <c r="O993" s="70" t="s">
        <v>102</v>
      </c>
    </row>
    <row r="994" spans="2:15">
      <c r="C994" s="64">
        <v>41729</v>
      </c>
      <c r="D994" s="65">
        <v>1</v>
      </c>
      <c r="E994" s="72">
        <v>8116820.46</v>
      </c>
      <c r="F994" s="74">
        <v>0.315</v>
      </c>
      <c r="G994" s="81">
        <v>901945</v>
      </c>
      <c r="I994" s="75">
        <v>25767684</v>
      </c>
      <c r="J994" s="69">
        <v>26669629</v>
      </c>
      <c r="K994" s="69">
        <v>25767684</v>
      </c>
      <c r="L994" s="69">
        <v>26669629</v>
      </c>
      <c r="M994" s="70">
        <v>3.5002951759265599E-2</v>
      </c>
      <c r="O994" s="70" t="s">
        <v>102</v>
      </c>
    </row>
    <row r="995" spans="2:15">
      <c r="C995" s="64">
        <v>42094</v>
      </c>
      <c r="D995" s="65">
        <v>1</v>
      </c>
      <c r="E995" s="72">
        <v>8889350</v>
      </c>
      <c r="F995" s="74">
        <v>0.33331359802567934</v>
      </c>
      <c r="G995" s="68"/>
      <c r="I995" s="75">
        <v>26669629</v>
      </c>
      <c r="J995" s="69">
        <v>26669629</v>
      </c>
      <c r="K995" s="69">
        <v>26669629</v>
      </c>
      <c r="L995" s="69">
        <v>26669629</v>
      </c>
      <c r="M995" s="70">
        <v>0</v>
      </c>
      <c r="O995" s="70" t="s">
        <v>102</v>
      </c>
    </row>
    <row r="996" spans="2:15">
      <c r="C996" s="64">
        <v>42307</v>
      </c>
      <c r="D996" s="65">
        <v>1</v>
      </c>
      <c r="E996" s="72">
        <v>0</v>
      </c>
      <c r="F996" s="74">
        <v>0</v>
      </c>
      <c r="G996" s="68"/>
      <c r="H996" s="81">
        <v>1350000</v>
      </c>
      <c r="I996" s="75">
        <v>26669629</v>
      </c>
      <c r="J996" s="69">
        <v>28019629</v>
      </c>
      <c r="K996" s="69">
        <v>26669629</v>
      </c>
      <c r="L996" s="69">
        <v>28019629</v>
      </c>
      <c r="M996" s="70">
        <v>0</v>
      </c>
      <c r="O996" s="70" t="s">
        <v>102</v>
      </c>
    </row>
    <row r="997" spans="2:15">
      <c r="C997" s="64">
        <v>42460</v>
      </c>
      <c r="D997" s="65">
        <v>1</v>
      </c>
      <c r="E997" s="72">
        <v>3967663.59</v>
      </c>
      <c r="F997" s="74">
        <v>0.14160300230955949</v>
      </c>
      <c r="G997" s="68"/>
      <c r="I997" s="75">
        <v>28019629</v>
      </c>
      <c r="J997" s="69">
        <v>28019629</v>
      </c>
      <c r="K997" s="69">
        <v>28019629</v>
      </c>
      <c r="L997" s="69">
        <v>28019629</v>
      </c>
      <c r="M997" s="70">
        <v>0</v>
      </c>
      <c r="O997" s="70" t="s">
        <v>102</v>
      </c>
    </row>
    <row r="998" spans="2:15">
      <c r="C998" s="64">
        <v>42460</v>
      </c>
      <c r="D998" s="65">
        <v>1</v>
      </c>
      <c r="E998" s="72">
        <v>3967663.59</v>
      </c>
      <c r="F998" s="74">
        <v>0.14160300230955949</v>
      </c>
      <c r="G998" s="68"/>
      <c r="I998" s="75">
        <v>28019629</v>
      </c>
      <c r="J998" s="69">
        <v>28019629</v>
      </c>
      <c r="K998" s="69">
        <v>28019629</v>
      </c>
      <c r="L998" s="69">
        <v>28019629</v>
      </c>
      <c r="M998" s="70">
        <v>0</v>
      </c>
      <c r="O998" s="70" t="s">
        <v>102</v>
      </c>
    </row>
    <row r="999" spans="2:15">
      <c r="C999" s="64">
        <v>42825</v>
      </c>
      <c r="D999" s="65">
        <v>1</v>
      </c>
      <c r="E999" s="72">
        <v>0</v>
      </c>
      <c r="F999" s="74">
        <v>0</v>
      </c>
      <c r="G999" s="68"/>
      <c r="I999" s="75">
        <v>28019629</v>
      </c>
      <c r="J999" s="69">
        <v>28019629</v>
      </c>
      <c r="K999" s="69">
        <v>28019629</v>
      </c>
      <c r="L999" s="69">
        <v>28019629</v>
      </c>
      <c r="M999" s="70">
        <v>0</v>
      </c>
      <c r="O999" s="70" t="s">
        <v>102</v>
      </c>
    </row>
    <row r="1000" spans="2:15">
      <c r="C1000" s="64">
        <v>43187</v>
      </c>
      <c r="D1000" s="65">
        <v>1</v>
      </c>
      <c r="E1000" s="72">
        <v>1194107.3600000001</v>
      </c>
      <c r="F1000" s="73">
        <v>4.2616815518863586E-2</v>
      </c>
      <c r="G1000" s="68"/>
      <c r="H1000" s="68"/>
      <c r="I1000" s="69">
        <v>28019629</v>
      </c>
      <c r="J1000" s="69">
        <v>28019629</v>
      </c>
      <c r="K1000" s="69">
        <v>28019629</v>
      </c>
      <c r="L1000" s="69">
        <v>28019629</v>
      </c>
      <c r="M1000" s="70">
        <v>0</v>
      </c>
      <c r="O1000" s="70" t="s">
        <v>102</v>
      </c>
    </row>
    <row r="1001" spans="2:15">
      <c r="C1001" s="64">
        <v>43553</v>
      </c>
      <c r="D1001" s="65">
        <v>1</v>
      </c>
      <c r="E1001" s="72">
        <v>1814272.64</v>
      </c>
      <c r="F1001" s="73">
        <v>6.4750059324482842E-2</v>
      </c>
      <c r="G1001" s="68"/>
      <c r="H1001" s="68"/>
      <c r="I1001" s="69">
        <v>28019629</v>
      </c>
      <c r="J1001" s="69">
        <v>28019629</v>
      </c>
      <c r="K1001" s="69">
        <v>28019629</v>
      </c>
      <c r="L1001" s="69">
        <v>28019629</v>
      </c>
      <c r="M1001" s="70">
        <v>0</v>
      </c>
      <c r="O1001" s="70" t="s">
        <v>102</v>
      </c>
    </row>
    <row r="1002" spans="2:15">
      <c r="C1002" s="64">
        <v>43620</v>
      </c>
      <c r="D1002" s="65">
        <v>1</v>
      </c>
      <c r="E1002" s="72"/>
      <c r="F1002" s="73">
        <v>0</v>
      </c>
      <c r="G1002" s="68"/>
      <c r="H1002" s="68">
        <v>6378236</v>
      </c>
      <c r="I1002" s="69">
        <v>28019629</v>
      </c>
      <c r="J1002" s="69">
        <v>34397865</v>
      </c>
      <c r="K1002" s="69">
        <v>28019629</v>
      </c>
      <c r="L1002" s="69">
        <v>34397865</v>
      </c>
      <c r="M1002" s="70">
        <v>0</v>
      </c>
      <c r="O1002" s="70" t="s">
        <v>102</v>
      </c>
    </row>
    <row r="1003" spans="2:15">
      <c r="B1003" s="114"/>
      <c r="C1003" s="64">
        <v>43938</v>
      </c>
      <c r="D1003" s="65">
        <v>1</v>
      </c>
      <c r="E1003" s="72">
        <v>1413363.26</v>
      </c>
      <c r="F1003" s="73">
        <v>4.1088691405702073E-2</v>
      </c>
      <c r="G1003" s="68"/>
      <c r="H1003" s="68"/>
      <c r="I1003" s="69">
        <v>34397865</v>
      </c>
      <c r="J1003" s="69">
        <v>34397865</v>
      </c>
      <c r="K1003" s="69">
        <v>34397865</v>
      </c>
      <c r="L1003" s="69">
        <v>34397865</v>
      </c>
      <c r="M1003" s="70">
        <v>0</v>
      </c>
      <c r="O1003" s="70" t="s">
        <v>102</v>
      </c>
    </row>
    <row r="1004" spans="2:15">
      <c r="B1004" s="114"/>
      <c r="C1004" s="64">
        <v>44391</v>
      </c>
      <c r="D1004" s="65">
        <v>1</v>
      </c>
      <c r="E1004" s="72"/>
      <c r="F1004" s="73">
        <v>0</v>
      </c>
      <c r="G1004" s="68"/>
      <c r="H1004" s="68">
        <v>1191740</v>
      </c>
      <c r="I1004" s="69">
        <v>34397865</v>
      </c>
      <c r="J1004" s="69">
        <v>35589605</v>
      </c>
      <c r="K1004" s="69">
        <v>34397865</v>
      </c>
      <c r="L1004" s="69">
        <v>35589605</v>
      </c>
      <c r="M1004" s="70">
        <v>0</v>
      </c>
      <c r="O1004" s="70" t="s">
        <v>102</v>
      </c>
    </row>
    <row r="1005" spans="2:15">
      <c r="B1005" s="114"/>
      <c r="C1005" s="64">
        <v>44710</v>
      </c>
      <c r="D1005" s="65">
        <v>1</v>
      </c>
      <c r="E1005" s="72"/>
      <c r="F1005" s="73">
        <v>0</v>
      </c>
      <c r="G1005" s="68"/>
      <c r="H1005" s="68">
        <v>4364438</v>
      </c>
      <c r="I1005" s="69">
        <v>35589605</v>
      </c>
      <c r="J1005" s="69">
        <v>39954043</v>
      </c>
      <c r="K1005" s="69">
        <v>35589605</v>
      </c>
      <c r="L1005" s="69">
        <v>39954043</v>
      </c>
      <c r="M1005" s="70">
        <v>0</v>
      </c>
      <c r="O1005" s="70" t="s">
        <v>102</v>
      </c>
    </row>
    <row r="1006" spans="2:15">
      <c r="C1006" s="64">
        <v>45058</v>
      </c>
      <c r="D1006" s="65">
        <v>1</v>
      </c>
      <c r="E1006" s="72">
        <v>10448420.619999999</v>
      </c>
      <c r="F1006" s="74">
        <v>0.2615109719934976</v>
      </c>
      <c r="G1006" s="68"/>
      <c r="I1006" s="75">
        <v>39954043</v>
      </c>
      <c r="J1006" s="69">
        <v>39954043</v>
      </c>
      <c r="K1006" s="69">
        <v>39954043</v>
      </c>
      <c r="L1006" s="69">
        <v>39954043</v>
      </c>
      <c r="M1006" s="70">
        <v>0</v>
      </c>
      <c r="O1006" s="70" t="s">
        <v>102</v>
      </c>
    </row>
    <row r="1007" spans="2:15">
      <c r="B1007" s="146"/>
      <c r="C1007" s="147">
        <v>45435</v>
      </c>
      <c r="D1007" s="148">
        <v>1</v>
      </c>
      <c r="E1007" s="149">
        <v>959074.66</v>
      </c>
      <c r="F1007" s="150">
        <f>E1007/I1007</f>
        <v>2.4004445807899844E-2</v>
      </c>
      <c r="G1007" s="151"/>
      <c r="H1007" s="146"/>
      <c r="I1007" s="152">
        <v>39954043</v>
      </c>
      <c r="J1007" s="153">
        <v>39954043</v>
      </c>
      <c r="K1007" s="153">
        <v>39954043</v>
      </c>
      <c r="L1007" s="153">
        <v>39954043</v>
      </c>
      <c r="M1007" s="154">
        <v>0</v>
      </c>
      <c r="O1007" s="154" t="s">
        <v>102</v>
      </c>
    </row>
    <row r="1008" spans="2:15">
      <c r="B1008" s="38" t="s">
        <v>51</v>
      </c>
      <c r="C1008" s="64">
        <v>40268</v>
      </c>
      <c r="D1008" s="65">
        <v>1</v>
      </c>
      <c r="E1008" s="72">
        <v>1810400.5113754533</v>
      </c>
      <c r="F1008" s="73">
        <v>0.11529531017960712</v>
      </c>
      <c r="G1008" s="68"/>
      <c r="I1008" s="69">
        <v>15702291</v>
      </c>
      <c r="J1008" s="69">
        <v>15702291</v>
      </c>
      <c r="K1008" s="69">
        <v>15702291</v>
      </c>
      <c r="L1008" s="69">
        <v>15702291</v>
      </c>
      <c r="M1008" s="70">
        <v>0</v>
      </c>
      <c r="O1008" s="70" t="s">
        <v>102</v>
      </c>
    </row>
    <row r="1009" spans="2:15">
      <c r="C1009" s="64">
        <v>40268</v>
      </c>
      <c r="D1009" s="65">
        <v>1</v>
      </c>
      <c r="E1009" s="72">
        <v>270677.3816368815</v>
      </c>
      <c r="F1009" s="73">
        <v>0.16176783427952704</v>
      </c>
      <c r="G1009" s="68"/>
      <c r="I1009" s="69">
        <v>1673246</v>
      </c>
      <c r="J1009" s="69">
        <v>1673246</v>
      </c>
      <c r="K1009" s="69">
        <v>1673246</v>
      </c>
      <c r="L1009" s="69">
        <v>1673246</v>
      </c>
      <c r="M1009" s="70">
        <v>0</v>
      </c>
      <c r="O1009" s="70" t="s">
        <v>103</v>
      </c>
    </row>
    <row r="1010" spans="2:15">
      <c r="C1010" s="64">
        <v>40268</v>
      </c>
      <c r="D1010" s="65">
        <v>2500</v>
      </c>
      <c r="E1010" s="72">
        <v>696006.10698766506</v>
      </c>
      <c r="F1010" s="73">
        <v>404.41958569881757</v>
      </c>
      <c r="G1010" s="68"/>
      <c r="I1010" s="69">
        <v>4302500</v>
      </c>
      <c r="J1010" s="69">
        <v>4302500</v>
      </c>
      <c r="K1010" s="69">
        <v>1721</v>
      </c>
      <c r="L1010" s="69">
        <v>1721</v>
      </c>
      <c r="M1010" s="70">
        <v>0</v>
      </c>
      <c r="O1010" s="70" t="s">
        <v>103</v>
      </c>
    </row>
    <row r="1011" spans="2:15">
      <c r="C1011" s="64">
        <v>43538</v>
      </c>
      <c r="D1011" s="65">
        <v>1</v>
      </c>
      <c r="E1011" s="72">
        <v>1423871.98</v>
      </c>
      <c r="F1011" s="73">
        <v>6.3659628396428053E-2</v>
      </c>
      <c r="G1011" s="68"/>
      <c r="I1011" s="69">
        <v>22366954</v>
      </c>
      <c r="J1011" s="69">
        <v>22366954</v>
      </c>
      <c r="K1011" s="69">
        <v>22366954</v>
      </c>
      <c r="L1011" s="69">
        <v>22366954</v>
      </c>
      <c r="M1011" s="70">
        <v>0</v>
      </c>
      <c r="O1011" s="70" t="s">
        <v>102</v>
      </c>
    </row>
    <row r="1012" spans="2:15">
      <c r="C1012" s="64">
        <v>43538</v>
      </c>
      <c r="D1012" s="65">
        <v>1</v>
      </c>
      <c r="E1012" s="72">
        <v>330893.71000000002</v>
      </c>
      <c r="F1012" s="73">
        <v>8.777217052051027E-2</v>
      </c>
      <c r="G1012" s="68"/>
      <c r="I1012" s="69">
        <v>3769916</v>
      </c>
      <c r="J1012" s="69">
        <v>3769916</v>
      </c>
      <c r="K1012" s="69">
        <v>3769916</v>
      </c>
      <c r="L1012" s="69">
        <v>3769916</v>
      </c>
      <c r="M1012" s="70">
        <v>0</v>
      </c>
      <c r="O1012" s="70" t="s">
        <v>103</v>
      </c>
    </row>
    <row r="1013" spans="2:15">
      <c r="C1013" s="64">
        <v>43538</v>
      </c>
      <c r="D1013" s="65">
        <v>2500</v>
      </c>
      <c r="E1013" s="72">
        <v>484063.52</v>
      </c>
      <c r="F1013" s="73">
        <v>219.43042611060744</v>
      </c>
      <c r="G1013" s="68"/>
      <c r="I1013" s="69">
        <v>5515000</v>
      </c>
      <c r="J1013" s="69">
        <v>5515000</v>
      </c>
      <c r="K1013" s="69">
        <v>2206</v>
      </c>
      <c r="L1013" s="69">
        <v>2206</v>
      </c>
      <c r="M1013" s="70">
        <v>0</v>
      </c>
      <c r="O1013" s="70" t="s">
        <v>103</v>
      </c>
    </row>
    <row r="1014" spans="2:15">
      <c r="C1014" s="64">
        <v>44042</v>
      </c>
      <c r="D1014" s="65">
        <v>1</v>
      </c>
      <c r="E1014" s="72">
        <v>655753.56000000006</v>
      </c>
      <c r="F1014" s="73">
        <v>2.9317964350443072E-2</v>
      </c>
      <c r="G1014" s="68"/>
      <c r="I1014" s="69">
        <v>22366954</v>
      </c>
      <c r="J1014" s="69">
        <v>22366954</v>
      </c>
      <c r="K1014" s="69">
        <v>22366954</v>
      </c>
      <c r="L1014" s="69">
        <v>22366954</v>
      </c>
      <c r="M1014" s="70">
        <v>0</v>
      </c>
      <c r="O1014" s="70" t="s">
        <v>102</v>
      </c>
    </row>
    <row r="1015" spans="2:15">
      <c r="C1015" s="64">
        <v>44042</v>
      </c>
      <c r="D1015" s="65">
        <v>1</v>
      </c>
      <c r="E1015" s="72">
        <v>152390.62</v>
      </c>
      <c r="F1015" s="73">
        <v>4.0422815786876946E-2</v>
      </c>
      <c r="G1015" s="68"/>
      <c r="I1015" s="69">
        <v>3769916</v>
      </c>
      <c r="J1015" s="69">
        <v>3769916</v>
      </c>
      <c r="K1015" s="69">
        <v>3769916</v>
      </c>
      <c r="L1015" s="69">
        <v>3769916</v>
      </c>
      <c r="M1015" s="70">
        <v>0</v>
      </c>
      <c r="O1015" s="70" t="s">
        <v>103</v>
      </c>
    </row>
    <row r="1016" spans="2:15">
      <c r="C1016" s="64">
        <v>44042</v>
      </c>
      <c r="D1016" s="65">
        <v>2500</v>
      </c>
      <c r="E1016" s="72">
        <v>222931.82</v>
      </c>
      <c r="F1016" s="73">
        <v>101.05703535811423</v>
      </c>
      <c r="G1016" s="68"/>
      <c r="I1016" s="69">
        <v>5515000</v>
      </c>
      <c r="J1016" s="69">
        <v>5515000</v>
      </c>
      <c r="K1016" s="69">
        <v>2206</v>
      </c>
      <c r="L1016" s="69">
        <v>2206</v>
      </c>
      <c r="M1016" s="70">
        <v>0</v>
      </c>
      <c r="O1016" s="70" t="s">
        <v>103</v>
      </c>
    </row>
    <row r="1017" spans="2:15">
      <c r="C1017" s="64">
        <v>44330</v>
      </c>
      <c r="D1017" s="65">
        <v>1</v>
      </c>
      <c r="E1017" s="72">
        <v>910543.06</v>
      </c>
      <c r="F1017" s="73">
        <v>4.0709300873064791E-2</v>
      </c>
      <c r="G1017" s="68">
        <v>617580</v>
      </c>
      <c r="I1017" s="69">
        <v>22366954</v>
      </c>
      <c r="J1017" s="69">
        <v>22984534</v>
      </c>
      <c r="K1017" s="69">
        <v>22366954</v>
      </c>
      <c r="L1017" s="69">
        <v>22984534</v>
      </c>
      <c r="M1017" s="70">
        <v>2.7611269733017738E-2</v>
      </c>
      <c r="O1017" s="70" t="s">
        <v>102</v>
      </c>
    </row>
    <row r="1018" spans="2:15">
      <c r="C1018" s="64">
        <v>44330</v>
      </c>
      <c r="D1018" s="65">
        <v>1</v>
      </c>
      <c r="E1018" s="72">
        <v>152390.62</v>
      </c>
      <c r="F1018" s="73">
        <v>4.0422815786876946E-2</v>
      </c>
      <c r="G1018" s="68">
        <v>353473</v>
      </c>
      <c r="I1018" s="69">
        <v>3769916</v>
      </c>
      <c r="J1018" s="69">
        <v>4123389</v>
      </c>
      <c r="K1018" s="69">
        <v>3769916</v>
      </c>
      <c r="L1018" s="69">
        <v>4123389</v>
      </c>
      <c r="M1018" s="70">
        <v>9.3761505561397118E-2</v>
      </c>
      <c r="O1018" s="70" t="s">
        <v>103</v>
      </c>
    </row>
    <row r="1019" spans="2:15">
      <c r="C1019" s="64">
        <v>44330</v>
      </c>
      <c r="D1019" s="65">
        <v>2500</v>
      </c>
      <c r="E1019" s="72">
        <v>222931.82</v>
      </c>
      <c r="F1019" s="73">
        <v>101.05703535811423</v>
      </c>
      <c r="G1019" s="68"/>
      <c r="I1019" s="69">
        <v>5515000</v>
      </c>
      <c r="J1019" s="69">
        <v>5515000</v>
      </c>
      <c r="K1019" s="69">
        <v>2206</v>
      </c>
      <c r="L1019" s="69">
        <v>2206</v>
      </c>
      <c r="M1019" s="70">
        <v>0</v>
      </c>
      <c r="O1019" s="70" t="s">
        <v>103</v>
      </c>
    </row>
    <row r="1020" spans="2:15">
      <c r="C1020" s="64">
        <v>44438</v>
      </c>
      <c r="D1020" s="65">
        <v>1</v>
      </c>
      <c r="E1020" s="72">
        <v>498173.8</v>
      </c>
      <c r="F1020" s="73">
        <v>2.1674304991347659E-2</v>
      </c>
      <c r="G1020" s="68"/>
      <c r="I1020" s="69">
        <v>22984534</v>
      </c>
      <c r="J1020" s="69">
        <v>22984534</v>
      </c>
      <c r="K1020" s="69">
        <v>22984534</v>
      </c>
      <c r="L1020" s="69">
        <v>22984534</v>
      </c>
      <c r="M1020" s="70">
        <v>0</v>
      </c>
      <c r="O1020" s="70" t="s">
        <v>102</v>
      </c>
    </row>
    <row r="1021" spans="2:15">
      <c r="C1021" s="64">
        <v>44438</v>
      </c>
      <c r="D1021" s="65">
        <v>1</v>
      </c>
      <c r="E1021" s="72">
        <v>115770.64</v>
      </c>
      <c r="F1021" s="73">
        <v>2.8076574875666595E-2</v>
      </c>
      <c r="G1021" s="68"/>
      <c r="I1021" s="69">
        <v>4123389</v>
      </c>
      <c r="J1021" s="69">
        <v>4123389</v>
      </c>
      <c r="K1021" s="69">
        <v>4123389</v>
      </c>
      <c r="L1021" s="69">
        <v>4123389</v>
      </c>
      <c r="M1021" s="70">
        <v>0</v>
      </c>
      <c r="O1021" s="70" t="s">
        <v>103</v>
      </c>
    </row>
    <row r="1022" spans="2:15">
      <c r="C1022" s="64">
        <v>44438</v>
      </c>
      <c r="D1022" s="65">
        <v>2500</v>
      </c>
      <c r="E1022" s="72">
        <v>169360.56</v>
      </c>
      <c r="F1022" s="73">
        <v>76.772692656391655</v>
      </c>
      <c r="G1022" s="68"/>
      <c r="I1022" s="69">
        <v>5515000</v>
      </c>
      <c r="J1022" s="69">
        <v>5515000</v>
      </c>
      <c r="K1022" s="69">
        <v>2206</v>
      </c>
      <c r="L1022" s="69">
        <v>2206</v>
      </c>
      <c r="M1022" s="70">
        <v>0</v>
      </c>
      <c r="O1022" s="70" t="s">
        <v>103</v>
      </c>
    </row>
    <row r="1023" spans="2:15">
      <c r="B1023" s="114"/>
      <c r="C1023" s="64">
        <v>44665</v>
      </c>
      <c r="D1023" s="65">
        <v>1</v>
      </c>
      <c r="E1023" s="72">
        <v>3102912.38</v>
      </c>
      <c r="F1023" s="73">
        <v>0.13500001261717987</v>
      </c>
      <c r="G1023" s="68"/>
      <c r="H1023" s="68"/>
      <c r="I1023" s="69">
        <v>22984534</v>
      </c>
      <c r="J1023" s="69">
        <v>22984534</v>
      </c>
      <c r="K1023" s="69">
        <v>22984534</v>
      </c>
      <c r="L1023" s="69">
        <v>22984534</v>
      </c>
      <c r="M1023" s="70">
        <v>0</v>
      </c>
      <c r="O1023" s="70" t="s">
        <v>102</v>
      </c>
    </row>
    <row r="1024" spans="2:15">
      <c r="B1024" s="114"/>
      <c r="C1024" s="64">
        <v>44665</v>
      </c>
      <c r="D1024" s="65">
        <v>1</v>
      </c>
      <c r="E1024" s="72">
        <v>766003.26</v>
      </c>
      <c r="F1024" s="73">
        <v>0.1857703117508438</v>
      </c>
      <c r="G1024" s="68"/>
      <c r="H1024" s="68"/>
      <c r="I1024" s="69">
        <v>4123389</v>
      </c>
      <c r="J1024" s="69">
        <v>4123389</v>
      </c>
      <c r="K1024" s="69">
        <v>4123389</v>
      </c>
      <c r="L1024" s="69">
        <v>4123389</v>
      </c>
      <c r="M1024" s="70">
        <v>0</v>
      </c>
      <c r="O1024" s="70" t="s">
        <v>103</v>
      </c>
    </row>
    <row r="1025" spans="2:16">
      <c r="B1025" s="114"/>
      <c r="C1025" s="64">
        <v>44665</v>
      </c>
      <c r="D1025" s="65">
        <v>2500</v>
      </c>
      <c r="E1025" s="72">
        <v>1024523.27</v>
      </c>
      <c r="F1025" s="73">
        <v>464.42577969174977</v>
      </c>
      <c r="G1025" s="68"/>
      <c r="H1025" s="68"/>
      <c r="I1025" s="69">
        <v>5515000</v>
      </c>
      <c r="J1025" s="69">
        <v>5515000</v>
      </c>
      <c r="K1025" s="69">
        <v>2206</v>
      </c>
      <c r="L1025" s="69">
        <v>2206</v>
      </c>
      <c r="M1025" s="70">
        <v>0</v>
      </c>
      <c r="O1025" s="70" t="s">
        <v>103</v>
      </c>
    </row>
    <row r="1026" spans="2:16">
      <c r="B1026" s="114"/>
      <c r="C1026" s="64">
        <v>45034</v>
      </c>
      <c r="D1026" s="65">
        <v>1</v>
      </c>
      <c r="E1026" s="72">
        <v>2951115.45</v>
      </c>
      <c r="F1026" s="73">
        <v>0.1283957051293709</v>
      </c>
      <c r="G1026" s="68"/>
      <c r="H1026" s="68"/>
      <c r="I1026" s="69">
        <v>22984534</v>
      </c>
      <c r="J1026" s="69">
        <v>22984534</v>
      </c>
      <c r="K1026" s="69">
        <v>22984534</v>
      </c>
      <c r="L1026" s="69">
        <v>22984534</v>
      </c>
      <c r="M1026" s="70">
        <v>0</v>
      </c>
      <c r="O1026" s="70" t="s">
        <v>102</v>
      </c>
    </row>
    <row r="1027" spans="2:16">
      <c r="B1027" s="114"/>
      <c r="C1027" s="64">
        <v>45034</v>
      </c>
      <c r="D1027" s="65">
        <v>1</v>
      </c>
      <c r="E1027" s="72">
        <v>728529.77</v>
      </c>
      <c r="F1027" s="73">
        <v>0.1766822800371248</v>
      </c>
      <c r="G1027" s="68"/>
      <c r="H1027" s="68"/>
      <c r="I1027" s="69">
        <v>4123389</v>
      </c>
      <c r="J1027" s="69">
        <v>4123389</v>
      </c>
      <c r="K1027" s="69">
        <v>4123389</v>
      </c>
      <c r="L1027" s="69">
        <v>4123389</v>
      </c>
      <c r="M1027" s="70">
        <v>0</v>
      </c>
      <c r="O1027" s="70" t="s">
        <v>103</v>
      </c>
    </row>
    <row r="1028" spans="2:16">
      <c r="B1028" s="114"/>
      <c r="C1028" s="64">
        <v>45034</v>
      </c>
      <c r="D1028" s="65">
        <v>2500</v>
      </c>
      <c r="E1028" s="72">
        <v>974402.78</v>
      </c>
      <c r="F1028" s="73">
        <v>441.70570262919313</v>
      </c>
      <c r="G1028" s="68"/>
      <c r="H1028" s="68"/>
      <c r="I1028" s="69">
        <v>5515000</v>
      </c>
      <c r="J1028" s="69">
        <v>5515000</v>
      </c>
      <c r="K1028" s="69">
        <v>2206</v>
      </c>
      <c r="L1028" s="69">
        <v>2206</v>
      </c>
      <c r="M1028" s="70">
        <v>0</v>
      </c>
      <c r="O1028" s="70" t="s">
        <v>103</v>
      </c>
    </row>
    <row r="1029" spans="2:16">
      <c r="B1029" s="114"/>
      <c r="C1029" s="64">
        <v>45391</v>
      </c>
      <c r="D1029" s="65">
        <v>1</v>
      </c>
      <c r="E1029" s="72">
        <v>2980253.45</v>
      </c>
      <c r="F1029" s="73">
        <f t="shared" ref="F1029:F1034" si="4">E1029/K1029</f>
        <v>0.129663427154973</v>
      </c>
      <c r="G1029" s="68"/>
      <c r="H1029" s="68"/>
      <c r="I1029" s="69">
        <v>22984534</v>
      </c>
      <c r="J1029" s="69">
        <v>22984534</v>
      </c>
      <c r="K1029" s="69">
        <v>22984534</v>
      </c>
      <c r="L1029" s="69">
        <v>22984534</v>
      </c>
      <c r="M1029" s="70">
        <v>0</v>
      </c>
      <c r="O1029" s="70" t="s">
        <v>102</v>
      </c>
    </row>
    <row r="1030" spans="2:16">
      <c r="B1030" s="114"/>
      <c r="C1030" s="64">
        <v>45391</v>
      </c>
      <c r="D1030" s="65">
        <v>1</v>
      </c>
      <c r="E1030" s="72">
        <v>735722.95</v>
      </c>
      <c r="F1030" s="73">
        <f t="shared" si="4"/>
        <v>0.17842676254896153</v>
      </c>
      <c r="G1030" s="68"/>
      <c r="H1030" s="68"/>
      <c r="I1030" s="69">
        <v>4123389</v>
      </c>
      <c r="J1030" s="69">
        <v>4123389</v>
      </c>
      <c r="K1030" s="69">
        <v>4123389</v>
      </c>
      <c r="L1030" s="69">
        <v>4123389</v>
      </c>
      <c r="M1030" s="70">
        <v>0</v>
      </c>
      <c r="O1030" s="70" t="s">
        <v>103</v>
      </c>
    </row>
    <row r="1031" spans="2:16">
      <c r="B1031" s="114"/>
      <c r="C1031" s="64">
        <v>45391</v>
      </c>
      <c r="D1031" s="65">
        <v>2500</v>
      </c>
      <c r="E1031" s="72">
        <v>984023.6</v>
      </c>
      <c r="F1031" s="73">
        <f t="shared" si="4"/>
        <v>446.0669084315503</v>
      </c>
      <c r="G1031" s="68"/>
      <c r="H1031" s="68"/>
      <c r="I1031" s="69">
        <v>5515000</v>
      </c>
      <c r="J1031" s="69">
        <v>5515000</v>
      </c>
      <c r="K1031" s="69">
        <v>2206</v>
      </c>
      <c r="L1031" s="69">
        <v>2206</v>
      </c>
      <c r="M1031" s="70">
        <v>0</v>
      </c>
      <c r="O1031" s="70" t="s">
        <v>103</v>
      </c>
    </row>
    <row r="1032" spans="2:16">
      <c r="B1032" s="121"/>
      <c r="C1032" s="122">
        <v>45769</v>
      </c>
      <c r="D1032" s="123">
        <v>1</v>
      </c>
      <c r="E1032" s="124">
        <v>3103885.63</v>
      </c>
      <c r="F1032" s="125">
        <f t="shared" si="4"/>
        <v>0.13504235630794167</v>
      </c>
      <c r="G1032" s="126"/>
      <c r="H1032" s="126"/>
      <c r="I1032" s="127">
        <v>22984534</v>
      </c>
      <c r="J1032" s="127">
        <v>22984534</v>
      </c>
      <c r="K1032" s="127">
        <v>22984534</v>
      </c>
      <c r="L1032" s="127">
        <v>22984534</v>
      </c>
      <c r="M1032" s="128">
        <v>0</v>
      </c>
      <c r="O1032" s="128" t="s">
        <v>102</v>
      </c>
      <c r="P1032" s="69"/>
    </row>
    <row r="1033" spans="2:16">
      <c r="B1033" s="121"/>
      <c r="C1033" s="122">
        <v>45769</v>
      </c>
      <c r="D1033" s="123">
        <v>1</v>
      </c>
      <c r="E1033" s="124">
        <v>766254.75</v>
      </c>
      <c r="F1033" s="125">
        <f t="shared" si="4"/>
        <v>0.18583130284336502</v>
      </c>
      <c r="G1033" s="126"/>
      <c r="H1033" s="126"/>
      <c r="I1033" s="127">
        <v>4123389</v>
      </c>
      <c r="J1033" s="127">
        <v>4123389</v>
      </c>
      <c r="K1033" s="127">
        <v>4123389</v>
      </c>
      <c r="L1033" s="127">
        <v>4123389</v>
      </c>
      <c r="M1033" s="128">
        <v>0</v>
      </c>
      <c r="O1033" s="128" t="s">
        <v>103</v>
      </c>
      <c r="P1033" s="69"/>
    </row>
    <row r="1034" spans="2:16">
      <c r="B1034" s="121"/>
      <c r="C1034" s="122">
        <v>45769</v>
      </c>
      <c r="D1034" s="123">
        <v>2500</v>
      </c>
      <c r="E1034" s="124">
        <v>1024859.63</v>
      </c>
      <c r="F1034" s="125">
        <f t="shared" si="4"/>
        <v>464.57825475974613</v>
      </c>
      <c r="G1034" s="126"/>
      <c r="H1034" s="126"/>
      <c r="I1034" s="127">
        <v>5515000</v>
      </c>
      <c r="J1034" s="127">
        <v>5515000</v>
      </c>
      <c r="K1034" s="127">
        <v>2206</v>
      </c>
      <c r="L1034" s="127">
        <v>2206</v>
      </c>
      <c r="M1034" s="128">
        <v>0</v>
      </c>
      <c r="O1034" s="128" t="s">
        <v>103</v>
      </c>
      <c r="P1034" s="256"/>
    </row>
    <row r="1035" spans="2:16">
      <c r="B1035" s="38" t="s">
        <v>52</v>
      </c>
      <c r="C1035" s="64">
        <v>40997</v>
      </c>
      <c r="D1035" s="65">
        <v>1</v>
      </c>
      <c r="E1035" s="72">
        <v>14785504</v>
      </c>
      <c r="F1035" s="73">
        <v>0.35815974421701341</v>
      </c>
      <c r="G1035" s="68">
        <v>1342153</v>
      </c>
      <c r="I1035" s="69">
        <v>41281870</v>
      </c>
      <c r="J1035" s="69">
        <v>42624023</v>
      </c>
      <c r="K1035" s="69">
        <v>41281870</v>
      </c>
      <c r="L1035" s="69">
        <v>42624023</v>
      </c>
      <c r="M1035" s="70">
        <v>3.2511923515092703E-2</v>
      </c>
      <c r="O1035" s="70" t="s">
        <v>102</v>
      </c>
    </row>
    <row r="1036" spans="2:16">
      <c r="C1036" s="64">
        <v>41386</v>
      </c>
      <c r="D1036" s="65">
        <v>1</v>
      </c>
      <c r="E1036" s="72">
        <v>8928926</v>
      </c>
      <c r="F1036" s="73">
        <v>0.2094810712728829</v>
      </c>
      <c r="G1036" s="68">
        <v>8928925</v>
      </c>
      <c r="I1036" s="69">
        <v>42624023</v>
      </c>
      <c r="J1036" s="69">
        <v>51552948</v>
      </c>
      <c r="K1036" s="69">
        <v>42624023</v>
      </c>
      <c r="L1036" s="69">
        <v>51552948</v>
      </c>
      <c r="M1036" s="70">
        <v>0.20948104781193461</v>
      </c>
      <c r="O1036" s="70" t="s">
        <v>102</v>
      </c>
    </row>
    <row r="1037" spans="2:16">
      <c r="C1037" s="64">
        <v>41449</v>
      </c>
      <c r="D1037" s="65">
        <v>1</v>
      </c>
      <c r="E1037" s="72"/>
      <c r="F1037" s="73"/>
      <c r="G1037" s="68"/>
      <c r="H1037" s="68">
        <v>9700597</v>
      </c>
      <c r="I1037" s="69">
        <v>51552948</v>
      </c>
      <c r="J1037" s="69">
        <v>61253545</v>
      </c>
      <c r="K1037" s="69">
        <v>51552948</v>
      </c>
      <c r="L1037" s="69">
        <v>61253545</v>
      </c>
      <c r="M1037" s="70">
        <v>0</v>
      </c>
      <c r="O1037" s="70" t="s">
        <v>102</v>
      </c>
    </row>
    <row r="1038" spans="2:16">
      <c r="C1038" s="64">
        <v>41666</v>
      </c>
      <c r="D1038" s="65">
        <v>1</v>
      </c>
      <c r="E1038" s="72"/>
      <c r="F1038" s="73"/>
      <c r="G1038" s="68">
        <v>7999805</v>
      </c>
      <c r="H1038" s="68"/>
      <c r="I1038" s="69">
        <v>61253545</v>
      </c>
      <c r="J1038" s="69">
        <v>69253350</v>
      </c>
      <c r="K1038" s="69">
        <v>61253545</v>
      </c>
      <c r="L1038" s="69">
        <v>69253350</v>
      </c>
      <c r="M1038" s="70">
        <v>0.1306015023293754</v>
      </c>
      <c r="O1038" s="70" t="s">
        <v>102</v>
      </c>
    </row>
    <row r="1039" spans="2:16">
      <c r="C1039" s="64">
        <v>41984</v>
      </c>
      <c r="D1039" s="65">
        <v>1</v>
      </c>
      <c r="E1039" s="72">
        <v>12400000</v>
      </c>
      <c r="F1039" s="73">
        <v>0.17905271008550488</v>
      </c>
      <c r="G1039" s="68"/>
      <c r="H1039" s="68"/>
      <c r="I1039" s="69">
        <v>69253350</v>
      </c>
      <c r="J1039" s="69">
        <v>69253350</v>
      </c>
      <c r="K1039" s="69">
        <v>69253350</v>
      </c>
      <c r="L1039" s="69">
        <v>69253350</v>
      </c>
      <c r="M1039" s="70">
        <v>0</v>
      </c>
      <c r="O1039" s="70" t="s">
        <v>102</v>
      </c>
    </row>
    <row r="1040" spans="2:16">
      <c r="C1040" s="64">
        <v>41984</v>
      </c>
      <c r="D1040" s="65">
        <v>1</v>
      </c>
      <c r="E1040" s="72"/>
      <c r="F1040" s="73"/>
      <c r="G1040" s="68"/>
      <c r="H1040" s="68">
        <v>-8928925</v>
      </c>
      <c r="I1040" s="69">
        <v>69253350</v>
      </c>
      <c r="J1040" s="69">
        <v>60324425</v>
      </c>
      <c r="K1040" s="69">
        <v>69253350</v>
      </c>
      <c r="L1040" s="69">
        <v>60324425</v>
      </c>
      <c r="M1040" s="70">
        <v>0</v>
      </c>
      <c r="O1040" s="70" t="s">
        <v>102</v>
      </c>
    </row>
    <row r="1041" spans="2:15">
      <c r="C1041" s="64">
        <v>41984</v>
      </c>
      <c r="D1041" s="65">
        <v>1</v>
      </c>
      <c r="E1041" s="72"/>
      <c r="F1041" s="73"/>
      <c r="G1041" s="68"/>
      <c r="H1041" s="68">
        <v>8928925</v>
      </c>
      <c r="I1041" s="69">
        <v>60324425</v>
      </c>
      <c r="J1041" s="69">
        <v>69253350</v>
      </c>
      <c r="K1041" s="69">
        <v>60324425</v>
      </c>
      <c r="L1041" s="69">
        <v>69253350</v>
      </c>
      <c r="M1041" s="70">
        <v>0</v>
      </c>
      <c r="O1041" s="70" t="s">
        <v>102</v>
      </c>
    </row>
    <row r="1042" spans="2:15">
      <c r="C1042" s="64">
        <v>42135</v>
      </c>
      <c r="D1042" s="65">
        <v>1</v>
      </c>
      <c r="E1042" s="72">
        <v>14580813.58</v>
      </c>
      <c r="F1042" s="74">
        <v>0.21054307957665586</v>
      </c>
      <c r="G1042" s="68"/>
      <c r="I1042" s="75">
        <v>69253350</v>
      </c>
      <c r="J1042" s="69">
        <v>69253350</v>
      </c>
      <c r="K1042" s="69">
        <v>69253350</v>
      </c>
      <c r="L1042" s="69">
        <v>69253350</v>
      </c>
      <c r="M1042" s="70">
        <v>0</v>
      </c>
      <c r="O1042" s="70" t="s">
        <v>102</v>
      </c>
    </row>
    <row r="1043" spans="2:15">
      <c r="C1043" s="64">
        <v>42510</v>
      </c>
      <c r="D1043" s="65">
        <v>1</v>
      </c>
      <c r="E1043" s="72">
        <v>18470022</v>
      </c>
      <c r="F1043" s="80">
        <v>0.26670221729345944</v>
      </c>
      <c r="G1043" s="68"/>
      <c r="H1043" s="68"/>
      <c r="I1043" s="98">
        <v>69253350</v>
      </c>
      <c r="J1043" s="69">
        <v>69253350</v>
      </c>
      <c r="K1043" s="98">
        <v>69253350</v>
      </c>
      <c r="L1043" s="69">
        <v>69253350</v>
      </c>
      <c r="M1043" s="70">
        <v>0</v>
      </c>
      <c r="O1043" s="70" t="s">
        <v>102</v>
      </c>
    </row>
    <row r="1044" spans="2:15">
      <c r="C1044" s="64">
        <v>42599</v>
      </c>
      <c r="D1044" s="65">
        <v>1</v>
      </c>
      <c r="E1044" s="72">
        <v>0</v>
      </c>
      <c r="F1044" s="80">
        <v>0</v>
      </c>
      <c r="G1044" s="68"/>
      <c r="H1044" s="68">
        <v>18690487</v>
      </c>
      <c r="I1044" s="98">
        <v>69253350</v>
      </c>
      <c r="J1044" s="69">
        <v>87943837</v>
      </c>
      <c r="K1044" s="98">
        <v>69253350</v>
      </c>
      <c r="L1044" s="69">
        <v>87943837</v>
      </c>
      <c r="M1044" s="70">
        <v>0</v>
      </c>
      <c r="O1044" s="70" t="s">
        <v>102</v>
      </c>
    </row>
    <row r="1045" spans="2:15">
      <c r="C1045" s="64">
        <v>42846</v>
      </c>
      <c r="D1045" s="65">
        <v>1</v>
      </c>
      <c r="E1045" s="72">
        <v>6941708</v>
      </c>
      <c r="F1045" s="80">
        <v>7.8933422020237759E-2</v>
      </c>
      <c r="G1045" s="68"/>
      <c r="H1045" s="68"/>
      <c r="I1045" s="98">
        <v>87943837</v>
      </c>
      <c r="J1045" s="69">
        <v>87943837</v>
      </c>
      <c r="K1045" s="98">
        <v>87943837</v>
      </c>
      <c r="L1045" s="69">
        <v>87943837</v>
      </c>
      <c r="M1045" s="70">
        <v>0</v>
      </c>
      <c r="O1045" s="70" t="s">
        <v>102</v>
      </c>
    </row>
    <row r="1046" spans="2:15">
      <c r="C1046" s="64">
        <v>43202</v>
      </c>
      <c r="D1046" s="65">
        <v>1</v>
      </c>
      <c r="E1046" s="72">
        <v>5153296</v>
      </c>
      <c r="F1046" s="73">
        <v>5.8597579725797044E-2</v>
      </c>
      <c r="G1046" s="68"/>
      <c r="I1046" s="69">
        <v>87943837</v>
      </c>
      <c r="J1046" s="69">
        <v>87943837</v>
      </c>
      <c r="K1046" s="69">
        <v>87943837</v>
      </c>
      <c r="L1046" s="69">
        <v>87943837</v>
      </c>
      <c r="M1046" s="70">
        <v>0</v>
      </c>
      <c r="O1046" s="70" t="s">
        <v>102</v>
      </c>
    </row>
    <row r="1047" spans="2:15">
      <c r="C1047" s="64">
        <v>43584</v>
      </c>
      <c r="D1047" s="65">
        <v>1</v>
      </c>
      <c r="E1047" s="72">
        <v>1782071.4</v>
      </c>
      <c r="F1047" s="73">
        <v>2.0263744007439657E-2</v>
      </c>
      <c r="G1047" s="68"/>
      <c r="H1047" s="68"/>
      <c r="I1047" s="69">
        <v>87943837</v>
      </c>
      <c r="J1047" s="69">
        <v>87943837</v>
      </c>
      <c r="K1047" s="69">
        <v>87943837</v>
      </c>
      <c r="L1047" s="69">
        <v>87943837</v>
      </c>
      <c r="M1047" s="70">
        <v>0</v>
      </c>
      <c r="O1047" s="70" t="s">
        <v>102</v>
      </c>
    </row>
    <row r="1048" spans="2:15">
      <c r="B1048" s="114"/>
      <c r="C1048" s="64">
        <v>44018</v>
      </c>
      <c r="D1048" s="65">
        <v>1</v>
      </c>
      <c r="E1048" s="72">
        <v>2193482</v>
      </c>
      <c r="F1048" s="73">
        <v>2.4941850103720173E-2</v>
      </c>
      <c r="G1048" s="68"/>
      <c r="H1048" s="68">
        <v>2700000</v>
      </c>
      <c r="I1048" s="69">
        <v>87943837</v>
      </c>
      <c r="J1048" s="69">
        <v>90643837</v>
      </c>
      <c r="K1048" s="69">
        <v>87943837</v>
      </c>
      <c r="L1048" s="69">
        <v>90643837</v>
      </c>
      <c r="M1048" s="70">
        <v>0</v>
      </c>
      <c r="O1048" s="70" t="s">
        <v>102</v>
      </c>
    </row>
    <row r="1049" spans="2:15">
      <c r="B1049" s="114"/>
      <c r="C1049" s="64">
        <v>44698</v>
      </c>
      <c r="D1049" s="65">
        <v>1</v>
      </c>
      <c r="E1049" s="72">
        <v>1000000</v>
      </c>
      <c r="F1049" s="73">
        <v>1.1032189645722962E-2</v>
      </c>
      <c r="G1049" s="68"/>
      <c r="H1049" s="68"/>
      <c r="I1049" s="69">
        <v>90643837</v>
      </c>
      <c r="J1049" s="69">
        <v>90643837</v>
      </c>
      <c r="K1049" s="69">
        <v>90643837</v>
      </c>
      <c r="L1049" s="69">
        <v>90643837</v>
      </c>
      <c r="M1049" s="70">
        <v>0</v>
      </c>
      <c r="O1049" s="70" t="s">
        <v>102</v>
      </c>
    </row>
    <row r="1050" spans="2:15">
      <c r="C1050" s="64">
        <v>45036</v>
      </c>
      <c r="D1050" s="65">
        <v>1</v>
      </c>
      <c r="E1050" s="72">
        <v>826518</v>
      </c>
      <c r="F1050" s="74">
        <v>9.1183033216036512E-3</v>
      </c>
      <c r="G1050" s="68"/>
      <c r="I1050" s="75">
        <v>90643837</v>
      </c>
      <c r="J1050" s="69">
        <v>90643837</v>
      </c>
      <c r="K1050" s="69">
        <v>90643837</v>
      </c>
      <c r="L1050" s="69">
        <v>90643837</v>
      </c>
      <c r="M1050" s="70">
        <v>0</v>
      </c>
      <c r="O1050" s="70" t="s">
        <v>102</v>
      </c>
    </row>
    <row r="1051" spans="2:15">
      <c r="B1051" s="248"/>
      <c r="C1051" s="249">
        <v>45439</v>
      </c>
      <c r="D1051" s="250">
        <v>1</v>
      </c>
      <c r="E1051" s="251">
        <v>956859</v>
      </c>
      <c r="F1051" s="252">
        <f>E1051/I1051</f>
        <v>1.0556249952216828E-2</v>
      </c>
      <c r="G1051" s="253"/>
      <c r="H1051" s="253"/>
      <c r="I1051" s="254">
        <v>90643837</v>
      </c>
      <c r="J1051" s="254">
        <v>90643837</v>
      </c>
      <c r="K1051" s="254">
        <v>90643837</v>
      </c>
      <c r="L1051" s="254">
        <v>90643837</v>
      </c>
      <c r="M1051" s="255">
        <v>0</v>
      </c>
      <c r="O1051" s="255" t="s">
        <v>102</v>
      </c>
    </row>
    <row r="1052" spans="2:15">
      <c r="B1052" s="38" t="s">
        <v>70</v>
      </c>
      <c r="C1052" s="64">
        <v>43153</v>
      </c>
      <c r="D1052" s="65">
        <v>1</v>
      </c>
      <c r="E1052" s="72">
        <v>500965.5</v>
      </c>
      <c r="F1052" s="73">
        <v>0.1</v>
      </c>
      <c r="G1052" s="68"/>
      <c r="I1052" s="69">
        <v>5009655</v>
      </c>
      <c r="J1052" s="69">
        <v>5009655</v>
      </c>
      <c r="K1052" s="69">
        <v>5009655</v>
      </c>
      <c r="L1052" s="69">
        <v>5009655</v>
      </c>
      <c r="M1052" s="70">
        <v>0</v>
      </c>
      <c r="O1052" s="70" t="s">
        <v>102</v>
      </c>
    </row>
    <row r="1053" spans="2:15">
      <c r="B1053" s="114"/>
      <c r="C1053" s="64">
        <v>43518</v>
      </c>
      <c r="D1053" s="65">
        <v>1</v>
      </c>
      <c r="E1053" s="72">
        <v>601158.6</v>
      </c>
      <c r="F1053" s="73">
        <v>0.12</v>
      </c>
      <c r="G1053" s="68"/>
      <c r="H1053" s="68"/>
      <c r="I1053" s="69">
        <v>5009655</v>
      </c>
      <c r="J1053" s="69">
        <v>5009655</v>
      </c>
      <c r="K1053" s="69">
        <v>5009655</v>
      </c>
      <c r="L1053" s="69">
        <v>5009655</v>
      </c>
      <c r="M1053" s="70">
        <v>0</v>
      </c>
      <c r="O1053" s="70" t="s">
        <v>102</v>
      </c>
    </row>
    <row r="1054" spans="2:15">
      <c r="B1054" s="114"/>
      <c r="C1054" s="64">
        <v>43895</v>
      </c>
      <c r="D1054" s="65">
        <v>1</v>
      </c>
      <c r="E1054" s="72">
        <v>651255.15</v>
      </c>
      <c r="F1054" s="73">
        <v>0.13</v>
      </c>
      <c r="G1054" s="68"/>
      <c r="H1054" s="68"/>
      <c r="I1054" s="69">
        <v>5009655</v>
      </c>
      <c r="J1054" s="69">
        <v>5009655</v>
      </c>
      <c r="K1054" s="69">
        <v>5009655</v>
      </c>
      <c r="L1054" s="69">
        <v>5009655</v>
      </c>
      <c r="M1054" s="70">
        <v>0</v>
      </c>
      <c r="O1054" s="70" t="s">
        <v>102</v>
      </c>
    </row>
    <row r="1055" spans="2:15">
      <c r="B1055" s="114"/>
      <c r="C1055" s="64">
        <v>44334</v>
      </c>
      <c r="D1055" s="65">
        <v>1</v>
      </c>
      <c r="E1055" s="72">
        <v>441237</v>
      </c>
      <c r="F1055" s="73">
        <v>8.8077322689885829E-2</v>
      </c>
      <c r="G1055" s="68"/>
      <c r="H1055" s="68"/>
      <c r="I1055" s="69">
        <v>5009655</v>
      </c>
      <c r="J1055" s="69">
        <v>5009655</v>
      </c>
      <c r="K1055" s="69">
        <v>5009655</v>
      </c>
      <c r="L1055" s="69">
        <v>5009655</v>
      </c>
      <c r="M1055" s="70">
        <v>0</v>
      </c>
      <c r="O1055" s="70" t="s">
        <v>102</v>
      </c>
    </row>
    <row r="1056" spans="2:15">
      <c r="B1056" s="114"/>
      <c r="C1056" s="64">
        <v>44678</v>
      </c>
      <c r="D1056" s="65">
        <v>1</v>
      </c>
      <c r="E1056" s="72">
        <v>459576</v>
      </c>
      <c r="F1056" s="73">
        <v>9.1738053818077286E-2</v>
      </c>
      <c r="G1056" s="68"/>
      <c r="H1056" s="68"/>
      <c r="I1056" s="69">
        <v>5009655</v>
      </c>
      <c r="J1056" s="69">
        <v>5009655</v>
      </c>
      <c r="K1056" s="69">
        <v>5009655</v>
      </c>
      <c r="L1056" s="69">
        <v>5009655</v>
      </c>
      <c r="M1056" s="70">
        <v>0</v>
      </c>
      <c r="O1056" s="70" t="s">
        <v>102</v>
      </c>
    </row>
    <row r="1057" spans="2:15">
      <c r="C1057" s="64">
        <v>44986</v>
      </c>
      <c r="D1057" s="65">
        <v>1</v>
      </c>
      <c r="E1057" s="72">
        <v>377327</v>
      </c>
      <c r="F1057" s="74">
        <v>7.531995716271879E-2</v>
      </c>
      <c r="G1057" s="68"/>
      <c r="I1057" s="75">
        <v>5009655</v>
      </c>
      <c r="J1057" s="69">
        <v>5009655</v>
      </c>
      <c r="K1057" s="69">
        <v>5009655</v>
      </c>
      <c r="L1057" s="69">
        <v>5009655</v>
      </c>
      <c r="M1057" s="70">
        <v>0</v>
      </c>
      <c r="O1057" s="70" t="s">
        <v>102</v>
      </c>
    </row>
    <row r="1058" spans="2:15">
      <c r="C1058" s="64">
        <v>45366</v>
      </c>
      <c r="D1058" s="65">
        <v>1</v>
      </c>
      <c r="E1058" s="72">
        <v>426592</v>
      </c>
      <c r="F1058" s="74">
        <f>E1058/K1058</f>
        <v>8.5153967688393714E-2</v>
      </c>
      <c r="G1058" s="68"/>
      <c r="I1058" s="75">
        <v>5009655</v>
      </c>
      <c r="J1058" s="69">
        <v>5009655</v>
      </c>
      <c r="K1058" s="69">
        <v>5009655</v>
      </c>
      <c r="L1058" s="69">
        <v>5009655</v>
      </c>
      <c r="M1058" s="70">
        <v>0</v>
      </c>
      <c r="O1058" s="70" t="s">
        <v>102</v>
      </c>
    </row>
    <row r="1059" spans="2:15">
      <c r="B1059" s="121"/>
      <c r="C1059" s="122">
        <v>45748</v>
      </c>
      <c r="D1059" s="123">
        <v>1</v>
      </c>
      <c r="E1059" s="124">
        <v>686395</v>
      </c>
      <c r="F1059" s="125">
        <f>E1059/K1059</f>
        <v>0.13701442514504492</v>
      </c>
      <c r="G1059" s="126"/>
      <c r="H1059" s="126"/>
      <c r="I1059" s="127">
        <v>5009655</v>
      </c>
      <c r="J1059" s="127">
        <v>5009655</v>
      </c>
      <c r="K1059" s="127">
        <v>5009655</v>
      </c>
      <c r="L1059" s="127">
        <v>5009655</v>
      </c>
      <c r="M1059" s="128">
        <v>0</v>
      </c>
      <c r="O1059" s="128" t="s">
        <v>102</v>
      </c>
    </row>
    <row r="1060" spans="2:15">
      <c r="B1060" s="38" t="s">
        <v>71</v>
      </c>
      <c r="C1060" s="64">
        <v>43187</v>
      </c>
      <c r="D1060" s="65">
        <v>1</v>
      </c>
      <c r="E1060" s="72">
        <v>560021.16</v>
      </c>
      <c r="F1060" s="73">
        <v>0.10891655653868483</v>
      </c>
      <c r="G1060" s="68"/>
      <c r="I1060" s="69">
        <v>5141745</v>
      </c>
      <c r="J1060" s="69">
        <v>5141745</v>
      </c>
      <c r="K1060" s="69">
        <v>5141745</v>
      </c>
      <c r="L1060" s="69">
        <v>5141745</v>
      </c>
      <c r="M1060" s="70">
        <v>0</v>
      </c>
      <c r="O1060" s="70" t="s">
        <v>102</v>
      </c>
    </row>
    <row r="1061" spans="2:15">
      <c r="C1061" s="64">
        <v>43341</v>
      </c>
      <c r="D1061" s="65">
        <v>1</v>
      </c>
      <c r="E1061" s="72">
        <v>0</v>
      </c>
      <c r="F1061" s="73">
        <v>0</v>
      </c>
      <c r="G1061" s="68">
        <v>251492</v>
      </c>
      <c r="I1061" s="69">
        <v>5141745</v>
      </c>
      <c r="J1061" s="69">
        <v>5393237</v>
      </c>
      <c r="K1061" s="69">
        <v>5141745</v>
      </c>
      <c r="L1061" s="69">
        <v>5393237</v>
      </c>
      <c r="M1061" s="70">
        <v>4.8911799398842222E-2</v>
      </c>
      <c r="O1061" s="70" t="s">
        <v>102</v>
      </c>
    </row>
    <row r="1062" spans="2:15">
      <c r="C1062" s="64">
        <v>43425</v>
      </c>
      <c r="D1062" s="65">
        <v>1</v>
      </c>
      <c r="E1062" s="72">
        <v>300000</v>
      </c>
      <c r="F1062" s="73">
        <v>5.5625220994367577E-2</v>
      </c>
      <c r="G1062" s="68"/>
      <c r="I1062" s="69">
        <v>5393237</v>
      </c>
      <c r="J1062" s="69">
        <v>5393237</v>
      </c>
      <c r="K1062" s="69">
        <v>5393237</v>
      </c>
      <c r="L1062" s="69">
        <v>5393237</v>
      </c>
      <c r="M1062" s="70">
        <v>0</v>
      </c>
      <c r="O1062" s="70" t="s">
        <v>102</v>
      </c>
    </row>
    <row r="1063" spans="2:15">
      <c r="C1063" s="64">
        <v>43552</v>
      </c>
      <c r="D1063" s="65">
        <v>1</v>
      </c>
      <c r="E1063" s="72">
        <v>250295</v>
      </c>
      <c r="F1063" s="73">
        <v>4.6409048962617439E-2</v>
      </c>
      <c r="G1063" s="68"/>
      <c r="I1063" s="69">
        <v>5393237</v>
      </c>
      <c r="J1063" s="69">
        <v>5393237</v>
      </c>
      <c r="K1063" s="69">
        <v>5393237</v>
      </c>
      <c r="L1063" s="69">
        <v>5393237</v>
      </c>
      <c r="M1063" s="70">
        <v>0</v>
      </c>
      <c r="O1063" s="70" t="s">
        <v>102</v>
      </c>
    </row>
    <row r="1064" spans="2:15">
      <c r="B1064" s="114"/>
      <c r="C1064" s="64">
        <v>43796</v>
      </c>
      <c r="D1064" s="65">
        <v>1</v>
      </c>
      <c r="E1064" s="72">
        <v>420000</v>
      </c>
      <c r="F1064" s="73">
        <v>7.7875309392114608E-2</v>
      </c>
      <c r="G1064" s="68"/>
      <c r="H1064" s="68"/>
      <c r="I1064" s="69">
        <v>5393237</v>
      </c>
      <c r="J1064" s="69">
        <v>5393237</v>
      </c>
      <c r="K1064" s="69">
        <v>5393237</v>
      </c>
      <c r="L1064" s="69">
        <v>5393237</v>
      </c>
      <c r="M1064" s="70">
        <v>0</v>
      </c>
      <c r="O1064" s="70" t="s">
        <v>102</v>
      </c>
    </row>
    <row r="1065" spans="2:15">
      <c r="B1065" s="114"/>
      <c r="C1065" s="64">
        <v>43935</v>
      </c>
      <c r="D1065" s="65">
        <v>1</v>
      </c>
      <c r="E1065" s="72">
        <v>516744</v>
      </c>
      <c r="F1065" s="73">
        <v>9.5813330658378257E-2</v>
      </c>
      <c r="G1065" s="68"/>
      <c r="H1065" s="68"/>
      <c r="I1065" s="69">
        <v>5393237</v>
      </c>
      <c r="J1065" s="69">
        <v>5393237</v>
      </c>
      <c r="K1065" s="69">
        <v>5393237</v>
      </c>
      <c r="L1065" s="69">
        <v>5393237</v>
      </c>
      <c r="M1065" s="70">
        <v>0</v>
      </c>
      <c r="O1065" s="70" t="s">
        <v>102</v>
      </c>
    </row>
    <row r="1066" spans="2:15">
      <c r="B1066" s="114"/>
      <c r="C1066" s="64">
        <v>44180</v>
      </c>
      <c r="D1066" s="65">
        <v>1</v>
      </c>
      <c r="E1066" s="72">
        <v>208005</v>
      </c>
      <c r="F1066" s="73">
        <v>3.8567746976444758E-2</v>
      </c>
      <c r="G1066" s="68"/>
      <c r="H1066" s="68"/>
      <c r="I1066" s="69">
        <v>5393237</v>
      </c>
      <c r="J1066" s="69">
        <v>5393237</v>
      </c>
      <c r="K1066" s="69">
        <v>5393237</v>
      </c>
      <c r="L1066" s="69">
        <v>5393237</v>
      </c>
      <c r="M1066" s="70">
        <v>0</v>
      </c>
      <c r="O1066" s="70" t="s">
        <v>102</v>
      </c>
    </row>
    <row r="1067" spans="2:15">
      <c r="B1067" s="114"/>
      <c r="C1067" s="64">
        <v>44280</v>
      </c>
      <c r="D1067" s="65">
        <v>1</v>
      </c>
      <c r="E1067" s="72">
        <v>547049</v>
      </c>
      <c r="F1067" s="73">
        <v>0.10143240506582596</v>
      </c>
      <c r="G1067" s="68"/>
      <c r="H1067" s="68"/>
      <c r="I1067" s="69">
        <v>5393237</v>
      </c>
      <c r="J1067" s="69">
        <v>5393237</v>
      </c>
      <c r="K1067" s="69">
        <v>5393237</v>
      </c>
      <c r="L1067" s="69">
        <v>5393237</v>
      </c>
      <c r="M1067" s="70">
        <v>0</v>
      </c>
      <c r="O1067" s="70" t="s">
        <v>102</v>
      </c>
    </row>
    <row r="1068" spans="2:15">
      <c r="B1068" s="114"/>
      <c r="C1068" s="64">
        <v>44648</v>
      </c>
      <c r="D1068" s="65">
        <v>1</v>
      </c>
      <c r="E1068" s="72">
        <v>1452691</v>
      </c>
      <c r="F1068" s="73">
        <v>0.26935419303842945</v>
      </c>
      <c r="G1068" s="68"/>
      <c r="H1068" s="68"/>
      <c r="I1068" s="69">
        <v>5393237</v>
      </c>
      <c r="J1068" s="69">
        <v>5393237</v>
      </c>
      <c r="K1068" s="69">
        <v>5393237</v>
      </c>
      <c r="L1068" s="69">
        <v>5393237</v>
      </c>
      <c r="M1068" s="70">
        <v>0</v>
      </c>
      <c r="O1068" s="70" t="s">
        <v>102</v>
      </c>
    </row>
    <row r="1069" spans="2:15">
      <c r="B1069" s="114"/>
      <c r="C1069" s="64">
        <v>44888</v>
      </c>
      <c r="D1069" s="65">
        <v>1</v>
      </c>
      <c r="E1069" s="72">
        <v>269662</v>
      </c>
      <c r="F1069" s="73">
        <v>5.0000027812610495E-2</v>
      </c>
      <c r="G1069" s="68"/>
      <c r="H1069" s="68"/>
      <c r="I1069" s="69">
        <v>5393237</v>
      </c>
      <c r="J1069" s="69">
        <v>5393237</v>
      </c>
      <c r="K1069" s="69">
        <v>5393237</v>
      </c>
      <c r="L1069" s="69">
        <v>5393237</v>
      </c>
      <c r="M1069" s="70">
        <v>0</v>
      </c>
      <c r="O1069" s="70" t="s">
        <v>102</v>
      </c>
    </row>
    <row r="1070" spans="2:15">
      <c r="C1070" s="64">
        <v>45012</v>
      </c>
      <c r="D1070" s="65">
        <v>1</v>
      </c>
      <c r="E1070" s="72">
        <v>1366896</v>
      </c>
      <c r="F1070" s="74">
        <v>0.25344630692105685</v>
      </c>
      <c r="G1070" s="68"/>
      <c r="I1070" s="75">
        <v>5393237</v>
      </c>
      <c r="J1070" s="69">
        <v>5393237</v>
      </c>
      <c r="K1070" s="69">
        <v>5393237</v>
      </c>
      <c r="L1070" s="69">
        <v>5393237</v>
      </c>
      <c r="M1070" s="70">
        <v>0</v>
      </c>
      <c r="O1070" s="70" t="s">
        <v>102</v>
      </c>
    </row>
    <row r="1071" spans="2:15">
      <c r="C1071" s="64">
        <v>45258</v>
      </c>
      <c r="D1071" s="65">
        <v>1</v>
      </c>
      <c r="E1071" s="72">
        <v>323594.21999999997</v>
      </c>
      <c r="F1071" s="74">
        <f>E1071/K1071</f>
        <v>0.06</v>
      </c>
      <c r="G1071" s="68"/>
      <c r="I1071" s="75">
        <v>5393237</v>
      </c>
      <c r="J1071" s="69">
        <v>5393237</v>
      </c>
      <c r="K1071" s="69">
        <v>5393237</v>
      </c>
      <c r="L1071" s="69">
        <v>5393237</v>
      </c>
      <c r="M1071" s="70">
        <v>0</v>
      </c>
      <c r="O1071" s="70" t="s">
        <v>102</v>
      </c>
    </row>
    <row r="1072" spans="2:15">
      <c r="C1072" s="64">
        <v>45377</v>
      </c>
      <c r="D1072" s="65">
        <v>1</v>
      </c>
      <c r="E1072" s="72">
        <v>1318382</v>
      </c>
      <c r="F1072" s="74">
        <f>E1072/K1072</f>
        <v>0.24445096701665436</v>
      </c>
      <c r="G1072" s="68"/>
      <c r="I1072" s="75">
        <v>5393237</v>
      </c>
      <c r="J1072" s="69">
        <v>5393237</v>
      </c>
      <c r="K1072" s="69">
        <v>5393237</v>
      </c>
      <c r="L1072" s="69">
        <v>5393237</v>
      </c>
      <c r="M1072" s="70">
        <v>0</v>
      </c>
      <c r="O1072" s="70" t="s">
        <v>102</v>
      </c>
    </row>
    <row r="1073" spans="2:15">
      <c r="C1073" s="64">
        <v>45629</v>
      </c>
      <c r="D1073" s="65">
        <v>1</v>
      </c>
      <c r="E1073" s="72">
        <v>323594</v>
      </c>
      <c r="F1073" s="74">
        <f>E1073/K1073</f>
        <v>5.999995920817127E-2</v>
      </c>
      <c r="G1073" s="68"/>
      <c r="I1073" s="75">
        <v>5393237</v>
      </c>
      <c r="J1073" s="69">
        <v>5393237</v>
      </c>
      <c r="K1073" s="69">
        <v>5393237</v>
      </c>
      <c r="L1073" s="69">
        <v>5393237</v>
      </c>
      <c r="M1073" s="70">
        <v>0</v>
      </c>
      <c r="O1073" s="70" t="s">
        <v>102</v>
      </c>
    </row>
    <row r="1074" spans="2:15">
      <c r="B1074" s="121"/>
      <c r="C1074" s="122">
        <v>45744</v>
      </c>
      <c r="D1074" s="123">
        <v>1</v>
      </c>
      <c r="E1074" s="124">
        <v>1190205</v>
      </c>
      <c r="F1074" s="125">
        <f>E1074/K1074</f>
        <v>0.22068472051200419</v>
      </c>
      <c r="G1074" s="126"/>
      <c r="H1074" s="126"/>
      <c r="I1074" s="127">
        <v>5393237</v>
      </c>
      <c r="J1074" s="127">
        <v>5393237</v>
      </c>
      <c r="K1074" s="127">
        <v>5393237</v>
      </c>
      <c r="L1074" s="127">
        <v>5393237</v>
      </c>
      <c r="M1074" s="128">
        <v>0</v>
      </c>
      <c r="O1074" s="128" t="s">
        <v>102</v>
      </c>
    </row>
  </sheetData>
  <mergeCells count="1">
    <mergeCell ref="B3:M3"/>
  </mergeCells>
  <phoneticPr fontId="5" type="noConversion"/>
  <pageMargins left="0.75" right="0.75" top="1" bottom="1" header="0" footer="0"/>
  <pageSetup scale="50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15B63-ED27-471F-A014-27460B77BDDE}">
  <sheetPr codeName="Hoja44"/>
  <dimension ref="A1:AW18"/>
  <sheetViews>
    <sheetView showGridLines="0" topLeftCell="B5" zoomScale="75" zoomScaleNormal="75" workbookViewId="0">
      <selection activeCell="B1" sqref="B1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 ht="39.6">
      <c r="B6" s="155" t="s">
        <v>20</v>
      </c>
      <c r="C6" s="64">
        <v>37288</v>
      </c>
      <c r="D6" s="65">
        <v>40</v>
      </c>
      <c r="E6" s="168">
        <v>500000</v>
      </c>
      <c r="F6" s="220">
        <v>13.17037193130334</v>
      </c>
      <c r="G6" s="40"/>
      <c r="H6" s="40"/>
      <c r="I6" s="169">
        <v>1518560</v>
      </c>
      <c r="J6" s="169">
        <v>1518560</v>
      </c>
      <c r="K6" s="169">
        <v>37964</v>
      </c>
      <c r="L6" s="169">
        <v>37964</v>
      </c>
      <c r="M6" s="170">
        <v>0</v>
      </c>
    </row>
    <row r="7" spans="2:49">
      <c r="B7" s="156"/>
      <c r="C7" s="64">
        <v>37653</v>
      </c>
      <c r="D7" s="65">
        <v>40</v>
      </c>
      <c r="E7" s="168">
        <v>721225</v>
      </c>
      <c r="F7" s="73">
        <v>13.90125669789137</v>
      </c>
      <c r="G7" s="40">
        <v>556720</v>
      </c>
      <c r="H7" s="40"/>
      <c r="I7" s="169">
        <v>1518560</v>
      </c>
      <c r="J7" s="169">
        <v>2075280</v>
      </c>
      <c r="K7" s="169">
        <v>37964</v>
      </c>
      <c r="L7" s="169">
        <v>51882</v>
      </c>
      <c r="M7" s="170">
        <v>0.36661047307975975</v>
      </c>
    </row>
    <row r="8" spans="2:49">
      <c r="B8" s="38"/>
      <c r="C8" s="64">
        <v>38022</v>
      </c>
      <c r="D8" s="65">
        <v>40</v>
      </c>
      <c r="E8" s="168"/>
      <c r="F8" s="73" t="s">
        <v>21</v>
      </c>
      <c r="G8" s="40"/>
      <c r="H8" s="40">
        <v>110000</v>
      </c>
      <c r="I8" s="169">
        <v>2075280</v>
      </c>
      <c r="J8" s="169">
        <v>2185280</v>
      </c>
      <c r="K8" s="169">
        <v>51882</v>
      </c>
      <c r="L8" s="169">
        <v>54632</v>
      </c>
      <c r="M8" s="170">
        <v>0</v>
      </c>
    </row>
    <row r="9" spans="2:49">
      <c r="B9" s="38"/>
      <c r="C9" s="64">
        <v>38071</v>
      </c>
      <c r="D9" s="65">
        <v>40</v>
      </c>
      <c r="E9" s="168">
        <v>726423.77</v>
      </c>
      <c r="F9" s="73">
        <v>13.296671730853712</v>
      </c>
      <c r="G9" s="40"/>
      <c r="H9" s="40"/>
      <c r="I9" s="169">
        <v>2185280</v>
      </c>
      <c r="J9" s="169">
        <v>2185280</v>
      </c>
      <c r="K9" s="169">
        <v>54632</v>
      </c>
      <c r="L9" s="169">
        <v>54632</v>
      </c>
      <c r="M9" s="170">
        <v>0</v>
      </c>
    </row>
    <row r="10" spans="2:49">
      <c r="B10" s="38"/>
      <c r="C10" s="64">
        <v>38434</v>
      </c>
      <c r="D10" s="65">
        <v>40</v>
      </c>
      <c r="E10" s="168">
        <v>499788</v>
      </c>
      <c r="F10" s="73">
        <v>9.1482647532581645</v>
      </c>
      <c r="G10" s="40"/>
      <c r="H10" s="38"/>
      <c r="I10" s="169">
        <v>2185280</v>
      </c>
      <c r="J10" s="169">
        <v>2185280</v>
      </c>
      <c r="K10" s="169">
        <v>54632</v>
      </c>
      <c r="L10" s="169">
        <v>54632</v>
      </c>
      <c r="M10" s="170">
        <v>0</v>
      </c>
    </row>
    <row r="11" spans="2:49">
      <c r="B11" s="38"/>
      <c r="C11" s="64">
        <v>38798</v>
      </c>
      <c r="D11" s="65">
        <v>40</v>
      </c>
      <c r="E11" s="168">
        <v>760860.36</v>
      </c>
      <c r="F11" s="73">
        <v>13.927009078928101</v>
      </c>
      <c r="G11" s="40"/>
      <c r="H11" s="38"/>
      <c r="I11" s="169">
        <v>2185280</v>
      </c>
      <c r="J11" s="169">
        <v>2185280</v>
      </c>
      <c r="K11" s="169">
        <v>54632</v>
      </c>
      <c r="L11" s="169">
        <v>54632</v>
      </c>
      <c r="M11" s="170">
        <v>0</v>
      </c>
    </row>
    <row r="12" spans="2:49">
      <c r="B12" s="38"/>
      <c r="C12" s="64">
        <v>39128</v>
      </c>
      <c r="D12" s="65">
        <v>40</v>
      </c>
      <c r="E12" s="168">
        <v>945531.8</v>
      </c>
      <c r="F12" s="73">
        <v>17.307288768487336</v>
      </c>
      <c r="G12" s="40"/>
      <c r="H12" s="38"/>
      <c r="I12" s="169">
        <v>2185280</v>
      </c>
      <c r="J12" s="169">
        <v>2185280</v>
      </c>
      <c r="K12" s="169">
        <v>54632</v>
      </c>
      <c r="L12" s="169">
        <v>54632</v>
      </c>
      <c r="M12" s="170">
        <v>0</v>
      </c>
    </row>
    <row r="13" spans="2:49">
      <c r="B13" s="156"/>
      <c r="C13" s="64">
        <v>41165</v>
      </c>
      <c r="D13" s="65">
        <v>1</v>
      </c>
      <c r="E13" s="168"/>
      <c r="F13" s="73"/>
      <c r="G13" s="40"/>
      <c r="H13" s="40"/>
      <c r="I13" s="169">
        <v>2185280</v>
      </c>
      <c r="J13" s="169">
        <v>2185280</v>
      </c>
      <c r="K13" s="169">
        <v>2185280</v>
      </c>
      <c r="L13" s="169">
        <v>2185280</v>
      </c>
      <c r="M13" s="170">
        <v>0</v>
      </c>
    </row>
    <row r="14" spans="2:49">
      <c r="B14" s="38"/>
      <c r="C14" s="64">
        <v>41359</v>
      </c>
      <c r="D14" s="65">
        <v>1</v>
      </c>
      <c r="E14" s="168">
        <v>1166742</v>
      </c>
      <c r="F14" s="73">
        <v>0.53390961341338405</v>
      </c>
      <c r="G14" s="40"/>
      <c r="H14" s="40"/>
      <c r="I14" s="169">
        <v>2185280</v>
      </c>
      <c r="J14" s="169">
        <v>2185280</v>
      </c>
      <c r="K14" s="169">
        <v>2185280</v>
      </c>
      <c r="L14" s="169">
        <v>2185280</v>
      </c>
      <c r="M14" s="170">
        <v>0</v>
      </c>
    </row>
    <row r="15" spans="2:49">
      <c r="B15" s="38"/>
      <c r="C15" s="64">
        <v>41725</v>
      </c>
      <c r="D15" s="65">
        <v>1</v>
      </c>
      <c r="E15" s="168">
        <v>2146199</v>
      </c>
      <c r="F15" s="73">
        <v>0.98211625054912877</v>
      </c>
      <c r="G15" s="40"/>
      <c r="H15" s="40"/>
      <c r="I15" s="169">
        <v>2185280</v>
      </c>
      <c r="J15" s="169">
        <v>2185280</v>
      </c>
      <c r="K15" s="169">
        <v>2185280</v>
      </c>
      <c r="L15" s="169">
        <v>2185280</v>
      </c>
      <c r="M15" s="170">
        <v>0</v>
      </c>
    </row>
    <row r="16" spans="2:49">
      <c r="B16" s="38"/>
      <c r="C16" s="64">
        <v>42093</v>
      </c>
      <c r="D16" s="65">
        <v>1</v>
      </c>
      <c r="E16" s="168">
        <v>1519150</v>
      </c>
      <c r="F16" s="74">
        <v>0.69517407380289942</v>
      </c>
      <c r="G16" s="40">
        <v>1073315</v>
      </c>
      <c r="H16" s="38"/>
      <c r="I16" s="75">
        <v>2185280</v>
      </c>
      <c r="J16" s="169">
        <v>3258595</v>
      </c>
      <c r="K16" s="169">
        <v>2185280</v>
      </c>
      <c r="L16" s="169">
        <v>3258595</v>
      </c>
      <c r="M16" s="170">
        <v>0.49115673963977158</v>
      </c>
    </row>
    <row r="17" spans="2:13">
      <c r="B17" s="38"/>
      <c r="C17" s="64">
        <v>42446</v>
      </c>
      <c r="D17" s="65">
        <v>1</v>
      </c>
      <c r="E17" s="168">
        <v>1094764.5</v>
      </c>
      <c r="F17" s="74">
        <v>0.33596212478077209</v>
      </c>
      <c r="G17" s="40"/>
      <c r="H17" s="38"/>
      <c r="I17" s="75">
        <v>3258595</v>
      </c>
      <c r="J17" s="169">
        <v>3258595</v>
      </c>
      <c r="K17" s="169">
        <v>3258595</v>
      </c>
      <c r="L17" s="169">
        <v>3258595</v>
      </c>
      <c r="M17" s="170">
        <v>0</v>
      </c>
    </row>
    <row r="18" spans="2:13">
      <c r="B18" s="129"/>
      <c r="C18" s="130">
        <v>42816</v>
      </c>
      <c r="D18" s="131">
        <v>1</v>
      </c>
      <c r="E18" s="213">
        <v>0</v>
      </c>
      <c r="F18" s="214">
        <v>0</v>
      </c>
      <c r="G18" s="215">
        <v>684815</v>
      </c>
      <c r="H18" s="215"/>
      <c r="I18" s="216">
        <v>3258595</v>
      </c>
      <c r="J18" s="217">
        <v>3943410</v>
      </c>
      <c r="K18" s="216">
        <v>3258595</v>
      </c>
      <c r="L18" s="217">
        <v>3943410</v>
      </c>
      <c r="M18" s="218">
        <v>0.21015652451439962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3A7ED-D979-42C5-9366-82BE5FD787D7}">
  <sheetPr codeName="Hoja43"/>
  <dimension ref="A1:AW37"/>
  <sheetViews>
    <sheetView showGridLines="0" topLeftCell="B28" zoomScale="75" zoomScaleNormal="75" workbookViewId="0">
      <selection activeCell="E44" sqref="E44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19</v>
      </c>
      <c r="C6" s="64">
        <v>37343</v>
      </c>
      <c r="D6" s="65">
        <v>1</v>
      </c>
      <c r="E6" s="79">
        <v>2200000</v>
      </c>
      <c r="F6" s="139">
        <v>7.0063694267515922E-2</v>
      </c>
      <c r="G6" s="98">
        <v>2000000</v>
      </c>
      <c r="H6" s="68"/>
      <c r="I6" s="98">
        <v>31400000</v>
      </c>
      <c r="J6" s="69">
        <v>33400000</v>
      </c>
      <c r="K6" s="98">
        <v>31400000</v>
      </c>
      <c r="L6" s="69">
        <v>33400000</v>
      </c>
      <c r="M6" s="70">
        <v>6.3694267515923567E-2</v>
      </c>
    </row>
    <row r="7" spans="2:49">
      <c r="B7" s="38"/>
      <c r="C7" s="64">
        <v>37720</v>
      </c>
      <c r="D7" s="65">
        <v>1</v>
      </c>
      <c r="E7" s="79"/>
      <c r="F7" s="80">
        <v>0</v>
      </c>
      <c r="G7" s="98">
        <v>8000000</v>
      </c>
      <c r="H7" s="68"/>
      <c r="I7" s="98">
        <v>33400000</v>
      </c>
      <c r="J7" s="69">
        <v>41400000</v>
      </c>
      <c r="K7" s="98">
        <v>33400000</v>
      </c>
      <c r="L7" s="69">
        <v>41400000</v>
      </c>
      <c r="M7" s="70">
        <v>0.23952095808383234</v>
      </c>
    </row>
    <row r="8" spans="2:49">
      <c r="B8" s="38"/>
      <c r="C8" s="64">
        <v>37881</v>
      </c>
      <c r="D8" s="65">
        <v>1</v>
      </c>
      <c r="E8" s="79">
        <v>5000000</v>
      </c>
      <c r="F8" s="139">
        <v>0.12077294685990338</v>
      </c>
      <c r="G8" s="98"/>
      <c r="H8" s="68"/>
      <c r="I8" s="98">
        <v>41400000</v>
      </c>
      <c r="J8" s="69">
        <v>41400000</v>
      </c>
      <c r="K8" s="98">
        <v>41400000</v>
      </c>
      <c r="L8" s="69">
        <v>41400000</v>
      </c>
      <c r="M8" s="70">
        <v>0</v>
      </c>
    </row>
    <row r="9" spans="2:49">
      <c r="B9" s="38"/>
      <c r="C9" s="64">
        <v>38077</v>
      </c>
      <c r="D9" s="65">
        <v>1</v>
      </c>
      <c r="E9" s="79">
        <v>1500000</v>
      </c>
      <c r="F9" s="139">
        <v>3.6231884057971016E-2</v>
      </c>
      <c r="G9" s="98">
        <v>18600000</v>
      </c>
      <c r="H9" s="68"/>
      <c r="I9" s="98">
        <v>41400000</v>
      </c>
      <c r="J9" s="69">
        <v>60000000</v>
      </c>
      <c r="K9" s="98">
        <v>41400000</v>
      </c>
      <c r="L9" s="69">
        <v>60000000</v>
      </c>
      <c r="M9" s="70">
        <v>0.44927536231884058</v>
      </c>
    </row>
    <row r="10" spans="2:49">
      <c r="B10" s="38"/>
      <c r="C10" s="64">
        <v>38245</v>
      </c>
      <c r="D10" s="65">
        <v>1</v>
      </c>
      <c r="E10" s="79">
        <v>3000000</v>
      </c>
      <c r="F10" s="139">
        <v>0.05</v>
      </c>
      <c r="G10" s="98"/>
      <c r="H10" s="68"/>
      <c r="I10" s="98">
        <v>60000000</v>
      </c>
      <c r="J10" s="69">
        <v>60000000</v>
      </c>
      <c r="K10" s="98">
        <v>60000000</v>
      </c>
      <c r="L10" s="69">
        <v>60000000</v>
      </c>
      <c r="M10" s="70">
        <v>0</v>
      </c>
    </row>
    <row r="11" spans="2:49">
      <c r="B11" s="38"/>
      <c r="C11" s="64">
        <v>38433</v>
      </c>
      <c r="D11" s="65">
        <v>1</v>
      </c>
      <c r="E11" s="79">
        <v>3000000</v>
      </c>
      <c r="F11" s="139">
        <v>0.05</v>
      </c>
      <c r="G11" s="98">
        <v>10000000</v>
      </c>
      <c r="H11" s="68"/>
      <c r="I11" s="98">
        <v>60000000</v>
      </c>
      <c r="J11" s="69">
        <v>70000000</v>
      </c>
      <c r="K11" s="98">
        <v>60000000</v>
      </c>
      <c r="L11" s="69">
        <v>70000000</v>
      </c>
      <c r="M11" s="70">
        <v>0.16666666666666666</v>
      </c>
    </row>
    <row r="12" spans="2:49">
      <c r="B12" s="38"/>
      <c r="C12" s="64">
        <v>38609</v>
      </c>
      <c r="D12" s="65">
        <v>1</v>
      </c>
      <c r="E12" s="79">
        <v>4000000</v>
      </c>
      <c r="F12" s="139">
        <v>5.7142857142857141E-2</v>
      </c>
      <c r="G12" s="98"/>
      <c r="H12" s="68"/>
      <c r="I12" s="98">
        <v>70000000</v>
      </c>
      <c r="J12" s="69">
        <v>70000000</v>
      </c>
      <c r="K12" s="98">
        <v>70000000</v>
      </c>
      <c r="L12" s="69">
        <v>70000000</v>
      </c>
      <c r="M12" s="70">
        <v>0</v>
      </c>
    </row>
    <row r="13" spans="2:49">
      <c r="B13" s="38"/>
      <c r="C13" s="64">
        <v>38805</v>
      </c>
      <c r="D13" s="65">
        <v>1</v>
      </c>
      <c r="E13" s="79">
        <v>3500000</v>
      </c>
      <c r="F13" s="139">
        <v>0.05</v>
      </c>
      <c r="G13" s="98">
        <v>10000000</v>
      </c>
      <c r="H13" s="68"/>
      <c r="I13" s="98">
        <v>70000000</v>
      </c>
      <c r="J13" s="69">
        <v>80000000</v>
      </c>
      <c r="K13" s="98">
        <v>70000000</v>
      </c>
      <c r="L13" s="69">
        <v>80000000</v>
      </c>
      <c r="M13" s="70">
        <v>0.14285714285714285</v>
      </c>
    </row>
    <row r="14" spans="2:49">
      <c r="B14" s="38"/>
      <c r="C14" s="64">
        <v>38973</v>
      </c>
      <c r="D14" s="65">
        <v>1</v>
      </c>
      <c r="E14" s="79">
        <v>6500000</v>
      </c>
      <c r="F14" s="139">
        <v>8.1250000000000003E-2</v>
      </c>
      <c r="G14" s="98"/>
      <c r="H14" s="68"/>
      <c r="I14" s="98">
        <v>80000000</v>
      </c>
      <c r="J14" s="69">
        <v>80000000</v>
      </c>
      <c r="K14" s="98">
        <v>80000000</v>
      </c>
      <c r="L14" s="69">
        <v>80000000</v>
      </c>
      <c r="M14" s="70">
        <v>0</v>
      </c>
    </row>
    <row r="15" spans="2:49">
      <c r="B15" s="38"/>
      <c r="C15" s="64">
        <v>39139</v>
      </c>
      <c r="D15" s="65">
        <v>1</v>
      </c>
      <c r="E15" s="79">
        <v>7500000</v>
      </c>
      <c r="F15" s="139">
        <v>9.375E-2</v>
      </c>
      <c r="G15" s="98">
        <v>12000000</v>
      </c>
      <c r="H15" s="68"/>
      <c r="I15" s="98">
        <v>80000000</v>
      </c>
      <c r="J15" s="69">
        <v>92000000</v>
      </c>
      <c r="K15" s="98">
        <v>80000000</v>
      </c>
      <c r="L15" s="69">
        <v>92000000</v>
      </c>
      <c r="M15" s="70">
        <v>0.15</v>
      </c>
    </row>
    <row r="16" spans="2:49">
      <c r="B16" s="38"/>
      <c r="C16" s="64">
        <v>39274</v>
      </c>
      <c r="D16" s="65">
        <v>1</v>
      </c>
      <c r="E16" s="79">
        <v>5000000</v>
      </c>
      <c r="F16" s="139">
        <v>5.434782608695652E-2</v>
      </c>
      <c r="G16" s="98"/>
      <c r="H16" s="68"/>
      <c r="I16" s="98">
        <v>92000000</v>
      </c>
      <c r="J16" s="69">
        <v>92000000</v>
      </c>
      <c r="K16" s="98">
        <v>92000000</v>
      </c>
      <c r="L16" s="98">
        <v>92000000</v>
      </c>
      <c r="M16" s="70">
        <v>0</v>
      </c>
    </row>
    <row r="17" spans="2:13">
      <c r="B17" s="38"/>
      <c r="C17" s="64">
        <v>39524</v>
      </c>
      <c r="D17" s="65">
        <v>1</v>
      </c>
      <c r="E17" s="79">
        <v>4000000</v>
      </c>
      <c r="F17" s="139">
        <v>4.3478260869565216E-2</v>
      </c>
      <c r="G17" s="98">
        <v>15000000</v>
      </c>
      <c r="H17" s="68"/>
      <c r="I17" s="98">
        <v>92000000</v>
      </c>
      <c r="J17" s="69">
        <v>107000000</v>
      </c>
      <c r="K17" s="98">
        <v>92000000</v>
      </c>
      <c r="L17" s="98">
        <v>107000000</v>
      </c>
      <c r="M17" s="70">
        <v>0.16304347826086957</v>
      </c>
    </row>
    <row r="18" spans="2:13">
      <c r="B18" s="38"/>
      <c r="C18" s="64">
        <v>39903</v>
      </c>
      <c r="D18" s="65">
        <v>1</v>
      </c>
      <c r="E18" s="79">
        <v>5000000</v>
      </c>
      <c r="F18" s="139">
        <v>4.6728971962616821E-2</v>
      </c>
      <c r="G18" s="98">
        <v>17000000</v>
      </c>
      <c r="H18" s="68"/>
      <c r="I18" s="98">
        <v>107000000</v>
      </c>
      <c r="J18" s="69">
        <v>124000000</v>
      </c>
      <c r="K18" s="98">
        <v>107000000</v>
      </c>
      <c r="L18" s="98">
        <v>124000000</v>
      </c>
      <c r="M18" s="70">
        <v>0.15887850467289719</v>
      </c>
    </row>
    <row r="19" spans="2:13">
      <c r="B19" s="38"/>
      <c r="C19" s="64">
        <v>40100</v>
      </c>
      <c r="D19" s="65">
        <v>1</v>
      </c>
      <c r="E19" s="79">
        <v>3300000</v>
      </c>
      <c r="F19" s="139">
        <v>2.661290322580645E-2</v>
      </c>
      <c r="G19" s="98">
        <v>0</v>
      </c>
      <c r="H19" s="110"/>
      <c r="I19" s="98">
        <v>124000000</v>
      </c>
      <c r="J19" s="69">
        <v>124000000</v>
      </c>
      <c r="K19" s="98">
        <v>124000000</v>
      </c>
      <c r="L19" s="98">
        <v>124000000</v>
      </c>
      <c r="M19" s="70">
        <v>0</v>
      </c>
    </row>
    <row r="20" spans="2:13">
      <c r="B20" s="38"/>
      <c r="C20" s="64">
        <v>40266</v>
      </c>
      <c r="D20" s="65">
        <v>1</v>
      </c>
      <c r="E20" s="79">
        <v>3700000</v>
      </c>
      <c r="F20" s="139">
        <v>2.9838709677419355E-2</v>
      </c>
      <c r="G20" s="98">
        <v>11000000</v>
      </c>
      <c r="H20" s="68"/>
      <c r="I20" s="98">
        <v>124000000</v>
      </c>
      <c r="J20" s="69">
        <v>135000000</v>
      </c>
      <c r="K20" s="98">
        <v>124000000</v>
      </c>
      <c r="L20" s="98">
        <v>135000000</v>
      </c>
      <c r="M20" s="70">
        <v>8.8709677419354843E-2</v>
      </c>
    </row>
    <row r="21" spans="2:13">
      <c r="B21" s="38"/>
      <c r="C21" s="64">
        <v>40633</v>
      </c>
      <c r="D21" s="65">
        <v>1</v>
      </c>
      <c r="E21" s="79">
        <v>7000000</v>
      </c>
      <c r="F21" s="139">
        <v>5.185185185185185E-2</v>
      </c>
      <c r="G21" s="98">
        <v>13000000</v>
      </c>
      <c r="H21" s="68"/>
      <c r="I21" s="98">
        <v>135000000</v>
      </c>
      <c r="J21" s="69">
        <v>148000000</v>
      </c>
      <c r="K21" s="98">
        <v>135000000</v>
      </c>
      <c r="L21" s="98">
        <v>148000000</v>
      </c>
      <c r="M21" s="70">
        <v>9.6296296296296297E-2</v>
      </c>
    </row>
    <row r="22" spans="2:13">
      <c r="B22" s="38"/>
      <c r="C22" s="64">
        <v>40997</v>
      </c>
      <c r="D22" s="65">
        <v>1</v>
      </c>
      <c r="E22" s="79">
        <v>10000000</v>
      </c>
      <c r="F22" s="139">
        <v>6.7567567567567571E-2</v>
      </c>
      <c r="G22" s="98">
        <v>20000000</v>
      </c>
      <c r="H22" s="68"/>
      <c r="I22" s="98">
        <v>148000000</v>
      </c>
      <c r="J22" s="69">
        <v>168000000</v>
      </c>
      <c r="K22" s="98">
        <v>148000000</v>
      </c>
      <c r="L22" s="98">
        <v>168000000</v>
      </c>
      <c r="M22" s="70">
        <v>0.13513513513513514</v>
      </c>
    </row>
    <row r="23" spans="2:13">
      <c r="B23" s="38"/>
      <c r="C23" s="64">
        <v>41193</v>
      </c>
      <c r="D23" s="65">
        <v>1</v>
      </c>
      <c r="E23" s="79">
        <v>8000000</v>
      </c>
      <c r="F23" s="139">
        <v>4.7619047619047616E-2</v>
      </c>
      <c r="G23" s="98"/>
      <c r="H23" s="68"/>
      <c r="I23" s="98">
        <v>168000000</v>
      </c>
      <c r="J23" s="69">
        <v>168000000</v>
      </c>
      <c r="K23" s="98">
        <v>168000000</v>
      </c>
      <c r="L23" s="98">
        <v>168000000</v>
      </c>
      <c r="M23" s="70">
        <v>0</v>
      </c>
    </row>
    <row r="24" spans="2:13">
      <c r="B24" s="38"/>
      <c r="C24" s="64">
        <v>41360</v>
      </c>
      <c r="D24" s="65">
        <v>1</v>
      </c>
      <c r="E24" s="79">
        <v>4000000</v>
      </c>
      <c r="F24" s="139">
        <v>2.3809523809523808E-2</v>
      </c>
      <c r="G24" s="98">
        <v>26000000</v>
      </c>
      <c r="H24" s="68"/>
      <c r="I24" s="98">
        <v>168000000</v>
      </c>
      <c r="J24" s="69">
        <v>194000000</v>
      </c>
      <c r="K24" s="98">
        <v>168000000</v>
      </c>
      <c r="L24" s="98">
        <v>194000000</v>
      </c>
      <c r="M24" s="70">
        <v>0.15476190476190477</v>
      </c>
    </row>
    <row r="25" spans="2:13">
      <c r="B25" s="38"/>
      <c r="C25" s="64">
        <v>41712</v>
      </c>
      <c r="D25" s="65">
        <v>1</v>
      </c>
      <c r="E25" s="72">
        <v>8600000</v>
      </c>
      <c r="F25" s="74">
        <v>4.4329896907216497E-2</v>
      </c>
      <c r="G25" s="68">
        <v>18000000</v>
      </c>
      <c r="H25" s="38"/>
      <c r="I25" s="75">
        <v>194000000</v>
      </c>
      <c r="J25" s="69">
        <v>212000000</v>
      </c>
      <c r="K25" s="69">
        <v>194000000</v>
      </c>
      <c r="L25" s="69">
        <v>212000000</v>
      </c>
      <c r="M25" s="70">
        <v>9.2783505154639179E-2</v>
      </c>
    </row>
    <row r="26" spans="2:13">
      <c r="B26" s="38"/>
      <c r="C26" s="64">
        <v>42094</v>
      </c>
      <c r="D26" s="65">
        <v>1</v>
      </c>
      <c r="E26" s="72">
        <v>10843200</v>
      </c>
      <c r="F26" s="74">
        <v>5.1147169811320753E-2</v>
      </c>
      <c r="G26" s="68">
        <v>26000000</v>
      </c>
      <c r="H26" s="38"/>
      <c r="I26" s="75">
        <v>212000000</v>
      </c>
      <c r="J26" s="69">
        <v>238000000</v>
      </c>
      <c r="K26" s="69">
        <v>212000000</v>
      </c>
      <c r="L26" s="69">
        <v>238000000</v>
      </c>
      <c r="M26" s="70">
        <v>0.12264150943396226</v>
      </c>
    </row>
    <row r="27" spans="2:13">
      <c r="B27" s="38"/>
      <c r="C27" s="64">
        <v>42459</v>
      </c>
      <c r="D27" s="65">
        <v>1</v>
      </c>
      <c r="E27" s="72">
        <v>2470871.08</v>
      </c>
      <c r="F27" s="74">
        <v>1.0381811260504203E-2</v>
      </c>
      <c r="G27" s="68">
        <v>22237840</v>
      </c>
      <c r="H27" s="38"/>
      <c r="I27" s="75">
        <v>238000000</v>
      </c>
      <c r="J27" s="69">
        <v>260237840</v>
      </c>
      <c r="K27" s="69">
        <v>238000000</v>
      </c>
      <c r="L27" s="69">
        <v>260237840</v>
      </c>
      <c r="M27" s="70">
        <v>9.3436302521008402E-2</v>
      </c>
    </row>
    <row r="28" spans="2:13">
      <c r="B28" s="38"/>
      <c r="C28" s="64">
        <v>42824</v>
      </c>
      <c r="D28" s="65">
        <v>1</v>
      </c>
      <c r="E28" s="72">
        <v>5858197.8499999996</v>
      </c>
      <c r="F28" s="74">
        <v>2.2510937878980241E-2</v>
      </c>
      <c r="G28" s="68">
        <v>18212160</v>
      </c>
      <c r="H28" s="38"/>
      <c r="I28" s="75">
        <v>260237840</v>
      </c>
      <c r="J28" s="69">
        <v>278450000</v>
      </c>
      <c r="K28" s="69">
        <v>260237840</v>
      </c>
      <c r="L28" s="69">
        <v>278450000</v>
      </c>
      <c r="M28" s="70">
        <v>6.998275116332045E-2</v>
      </c>
    </row>
    <row r="29" spans="2:13">
      <c r="B29" s="114"/>
      <c r="C29" s="64">
        <v>43181</v>
      </c>
      <c r="D29" s="65">
        <v>1</v>
      </c>
      <c r="E29" s="72">
        <v>10828175.27</v>
      </c>
      <c r="F29" s="73">
        <v>3.8887323648769977E-2</v>
      </c>
      <c r="G29" s="68"/>
      <c r="H29" s="68"/>
      <c r="I29" s="69">
        <v>278450000</v>
      </c>
      <c r="J29" s="69">
        <v>278450000</v>
      </c>
      <c r="K29" s="69">
        <v>278450000</v>
      </c>
      <c r="L29" s="69">
        <v>278450000</v>
      </c>
      <c r="M29" s="70">
        <v>0</v>
      </c>
    </row>
    <row r="30" spans="2:13">
      <c r="B30" s="114"/>
      <c r="C30" s="64">
        <v>43215</v>
      </c>
      <c r="D30" s="65">
        <v>1</v>
      </c>
      <c r="E30" s="72"/>
      <c r="F30" s="73"/>
      <c r="G30" s="68">
        <v>25400000</v>
      </c>
      <c r="H30" s="68"/>
      <c r="I30" s="69">
        <v>278450000</v>
      </c>
      <c r="J30" s="69">
        <v>303850000</v>
      </c>
      <c r="K30" s="69">
        <v>278450000</v>
      </c>
      <c r="L30" s="69">
        <v>303850000</v>
      </c>
      <c r="M30" s="70">
        <v>9.1219249416412282E-2</v>
      </c>
    </row>
    <row r="31" spans="2:13">
      <c r="B31" s="114"/>
      <c r="C31" s="64">
        <v>43538</v>
      </c>
      <c r="D31" s="65">
        <v>1</v>
      </c>
      <c r="E31" s="72">
        <v>16069592.949999999</v>
      </c>
      <c r="F31" s="73">
        <v>5.2886598486095109E-2</v>
      </c>
      <c r="G31" s="68">
        <v>37620000</v>
      </c>
      <c r="H31" s="68"/>
      <c r="I31" s="69">
        <v>303850000</v>
      </c>
      <c r="J31" s="69">
        <v>341470000</v>
      </c>
      <c r="K31" s="69">
        <v>303850000</v>
      </c>
      <c r="L31" s="69">
        <v>341470000</v>
      </c>
      <c r="M31" s="70">
        <v>0.12381109099884811</v>
      </c>
    </row>
    <row r="32" spans="2:13">
      <c r="B32" s="114"/>
      <c r="C32" s="64">
        <v>43921</v>
      </c>
      <c r="D32" s="65">
        <v>1</v>
      </c>
      <c r="E32" s="72">
        <v>16508883.960000001</v>
      </c>
      <c r="F32" s="73">
        <v>4.834651348581135E-2</v>
      </c>
      <c r="G32" s="68">
        <v>38650000</v>
      </c>
      <c r="H32" s="68"/>
      <c r="I32" s="69">
        <v>341470000</v>
      </c>
      <c r="J32" s="69">
        <v>380120000</v>
      </c>
      <c r="K32" s="69">
        <v>341470000</v>
      </c>
      <c r="L32" s="69">
        <v>380120000</v>
      </c>
      <c r="M32" s="70">
        <v>0.1131871028201599</v>
      </c>
    </row>
    <row r="33" spans="2:13">
      <c r="B33" s="114"/>
      <c r="C33" s="64">
        <v>44280</v>
      </c>
      <c r="D33" s="65">
        <v>1</v>
      </c>
      <c r="E33" s="72">
        <v>3627678.06</v>
      </c>
      <c r="F33" s="73">
        <v>9.5435074713248452E-3</v>
      </c>
      <c r="G33" s="68">
        <v>14640000</v>
      </c>
      <c r="H33" s="68"/>
      <c r="I33" s="69">
        <v>380120000</v>
      </c>
      <c r="J33" s="69">
        <v>394760000</v>
      </c>
      <c r="K33" s="69">
        <v>380120000</v>
      </c>
      <c r="L33" s="69">
        <v>394760000</v>
      </c>
      <c r="M33" s="70">
        <v>3.8514153425234135E-2</v>
      </c>
    </row>
    <row r="34" spans="2:13">
      <c r="B34" s="114"/>
      <c r="C34" s="64">
        <v>44650</v>
      </c>
      <c r="D34" s="65">
        <v>1</v>
      </c>
      <c r="E34" s="72">
        <v>12363821.18</v>
      </c>
      <c r="F34" s="73">
        <v>3.1319842891883679E-2</v>
      </c>
      <c r="G34" s="68">
        <v>29200000</v>
      </c>
      <c r="H34" s="68"/>
      <c r="I34" s="69">
        <v>394760000</v>
      </c>
      <c r="J34" s="69">
        <v>423960000</v>
      </c>
      <c r="K34" s="69">
        <v>394760000</v>
      </c>
      <c r="L34" s="69">
        <v>423960000</v>
      </c>
      <c r="M34" s="70">
        <v>7.3968993819029286E-2</v>
      </c>
    </row>
    <row r="35" spans="2:13" s="38" customFormat="1">
      <c r="C35" s="64">
        <v>45015</v>
      </c>
      <c r="D35" s="65">
        <v>1</v>
      </c>
      <c r="E35" s="72">
        <v>20070510</v>
      </c>
      <c r="F35" s="74">
        <v>4.7340574582507781E-2</v>
      </c>
      <c r="G35" s="68">
        <v>54860000</v>
      </c>
      <c r="I35" s="75">
        <v>423960000</v>
      </c>
      <c r="J35" s="69">
        <v>478820000</v>
      </c>
      <c r="K35" s="69">
        <v>423960000</v>
      </c>
      <c r="L35" s="69">
        <v>478820000</v>
      </c>
      <c r="M35" s="70">
        <v>0.12939899990565149</v>
      </c>
    </row>
    <row r="36" spans="2:13" s="38" customFormat="1">
      <c r="C36" s="64">
        <v>45372</v>
      </c>
      <c r="D36" s="65">
        <v>1</v>
      </c>
      <c r="E36" s="72">
        <v>17752756.039999999</v>
      </c>
      <c r="F36" s="74">
        <f>E36/I36</f>
        <v>3.7076053715383653E-2</v>
      </c>
      <c r="G36" s="68">
        <f>J36-I36</f>
        <v>41640000</v>
      </c>
      <c r="I36" s="75">
        <f>J35</f>
        <v>478820000</v>
      </c>
      <c r="J36" s="69">
        <v>520460000</v>
      </c>
      <c r="K36" s="69">
        <f>L35</f>
        <v>478820000</v>
      </c>
      <c r="L36" s="69">
        <v>520460000</v>
      </c>
      <c r="M36" s="70">
        <f>G36/K36</f>
        <v>8.6963785973852389E-2</v>
      </c>
    </row>
    <row r="37" spans="2:13" s="38" customFormat="1">
      <c r="B37" s="121"/>
      <c r="C37" s="122">
        <v>45744</v>
      </c>
      <c r="D37" s="123">
        <v>1</v>
      </c>
      <c r="E37" s="124">
        <v>11583009.640000001</v>
      </c>
      <c r="F37" s="125">
        <f>E37/I37</f>
        <v>2.2255331130154096E-2</v>
      </c>
      <c r="G37" s="126">
        <v>27260000</v>
      </c>
      <c r="H37" s="126"/>
      <c r="I37" s="127">
        <f>J36</f>
        <v>520460000</v>
      </c>
      <c r="J37" s="127">
        <f>I37+G37</f>
        <v>547720000</v>
      </c>
      <c r="K37" s="127">
        <f>L36</f>
        <v>520460000</v>
      </c>
      <c r="L37" s="127">
        <v>520460000</v>
      </c>
      <c r="M37" s="128">
        <f>G37/K37</f>
        <v>5.2376743649848213E-2</v>
      </c>
    </row>
  </sheetData>
  <mergeCells count="1">
    <mergeCell ref="B3:M3"/>
  </mergeCells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9F1DF-0B89-4365-9D60-2629C3B9737D}">
  <sheetPr codeName="Hoja41"/>
  <dimension ref="A1:AW18"/>
  <sheetViews>
    <sheetView showGridLines="0" topLeftCell="B7" zoomScale="75" zoomScaleNormal="75" workbookViewId="0">
      <selection activeCell="B1" sqref="B1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17</v>
      </c>
      <c r="C6" s="64">
        <v>37589</v>
      </c>
      <c r="D6" s="65">
        <v>1</v>
      </c>
      <c r="E6" s="168"/>
      <c r="F6" s="220">
        <v>0</v>
      </c>
      <c r="G6" s="194">
        <v>621874</v>
      </c>
      <c r="H6" s="40"/>
      <c r="I6" s="194">
        <v>4016325.18</v>
      </c>
      <c r="J6" s="169">
        <v>4638199.18</v>
      </c>
      <c r="K6" s="194">
        <v>4016325.18</v>
      </c>
      <c r="L6" s="169">
        <v>4638199.18</v>
      </c>
      <c r="M6" s="170">
        <v>0.1548365662961583</v>
      </c>
    </row>
    <row r="7" spans="2:49">
      <c r="B7" s="38"/>
      <c r="C7" s="64">
        <v>37616</v>
      </c>
      <c r="D7" s="65">
        <v>1</v>
      </c>
      <c r="E7" s="168"/>
      <c r="F7" s="220">
        <v>0</v>
      </c>
      <c r="G7" s="194">
        <v>1047265.5</v>
      </c>
      <c r="H7" s="40"/>
      <c r="I7" s="194">
        <v>4638200</v>
      </c>
      <c r="J7" s="169">
        <v>5685465.5</v>
      </c>
      <c r="K7" s="194">
        <v>4638200</v>
      </c>
      <c r="L7" s="169">
        <v>5685465.5</v>
      </c>
      <c r="M7" s="170">
        <v>0.22579136302876116</v>
      </c>
    </row>
    <row r="8" spans="2:49">
      <c r="B8" s="38"/>
      <c r="C8" s="64">
        <v>37735</v>
      </c>
      <c r="D8" s="65">
        <v>1</v>
      </c>
      <c r="E8" s="168"/>
      <c r="F8" s="220">
        <v>0</v>
      </c>
      <c r="G8" s="194">
        <v>1036252</v>
      </c>
      <c r="H8" s="40"/>
      <c r="I8" s="194">
        <v>5685465.2699999996</v>
      </c>
      <c r="J8" s="169">
        <v>6721717.2699999996</v>
      </c>
      <c r="K8" s="194">
        <v>5685465.2699999996</v>
      </c>
      <c r="L8" s="169">
        <v>6721717.2699999996</v>
      </c>
      <c r="M8" s="170">
        <v>0.18226335942423233</v>
      </c>
    </row>
    <row r="9" spans="2:49">
      <c r="B9" s="38"/>
      <c r="C9" s="64">
        <v>37826</v>
      </c>
      <c r="D9" s="65">
        <v>1</v>
      </c>
      <c r="E9" s="168"/>
      <c r="F9" s="220">
        <v>0</v>
      </c>
      <c r="G9" s="194">
        <v>1778282</v>
      </c>
      <c r="H9" s="40"/>
      <c r="I9" s="194">
        <v>6721717.2699999996</v>
      </c>
      <c r="J9" s="169">
        <v>8499999.2699999996</v>
      </c>
      <c r="K9" s="194">
        <v>6721717.2699999996</v>
      </c>
      <c r="L9" s="169">
        <v>8499999.2699999996</v>
      </c>
      <c r="M9" s="170">
        <v>0.26455769092471815</v>
      </c>
    </row>
    <row r="10" spans="2:49">
      <c r="B10" s="38"/>
      <c r="C10" s="64">
        <v>37973</v>
      </c>
      <c r="D10" s="65">
        <v>1</v>
      </c>
      <c r="E10" s="168"/>
      <c r="F10" s="220">
        <v>0</v>
      </c>
      <c r="G10" s="194">
        <v>3000000</v>
      </c>
      <c r="H10" s="40"/>
      <c r="I10" s="194">
        <v>8499999.2699999996</v>
      </c>
      <c r="J10" s="169">
        <v>11499999.27</v>
      </c>
      <c r="K10" s="194">
        <v>8499999.2699999996</v>
      </c>
      <c r="L10" s="169">
        <v>11499999.27</v>
      </c>
      <c r="M10" s="170">
        <v>0.35294120678200952</v>
      </c>
    </row>
    <row r="11" spans="2:49">
      <c r="B11" s="38"/>
      <c r="C11" s="64">
        <v>38076</v>
      </c>
      <c r="D11" s="65">
        <v>1</v>
      </c>
      <c r="E11" s="168"/>
      <c r="F11" s="220">
        <v>0</v>
      </c>
      <c r="G11" s="194">
        <v>3748614</v>
      </c>
      <c r="H11" s="40"/>
      <c r="I11" s="194">
        <v>11499999.27</v>
      </c>
      <c r="J11" s="169">
        <v>15248613.27</v>
      </c>
      <c r="K11" s="194">
        <v>11499999.27</v>
      </c>
      <c r="L11" s="169">
        <v>15248613.27</v>
      </c>
      <c r="M11" s="170">
        <v>0.3259664554743924</v>
      </c>
    </row>
    <row r="12" spans="2:49">
      <c r="B12" s="38"/>
      <c r="C12" s="64">
        <v>38587</v>
      </c>
      <c r="D12" s="65">
        <v>1</v>
      </c>
      <c r="E12" s="168"/>
      <c r="F12" s="220">
        <v>0</v>
      </c>
      <c r="G12" s="194">
        <v>3196864.13</v>
      </c>
      <c r="H12" s="40"/>
      <c r="I12" s="194">
        <v>15248613.27</v>
      </c>
      <c r="J12" s="169">
        <v>18445477.399999999</v>
      </c>
      <c r="K12" s="194">
        <v>15248613.27</v>
      </c>
      <c r="L12" s="169">
        <v>18445477.399999999</v>
      </c>
      <c r="M12" s="170">
        <v>0.20964949883603415</v>
      </c>
    </row>
    <row r="13" spans="2:49">
      <c r="B13" s="38"/>
      <c r="C13" s="64">
        <v>38869</v>
      </c>
      <c r="D13" s="65">
        <v>1</v>
      </c>
      <c r="E13" s="168"/>
      <c r="F13" s="220">
        <v>0</v>
      </c>
      <c r="G13" s="194">
        <v>2878089.77</v>
      </c>
      <c r="H13" s="40"/>
      <c r="I13" s="194">
        <v>18445477.399999999</v>
      </c>
      <c r="J13" s="169">
        <v>21323567.169999998</v>
      </c>
      <c r="K13" s="194">
        <v>18445477.399999999</v>
      </c>
      <c r="L13" s="169">
        <v>21323567.169999998</v>
      </c>
      <c r="M13" s="170">
        <v>0.15603227325523167</v>
      </c>
    </row>
    <row r="14" spans="2:49">
      <c r="B14" s="38"/>
      <c r="C14" s="64">
        <v>38924</v>
      </c>
      <c r="D14" s="65">
        <v>1</v>
      </c>
      <c r="E14" s="168"/>
      <c r="F14" s="220">
        <v>0</v>
      </c>
      <c r="G14" s="194">
        <v>12000000</v>
      </c>
      <c r="H14" s="40"/>
      <c r="I14" s="194">
        <v>21323567.169999998</v>
      </c>
      <c r="J14" s="169">
        <v>33323567.169999998</v>
      </c>
      <c r="K14" s="194">
        <v>21323567.169999998</v>
      </c>
      <c r="L14" s="169">
        <v>33323567.169999998</v>
      </c>
      <c r="M14" s="170">
        <v>0.56275762419726516</v>
      </c>
    </row>
    <row r="15" spans="2:49">
      <c r="B15" s="38"/>
      <c r="C15" s="64">
        <v>39286</v>
      </c>
      <c r="D15" s="65">
        <v>1</v>
      </c>
      <c r="E15" s="168"/>
      <c r="F15" s="220">
        <v>0</v>
      </c>
      <c r="G15" s="194"/>
      <c r="H15" s="40">
        <v>3000000</v>
      </c>
      <c r="I15" s="194">
        <v>33323567.169999998</v>
      </c>
      <c r="J15" s="169">
        <v>36323567.170000002</v>
      </c>
      <c r="K15" s="194">
        <v>33323567.169999998</v>
      </c>
      <c r="L15" s="169">
        <v>36323567.170000002</v>
      </c>
      <c r="M15" s="170">
        <v>0</v>
      </c>
    </row>
    <row r="16" spans="2:49">
      <c r="B16" s="38"/>
      <c r="C16" s="64">
        <v>39615</v>
      </c>
      <c r="D16" s="65">
        <v>1</v>
      </c>
      <c r="E16" s="168"/>
      <c r="F16" s="220">
        <v>0</v>
      </c>
      <c r="G16" s="194"/>
      <c r="H16" s="40">
        <v>3000000</v>
      </c>
      <c r="I16" s="194">
        <v>36323567.170000002</v>
      </c>
      <c r="J16" s="169">
        <v>39323567.170000002</v>
      </c>
      <c r="K16" s="194">
        <v>36323567.170000002</v>
      </c>
      <c r="L16" s="169">
        <v>39323567.170000002</v>
      </c>
      <c r="M16" s="170">
        <v>0</v>
      </c>
    </row>
    <row r="17" spans="2:13">
      <c r="B17" s="38"/>
      <c r="C17" s="64">
        <v>41716</v>
      </c>
      <c r="D17" s="65">
        <v>1</v>
      </c>
      <c r="E17" s="168">
        <v>7853000</v>
      </c>
      <c r="F17" s="74">
        <v>0.1245981657588755</v>
      </c>
      <c r="G17" s="40"/>
      <c r="H17" s="38"/>
      <c r="I17" s="75">
        <v>63026610</v>
      </c>
      <c r="J17" s="169">
        <v>63026610</v>
      </c>
      <c r="K17" s="169">
        <v>63026610</v>
      </c>
      <c r="L17" s="169">
        <v>63026610</v>
      </c>
      <c r="M17" s="170">
        <v>0</v>
      </c>
    </row>
    <row r="18" spans="2:13">
      <c r="B18" s="146"/>
      <c r="C18" s="147">
        <v>42080</v>
      </c>
      <c r="D18" s="148">
        <v>1</v>
      </c>
      <c r="E18" s="226">
        <v>0</v>
      </c>
      <c r="F18" s="150">
        <v>0</v>
      </c>
      <c r="G18" s="227"/>
      <c r="H18" s="146"/>
      <c r="I18" s="152">
        <v>63026610</v>
      </c>
      <c r="J18" s="228">
        <v>63026610</v>
      </c>
      <c r="K18" s="228">
        <v>63026610</v>
      </c>
      <c r="L18" s="228">
        <v>63026610</v>
      </c>
      <c r="M18" s="229">
        <v>0</v>
      </c>
    </row>
  </sheetData>
  <mergeCells count="1">
    <mergeCell ref="B3:M3"/>
  </mergeCells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4F0FB-6694-4D8D-9FDF-3462159B38B8}">
  <sheetPr codeName="Hoja40"/>
  <dimension ref="A1:AW58"/>
  <sheetViews>
    <sheetView showGridLines="0" topLeftCell="C48" zoomScale="96" zoomScaleNormal="96" workbookViewId="0">
      <selection activeCell="M58" sqref="M58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16</v>
      </c>
      <c r="C6" s="64">
        <v>37349</v>
      </c>
      <c r="D6" s="65">
        <v>1</v>
      </c>
      <c r="E6" s="168"/>
      <c r="F6" s="73">
        <v>0</v>
      </c>
      <c r="G6" s="40">
        <v>21064079.300000001</v>
      </c>
      <c r="H6" s="40"/>
      <c r="I6" s="169">
        <v>32192638</v>
      </c>
      <c r="J6" s="169">
        <v>53256717.299999997</v>
      </c>
      <c r="K6" s="169">
        <v>32192638</v>
      </c>
      <c r="L6" s="169">
        <v>53256717.299999997</v>
      </c>
      <c r="M6" s="170">
        <v>0.65431355143992864</v>
      </c>
    </row>
    <row r="7" spans="2:49">
      <c r="B7" s="38"/>
      <c r="C7" s="64">
        <v>37572</v>
      </c>
      <c r="D7" s="65">
        <v>1</v>
      </c>
      <c r="E7" s="168">
        <v>1609631.86</v>
      </c>
      <c r="F7" s="220">
        <v>3.022401570364909E-2</v>
      </c>
      <c r="G7" s="40"/>
      <c r="H7" s="40"/>
      <c r="I7" s="169">
        <v>53256717.299999997</v>
      </c>
      <c r="J7" s="169">
        <v>53256717.299999997</v>
      </c>
      <c r="K7" s="169">
        <v>53256717.299999997</v>
      </c>
      <c r="L7" s="169">
        <v>53256717.299999997</v>
      </c>
      <c r="M7" s="170">
        <v>0</v>
      </c>
    </row>
    <row r="8" spans="2:49">
      <c r="B8" s="38"/>
      <c r="C8" s="64">
        <v>37873</v>
      </c>
      <c r="D8" s="65">
        <v>1</v>
      </c>
      <c r="E8" s="168"/>
      <c r="F8" s="73">
        <v>0</v>
      </c>
      <c r="G8" s="40"/>
      <c r="H8" s="40">
        <v>10243283.550000001</v>
      </c>
      <c r="I8" s="169">
        <v>53256717.299999997</v>
      </c>
      <c r="J8" s="169">
        <v>63500000.849999994</v>
      </c>
      <c r="K8" s="169">
        <v>53256717.299999997</v>
      </c>
      <c r="L8" s="169">
        <v>63500000.849999994</v>
      </c>
      <c r="M8" s="170">
        <v>0</v>
      </c>
    </row>
    <row r="9" spans="2:49">
      <c r="B9" s="38"/>
      <c r="C9" s="64">
        <v>37896</v>
      </c>
      <c r="D9" s="65">
        <v>1</v>
      </c>
      <c r="E9" s="168"/>
      <c r="F9" s="73">
        <v>0</v>
      </c>
      <c r="G9" s="40"/>
      <c r="H9" s="40">
        <v>5053799</v>
      </c>
      <c r="I9" s="169">
        <v>63500000.849999994</v>
      </c>
      <c r="J9" s="169">
        <v>68553799.849999994</v>
      </c>
      <c r="K9" s="169">
        <v>63500000.849999994</v>
      </c>
      <c r="L9" s="169">
        <v>68553799.849999994</v>
      </c>
      <c r="M9" s="170">
        <v>0</v>
      </c>
    </row>
    <row r="10" spans="2:49">
      <c r="B10" s="38"/>
      <c r="C10" s="64">
        <v>38082</v>
      </c>
      <c r="D10" s="65">
        <v>1</v>
      </c>
      <c r="E10" s="168"/>
      <c r="F10" s="73">
        <v>0</v>
      </c>
      <c r="G10" s="40">
        <v>16995707</v>
      </c>
      <c r="H10" s="40"/>
      <c r="I10" s="169">
        <v>68553799.849999994</v>
      </c>
      <c r="J10" s="169">
        <v>85549506.849999994</v>
      </c>
      <c r="K10" s="169">
        <v>68553799.849999994</v>
      </c>
      <c r="L10" s="169">
        <v>85549506.849999994</v>
      </c>
      <c r="M10" s="170">
        <v>0.24791779649250181</v>
      </c>
    </row>
    <row r="11" spans="2:49">
      <c r="B11" s="38"/>
      <c r="C11" s="64">
        <v>38118</v>
      </c>
      <c r="D11" s="65">
        <v>1</v>
      </c>
      <c r="E11" s="168">
        <v>2742151.96</v>
      </c>
      <c r="F11" s="220">
        <v>3.2053392953018525E-2</v>
      </c>
      <c r="G11" s="40"/>
      <c r="H11" s="40"/>
      <c r="I11" s="169">
        <v>85549506.849999994</v>
      </c>
      <c r="J11" s="169">
        <v>85549506.849999994</v>
      </c>
      <c r="K11" s="169">
        <v>85549506.849999994</v>
      </c>
      <c r="L11" s="169">
        <v>85549506.849999994</v>
      </c>
      <c r="M11" s="170">
        <v>0</v>
      </c>
    </row>
    <row r="12" spans="2:49">
      <c r="B12" s="38"/>
      <c r="C12" s="64">
        <v>38363</v>
      </c>
      <c r="D12" s="65">
        <v>1</v>
      </c>
      <c r="E12" s="168"/>
      <c r="F12" s="73">
        <v>0</v>
      </c>
      <c r="G12" s="40"/>
      <c r="H12" s="40">
        <v>5000000</v>
      </c>
      <c r="I12" s="169">
        <v>85549506.849999994</v>
      </c>
      <c r="J12" s="169">
        <v>90549506.849999994</v>
      </c>
      <c r="K12" s="169">
        <v>85549506.849999994</v>
      </c>
      <c r="L12" s="169">
        <v>90549506.849999994</v>
      </c>
      <c r="M12" s="170">
        <v>0</v>
      </c>
    </row>
    <row r="13" spans="2:49">
      <c r="B13" s="38"/>
      <c r="C13" s="64">
        <v>38440</v>
      </c>
      <c r="D13" s="65">
        <v>1</v>
      </c>
      <c r="E13" s="168">
        <v>717880.78</v>
      </c>
      <c r="F13" s="220">
        <v>7.9280473740095253E-3</v>
      </c>
      <c r="G13" s="40">
        <v>20450493</v>
      </c>
      <c r="H13" s="40"/>
      <c r="I13" s="169">
        <v>90549506.849999994</v>
      </c>
      <c r="J13" s="169">
        <v>110999999.84999999</v>
      </c>
      <c r="K13" s="169">
        <v>90549506.849999994</v>
      </c>
      <c r="L13" s="169">
        <v>110999999.84999999</v>
      </c>
      <c r="M13" s="170">
        <v>0.22584875071575281</v>
      </c>
    </row>
    <row r="14" spans="2:49">
      <c r="B14" s="38"/>
      <c r="C14" s="64">
        <v>38636</v>
      </c>
      <c r="D14" s="65">
        <v>1</v>
      </c>
      <c r="E14" s="168">
        <v>1665000.0127499998</v>
      </c>
      <c r="F14" s="220">
        <v>1.5000000135135133E-2</v>
      </c>
      <c r="G14" s="40"/>
      <c r="H14" s="40"/>
      <c r="I14" s="169">
        <v>110999999.84999999</v>
      </c>
      <c r="J14" s="169">
        <v>110999999.84999999</v>
      </c>
      <c r="K14" s="169">
        <v>110999999.84999999</v>
      </c>
      <c r="L14" s="169">
        <v>110999999.84999999</v>
      </c>
      <c r="M14" s="170">
        <v>0</v>
      </c>
    </row>
    <row r="15" spans="2:49">
      <c r="B15" s="38"/>
      <c r="C15" s="64">
        <v>38656</v>
      </c>
      <c r="D15" s="65">
        <v>1</v>
      </c>
      <c r="E15" s="168">
        <v>1665000.0127499998</v>
      </c>
      <c r="F15" s="220">
        <v>1.5000000135135133E-2</v>
      </c>
      <c r="G15" s="40"/>
      <c r="H15" s="40"/>
      <c r="I15" s="169">
        <v>110999999.84999999</v>
      </c>
      <c r="J15" s="169">
        <v>110999999.84999999</v>
      </c>
      <c r="K15" s="169">
        <v>110999999.84999999</v>
      </c>
      <c r="L15" s="169">
        <v>110999999.84999999</v>
      </c>
      <c r="M15" s="170">
        <v>0</v>
      </c>
    </row>
    <row r="16" spans="2:49">
      <c r="B16" s="38"/>
      <c r="C16" s="64">
        <v>38686</v>
      </c>
      <c r="D16" s="65">
        <v>1</v>
      </c>
      <c r="E16" s="168">
        <v>1665000.0127499998</v>
      </c>
      <c r="F16" s="220">
        <v>1.5000000135135133E-2</v>
      </c>
      <c r="G16" s="40"/>
      <c r="H16" s="40"/>
      <c r="I16" s="169">
        <v>110999999.84999999</v>
      </c>
      <c r="J16" s="169">
        <v>110999999.84999999</v>
      </c>
      <c r="K16" s="169">
        <v>110999999.84999999</v>
      </c>
      <c r="L16" s="169">
        <v>110999999.84999999</v>
      </c>
      <c r="M16" s="170">
        <v>0</v>
      </c>
    </row>
    <row r="17" spans="2:13">
      <c r="B17" s="38"/>
      <c r="C17" s="64">
        <v>38699</v>
      </c>
      <c r="D17" s="65">
        <v>1</v>
      </c>
      <c r="E17" s="168"/>
      <c r="F17" s="73">
        <v>0</v>
      </c>
      <c r="G17" s="40">
        <v>37064864</v>
      </c>
      <c r="H17" s="38"/>
      <c r="I17" s="169">
        <v>110999999.84999999</v>
      </c>
      <c r="J17" s="169">
        <v>148064863.84999999</v>
      </c>
      <c r="K17" s="169">
        <v>110999999.84999999</v>
      </c>
      <c r="L17" s="169">
        <v>148064863.84999999</v>
      </c>
      <c r="M17" s="170">
        <v>0.33391769414493383</v>
      </c>
    </row>
    <row r="18" spans="2:13">
      <c r="B18" s="38"/>
      <c r="C18" s="64">
        <v>38719</v>
      </c>
      <c r="D18" s="65">
        <v>1</v>
      </c>
      <c r="E18" s="168">
        <v>1665000.0127499998</v>
      </c>
      <c r="F18" s="220">
        <v>1.4999999999999999E-2</v>
      </c>
      <c r="G18" s="40"/>
      <c r="H18" s="40"/>
      <c r="I18" s="169">
        <v>148064863.84999999</v>
      </c>
      <c r="J18" s="169">
        <v>148064863.84999999</v>
      </c>
      <c r="K18" s="169">
        <v>148064863.84999999</v>
      </c>
      <c r="L18" s="169">
        <v>148064863.84999999</v>
      </c>
      <c r="M18" s="170">
        <v>0</v>
      </c>
    </row>
    <row r="19" spans="2:13">
      <c r="B19" s="38"/>
      <c r="C19" s="64">
        <v>38975</v>
      </c>
      <c r="D19" s="65">
        <v>1</v>
      </c>
      <c r="E19" s="168">
        <v>1480648.6484999999</v>
      </c>
      <c r="F19" s="220">
        <v>1.0000000067537967E-2</v>
      </c>
      <c r="G19" s="40"/>
      <c r="H19" s="40"/>
      <c r="I19" s="169">
        <v>148064863.84999999</v>
      </c>
      <c r="J19" s="169">
        <v>148064863.84999999</v>
      </c>
      <c r="K19" s="169">
        <v>148064863.84999999</v>
      </c>
      <c r="L19" s="169">
        <v>148064863.84999999</v>
      </c>
      <c r="M19" s="170">
        <v>0</v>
      </c>
    </row>
    <row r="20" spans="2:13">
      <c r="B20" s="38"/>
      <c r="C20" s="64">
        <v>39005</v>
      </c>
      <c r="D20" s="65">
        <v>1</v>
      </c>
      <c r="E20" s="168">
        <v>1480648.6484999999</v>
      </c>
      <c r="F20" s="220">
        <v>1.0000000067537967E-2</v>
      </c>
      <c r="G20" s="40"/>
      <c r="H20" s="40"/>
      <c r="I20" s="169">
        <v>148064863.84999999</v>
      </c>
      <c r="J20" s="169">
        <v>148064863.84999999</v>
      </c>
      <c r="K20" s="169">
        <v>148064863.84999999</v>
      </c>
      <c r="L20" s="169">
        <v>148064863.84999999</v>
      </c>
      <c r="M20" s="170">
        <v>0</v>
      </c>
    </row>
    <row r="21" spans="2:13">
      <c r="B21" s="38"/>
      <c r="C21" s="64">
        <v>39036</v>
      </c>
      <c r="D21" s="65">
        <v>1</v>
      </c>
      <c r="E21" s="168">
        <v>1480648.6484999999</v>
      </c>
      <c r="F21" s="220">
        <v>1.0000000067537967E-2</v>
      </c>
      <c r="G21" s="40"/>
      <c r="H21" s="40"/>
      <c r="I21" s="169">
        <v>148064863.84999999</v>
      </c>
      <c r="J21" s="169">
        <v>148064863.84999999</v>
      </c>
      <c r="K21" s="169">
        <v>148064863.84999999</v>
      </c>
      <c r="L21" s="169">
        <v>148064863.84999999</v>
      </c>
      <c r="M21" s="170">
        <v>0</v>
      </c>
    </row>
    <row r="22" spans="2:13">
      <c r="B22" s="38"/>
      <c r="C22" s="64">
        <v>39066</v>
      </c>
      <c r="D22" s="65">
        <v>1</v>
      </c>
      <c r="E22" s="168">
        <v>1480648.6484999999</v>
      </c>
      <c r="F22" s="220">
        <v>1.0000000067537967E-2</v>
      </c>
      <c r="G22" s="40"/>
      <c r="H22" s="40"/>
      <c r="I22" s="169">
        <v>148064863.84999999</v>
      </c>
      <c r="J22" s="169">
        <v>148064863.84999999</v>
      </c>
      <c r="K22" s="169">
        <v>148064863.84999999</v>
      </c>
      <c r="L22" s="169">
        <v>148064863.84999999</v>
      </c>
      <c r="M22" s="170">
        <v>0</v>
      </c>
    </row>
    <row r="23" spans="2:13">
      <c r="B23" s="38"/>
      <c r="C23" s="64">
        <v>39097</v>
      </c>
      <c r="D23" s="65">
        <v>1</v>
      </c>
      <c r="E23" s="168">
        <v>1480648.6484999999</v>
      </c>
      <c r="F23" s="220">
        <v>1.0000000067537967E-2</v>
      </c>
      <c r="G23" s="40"/>
      <c r="H23" s="40"/>
      <c r="I23" s="169">
        <v>148064863.84999999</v>
      </c>
      <c r="J23" s="169">
        <v>148064863.84999999</v>
      </c>
      <c r="K23" s="169">
        <v>148064863.84999999</v>
      </c>
      <c r="L23" s="169">
        <v>148064863.84999999</v>
      </c>
      <c r="M23" s="170">
        <v>0</v>
      </c>
    </row>
    <row r="24" spans="2:13">
      <c r="B24" s="38"/>
      <c r="C24" s="64">
        <v>39128</v>
      </c>
      <c r="D24" s="65">
        <v>1</v>
      </c>
      <c r="E24" s="168">
        <v>1480648.6484999999</v>
      </c>
      <c r="F24" s="220">
        <v>1.0000000067537967E-2</v>
      </c>
      <c r="G24" s="40"/>
      <c r="H24" s="40"/>
      <c r="I24" s="169">
        <v>148064863.84999999</v>
      </c>
      <c r="J24" s="169">
        <v>148064863.84999999</v>
      </c>
      <c r="K24" s="169">
        <v>148064863.84999999</v>
      </c>
      <c r="L24" s="169">
        <v>148064863.84999999</v>
      </c>
      <c r="M24" s="170">
        <v>0</v>
      </c>
    </row>
    <row r="25" spans="2:13">
      <c r="B25" s="38"/>
      <c r="C25" s="64">
        <v>39155</v>
      </c>
      <c r="D25" s="65">
        <v>1</v>
      </c>
      <c r="E25" s="168">
        <v>4500000</v>
      </c>
      <c r="F25" s="220">
        <v>3.0392085488686993E-2</v>
      </c>
      <c r="G25" s="40">
        <v>39935136</v>
      </c>
      <c r="H25" s="40"/>
      <c r="I25" s="169">
        <v>148064863.84999999</v>
      </c>
      <c r="J25" s="169">
        <v>187999999.84999999</v>
      </c>
      <c r="K25" s="169">
        <v>148064863.84999999</v>
      </c>
      <c r="L25" s="169">
        <v>187999999.84999999</v>
      </c>
      <c r="M25" s="170">
        <v>0.26971379273652035</v>
      </c>
    </row>
    <row r="26" spans="2:13">
      <c r="B26" s="38"/>
      <c r="C26" s="64">
        <v>39308</v>
      </c>
      <c r="D26" s="65">
        <v>1</v>
      </c>
      <c r="E26" s="168">
        <v>3760000</v>
      </c>
      <c r="F26" s="220">
        <v>0.02</v>
      </c>
      <c r="G26" s="40"/>
      <c r="H26" s="40"/>
      <c r="I26" s="169">
        <v>188000000</v>
      </c>
      <c r="J26" s="169">
        <v>188000000</v>
      </c>
      <c r="K26" s="169">
        <v>188000000</v>
      </c>
      <c r="L26" s="169">
        <v>188000000</v>
      </c>
      <c r="M26" s="170">
        <v>0</v>
      </c>
    </row>
    <row r="27" spans="2:13">
      <c r="B27" s="38"/>
      <c r="C27" s="64">
        <v>39339</v>
      </c>
      <c r="D27" s="65">
        <v>1</v>
      </c>
      <c r="E27" s="168">
        <v>1880000</v>
      </c>
      <c r="F27" s="220">
        <v>0.01</v>
      </c>
      <c r="G27" s="40"/>
      <c r="H27" s="40"/>
      <c r="I27" s="169">
        <v>188000000</v>
      </c>
      <c r="J27" s="169">
        <v>188000000</v>
      </c>
      <c r="K27" s="169">
        <v>188000000</v>
      </c>
      <c r="L27" s="169">
        <v>188000000</v>
      </c>
      <c r="M27" s="170">
        <v>0</v>
      </c>
    </row>
    <row r="28" spans="2:13">
      <c r="B28" s="38"/>
      <c r="C28" s="64">
        <v>39395</v>
      </c>
      <c r="D28" s="65">
        <v>1</v>
      </c>
      <c r="E28" s="168">
        <v>3760000</v>
      </c>
      <c r="F28" s="220">
        <v>0.02</v>
      </c>
      <c r="G28" s="40"/>
      <c r="H28" s="40"/>
      <c r="I28" s="169">
        <v>188000000</v>
      </c>
      <c r="J28" s="169">
        <v>188000000</v>
      </c>
      <c r="K28" s="169">
        <v>188000000</v>
      </c>
      <c r="L28" s="169">
        <v>188000000</v>
      </c>
      <c r="M28" s="170">
        <v>0</v>
      </c>
    </row>
    <row r="29" spans="2:13">
      <c r="B29" s="38"/>
      <c r="C29" s="64">
        <v>39416</v>
      </c>
      <c r="D29" s="65">
        <v>1</v>
      </c>
      <c r="E29" s="168">
        <v>1880000</v>
      </c>
      <c r="F29" s="220">
        <v>0.01</v>
      </c>
      <c r="G29" s="40"/>
      <c r="H29" s="40"/>
      <c r="I29" s="169">
        <v>188000000</v>
      </c>
      <c r="J29" s="169">
        <v>188000000</v>
      </c>
      <c r="K29" s="169">
        <v>188000000</v>
      </c>
      <c r="L29" s="169">
        <v>188000000</v>
      </c>
      <c r="M29" s="170">
        <v>0</v>
      </c>
    </row>
    <row r="30" spans="2:13">
      <c r="B30" s="38"/>
      <c r="C30" s="64">
        <v>39446</v>
      </c>
      <c r="D30" s="65">
        <v>1</v>
      </c>
      <c r="E30" s="168">
        <v>1880000</v>
      </c>
      <c r="F30" s="220">
        <v>0.01</v>
      </c>
      <c r="G30" s="40"/>
      <c r="H30" s="40"/>
      <c r="I30" s="169">
        <v>188000000</v>
      </c>
      <c r="J30" s="169">
        <v>188000000</v>
      </c>
      <c r="K30" s="169">
        <v>188000000</v>
      </c>
      <c r="L30" s="169">
        <v>188000000</v>
      </c>
      <c r="M30" s="170">
        <v>0</v>
      </c>
    </row>
    <row r="31" spans="2:13">
      <c r="B31" s="38"/>
      <c r="C31" s="64">
        <v>39616</v>
      </c>
      <c r="D31" s="65">
        <v>1</v>
      </c>
      <c r="E31" s="168"/>
      <c r="F31" s="220">
        <v>0</v>
      </c>
      <c r="G31" s="40">
        <v>27000000</v>
      </c>
      <c r="H31" s="224"/>
      <c r="I31" s="169">
        <v>188000000</v>
      </c>
      <c r="J31" s="169">
        <v>215000000</v>
      </c>
      <c r="K31" s="169">
        <v>188000000</v>
      </c>
      <c r="L31" s="169">
        <v>215000000</v>
      </c>
      <c r="M31" s="170">
        <v>0.14361702127659576</v>
      </c>
    </row>
    <row r="32" spans="2:13">
      <c r="B32" s="67"/>
      <c r="C32" s="64">
        <v>39616</v>
      </c>
      <c r="D32" s="65">
        <v>1</v>
      </c>
      <c r="E32" s="168">
        <v>11280000</v>
      </c>
      <c r="F32" s="220">
        <v>0.06</v>
      </c>
      <c r="G32" s="40"/>
      <c r="H32" s="40"/>
      <c r="I32" s="169">
        <v>188000000</v>
      </c>
      <c r="J32" s="169">
        <v>215000000</v>
      </c>
      <c r="K32" s="169">
        <v>188000000</v>
      </c>
      <c r="L32" s="169">
        <v>215000000</v>
      </c>
      <c r="M32" s="170">
        <v>0</v>
      </c>
    </row>
    <row r="33" spans="2:13">
      <c r="B33" s="67"/>
      <c r="C33" s="64">
        <v>39889</v>
      </c>
      <c r="D33" s="65">
        <v>1</v>
      </c>
      <c r="E33" s="168">
        <v>18000000</v>
      </c>
      <c r="F33" s="220">
        <v>8.3720930232558138E-2</v>
      </c>
      <c r="G33" s="40"/>
      <c r="H33" s="40"/>
      <c r="I33" s="169">
        <v>215000000</v>
      </c>
      <c r="J33" s="169">
        <v>215000000</v>
      </c>
      <c r="K33" s="169">
        <v>215000000</v>
      </c>
      <c r="L33" s="169">
        <v>215000000</v>
      </c>
      <c r="M33" s="170">
        <v>0</v>
      </c>
    </row>
    <row r="34" spans="2:13">
      <c r="B34" s="67"/>
      <c r="C34" s="64">
        <v>39980</v>
      </c>
      <c r="D34" s="65">
        <v>1</v>
      </c>
      <c r="E34" s="168"/>
      <c r="F34" s="220"/>
      <c r="G34" s="40">
        <v>60000000</v>
      </c>
      <c r="H34" s="40"/>
      <c r="I34" s="169">
        <v>215000000</v>
      </c>
      <c r="J34" s="169">
        <v>275000000</v>
      </c>
      <c r="K34" s="169">
        <v>215000000</v>
      </c>
      <c r="L34" s="169">
        <v>275000000</v>
      </c>
      <c r="M34" s="170">
        <v>0.27906976744186046</v>
      </c>
    </row>
    <row r="35" spans="2:13">
      <c r="B35" s="67"/>
      <c r="C35" s="64">
        <v>40072</v>
      </c>
      <c r="D35" s="65">
        <v>1</v>
      </c>
      <c r="E35" s="168">
        <v>10000000</v>
      </c>
      <c r="F35" s="220">
        <v>3.6363636363636362E-2</v>
      </c>
      <c r="G35" s="40"/>
      <c r="H35" s="40"/>
      <c r="I35" s="169">
        <v>275000000</v>
      </c>
      <c r="J35" s="169">
        <v>275000000</v>
      </c>
      <c r="K35" s="169">
        <v>275000000</v>
      </c>
      <c r="L35" s="169">
        <v>275000000</v>
      </c>
      <c r="M35" s="170">
        <v>0</v>
      </c>
    </row>
    <row r="36" spans="2:13">
      <c r="B36" s="67"/>
      <c r="C36" s="64">
        <v>40261</v>
      </c>
      <c r="D36" s="65">
        <v>1</v>
      </c>
      <c r="E36" s="168">
        <v>13000000</v>
      </c>
      <c r="F36" s="220">
        <v>4.7272727272727272E-2</v>
      </c>
      <c r="G36" s="40">
        <v>33000000</v>
      </c>
      <c r="H36" s="40"/>
      <c r="I36" s="169">
        <v>275000000</v>
      </c>
      <c r="J36" s="169">
        <v>308000000</v>
      </c>
      <c r="K36" s="169">
        <v>275000000</v>
      </c>
      <c r="L36" s="169">
        <v>308000000</v>
      </c>
      <c r="M36" s="170">
        <v>0.12</v>
      </c>
    </row>
    <row r="37" spans="2:13">
      <c r="B37" s="67"/>
      <c r="C37" s="64">
        <v>40395</v>
      </c>
      <c r="D37" s="65">
        <v>1</v>
      </c>
      <c r="E37" s="168">
        <v>0</v>
      </c>
      <c r="F37" s="220">
        <v>0</v>
      </c>
      <c r="G37" s="40">
        <v>50000000</v>
      </c>
      <c r="H37" s="40"/>
      <c r="I37" s="169">
        <v>308000000</v>
      </c>
      <c r="J37" s="169">
        <v>358000000</v>
      </c>
      <c r="K37" s="169">
        <v>308000000</v>
      </c>
      <c r="L37" s="169">
        <v>358000000</v>
      </c>
      <c r="M37" s="170">
        <v>0.16233766233766234</v>
      </c>
    </row>
    <row r="38" spans="2:13">
      <c r="B38" s="67"/>
      <c r="C38" s="64">
        <v>40625</v>
      </c>
      <c r="D38" s="65">
        <v>1</v>
      </c>
      <c r="E38" s="168">
        <v>8000000</v>
      </c>
      <c r="F38" s="220">
        <v>2.23463687150838E-2</v>
      </c>
      <c r="G38" s="40">
        <v>63500000</v>
      </c>
      <c r="H38" s="40"/>
      <c r="I38" s="169">
        <v>358000000</v>
      </c>
      <c r="J38" s="169">
        <v>421500000</v>
      </c>
      <c r="K38" s="169">
        <v>358000000</v>
      </c>
      <c r="L38" s="169">
        <v>421500000</v>
      </c>
      <c r="M38" s="170">
        <v>0.17737430167597765</v>
      </c>
    </row>
    <row r="39" spans="2:13">
      <c r="B39" s="67"/>
      <c r="C39" s="64">
        <v>40877</v>
      </c>
      <c r="D39" s="65">
        <v>1</v>
      </c>
      <c r="E39" s="168">
        <v>11240000</v>
      </c>
      <c r="F39" s="220">
        <v>2.6666666666666668E-2</v>
      </c>
      <c r="G39" s="40">
        <v>0</v>
      </c>
      <c r="H39" s="40"/>
      <c r="I39" s="169">
        <v>421500000</v>
      </c>
      <c r="J39" s="169">
        <v>421500000</v>
      </c>
      <c r="K39" s="169">
        <v>421500000</v>
      </c>
      <c r="L39" s="169">
        <v>421500000</v>
      </c>
      <c r="M39" s="170">
        <v>0</v>
      </c>
    </row>
    <row r="40" spans="2:13">
      <c r="B40" s="67"/>
      <c r="C40" s="64">
        <v>40974</v>
      </c>
      <c r="D40" s="65">
        <v>1</v>
      </c>
      <c r="E40" s="168">
        <v>14050000</v>
      </c>
      <c r="F40" s="220">
        <v>3.3333333333333333E-2</v>
      </c>
      <c r="G40" s="40">
        <v>61550000</v>
      </c>
      <c r="H40" s="40"/>
      <c r="I40" s="169">
        <v>421500000</v>
      </c>
      <c r="J40" s="169">
        <v>483050000</v>
      </c>
      <c r="K40" s="169">
        <v>421500000</v>
      </c>
      <c r="L40" s="169">
        <v>483050000</v>
      </c>
      <c r="M40" s="170">
        <v>0.14602609727164886</v>
      </c>
    </row>
    <row r="41" spans="2:13">
      <c r="B41" s="67"/>
      <c r="C41" s="64">
        <v>41366</v>
      </c>
      <c r="D41" s="65">
        <v>1</v>
      </c>
      <c r="E41" s="168">
        <v>10000000</v>
      </c>
      <c r="F41" s="220">
        <v>2.0701790704895973E-2</v>
      </c>
      <c r="G41" s="40">
        <v>46950000</v>
      </c>
      <c r="H41" s="40"/>
      <c r="I41" s="169">
        <v>483050000</v>
      </c>
      <c r="J41" s="169">
        <v>530000000</v>
      </c>
      <c r="K41" s="169">
        <v>483050000</v>
      </c>
      <c r="L41" s="169">
        <v>530000000</v>
      </c>
      <c r="M41" s="170">
        <v>9.719490735948659E-2</v>
      </c>
    </row>
    <row r="42" spans="2:13">
      <c r="B42" s="38"/>
      <c r="C42" s="64">
        <v>41718</v>
      </c>
      <c r="D42" s="65">
        <v>1</v>
      </c>
      <c r="E42" s="168">
        <v>21200000</v>
      </c>
      <c r="F42" s="74">
        <v>0.04</v>
      </c>
      <c r="G42" s="40">
        <v>26900000</v>
      </c>
      <c r="H42" s="38"/>
      <c r="I42" s="75">
        <v>530000000</v>
      </c>
      <c r="J42" s="169">
        <v>556900000</v>
      </c>
      <c r="K42" s="169">
        <v>530000000</v>
      </c>
      <c r="L42" s="169">
        <v>556900000</v>
      </c>
      <c r="M42" s="170">
        <v>5.0754716981132077E-2</v>
      </c>
    </row>
    <row r="43" spans="2:13">
      <c r="B43" s="38"/>
      <c r="C43" s="64">
        <v>41988</v>
      </c>
      <c r="D43" s="65">
        <v>1</v>
      </c>
      <c r="E43" s="168">
        <v>19000000</v>
      </c>
      <c r="F43" s="74">
        <v>3.4117435805351051E-2</v>
      </c>
      <c r="G43" s="40"/>
      <c r="H43" s="38"/>
      <c r="I43" s="75">
        <v>556900000</v>
      </c>
      <c r="J43" s="169">
        <v>556900000</v>
      </c>
      <c r="K43" s="169">
        <v>556900000</v>
      </c>
      <c r="L43" s="169">
        <v>556900000</v>
      </c>
      <c r="M43" s="170">
        <v>0</v>
      </c>
    </row>
    <row r="44" spans="2:13">
      <c r="B44" s="67"/>
      <c r="C44" s="64">
        <v>42101</v>
      </c>
      <c r="D44" s="65">
        <v>1</v>
      </c>
      <c r="E44" s="168">
        <v>2500000</v>
      </c>
      <c r="F44" s="73">
        <v>4.4891362901777702E-3</v>
      </c>
      <c r="G44" s="171">
        <v>50100000</v>
      </c>
      <c r="H44" s="40"/>
      <c r="I44" s="169">
        <v>556900000</v>
      </c>
      <c r="J44" s="169">
        <v>607000000</v>
      </c>
      <c r="K44" s="169">
        <v>556900000</v>
      </c>
      <c r="L44" s="169">
        <v>607000000</v>
      </c>
      <c r="M44" s="170">
        <v>8.9962291255162502E-2</v>
      </c>
    </row>
    <row r="45" spans="2:13">
      <c r="B45" s="67"/>
      <c r="C45" s="64">
        <v>42466</v>
      </c>
      <c r="D45" s="65">
        <v>1</v>
      </c>
      <c r="E45" s="168">
        <v>5845069</v>
      </c>
      <c r="F45" s="73">
        <v>9.6294382207578258E-3</v>
      </c>
      <c r="G45" s="171"/>
      <c r="H45" s="40"/>
      <c r="I45" s="169">
        <v>607000000</v>
      </c>
      <c r="J45" s="169">
        <v>607000000</v>
      </c>
      <c r="K45" s="169">
        <v>607000000</v>
      </c>
      <c r="L45" s="169">
        <v>607000000</v>
      </c>
      <c r="M45" s="170">
        <v>0</v>
      </c>
    </row>
    <row r="46" spans="2:13">
      <c r="B46" s="67"/>
      <c r="C46" s="64">
        <v>42695</v>
      </c>
      <c r="D46" s="65">
        <v>1</v>
      </c>
      <c r="E46" s="168">
        <v>0</v>
      </c>
      <c r="F46" s="73">
        <v>0</v>
      </c>
      <c r="G46" s="171">
        <v>46000000</v>
      </c>
      <c r="H46" s="40"/>
      <c r="I46" s="169">
        <v>607000000</v>
      </c>
      <c r="J46" s="169">
        <v>653000000</v>
      </c>
      <c r="K46" s="169">
        <v>607000000</v>
      </c>
      <c r="L46" s="169">
        <v>653000000</v>
      </c>
      <c r="M46" s="170">
        <v>7.57825370675453E-2</v>
      </c>
    </row>
    <row r="47" spans="2:13">
      <c r="B47" s="67"/>
      <c r="C47" s="64">
        <v>42814</v>
      </c>
      <c r="D47" s="65">
        <v>1</v>
      </c>
      <c r="E47" s="168">
        <v>17200000</v>
      </c>
      <c r="F47" s="73">
        <v>2.6339969372128638E-2</v>
      </c>
      <c r="G47" s="171">
        <v>27000000</v>
      </c>
      <c r="H47" s="40"/>
      <c r="I47" s="169">
        <v>653000000</v>
      </c>
      <c r="J47" s="169">
        <v>680000000</v>
      </c>
      <c r="K47" s="169">
        <v>653000000</v>
      </c>
      <c r="L47" s="169">
        <v>680000000</v>
      </c>
      <c r="M47" s="170">
        <v>4.1347626339969371E-2</v>
      </c>
    </row>
    <row r="48" spans="2:13">
      <c r="B48" s="144"/>
      <c r="C48" s="145">
        <v>42908</v>
      </c>
      <c r="D48" s="115">
        <v>100</v>
      </c>
      <c r="E48" s="205"/>
      <c r="F48" s="117">
        <v>0</v>
      </c>
      <c r="G48" s="225">
        <v>0</v>
      </c>
      <c r="H48" s="206"/>
      <c r="I48" s="207">
        <v>680000000</v>
      </c>
      <c r="J48" s="207">
        <v>680000000</v>
      </c>
      <c r="K48" s="207">
        <v>680000000</v>
      </c>
      <c r="L48" s="207">
        <v>6800000</v>
      </c>
      <c r="M48" s="208">
        <v>0</v>
      </c>
    </row>
    <row r="49" spans="2:13">
      <c r="B49" s="67"/>
      <c r="C49" s="64">
        <v>43166</v>
      </c>
      <c r="D49" s="65">
        <v>100</v>
      </c>
      <c r="E49" s="168">
        <v>18432784.93</v>
      </c>
      <c r="F49" s="73">
        <v>2.7107036661764705</v>
      </c>
      <c r="G49" s="171">
        <v>0</v>
      </c>
      <c r="H49" s="40"/>
      <c r="I49" s="169">
        <v>680000000</v>
      </c>
      <c r="J49" s="169">
        <v>680000000</v>
      </c>
      <c r="K49" s="169">
        <v>6800000</v>
      </c>
      <c r="L49" s="169">
        <v>6800000</v>
      </c>
      <c r="M49" s="170">
        <v>0</v>
      </c>
    </row>
    <row r="50" spans="2:13">
      <c r="B50" s="114"/>
      <c r="C50" s="64">
        <v>43201</v>
      </c>
      <c r="D50" s="65">
        <v>100</v>
      </c>
      <c r="E50" s="168"/>
      <c r="F50" s="73">
        <v>0</v>
      </c>
      <c r="G50" s="40">
        <v>45653900</v>
      </c>
      <c r="H50" s="40"/>
      <c r="I50" s="169">
        <v>680000000</v>
      </c>
      <c r="J50" s="169">
        <v>725653900</v>
      </c>
      <c r="K50" s="169">
        <v>6800000</v>
      </c>
      <c r="L50" s="169">
        <v>7256539</v>
      </c>
      <c r="M50" s="170">
        <v>6.7138088235294116E-2</v>
      </c>
    </row>
    <row r="51" spans="2:13">
      <c r="B51" s="114"/>
      <c r="C51" s="64">
        <v>43536</v>
      </c>
      <c r="D51" s="65">
        <v>100</v>
      </c>
      <c r="E51" s="168">
        <v>30000000</v>
      </c>
      <c r="F51" s="73">
        <v>4.1342022691533797</v>
      </c>
      <c r="G51" s="40">
        <v>77680900</v>
      </c>
      <c r="H51" s="40"/>
      <c r="I51" s="169">
        <v>725653900</v>
      </c>
      <c r="J51" s="169">
        <v>803334800</v>
      </c>
      <c r="K51" s="169">
        <v>7256539</v>
      </c>
      <c r="L51" s="169">
        <v>8033348</v>
      </c>
      <c r="M51" s="170">
        <v>0.10704951768329227</v>
      </c>
    </row>
    <row r="52" spans="2:13">
      <c r="B52" s="114"/>
      <c r="C52" s="64">
        <v>44179</v>
      </c>
      <c r="D52" s="65">
        <v>100</v>
      </c>
      <c r="E52" s="168">
        <v>35265633.520000003</v>
      </c>
      <c r="F52" s="73">
        <v>4.3899048715429734</v>
      </c>
      <c r="G52" s="40"/>
      <c r="H52" s="40"/>
      <c r="I52" s="169">
        <v>803334800</v>
      </c>
      <c r="J52" s="169">
        <v>803334800</v>
      </c>
      <c r="K52" s="169">
        <v>8033348</v>
      </c>
      <c r="L52" s="169">
        <v>8033348</v>
      </c>
      <c r="M52" s="170">
        <v>0</v>
      </c>
    </row>
    <row r="53" spans="2:13" s="38" customFormat="1">
      <c r="B53" s="114"/>
      <c r="C53" s="64">
        <v>44266</v>
      </c>
      <c r="D53" s="65">
        <v>100</v>
      </c>
      <c r="E53" s="72">
        <v>11267155.33</v>
      </c>
      <c r="F53" s="73">
        <v>1.4025478953482409</v>
      </c>
      <c r="G53" s="68">
        <v>115906800</v>
      </c>
      <c r="H53" s="68"/>
      <c r="I53" s="69">
        <v>803334800</v>
      </c>
      <c r="J53" s="69">
        <v>919241600</v>
      </c>
      <c r="K53" s="69">
        <v>8033348</v>
      </c>
      <c r="L53" s="69">
        <v>9192416</v>
      </c>
      <c r="M53" s="70">
        <v>0.14428206023192322</v>
      </c>
    </row>
    <row r="54" spans="2:13" s="38" customFormat="1">
      <c r="B54" s="114"/>
      <c r="C54" s="64">
        <v>44630</v>
      </c>
      <c r="D54" s="65">
        <v>100</v>
      </c>
      <c r="E54" s="72">
        <v>31232412.370000001</v>
      </c>
      <c r="F54" s="73">
        <v>3.3976282589908902</v>
      </c>
      <c r="G54" s="68">
        <v>80758400</v>
      </c>
      <c r="H54" s="68"/>
      <c r="I54" s="69">
        <v>919241600</v>
      </c>
      <c r="J54" s="69">
        <f>I54+G54</f>
        <v>1000000000</v>
      </c>
      <c r="K54" s="69">
        <v>9192416</v>
      </c>
      <c r="L54" s="69">
        <f>J54/100</f>
        <v>10000000</v>
      </c>
      <c r="M54" s="70">
        <v>0</v>
      </c>
    </row>
    <row r="55" spans="2:13" s="38" customFormat="1">
      <c r="B55" s="114"/>
      <c r="C55" s="64">
        <v>44992</v>
      </c>
      <c r="D55" s="65">
        <v>100</v>
      </c>
      <c r="E55" s="72">
        <v>20257570.210000001</v>
      </c>
      <c r="F55" s="73">
        <v>2.2037264425369782</v>
      </c>
      <c r="G55" s="68">
        <v>115000000</v>
      </c>
      <c r="H55" s="68"/>
      <c r="I55" s="69">
        <f>J54</f>
        <v>1000000000</v>
      </c>
      <c r="J55" s="69">
        <f>I55+G55</f>
        <v>1115000000</v>
      </c>
      <c r="K55" s="69">
        <f>I55/100</f>
        <v>10000000</v>
      </c>
      <c r="L55" s="69">
        <f>J55/100</f>
        <v>11150000</v>
      </c>
      <c r="M55" s="70">
        <v>0.1248777252900652</v>
      </c>
    </row>
    <row r="56" spans="2:13" s="38" customFormat="1">
      <c r="B56" s="114"/>
      <c r="C56" s="64">
        <v>45351</v>
      </c>
      <c r="D56" s="65">
        <v>100</v>
      </c>
      <c r="E56" s="72">
        <v>50000000</v>
      </c>
      <c r="F56" s="73">
        <f>E56/L56</f>
        <v>3.6549707602339181</v>
      </c>
      <c r="G56" s="68">
        <v>253000000</v>
      </c>
      <c r="H56" s="68"/>
      <c r="I56" s="69">
        <f>J55</f>
        <v>1115000000</v>
      </c>
      <c r="J56" s="69">
        <f>I56+G56</f>
        <v>1368000000</v>
      </c>
      <c r="K56" s="69">
        <f>L55</f>
        <v>11150000</v>
      </c>
      <c r="L56" s="69">
        <f>J56/100</f>
        <v>13680000</v>
      </c>
      <c r="M56" s="70">
        <f>(J56/I56)-1</f>
        <v>0.22690582959641259</v>
      </c>
    </row>
    <row r="57" spans="2:13" s="38" customFormat="1">
      <c r="B57" s="114"/>
      <c r="C57" s="64">
        <v>45627</v>
      </c>
      <c r="D57" s="65">
        <v>100</v>
      </c>
      <c r="E57" s="72"/>
      <c r="F57" s="73">
        <f>E57/L57</f>
        <v>0</v>
      </c>
      <c r="G57" s="68">
        <v>43800</v>
      </c>
      <c r="H57" s="68"/>
      <c r="I57" s="69">
        <f>J56</f>
        <v>1368000000</v>
      </c>
      <c r="J57" s="69">
        <f>I57+G57</f>
        <v>1368043800</v>
      </c>
      <c r="K57" s="69">
        <f>L56</f>
        <v>13680000</v>
      </c>
      <c r="L57" s="69">
        <f>J57/100</f>
        <v>13680438</v>
      </c>
      <c r="M57" s="70">
        <f>(J57/I57)-1</f>
        <v>3.2017543859730324E-5</v>
      </c>
    </row>
    <row r="58" spans="2:13" s="38" customFormat="1">
      <c r="B58" s="121"/>
      <c r="C58" s="122">
        <v>45713</v>
      </c>
      <c r="D58" s="123">
        <v>100</v>
      </c>
      <c r="E58" s="124">
        <v>40577177.770000003</v>
      </c>
      <c r="F58" s="125">
        <f>E58/L58</f>
        <v>2.7735596561859195</v>
      </c>
      <c r="G58" s="126">
        <v>94956200</v>
      </c>
      <c r="H58" s="126"/>
      <c r="I58" s="127">
        <f>J57</f>
        <v>1368043800</v>
      </c>
      <c r="J58" s="127">
        <f>I58+G58</f>
        <v>1463000000</v>
      </c>
      <c r="K58" s="127">
        <f>L57</f>
        <v>13680438</v>
      </c>
      <c r="L58" s="127">
        <f>J58/100</f>
        <v>14630000</v>
      </c>
      <c r="M58" s="128">
        <f>(J58/I58)-1</f>
        <v>6.941020455631608E-2</v>
      </c>
    </row>
  </sheetData>
  <mergeCells count="1">
    <mergeCell ref="B3:M3"/>
  </mergeCells>
  <pageMargins left="0.7" right="0.7" top="0.75" bottom="0.75" header="0.3" footer="0.3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BFF1C-74BF-4AC7-A48C-6C6F5DD7EF28}">
  <sheetPr codeName="Hoja39"/>
  <dimension ref="A1:AW66"/>
  <sheetViews>
    <sheetView showGridLines="0" topLeftCell="B52" zoomScale="75" zoomScaleNormal="75" workbookViewId="0">
      <selection activeCell="B66" sqref="A66:IV66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15</v>
      </c>
      <c r="C6" s="64">
        <v>37315</v>
      </c>
      <c r="D6" s="76">
        <v>4.0000000000000001E-3</v>
      </c>
      <c r="E6" s="168">
        <v>1937609.676</v>
      </c>
      <c r="F6" s="220">
        <v>4.4382176966289722E-4</v>
      </c>
      <c r="G6" s="40">
        <v>4985875.5</v>
      </c>
      <c r="H6" s="40">
        <v>5014124.5</v>
      </c>
      <c r="I6" s="169">
        <v>17462953</v>
      </c>
      <c r="J6" s="169">
        <v>27462953</v>
      </c>
      <c r="K6" s="169">
        <v>4365738250</v>
      </c>
      <c r="L6" s="169">
        <v>6865738250</v>
      </c>
      <c r="M6" s="170">
        <v>0.28551159130990045</v>
      </c>
    </row>
    <row r="7" spans="2:49">
      <c r="B7" s="38"/>
      <c r="C7" s="64">
        <v>37537</v>
      </c>
      <c r="D7" s="76">
        <v>4.0000000000000001E-3</v>
      </c>
      <c r="E7" s="168">
        <v>2000000</v>
      </c>
      <c r="F7" s="220">
        <v>3.5636603613900308E-4</v>
      </c>
      <c r="G7" s="40"/>
      <c r="H7" s="40"/>
      <c r="I7" s="169">
        <v>27462953</v>
      </c>
      <c r="J7" s="169">
        <v>27462953</v>
      </c>
      <c r="K7" s="169">
        <v>6865738250</v>
      </c>
      <c r="L7" s="169">
        <v>6865738250</v>
      </c>
      <c r="M7" s="170">
        <v>0</v>
      </c>
    </row>
    <row r="8" spans="2:49">
      <c r="B8" s="38"/>
      <c r="C8" s="64">
        <v>37572</v>
      </c>
      <c r="D8" s="76">
        <v>4.0000000000000001E-3</v>
      </c>
      <c r="E8" s="168">
        <v>2250000</v>
      </c>
      <c r="F8" s="220">
        <v>3.2771421194217534E-4</v>
      </c>
      <c r="G8" s="40">
        <v>19641339</v>
      </c>
      <c r="H8" s="40"/>
      <c r="I8" s="169">
        <v>27462953</v>
      </c>
      <c r="J8" s="169">
        <v>47104292</v>
      </c>
      <c r="K8" s="169">
        <v>6865738250</v>
      </c>
      <c r="L8" s="169">
        <v>11776073000</v>
      </c>
      <c r="M8" s="170">
        <v>0.71519399243045712</v>
      </c>
    </row>
    <row r="9" spans="2:49">
      <c r="B9" s="38"/>
      <c r="C9" s="64">
        <v>37669</v>
      </c>
      <c r="D9" s="76">
        <v>4.0000000000000001E-3</v>
      </c>
      <c r="E9" s="168">
        <v>5234910.01</v>
      </c>
      <c r="F9" s="220">
        <v>4.4453783617000336E-4</v>
      </c>
      <c r="G9" s="40"/>
      <c r="H9" s="40"/>
      <c r="I9" s="169">
        <v>47104292</v>
      </c>
      <c r="J9" s="169">
        <v>47104292</v>
      </c>
      <c r="K9" s="169">
        <v>11776073000</v>
      </c>
      <c r="L9" s="169">
        <v>11776073000</v>
      </c>
      <c r="M9" s="170">
        <v>0</v>
      </c>
    </row>
    <row r="10" spans="2:49">
      <c r="B10" s="38"/>
      <c r="C10" s="64">
        <v>37763</v>
      </c>
      <c r="D10" s="76">
        <v>4.0000000000000001E-3</v>
      </c>
      <c r="E10" s="168">
        <v>2000000</v>
      </c>
      <c r="F10" s="220">
        <v>1.6983590370066491E-4</v>
      </c>
      <c r="G10" s="40"/>
      <c r="H10" s="40"/>
      <c r="I10" s="169">
        <v>47104292</v>
      </c>
      <c r="J10" s="169">
        <v>47104292</v>
      </c>
      <c r="K10" s="169">
        <v>11776073000</v>
      </c>
      <c r="L10" s="169">
        <v>11776073000</v>
      </c>
      <c r="M10" s="170">
        <v>0</v>
      </c>
    </row>
    <row r="11" spans="2:49">
      <c r="B11" s="38"/>
      <c r="C11" s="64">
        <v>37853</v>
      </c>
      <c r="D11" s="76">
        <v>4.0000000000000001E-3</v>
      </c>
      <c r="E11" s="168">
        <v>1150000</v>
      </c>
      <c r="F11" s="220">
        <v>9.7655644627882323E-5</v>
      </c>
      <c r="G11" s="40"/>
      <c r="H11" s="40"/>
      <c r="I11" s="169">
        <v>47104292</v>
      </c>
      <c r="J11" s="169">
        <v>47104292</v>
      </c>
      <c r="K11" s="169">
        <v>11776073000</v>
      </c>
      <c r="L11" s="169">
        <v>11776073000</v>
      </c>
      <c r="M11" s="170">
        <v>0</v>
      </c>
    </row>
    <row r="12" spans="2:49">
      <c r="B12" s="38"/>
      <c r="C12" s="64">
        <v>37959</v>
      </c>
      <c r="D12" s="76">
        <v>4.0000000000000001E-3</v>
      </c>
      <c r="E12" s="168">
        <v>850000</v>
      </c>
      <c r="F12" s="220">
        <v>7.2180259072782585E-5</v>
      </c>
      <c r="G12" s="40"/>
      <c r="H12" s="40"/>
      <c r="I12" s="169">
        <v>47104292</v>
      </c>
      <c r="J12" s="169">
        <v>47104292</v>
      </c>
      <c r="K12" s="169">
        <v>11776073000</v>
      </c>
      <c r="L12" s="169">
        <v>11776073000</v>
      </c>
      <c r="M12" s="170">
        <v>0</v>
      </c>
    </row>
    <row r="13" spans="2:49">
      <c r="B13" s="38"/>
      <c r="C13" s="64">
        <v>38036</v>
      </c>
      <c r="D13" s="76">
        <v>4.0000000000000001E-3</v>
      </c>
      <c r="E13" s="168">
        <v>1000000</v>
      </c>
      <c r="F13" s="220">
        <v>8.4917951850332454E-5</v>
      </c>
      <c r="G13" s="40">
        <v>5541532.3399999999</v>
      </c>
      <c r="H13" s="40">
        <v>354175.74</v>
      </c>
      <c r="I13" s="169">
        <v>47104292</v>
      </c>
      <c r="J13" s="169">
        <v>53000000.079999998</v>
      </c>
      <c r="K13" s="169">
        <v>11776073000</v>
      </c>
      <c r="L13" s="169">
        <v>13250000020</v>
      </c>
      <c r="M13" s="170">
        <v>0.11764389410629503</v>
      </c>
    </row>
    <row r="14" spans="2:49">
      <c r="B14" s="38"/>
      <c r="C14" s="64">
        <v>38149</v>
      </c>
      <c r="D14" s="76">
        <v>4.0000000000000001E-3</v>
      </c>
      <c r="E14" s="168">
        <v>2000000</v>
      </c>
      <c r="F14" s="220">
        <v>1.5094339599857601E-4</v>
      </c>
      <c r="G14" s="40">
        <v>3942</v>
      </c>
      <c r="H14" s="40"/>
      <c r="I14" s="169">
        <v>53000000.079999998</v>
      </c>
      <c r="J14" s="169">
        <v>53003942.079999998</v>
      </c>
      <c r="K14" s="169">
        <v>13250000020</v>
      </c>
      <c r="L14" s="169">
        <v>13250985520</v>
      </c>
      <c r="M14" s="170">
        <v>7.4377358378298333E-5</v>
      </c>
    </row>
    <row r="15" spans="2:49">
      <c r="B15" s="38"/>
      <c r="C15" s="64">
        <v>38309</v>
      </c>
      <c r="D15" s="76">
        <v>1</v>
      </c>
      <c r="E15" s="168">
        <v>2000000</v>
      </c>
      <c r="F15" s="220">
        <v>3.7733042515618112E-2</v>
      </c>
      <c r="G15" s="40"/>
      <c r="H15" s="40"/>
      <c r="I15" s="169">
        <v>53003942.079999998</v>
      </c>
      <c r="J15" s="169">
        <v>53003942.079999998</v>
      </c>
      <c r="K15" s="169">
        <v>53003942.079999998</v>
      </c>
      <c r="L15" s="169">
        <v>53003942.079999998</v>
      </c>
      <c r="M15" s="170">
        <v>0</v>
      </c>
    </row>
    <row r="16" spans="2:49">
      <c r="B16" s="38"/>
      <c r="C16" s="64">
        <v>38421</v>
      </c>
      <c r="D16" s="76">
        <v>1</v>
      </c>
      <c r="E16" s="168">
        <v>1000000.05</v>
      </c>
      <c r="F16" s="73">
        <v>1.8866522201135123E-2</v>
      </c>
      <c r="G16" s="40">
        <v>5541931</v>
      </c>
      <c r="H16" s="40">
        <v>1454127</v>
      </c>
      <c r="I16" s="169">
        <v>53003942.079999998</v>
      </c>
      <c r="J16" s="169">
        <v>60000000.079999998</v>
      </c>
      <c r="K16" s="169">
        <v>53003942.079999998</v>
      </c>
      <c r="L16" s="169">
        <v>60000000.079999998</v>
      </c>
      <c r="M16" s="170">
        <v>0.10455695902081101</v>
      </c>
    </row>
    <row r="17" spans="2:13">
      <c r="B17" s="38"/>
      <c r="C17" s="64">
        <v>38519</v>
      </c>
      <c r="D17" s="76">
        <v>1</v>
      </c>
      <c r="E17" s="168">
        <v>2000000</v>
      </c>
      <c r="F17" s="73">
        <v>3.3333333288888892E-2</v>
      </c>
      <c r="G17" s="40"/>
      <c r="H17" s="40"/>
      <c r="I17" s="169">
        <v>60000000.079999998</v>
      </c>
      <c r="J17" s="169">
        <v>60000000.079999998</v>
      </c>
      <c r="K17" s="169">
        <v>60000000.079999998</v>
      </c>
      <c r="L17" s="169">
        <v>60000000.079999998</v>
      </c>
      <c r="M17" s="170">
        <v>0</v>
      </c>
    </row>
    <row r="18" spans="2:13">
      <c r="B18" s="38"/>
      <c r="C18" s="64">
        <v>38672</v>
      </c>
      <c r="D18" s="76">
        <v>1</v>
      </c>
      <c r="E18" s="168">
        <v>2000000</v>
      </c>
      <c r="F18" s="73">
        <v>3.3333333288888892E-2</v>
      </c>
      <c r="G18" s="40"/>
      <c r="H18" s="40"/>
      <c r="I18" s="169">
        <v>60000000.079999998</v>
      </c>
      <c r="J18" s="169">
        <v>60000000.079999998</v>
      </c>
      <c r="K18" s="169">
        <v>60000000.079999998</v>
      </c>
      <c r="L18" s="169">
        <v>60000000.079999998</v>
      </c>
      <c r="M18" s="170">
        <v>0</v>
      </c>
    </row>
    <row r="19" spans="2:13">
      <c r="B19" s="38"/>
      <c r="C19" s="64">
        <v>38771</v>
      </c>
      <c r="D19" s="76">
        <v>1</v>
      </c>
      <c r="E19" s="168">
        <v>3500000</v>
      </c>
      <c r="F19" s="73">
        <v>5.8333333255555557E-2</v>
      </c>
      <c r="G19" s="40">
        <v>10000000</v>
      </c>
      <c r="H19" s="40"/>
      <c r="I19" s="169">
        <v>60000000.079999998</v>
      </c>
      <c r="J19" s="169">
        <v>70000000.079999998</v>
      </c>
      <c r="K19" s="169">
        <v>60000000.079999998</v>
      </c>
      <c r="L19" s="169">
        <v>70000000.079999998</v>
      </c>
      <c r="M19" s="170">
        <v>0.16666666644444444</v>
      </c>
    </row>
    <row r="20" spans="2:13">
      <c r="B20" s="38"/>
      <c r="C20" s="64">
        <v>38883</v>
      </c>
      <c r="D20" s="76">
        <v>1</v>
      </c>
      <c r="E20" s="168">
        <v>3000000</v>
      </c>
      <c r="F20" s="73">
        <v>4.2857142808163266E-2</v>
      </c>
      <c r="G20" s="40"/>
      <c r="H20" s="40"/>
      <c r="I20" s="169">
        <v>70000000.079999998</v>
      </c>
      <c r="J20" s="169">
        <v>70000000.079999998</v>
      </c>
      <c r="K20" s="169">
        <v>70000000.079999998</v>
      </c>
      <c r="L20" s="169">
        <v>70000000.079999998</v>
      </c>
      <c r="M20" s="170">
        <v>0</v>
      </c>
    </row>
    <row r="21" spans="2:13">
      <c r="B21" s="38"/>
      <c r="C21" s="64">
        <v>39049</v>
      </c>
      <c r="D21" s="76">
        <v>1</v>
      </c>
      <c r="E21" s="168"/>
      <c r="F21" s="73">
        <v>0</v>
      </c>
      <c r="G21" s="40">
        <v>10000000</v>
      </c>
      <c r="H21" s="40"/>
      <c r="I21" s="169">
        <v>70000000</v>
      </c>
      <c r="J21" s="169">
        <v>80000000</v>
      </c>
      <c r="K21" s="169">
        <v>70000000</v>
      </c>
      <c r="L21" s="169">
        <v>80000000</v>
      </c>
      <c r="M21" s="170">
        <v>0.14285714285714285</v>
      </c>
    </row>
    <row r="22" spans="2:13">
      <c r="B22" s="38"/>
      <c r="C22" s="64">
        <v>39069</v>
      </c>
      <c r="D22" s="76">
        <v>1</v>
      </c>
      <c r="E22" s="168">
        <v>3000000</v>
      </c>
      <c r="F22" s="73">
        <v>3.7499999999999999E-2</v>
      </c>
      <c r="G22" s="40"/>
      <c r="H22" s="40"/>
      <c r="I22" s="169">
        <v>80000000</v>
      </c>
      <c r="J22" s="169">
        <v>80000000</v>
      </c>
      <c r="K22" s="169">
        <v>80000000</v>
      </c>
      <c r="L22" s="169">
        <v>80000000</v>
      </c>
      <c r="M22" s="170">
        <v>0</v>
      </c>
    </row>
    <row r="23" spans="2:13">
      <c r="B23" s="38"/>
      <c r="C23" s="64">
        <v>39112</v>
      </c>
      <c r="D23" s="76">
        <v>1</v>
      </c>
      <c r="E23" s="168">
        <v>6500000</v>
      </c>
      <c r="F23" s="73">
        <v>8.1250000000000003E-2</v>
      </c>
      <c r="G23" s="40"/>
      <c r="H23" s="40"/>
      <c r="I23" s="169">
        <v>80000000</v>
      </c>
      <c r="J23" s="169">
        <v>80000000</v>
      </c>
      <c r="K23" s="169">
        <v>80000000</v>
      </c>
      <c r="L23" s="169">
        <v>80000000</v>
      </c>
      <c r="M23" s="223">
        <v>0</v>
      </c>
    </row>
    <row r="24" spans="2:13">
      <c r="B24" s="38"/>
      <c r="C24" s="64">
        <v>39112</v>
      </c>
      <c r="D24" s="76">
        <v>1</v>
      </c>
      <c r="E24" s="168"/>
      <c r="F24" s="73">
        <v>0</v>
      </c>
      <c r="G24" s="40">
        <v>10000000</v>
      </c>
      <c r="H24" s="40"/>
      <c r="I24" s="169">
        <v>80000000</v>
      </c>
      <c r="J24" s="169">
        <v>90000000</v>
      </c>
      <c r="K24" s="169">
        <v>80000000</v>
      </c>
      <c r="L24" s="169">
        <v>90000000</v>
      </c>
      <c r="M24" s="223">
        <v>0.125</v>
      </c>
    </row>
    <row r="25" spans="2:13">
      <c r="B25" s="38"/>
      <c r="C25" s="64">
        <v>39233</v>
      </c>
      <c r="D25" s="76">
        <v>1</v>
      </c>
      <c r="E25" s="168">
        <v>5000000</v>
      </c>
      <c r="F25" s="73">
        <v>5.5555555555555552E-2</v>
      </c>
      <c r="G25" s="40"/>
      <c r="H25" s="40"/>
      <c r="I25" s="169">
        <v>90000000</v>
      </c>
      <c r="J25" s="169">
        <v>90000000</v>
      </c>
      <c r="K25" s="169">
        <v>90000000</v>
      </c>
      <c r="L25" s="169">
        <v>90000000</v>
      </c>
      <c r="M25" s="170">
        <v>0</v>
      </c>
    </row>
    <row r="26" spans="2:13">
      <c r="B26" s="38"/>
      <c r="C26" s="64">
        <v>39373</v>
      </c>
      <c r="D26" s="76">
        <v>1</v>
      </c>
      <c r="E26" s="168">
        <v>5000000</v>
      </c>
      <c r="F26" s="73">
        <v>5.5555555555555552E-2</v>
      </c>
      <c r="G26" s="40"/>
      <c r="H26" s="40"/>
      <c r="I26" s="169">
        <v>90000000</v>
      </c>
      <c r="J26" s="169">
        <v>90000000</v>
      </c>
      <c r="K26" s="169">
        <v>90000000</v>
      </c>
      <c r="L26" s="169">
        <v>90000000</v>
      </c>
      <c r="M26" s="170">
        <v>0</v>
      </c>
    </row>
    <row r="27" spans="2:13">
      <c r="B27" s="38"/>
      <c r="C27" s="64">
        <v>39476</v>
      </c>
      <c r="D27" s="76">
        <v>1</v>
      </c>
      <c r="E27" s="168">
        <v>5000000</v>
      </c>
      <c r="F27" s="73">
        <v>5.5555555555555552E-2</v>
      </c>
      <c r="G27" s="40"/>
      <c r="H27" s="40"/>
      <c r="I27" s="169">
        <v>90000000</v>
      </c>
      <c r="J27" s="169">
        <v>90000000</v>
      </c>
      <c r="K27" s="169">
        <v>90000000</v>
      </c>
      <c r="L27" s="169">
        <v>90000000</v>
      </c>
      <c r="M27" s="170">
        <v>0</v>
      </c>
    </row>
    <row r="28" spans="2:13">
      <c r="B28" s="38"/>
      <c r="C28" s="64">
        <v>39476</v>
      </c>
      <c r="D28" s="76">
        <v>1</v>
      </c>
      <c r="E28" s="168"/>
      <c r="F28" s="73">
        <v>0</v>
      </c>
      <c r="G28" s="40">
        <v>11791853</v>
      </c>
      <c r="H28" s="40">
        <v>3208147</v>
      </c>
      <c r="I28" s="169">
        <v>90000000</v>
      </c>
      <c r="J28" s="169">
        <v>105000000</v>
      </c>
      <c r="K28" s="169">
        <v>90000000</v>
      </c>
      <c r="L28" s="169">
        <v>105000000</v>
      </c>
      <c r="M28" s="223">
        <v>0.1310205888888889</v>
      </c>
    </row>
    <row r="29" spans="2:13">
      <c r="B29" s="38"/>
      <c r="C29" s="64">
        <v>39601</v>
      </c>
      <c r="D29" s="76">
        <v>1</v>
      </c>
      <c r="E29" s="168">
        <v>5000000</v>
      </c>
      <c r="F29" s="73">
        <v>4.7619047619047616E-2</v>
      </c>
      <c r="G29" s="40"/>
      <c r="H29" s="40"/>
      <c r="I29" s="169">
        <v>105000000</v>
      </c>
      <c r="J29" s="169">
        <v>105000000</v>
      </c>
      <c r="K29" s="169">
        <v>105000000</v>
      </c>
      <c r="L29" s="169">
        <v>105000000</v>
      </c>
      <c r="M29" s="170">
        <v>0</v>
      </c>
    </row>
    <row r="30" spans="2:13">
      <c r="B30" s="38"/>
      <c r="C30" s="64">
        <v>39625</v>
      </c>
      <c r="D30" s="76">
        <v>1</v>
      </c>
      <c r="E30" s="168"/>
      <c r="F30" s="73">
        <v>0</v>
      </c>
      <c r="G30" s="40"/>
      <c r="H30" s="40">
        <v>10000000</v>
      </c>
      <c r="I30" s="169">
        <v>105000000</v>
      </c>
      <c r="J30" s="169">
        <v>115000000</v>
      </c>
      <c r="K30" s="169">
        <v>105000000</v>
      </c>
      <c r="L30" s="169">
        <v>115000000</v>
      </c>
      <c r="M30" s="170">
        <v>0</v>
      </c>
    </row>
    <row r="31" spans="2:13">
      <c r="B31" s="38"/>
      <c r="C31" s="64">
        <v>39771</v>
      </c>
      <c r="D31" s="76">
        <v>1</v>
      </c>
      <c r="E31" s="168">
        <v>5000000</v>
      </c>
      <c r="F31" s="73">
        <v>4.3478260869565216E-2</v>
      </c>
      <c r="G31" s="40"/>
      <c r="H31" s="40"/>
      <c r="I31" s="169">
        <v>115000000</v>
      </c>
      <c r="J31" s="169">
        <v>115000000</v>
      </c>
      <c r="K31" s="169">
        <v>115000000</v>
      </c>
      <c r="L31" s="169">
        <v>115000000</v>
      </c>
      <c r="M31" s="170">
        <v>0</v>
      </c>
    </row>
    <row r="32" spans="2:13">
      <c r="B32" s="67"/>
      <c r="C32" s="64">
        <v>39846</v>
      </c>
      <c r="D32" s="76">
        <v>1</v>
      </c>
      <c r="E32" s="168">
        <v>5000000</v>
      </c>
      <c r="F32" s="73">
        <v>4.3478260869565216E-2</v>
      </c>
      <c r="G32" s="204"/>
      <c r="H32" s="40"/>
      <c r="I32" s="169">
        <v>115000000</v>
      </c>
      <c r="J32" s="169">
        <v>115000000</v>
      </c>
      <c r="K32" s="169">
        <v>115000000</v>
      </c>
      <c r="L32" s="169">
        <v>115000000</v>
      </c>
      <c r="M32" s="170">
        <v>0</v>
      </c>
    </row>
    <row r="33" spans="2:13">
      <c r="B33" s="67"/>
      <c r="C33" s="64">
        <v>39846</v>
      </c>
      <c r="D33" s="76">
        <v>1</v>
      </c>
      <c r="E33" s="168"/>
      <c r="F33" s="73"/>
      <c r="G33" s="171">
        <v>15000000</v>
      </c>
      <c r="H33" s="40">
        <v>5000000</v>
      </c>
      <c r="I33" s="169">
        <v>115000000</v>
      </c>
      <c r="J33" s="169">
        <v>135000000</v>
      </c>
      <c r="K33" s="169">
        <v>115000000</v>
      </c>
      <c r="L33" s="169">
        <v>135000000</v>
      </c>
      <c r="M33" s="170">
        <v>0.13043478260869565</v>
      </c>
    </row>
    <row r="34" spans="2:13">
      <c r="B34" s="67"/>
      <c r="C34" s="64">
        <v>40016</v>
      </c>
      <c r="D34" s="76">
        <v>1</v>
      </c>
      <c r="E34" s="168">
        <v>5000000</v>
      </c>
      <c r="F34" s="73">
        <v>3.7037037037037035E-2</v>
      </c>
      <c r="G34" s="171"/>
      <c r="H34" s="40"/>
      <c r="I34" s="169">
        <v>135000000</v>
      </c>
      <c r="J34" s="169">
        <v>135000000</v>
      </c>
      <c r="K34" s="169">
        <v>135000000</v>
      </c>
      <c r="L34" s="169">
        <v>135000000</v>
      </c>
      <c r="M34" s="170">
        <v>0</v>
      </c>
    </row>
    <row r="35" spans="2:13">
      <c r="B35" s="67"/>
      <c r="C35" s="64">
        <v>40165</v>
      </c>
      <c r="D35" s="76">
        <v>1</v>
      </c>
      <c r="E35" s="168">
        <v>5000000</v>
      </c>
      <c r="F35" s="73">
        <v>3.7037037037037035E-2</v>
      </c>
      <c r="G35" s="171"/>
      <c r="H35" s="40"/>
      <c r="I35" s="169">
        <v>135000000</v>
      </c>
      <c r="J35" s="169">
        <v>135000000</v>
      </c>
      <c r="K35" s="169">
        <v>135000000</v>
      </c>
      <c r="L35" s="169">
        <v>135000000</v>
      </c>
      <c r="M35" s="170">
        <v>0</v>
      </c>
    </row>
    <row r="36" spans="2:13">
      <c r="B36" s="67"/>
      <c r="C36" s="64">
        <v>40210</v>
      </c>
      <c r="D36" s="76">
        <v>1</v>
      </c>
      <c r="E36" s="168">
        <v>5000000</v>
      </c>
      <c r="F36" s="73">
        <v>3.7037037037037035E-2</v>
      </c>
      <c r="G36" s="171">
        <v>18961532</v>
      </c>
      <c r="H36" s="40">
        <v>2038468</v>
      </c>
      <c r="I36" s="169">
        <v>135000000</v>
      </c>
      <c r="J36" s="169">
        <v>156000000</v>
      </c>
      <c r="K36" s="169">
        <v>135000000</v>
      </c>
      <c r="L36" s="169">
        <v>156000000</v>
      </c>
      <c r="M36" s="170">
        <v>0.14045579259259258</v>
      </c>
    </row>
    <row r="37" spans="2:13">
      <c r="B37" s="67"/>
      <c r="C37" s="64">
        <v>40505</v>
      </c>
      <c r="D37" s="76">
        <v>1</v>
      </c>
      <c r="E37" s="168">
        <v>5000000</v>
      </c>
      <c r="F37" s="73">
        <v>3.2051282051282048E-2</v>
      </c>
      <c r="G37" s="171"/>
      <c r="H37" s="40"/>
      <c r="I37" s="169">
        <v>156000000</v>
      </c>
      <c r="J37" s="169">
        <v>156000000</v>
      </c>
      <c r="K37" s="169">
        <v>156000000</v>
      </c>
      <c r="L37" s="169">
        <v>156000000</v>
      </c>
      <c r="M37" s="170">
        <v>0</v>
      </c>
    </row>
    <row r="38" spans="2:13">
      <c r="B38" s="67"/>
      <c r="C38" s="64">
        <v>40574</v>
      </c>
      <c r="D38" s="76">
        <v>1</v>
      </c>
      <c r="E38" s="168">
        <v>5000000</v>
      </c>
      <c r="F38" s="73">
        <v>3.2051282051282048E-2</v>
      </c>
      <c r="G38" s="171">
        <v>25000000</v>
      </c>
      <c r="H38" s="40"/>
      <c r="I38" s="169">
        <v>156000000</v>
      </c>
      <c r="J38" s="169">
        <v>181000000</v>
      </c>
      <c r="K38" s="169">
        <v>156000000</v>
      </c>
      <c r="L38" s="169">
        <v>181000000</v>
      </c>
      <c r="M38" s="170">
        <v>0.16025641025641027</v>
      </c>
    </row>
    <row r="39" spans="2:13">
      <c r="B39" s="67"/>
      <c r="C39" s="64">
        <v>40681</v>
      </c>
      <c r="D39" s="76">
        <v>1</v>
      </c>
      <c r="E39" s="168">
        <v>5000000</v>
      </c>
      <c r="F39" s="73">
        <v>2.7624309392265192E-2</v>
      </c>
      <c r="G39" s="171"/>
      <c r="H39" s="40"/>
      <c r="I39" s="169">
        <v>181000000</v>
      </c>
      <c r="J39" s="169">
        <v>181000000</v>
      </c>
      <c r="K39" s="169">
        <v>181000000</v>
      </c>
      <c r="L39" s="169">
        <v>181000000</v>
      </c>
      <c r="M39" s="170">
        <v>0</v>
      </c>
    </row>
    <row r="40" spans="2:13">
      <c r="B40" s="67"/>
      <c r="C40" s="64">
        <v>40863</v>
      </c>
      <c r="D40" s="76">
        <v>1</v>
      </c>
      <c r="E40" s="168">
        <v>10000000</v>
      </c>
      <c r="F40" s="73">
        <v>5.5248618784530384E-2</v>
      </c>
      <c r="G40" s="171"/>
      <c r="H40" s="40"/>
      <c r="I40" s="169">
        <v>181000000</v>
      </c>
      <c r="J40" s="169">
        <v>181000000</v>
      </c>
      <c r="K40" s="169">
        <v>181000000</v>
      </c>
      <c r="L40" s="169">
        <v>181000000</v>
      </c>
      <c r="M40" s="170">
        <v>0</v>
      </c>
    </row>
    <row r="41" spans="2:13">
      <c r="B41" s="67"/>
      <c r="C41" s="64">
        <v>40938</v>
      </c>
      <c r="D41" s="76">
        <v>1</v>
      </c>
      <c r="E41" s="168">
        <v>5000000</v>
      </c>
      <c r="F41" s="73">
        <v>2.7624309392265192E-2</v>
      </c>
      <c r="G41" s="171">
        <v>68330427</v>
      </c>
      <c r="H41" s="40">
        <v>1669573</v>
      </c>
      <c r="I41" s="169">
        <v>181000000</v>
      </c>
      <c r="J41" s="169">
        <v>251000000</v>
      </c>
      <c r="K41" s="169">
        <v>181000000</v>
      </c>
      <c r="L41" s="169">
        <v>251000000</v>
      </c>
      <c r="M41" s="170">
        <v>0.37751617127071824</v>
      </c>
    </row>
    <row r="42" spans="2:13">
      <c r="B42" s="67"/>
      <c r="C42" s="64">
        <v>41052</v>
      </c>
      <c r="D42" s="76">
        <v>1</v>
      </c>
      <c r="E42" s="168">
        <v>5000000</v>
      </c>
      <c r="F42" s="73">
        <v>1.9920318725099601E-2</v>
      </c>
      <c r="G42" s="171"/>
      <c r="H42" s="40"/>
      <c r="I42" s="169">
        <v>251000000</v>
      </c>
      <c r="J42" s="169">
        <v>251000000</v>
      </c>
      <c r="K42" s="169">
        <v>251000000</v>
      </c>
      <c r="L42" s="169">
        <v>251000000</v>
      </c>
      <c r="M42" s="170">
        <v>0</v>
      </c>
    </row>
    <row r="43" spans="2:13">
      <c r="B43" s="67"/>
      <c r="C43" s="64">
        <v>41234</v>
      </c>
      <c r="D43" s="76">
        <v>1</v>
      </c>
      <c r="E43" s="168">
        <v>7200000</v>
      </c>
      <c r="F43" s="73">
        <v>2.8685258964143426E-2</v>
      </c>
      <c r="G43" s="171"/>
      <c r="H43" s="40"/>
      <c r="I43" s="169">
        <v>251000000</v>
      </c>
      <c r="J43" s="169">
        <v>251000000</v>
      </c>
      <c r="K43" s="169">
        <v>251000000</v>
      </c>
      <c r="L43" s="169">
        <v>251000000</v>
      </c>
      <c r="M43" s="170">
        <v>0</v>
      </c>
    </row>
    <row r="44" spans="2:13">
      <c r="B44" s="67"/>
      <c r="C44" s="64">
        <v>41355</v>
      </c>
      <c r="D44" s="76">
        <v>1</v>
      </c>
      <c r="E44" s="168">
        <v>2700000</v>
      </c>
      <c r="F44" s="73">
        <v>1.0756972111553785E-2</v>
      </c>
      <c r="G44" s="171">
        <v>16900000</v>
      </c>
      <c r="H44" s="40"/>
      <c r="I44" s="169">
        <v>251000000</v>
      </c>
      <c r="J44" s="169">
        <v>267900000</v>
      </c>
      <c r="K44" s="169">
        <v>251000000</v>
      </c>
      <c r="L44" s="169">
        <v>267900000</v>
      </c>
      <c r="M44" s="170">
        <v>6.7330677290836652E-2</v>
      </c>
    </row>
    <row r="45" spans="2:13">
      <c r="B45" s="67"/>
      <c r="C45" s="64">
        <v>41423</v>
      </c>
      <c r="D45" s="76">
        <v>1</v>
      </c>
      <c r="E45" s="168">
        <v>4000000</v>
      </c>
      <c r="F45" s="73">
        <v>1.4930944382232176E-2</v>
      </c>
      <c r="G45" s="171"/>
      <c r="H45" s="40"/>
      <c r="I45" s="169">
        <v>267900000</v>
      </c>
      <c r="J45" s="169">
        <v>267900000</v>
      </c>
      <c r="K45" s="169">
        <v>267900000</v>
      </c>
      <c r="L45" s="169">
        <v>267900000</v>
      </c>
      <c r="M45" s="170">
        <v>0</v>
      </c>
    </row>
    <row r="46" spans="2:13">
      <c r="B46" s="67"/>
      <c r="C46" s="64">
        <v>41547</v>
      </c>
      <c r="D46" s="76">
        <v>1</v>
      </c>
      <c r="E46" s="168">
        <v>6000000</v>
      </c>
      <c r="F46" s="73">
        <v>2.2396416573348264E-2</v>
      </c>
      <c r="G46" s="171"/>
      <c r="H46" s="40"/>
      <c r="I46" s="169">
        <v>267900000</v>
      </c>
      <c r="J46" s="169">
        <v>267900000</v>
      </c>
      <c r="K46" s="169">
        <v>267900000</v>
      </c>
      <c r="L46" s="169">
        <v>267900000</v>
      </c>
      <c r="M46" s="170">
        <v>0</v>
      </c>
    </row>
    <row r="47" spans="2:13">
      <c r="B47" s="67"/>
      <c r="C47" s="64">
        <v>41669</v>
      </c>
      <c r="D47" s="76">
        <v>1</v>
      </c>
      <c r="E47" s="168">
        <v>8223626</v>
      </c>
      <c r="F47" s="73">
        <v>3.0696625606569616E-2</v>
      </c>
      <c r="G47" s="40">
        <v>25300000</v>
      </c>
      <c r="H47" s="40"/>
      <c r="I47" s="169">
        <v>267900000</v>
      </c>
      <c r="J47" s="169">
        <v>293200000</v>
      </c>
      <c r="K47" s="169">
        <v>267900000</v>
      </c>
      <c r="L47" s="169">
        <v>293200000</v>
      </c>
      <c r="M47" s="222">
        <v>9.4438223217618508E-2</v>
      </c>
    </row>
    <row r="48" spans="2:13">
      <c r="B48" s="67"/>
      <c r="C48" s="64">
        <v>41794</v>
      </c>
      <c r="D48" s="76">
        <v>1</v>
      </c>
      <c r="E48" s="168">
        <v>5000000</v>
      </c>
      <c r="F48" s="73">
        <v>1.7053206002728513E-2</v>
      </c>
      <c r="G48" s="171"/>
      <c r="H48" s="40"/>
      <c r="I48" s="169">
        <v>293200000</v>
      </c>
      <c r="J48" s="169">
        <v>293200000</v>
      </c>
      <c r="K48" s="169">
        <v>293200000</v>
      </c>
      <c r="L48" s="169">
        <v>293200000</v>
      </c>
      <c r="M48" s="170">
        <v>0</v>
      </c>
    </row>
    <row r="49" spans="2:13">
      <c r="B49" s="67"/>
      <c r="C49" s="64">
        <v>41899</v>
      </c>
      <c r="D49" s="76">
        <v>1</v>
      </c>
      <c r="E49" s="168">
        <v>8000000</v>
      </c>
      <c r="F49" s="73">
        <v>2.7285129604365622E-2</v>
      </c>
      <c r="G49" s="171"/>
      <c r="H49" s="40"/>
      <c r="I49" s="169">
        <v>293200000</v>
      </c>
      <c r="J49" s="169">
        <v>293200000</v>
      </c>
      <c r="K49" s="169">
        <v>293200000</v>
      </c>
      <c r="L49" s="169">
        <v>293200000</v>
      </c>
      <c r="M49" s="170">
        <v>0</v>
      </c>
    </row>
    <row r="50" spans="2:13">
      <c r="B50" s="67"/>
      <c r="C50" s="64">
        <v>41990</v>
      </c>
      <c r="D50" s="76">
        <v>1</v>
      </c>
      <c r="E50" s="168">
        <v>6700000</v>
      </c>
      <c r="F50" s="73">
        <v>2.2851296043656207E-2</v>
      </c>
      <c r="G50" s="171"/>
      <c r="H50" s="40"/>
      <c r="I50" s="169">
        <v>293200000</v>
      </c>
      <c r="J50" s="169">
        <v>293200000</v>
      </c>
      <c r="K50" s="169">
        <v>293200000</v>
      </c>
      <c r="L50" s="169">
        <v>293200000</v>
      </c>
      <c r="M50" s="170">
        <v>0</v>
      </c>
    </row>
    <row r="51" spans="2:13">
      <c r="B51" s="67"/>
      <c r="C51" s="64">
        <v>42040</v>
      </c>
      <c r="D51" s="76">
        <v>1</v>
      </c>
      <c r="E51" s="168">
        <v>3380000</v>
      </c>
      <c r="F51" s="73">
        <v>1.1527967257844475E-2</v>
      </c>
      <c r="G51" s="171">
        <v>23100000</v>
      </c>
      <c r="H51" s="40"/>
      <c r="I51" s="169">
        <v>293200000</v>
      </c>
      <c r="J51" s="169">
        <v>316300000</v>
      </c>
      <c r="K51" s="169">
        <v>293200000</v>
      </c>
      <c r="L51" s="169">
        <v>316300000</v>
      </c>
      <c r="M51" s="170">
        <v>7.8785811732605723E-2</v>
      </c>
    </row>
    <row r="52" spans="2:13">
      <c r="B52" s="67"/>
      <c r="C52" s="64">
        <v>42150</v>
      </c>
      <c r="D52" s="76">
        <v>1</v>
      </c>
      <c r="E52" s="168">
        <v>5000000</v>
      </c>
      <c r="F52" s="73">
        <v>1.5807777426493835E-2</v>
      </c>
      <c r="G52" s="171"/>
      <c r="H52" s="40"/>
      <c r="I52" s="169">
        <v>316300000</v>
      </c>
      <c r="J52" s="169">
        <v>316300000</v>
      </c>
      <c r="K52" s="169">
        <v>316300000</v>
      </c>
      <c r="L52" s="169">
        <v>316300000</v>
      </c>
      <c r="M52" s="170">
        <v>0</v>
      </c>
    </row>
    <row r="53" spans="2:13">
      <c r="B53" s="67"/>
      <c r="C53" s="64">
        <v>42404</v>
      </c>
      <c r="D53" s="76">
        <v>1</v>
      </c>
      <c r="E53" s="168"/>
      <c r="F53" s="73">
        <v>0</v>
      </c>
      <c r="G53" s="171"/>
      <c r="H53" s="40"/>
      <c r="I53" s="169">
        <v>316300000</v>
      </c>
      <c r="J53" s="169">
        <v>316300000</v>
      </c>
      <c r="K53" s="169">
        <v>316300000</v>
      </c>
      <c r="L53" s="169">
        <v>316300000</v>
      </c>
      <c r="M53" s="170">
        <v>0</v>
      </c>
    </row>
    <row r="54" spans="2:13">
      <c r="B54" s="67"/>
      <c r="C54" s="64">
        <v>42690</v>
      </c>
      <c r="D54" s="76">
        <v>1</v>
      </c>
      <c r="E54" s="168"/>
      <c r="F54" s="73">
        <v>0</v>
      </c>
      <c r="G54" s="171">
        <v>25150000</v>
      </c>
      <c r="H54" s="40"/>
      <c r="I54" s="169">
        <v>316300000</v>
      </c>
      <c r="J54" s="169">
        <v>341450000</v>
      </c>
      <c r="K54" s="169">
        <v>316300000</v>
      </c>
      <c r="L54" s="169">
        <v>341450000</v>
      </c>
      <c r="M54" s="170">
        <v>7.9513120455263986E-2</v>
      </c>
    </row>
    <row r="55" spans="2:13">
      <c r="B55" s="114"/>
      <c r="C55" s="64">
        <v>42773</v>
      </c>
      <c r="D55" s="65">
        <v>1</v>
      </c>
      <c r="E55" s="168">
        <v>10730000</v>
      </c>
      <c r="F55" s="73">
        <v>3.3923490357255767E-2</v>
      </c>
      <c r="G55" s="40"/>
      <c r="H55" s="40"/>
      <c r="I55" s="169">
        <v>316300000</v>
      </c>
      <c r="J55" s="169">
        <v>316300000</v>
      </c>
      <c r="K55" s="169">
        <v>316300000</v>
      </c>
      <c r="L55" s="169">
        <v>316300000</v>
      </c>
      <c r="M55" s="170">
        <v>0</v>
      </c>
    </row>
    <row r="56" spans="2:13">
      <c r="B56" s="114"/>
      <c r="C56" s="64">
        <v>42795</v>
      </c>
      <c r="D56" s="65">
        <v>1</v>
      </c>
      <c r="E56" s="168"/>
      <c r="F56" s="73">
        <v>0</v>
      </c>
      <c r="G56" s="40"/>
      <c r="H56" s="40">
        <v>13120000</v>
      </c>
      <c r="I56" s="169">
        <v>341450000</v>
      </c>
      <c r="J56" s="169">
        <v>354570000</v>
      </c>
      <c r="K56" s="169">
        <v>341450000</v>
      </c>
      <c r="L56" s="169">
        <v>354570000</v>
      </c>
      <c r="M56" s="170">
        <v>0</v>
      </c>
    </row>
    <row r="57" spans="2:13">
      <c r="B57" s="114"/>
      <c r="C57" s="64">
        <v>43151</v>
      </c>
      <c r="D57" s="65">
        <v>1</v>
      </c>
      <c r="E57" s="168">
        <v>23350000</v>
      </c>
      <c r="F57" s="73">
        <v>6.5854415207152323E-2</v>
      </c>
      <c r="G57" s="40">
        <v>15600000</v>
      </c>
      <c r="H57" s="40"/>
      <c r="I57" s="169">
        <v>354570000</v>
      </c>
      <c r="J57" s="169">
        <v>370170000</v>
      </c>
      <c r="K57" s="169">
        <v>354570000</v>
      </c>
      <c r="L57" s="169">
        <v>370170000</v>
      </c>
      <c r="M57" s="170">
        <v>4.3996954057026819E-2</v>
      </c>
    </row>
    <row r="58" spans="2:13">
      <c r="B58" s="114"/>
      <c r="C58" s="64">
        <v>43306</v>
      </c>
      <c r="D58" s="65">
        <v>1</v>
      </c>
      <c r="E58" s="168">
        <v>5000000</v>
      </c>
      <c r="F58" s="73">
        <v>1.3507307453332253E-2</v>
      </c>
      <c r="G58" s="40"/>
      <c r="H58" s="40"/>
      <c r="I58" s="169">
        <v>370170000</v>
      </c>
      <c r="J58" s="169">
        <v>370170000</v>
      </c>
      <c r="K58" s="169">
        <v>370170000</v>
      </c>
      <c r="L58" s="169">
        <v>370170000</v>
      </c>
      <c r="M58" s="170">
        <v>0</v>
      </c>
    </row>
    <row r="59" spans="2:13">
      <c r="B59" s="114"/>
      <c r="C59" s="64">
        <v>43501</v>
      </c>
      <c r="D59" s="65">
        <v>1</v>
      </c>
      <c r="E59" s="168">
        <v>27600000</v>
      </c>
      <c r="F59" s="73">
        <v>7.4560337142394031E-2</v>
      </c>
      <c r="G59" s="40">
        <v>21735000</v>
      </c>
      <c r="H59" s="40"/>
      <c r="I59" s="169">
        <v>370170000</v>
      </c>
      <c r="J59" s="169">
        <v>391905000</v>
      </c>
      <c r="K59" s="169">
        <v>370170000</v>
      </c>
      <c r="L59" s="169">
        <v>391905000</v>
      </c>
      <c r="M59" s="170">
        <v>5.8716265499635302E-2</v>
      </c>
    </row>
    <row r="60" spans="2:13">
      <c r="B60" s="114"/>
      <c r="C60" s="64">
        <v>43600</v>
      </c>
      <c r="D60" s="65">
        <v>1</v>
      </c>
      <c r="E60" s="168">
        <v>5000000</v>
      </c>
      <c r="F60" s="73">
        <v>1.2758193950064429E-2</v>
      </c>
      <c r="G60" s="40"/>
      <c r="H60" s="40"/>
      <c r="I60" s="169">
        <v>391905000</v>
      </c>
      <c r="J60" s="169">
        <v>391905000</v>
      </c>
      <c r="K60" s="169">
        <v>391905000</v>
      </c>
      <c r="L60" s="169">
        <v>391905000</v>
      </c>
      <c r="M60" s="170">
        <v>0</v>
      </c>
    </row>
    <row r="61" spans="2:13">
      <c r="B61" s="114"/>
      <c r="C61" s="64">
        <v>43865</v>
      </c>
      <c r="D61" s="65">
        <v>1</v>
      </c>
      <c r="E61" s="168">
        <v>31300000</v>
      </c>
      <c r="F61" s="73">
        <v>7.9866294127403328E-2</v>
      </c>
      <c r="G61" s="40">
        <v>36360000</v>
      </c>
      <c r="H61" s="40"/>
      <c r="I61" s="169">
        <v>391905000</v>
      </c>
      <c r="J61" s="169">
        <v>428265000</v>
      </c>
      <c r="K61" s="169">
        <v>391905000</v>
      </c>
      <c r="L61" s="169">
        <v>428265000</v>
      </c>
      <c r="M61" s="170">
        <v>9.2777586404868523E-2</v>
      </c>
    </row>
    <row r="62" spans="2:13">
      <c r="B62" s="114"/>
      <c r="C62" s="64">
        <v>44245</v>
      </c>
      <c r="D62" s="65">
        <v>1</v>
      </c>
      <c r="E62" s="168">
        <v>8325000</v>
      </c>
      <c r="F62" s="73">
        <v>1.9438898812651047E-2</v>
      </c>
      <c r="G62" s="40">
        <v>21635000</v>
      </c>
      <c r="H62" s="40"/>
      <c r="I62" s="169">
        <v>428265000</v>
      </c>
      <c r="J62" s="169">
        <v>449900000</v>
      </c>
      <c r="K62" s="169">
        <v>428265000</v>
      </c>
      <c r="L62" s="169">
        <v>449900000</v>
      </c>
      <c r="M62" s="170">
        <v>5.0517786884288936E-2</v>
      </c>
    </row>
    <row r="63" spans="2:13">
      <c r="B63" s="114"/>
      <c r="C63" s="64">
        <v>44606</v>
      </c>
      <c r="D63" s="65">
        <v>1</v>
      </c>
      <c r="E63" s="168">
        <v>33472000</v>
      </c>
      <c r="F63" s="73">
        <v>7.4398755278950873E-2</v>
      </c>
      <c r="G63" s="40">
        <v>33470000</v>
      </c>
      <c r="H63" s="40"/>
      <c r="I63" s="169">
        <v>449900000</v>
      </c>
      <c r="J63" s="169">
        <v>483370000</v>
      </c>
      <c r="K63" s="169">
        <v>449900000</v>
      </c>
      <c r="L63" s="169">
        <v>483370000</v>
      </c>
      <c r="M63" s="170">
        <v>7.4394309846632589E-2</v>
      </c>
    </row>
    <row r="64" spans="2:13">
      <c r="B64" s="114"/>
      <c r="C64" s="64">
        <v>44972</v>
      </c>
      <c r="D64" s="65">
        <v>1</v>
      </c>
      <c r="E64" s="168">
        <v>44980523.159999996</v>
      </c>
      <c r="F64" s="73">
        <v>9.3056091937852983E-2</v>
      </c>
      <c r="G64" s="40">
        <v>53795000</v>
      </c>
      <c r="H64" s="40"/>
      <c r="I64" s="169">
        <v>483370000</v>
      </c>
      <c r="J64" s="169">
        <v>537165000</v>
      </c>
      <c r="K64" s="169">
        <v>483370000</v>
      </c>
      <c r="L64" s="169">
        <v>537165000</v>
      </c>
      <c r="M64" s="170">
        <v>0.11129155719221301</v>
      </c>
    </row>
    <row r="65" spans="2:13" s="38" customFormat="1">
      <c r="B65" s="114"/>
      <c r="C65" s="64">
        <v>45337</v>
      </c>
      <c r="D65" s="65">
        <v>1</v>
      </c>
      <c r="E65" s="72">
        <v>54770000</v>
      </c>
      <c r="F65" s="73">
        <v>9.3056091937852983E-2</v>
      </c>
      <c r="G65" s="68">
        <v>54778000</v>
      </c>
      <c r="H65" s="68"/>
      <c r="I65" s="69">
        <v>537165000</v>
      </c>
      <c r="J65" s="69">
        <f>537165000+G65</f>
        <v>591943000</v>
      </c>
      <c r="K65" s="69">
        <v>537165000</v>
      </c>
      <c r="L65" s="69">
        <f>537165000+G65</f>
        <v>591943000</v>
      </c>
      <c r="M65" s="70">
        <f>G65/I65</f>
        <v>0.10197611534630886</v>
      </c>
    </row>
    <row r="66" spans="2:13" s="38" customFormat="1">
      <c r="B66" s="121"/>
      <c r="C66" s="122">
        <v>45705</v>
      </c>
      <c r="D66" s="123">
        <v>1</v>
      </c>
      <c r="E66" s="124">
        <v>54000000</v>
      </c>
      <c r="F66" s="125">
        <f>E66/K66</f>
        <v>9.122499970436343E-2</v>
      </c>
      <c r="G66" s="126">
        <v>54160000</v>
      </c>
      <c r="H66" s="126"/>
      <c r="I66" s="127">
        <v>591943000</v>
      </c>
      <c r="J66" s="127">
        <f>591943000+G66</f>
        <v>646103000</v>
      </c>
      <c r="K66" s="127">
        <v>591943000</v>
      </c>
      <c r="L66" s="127">
        <f>591943000+G66</f>
        <v>646103000</v>
      </c>
      <c r="M66" s="128">
        <f>G66/I66</f>
        <v>9.149529599978376E-2</v>
      </c>
    </row>
  </sheetData>
  <mergeCells count="1">
    <mergeCell ref="B3:M3"/>
  </mergeCells>
  <pageMargins left="0.7" right="0.7" top="0.75" bottom="0.75" header="0.3" footer="0.3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9FAE-D60F-4E9F-84A6-2F653CF472C3}">
  <sheetPr codeName="Hoja38"/>
  <dimension ref="A1:AW44"/>
  <sheetViews>
    <sheetView showGridLines="0" topLeftCell="B31" zoomScale="75" zoomScaleNormal="75" workbookViewId="0">
      <selection activeCell="G48" sqref="G48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138" t="s">
        <v>14</v>
      </c>
      <c r="C6" s="64">
        <v>37342</v>
      </c>
      <c r="D6" s="65">
        <v>1</v>
      </c>
      <c r="E6" s="172">
        <v>2345393.7599999998</v>
      </c>
      <c r="F6" s="220">
        <v>0.12746705217391302</v>
      </c>
      <c r="G6" s="221">
        <v>2300000</v>
      </c>
      <c r="H6" s="40">
        <v>2350000</v>
      </c>
      <c r="I6" s="194">
        <v>18400000</v>
      </c>
      <c r="J6" s="169">
        <v>23050000</v>
      </c>
      <c r="K6" s="194">
        <v>18400000</v>
      </c>
      <c r="L6" s="169">
        <v>23050000</v>
      </c>
      <c r="M6" s="170">
        <v>0.125</v>
      </c>
    </row>
    <row r="7" spans="2:49">
      <c r="B7" s="38"/>
      <c r="C7" s="64">
        <v>37707</v>
      </c>
      <c r="D7" s="65">
        <v>1</v>
      </c>
      <c r="E7" s="172">
        <v>3745057.2</v>
      </c>
      <c r="F7" s="220">
        <v>0.1624753665943601</v>
      </c>
      <c r="G7" s="221">
        <v>5650000</v>
      </c>
      <c r="H7" s="40"/>
      <c r="I7" s="194">
        <v>23050000</v>
      </c>
      <c r="J7" s="169">
        <v>28700000</v>
      </c>
      <c r="K7" s="194">
        <v>23050000</v>
      </c>
      <c r="L7" s="169">
        <v>28700000</v>
      </c>
      <c r="M7" s="170">
        <v>0.24511930585683298</v>
      </c>
    </row>
    <row r="8" spans="2:49">
      <c r="B8" s="38"/>
      <c r="C8" s="64">
        <v>38073</v>
      </c>
      <c r="D8" s="65">
        <v>1</v>
      </c>
      <c r="E8" s="172">
        <v>2056551.78</v>
      </c>
      <c r="F8" s="220">
        <v>7.1656856445993039E-2</v>
      </c>
      <c r="G8" s="221">
        <v>6100000</v>
      </c>
      <c r="H8" s="40"/>
      <c r="I8" s="194">
        <v>28700000</v>
      </c>
      <c r="J8" s="169">
        <v>34800000</v>
      </c>
      <c r="K8" s="194">
        <v>28700000</v>
      </c>
      <c r="L8" s="169">
        <v>34800000</v>
      </c>
      <c r="M8" s="170">
        <v>0.21254355400696864</v>
      </c>
    </row>
    <row r="9" spans="2:49">
      <c r="B9" s="38"/>
      <c r="C9" s="64">
        <v>38428</v>
      </c>
      <c r="D9" s="65">
        <v>1</v>
      </c>
      <c r="E9" s="172">
        <v>2113845.7799999998</v>
      </c>
      <c r="F9" s="220">
        <v>6.0742694827586201E-2</v>
      </c>
      <c r="G9" s="221">
        <v>6400000</v>
      </c>
      <c r="H9" s="40"/>
      <c r="I9" s="194">
        <v>34800000</v>
      </c>
      <c r="J9" s="169">
        <v>41200000</v>
      </c>
      <c r="K9" s="194">
        <v>34800000</v>
      </c>
      <c r="L9" s="169">
        <v>41200000</v>
      </c>
      <c r="M9" s="170">
        <v>0.18390804597701149</v>
      </c>
    </row>
    <row r="10" spans="2:49">
      <c r="B10" s="38"/>
      <c r="C10" s="64">
        <v>38764</v>
      </c>
      <c r="D10" s="65">
        <v>1</v>
      </c>
      <c r="E10" s="172">
        <v>3366726.5</v>
      </c>
      <c r="F10" s="220">
        <v>8.1716662621359223E-2</v>
      </c>
      <c r="G10" s="221">
        <v>8800000</v>
      </c>
      <c r="H10" s="40"/>
      <c r="I10" s="194">
        <v>41200000</v>
      </c>
      <c r="J10" s="169">
        <v>50000000</v>
      </c>
      <c r="K10" s="194">
        <v>41200000</v>
      </c>
      <c r="L10" s="169">
        <v>50000000</v>
      </c>
      <c r="M10" s="170">
        <v>0.21359223300970873</v>
      </c>
    </row>
    <row r="11" spans="2:49">
      <c r="B11" s="38"/>
      <c r="C11" s="64">
        <v>39010</v>
      </c>
      <c r="D11" s="65">
        <v>1</v>
      </c>
      <c r="E11" s="172">
        <v>3000000</v>
      </c>
      <c r="F11" s="220">
        <v>0.06</v>
      </c>
      <c r="G11" s="221"/>
      <c r="H11" s="40"/>
      <c r="I11" s="194">
        <v>50000000</v>
      </c>
      <c r="J11" s="169">
        <v>50000000</v>
      </c>
      <c r="K11" s="194">
        <v>50000000</v>
      </c>
      <c r="L11" s="169">
        <v>50000000</v>
      </c>
      <c r="M11" s="170">
        <v>0</v>
      </c>
    </row>
    <row r="12" spans="2:49">
      <c r="B12" s="38"/>
      <c r="C12" s="64">
        <v>39121</v>
      </c>
      <c r="D12" s="65">
        <v>1</v>
      </c>
      <c r="E12" s="172">
        <v>5002057.0199999996</v>
      </c>
      <c r="F12" s="220">
        <v>0.10004114039999999</v>
      </c>
      <c r="G12" s="221"/>
      <c r="H12" s="40"/>
      <c r="I12" s="194">
        <v>50000000</v>
      </c>
      <c r="J12" s="169">
        <v>50000000</v>
      </c>
      <c r="K12" s="194">
        <v>50000000</v>
      </c>
      <c r="L12" s="169">
        <v>50000000</v>
      </c>
      <c r="M12" s="170">
        <v>0</v>
      </c>
    </row>
    <row r="13" spans="2:49">
      <c r="B13" s="38"/>
      <c r="C13" s="64">
        <v>39128</v>
      </c>
      <c r="D13" s="65">
        <v>1</v>
      </c>
      <c r="E13" s="172"/>
      <c r="F13" s="73">
        <v>0</v>
      </c>
      <c r="G13" s="221">
        <v>8300000</v>
      </c>
      <c r="H13" s="40">
        <v>3700000</v>
      </c>
      <c r="I13" s="194">
        <v>50000000</v>
      </c>
      <c r="J13" s="169">
        <v>62000000</v>
      </c>
      <c r="K13" s="194">
        <v>50000000</v>
      </c>
      <c r="L13" s="169">
        <v>62000000</v>
      </c>
      <c r="M13" s="170">
        <v>0.16600000000000001</v>
      </c>
    </row>
    <row r="14" spans="2:49">
      <c r="B14" s="38"/>
      <c r="C14" s="64">
        <v>39310</v>
      </c>
      <c r="D14" s="65">
        <v>1</v>
      </c>
      <c r="E14" s="172">
        <v>3000000</v>
      </c>
      <c r="F14" s="220">
        <v>4.8387096774193547E-2</v>
      </c>
      <c r="G14" s="221"/>
      <c r="H14" s="40"/>
      <c r="I14" s="194">
        <v>62000000</v>
      </c>
      <c r="J14" s="169">
        <v>62000000</v>
      </c>
      <c r="K14" s="194">
        <v>62000000</v>
      </c>
      <c r="L14" s="169">
        <v>62000000</v>
      </c>
      <c r="M14" s="170">
        <v>0</v>
      </c>
    </row>
    <row r="15" spans="2:49">
      <c r="B15" s="38"/>
      <c r="C15" s="64">
        <v>39436</v>
      </c>
      <c r="D15" s="65">
        <v>1</v>
      </c>
      <c r="E15" s="172">
        <v>1500000</v>
      </c>
      <c r="F15" s="220">
        <v>2.4193548387096774E-2</v>
      </c>
      <c r="G15" s="221"/>
      <c r="H15" s="40"/>
      <c r="I15" s="194">
        <v>62000000</v>
      </c>
      <c r="J15" s="169">
        <v>62000000</v>
      </c>
      <c r="K15" s="194">
        <v>62000000</v>
      </c>
      <c r="L15" s="169">
        <v>62000000</v>
      </c>
      <c r="M15" s="170">
        <v>0</v>
      </c>
    </row>
    <row r="16" spans="2:49">
      <c r="B16" s="38"/>
      <c r="C16" s="64">
        <v>39506</v>
      </c>
      <c r="D16" s="65">
        <v>1</v>
      </c>
      <c r="E16" s="172">
        <v>4608628</v>
      </c>
      <c r="F16" s="220">
        <v>7.4332709677419354E-2</v>
      </c>
      <c r="G16" s="221"/>
      <c r="H16" s="40"/>
      <c r="I16" s="194">
        <v>62000000</v>
      </c>
      <c r="J16" s="169">
        <v>62000000</v>
      </c>
      <c r="K16" s="194">
        <v>62000000</v>
      </c>
      <c r="L16" s="169">
        <v>62000000</v>
      </c>
      <c r="M16" s="170">
        <v>0</v>
      </c>
    </row>
    <row r="17" spans="2:13">
      <c r="B17" s="67"/>
      <c r="C17" s="64">
        <v>39506</v>
      </c>
      <c r="D17" s="65">
        <v>1</v>
      </c>
      <c r="E17" s="172"/>
      <c r="F17" s="73">
        <v>0</v>
      </c>
      <c r="G17" s="221">
        <v>13000000</v>
      </c>
      <c r="H17" s="40"/>
      <c r="I17" s="194">
        <v>62000000</v>
      </c>
      <c r="J17" s="169">
        <v>75000000</v>
      </c>
      <c r="K17" s="194">
        <v>62000000</v>
      </c>
      <c r="L17" s="169">
        <v>75000000</v>
      </c>
      <c r="M17" s="170">
        <v>0.20967741935483872</v>
      </c>
    </row>
    <row r="18" spans="2:13">
      <c r="B18" s="67"/>
      <c r="C18" s="64">
        <v>39863</v>
      </c>
      <c r="D18" s="65">
        <v>1</v>
      </c>
      <c r="E18" s="172"/>
      <c r="F18" s="73"/>
      <c r="G18" s="221">
        <v>15530000</v>
      </c>
      <c r="H18" s="40"/>
      <c r="I18" s="194">
        <v>75830000</v>
      </c>
      <c r="J18" s="169">
        <v>91360000</v>
      </c>
      <c r="K18" s="194">
        <v>75830000</v>
      </c>
      <c r="L18" s="169">
        <v>91360000</v>
      </c>
      <c r="M18" s="170">
        <v>0.20480021099828563</v>
      </c>
    </row>
    <row r="19" spans="2:13">
      <c r="B19" s="67"/>
      <c r="C19" s="64">
        <v>40052</v>
      </c>
      <c r="D19" s="65">
        <v>1</v>
      </c>
      <c r="E19" s="172">
        <v>3000000</v>
      </c>
      <c r="F19" s="73">
        <v>3.2837127845884412E-2</v>
      </c>
      <c r="G19" s="221"/>
      <c r="H19" s="40"/>
      <c r="I19" s="194">
        <v>91360000</v>
      </c>
      <c r="J19" s="169">
        <v>91360000</v>
      </c>
      <c r="K19" s="194">
        <v>91360000</v>
      </c>
      <c r="L19" s="169">
        <v>91360000</v>
      </c>
      <c r="M19" s="170">
        <v>0</v>
      </c>
    </row>
    <row r="20" spans="2:13">
      <c r="B20" s="67"/>
      <c r="C20" s="64">
        <v>40290</v>
      </c>
      <c r="D20" s="65">
        <v>1</v>
      </c>
      <c r="E20" s="172">
        <v>728855.47499999998</v>
      </c>
      <c r="F20" s="73">
        <v>7.9778401379159373E-3</v>
      </c>
      <c r="G20" s="221">
        <v>11180000</v>
      </c>
      <c r="H20" s="40"/>
      <c r="I20" s="194">
        <v>91360000</v>
      </c>
      <c r="J20" s="169">
        <v>102540000</v>
      </c>
      <c r="K20" s="194">
        <v>91360000</v>
      </c>
      <c r="L20" s="169">
        <v>102540000</v>
      </c>
      <c r="M20" s="170">
        <v>0.12237302977232925</v>
      </c>
    </row>
    <row r="21" spans="2:13">
      <c r="B21" s="67"/>
      <c r="C21" s="64">
        <v>40444</v>
      </c>
      <c r="D21" s="65">
        <v>1</v>
      </c>
      <c r="E21" s="172">
        <v>3900000</v>
      </c>
      <c r="F21" s="73">
        <v>3.8033937975424224E-2</v>
      </c>
      <c r="G21" s="221"/>
      <c r="H21" s="40"/>
      <c r="I21" s="194">
        <v>102540000</v>
      </c>
      <c r="J21" s="169">
        <v>102540000</v>
      </c>
      <c r="K21" s="194">
        <v>102540000</v>
      </c>
      <c r="L21" s="169">
        <v>102540000</v>
      </c>
      <c r="M21" s="170">
        <v>0</v>
      </c>
    </row>
    <row r="22" spans="2:13">
      <c r="B22" s="67"/>
      <c r="C22" s="64">
        <v>40640</v>
      </c>
      <c r="D22" s="65">
        <v>1</v>
      </c>
      <c r="E22" s="172">
        <v>1777234.4900000002</v>
      </c>
      <c r="F22" s="73">
        <v>1.7332109323190951E-2</v>
      </c>
      <c r="G22" s="221">
        <v>13250000</v>
      </c>
      <c r="H22" s="40"/>
      <c r="I22" s="194">
        <v>102540000</v>
      </c>
      <c r="J22" s="169">
        <v>115790000</v>
      </c>
      <c r="K22" s="194">
        <v>102540000</v>
      </c>
      <c r="L22" s="169">
        <v>115790000</v>
      </c>
      <c r="M22" s="170">
        <v>0.12921786619855666</v>
      </c>
    </row>
    <row r="23" spans="2:13">
      <c r="B23" s="67"/>
      <c r="C23" s="64">
        <v>40780</v>
      </c>
      <c r="D23" s="65">
        <v>1</v>
      </c>
      <c r="E23" s="172">
        <v>5000000</v>
      </c>
      <c r="F23" s="73">
        <v>4.3181621901718627E-2</v>
      </c>
      <c r="G23" s="221"/>
      <c r="H23" s="40"/>
      <c r="I23" s="194">
        <v>115790000</v>
      </c>
      <c r="J23" s="169">
        <v>115790000</v>
      </c>
      <c r="K23" s="194">
        <v>115790000</v>
      </c>
      <c r="L23" s="169">
        <v>115790000</v>
      </c>
      <c r="M23" s="170">
        <v>0</v>
      </c>
    </row>
    <row r="24" spans="2:13">
      <c r="B24" s="67"/>
      <c r="C24" s="64">
        <v>40976</v>
      </c>
      <c r="D24" s="65">
        <v>1</v>
      </c>
      <c r="E24" s="172">
        <v>0</v>
      </c>
      <c r="F24" s="73">
        <v>0</v>
      </c>
      <c r="G24" s="221">
        <v>16070000</v>
      </c>
      <c r="H24" s="40"/>
      <c r="I24" s="194">
        <v>115790000</v>
      </c>
      <c r="J24" s="169">
        <v>131860000</v>
      </c>
      <c r="K24" s="194">
        <v>115790000</v>
      </c>
      <c r="L24" s="169">
        <v>131860000</v>
      </c>
      <c r="M24" s="170">
        <v>0.13878573279212367</v>
      </c>
    </row>
    <row r="25" spans="2:13">
      <c r="B25" s="67"/>
      <c r="C25" s="64">
        <v>41137</v>
      </c>
      <c r="D25" s="65">
        <v>1</v>
      </c>
      <c r="E25" s="172">
        <v>6000000</v>
      </c>
      <c r="F25" s="73">
        <v>4.550280600637039E-2</v>
      </c>
      <c r="G25" s="221"/>
      <c r="H25" s="40"/>
      <c r="I25" s="194">
        <v>131860000</v>
      </c>
      <c r="J25" s="169">
        <v>131860000</v>
      </c>
      <c r="K25" s="194">
        <v>131860000</v>
      </c>
      <c r="L25" s="169">
        <v>131860000</v>
      </c>
      <c r="M25" s="222">
        <v>0</v>
      </c>
    </row>
    <row r="26" spans="2:13">
      <c r="B26" s="67"/>
      <c r="C26" s="64">
        <v>41359</v>
      </c>
      <c r="D26" s="65">
        <v>1</v>
      </c>
      <c r="E26" s="172">
        <v>2831732.04</v>
      </c>
      <c r="F26" s="73">
        <v>2.147529227969058E-2</v>
      </c>
      <c r="G26" s="221">
        <v>16140000</v>
      </c>
      <c r="H26" s="40"/>
      <c r="I26" s="194">
        <v>131860000</v>
      </c>
      <c r="J26" s="169">
        <v>148000000</v>
      </c>
      <c r="K26" s="194">
        <v>131860000</v>
      </c>
      <c r="L26" s="169">
        <v>148000000</v>
      </c>
      <c r="M26" s="222">
        <v>0.12240254815713636</v>
      </c>
    </row>
    <row r="27" spans="2:13">
      <c r="B27" s="67"/>
      <c r="C27" s="64">
        <v>41520</v>
      </c>
      <c r="D27" s="65">
        <v>1</v>
      </c>
      <c r="E27" s="172">
        <v>5000000</v>
      </c>
      <c r="F27" s="73">
        <v>3.3783783783783786E-2</v>
      </c>
      <c r="G27" s="221"/>
      <c r="H27" s="40"/>
      <c r="I27" s="194">
        <v>148000000</v>
      </c>
      <c r="J27" s="169">
        <v>148000000</v>
      </c>
      <c r="K27" s="194">
        <v>148000000</v>
      </c>
      <c r="L27" s="169">
        <v>148000000</v>
      </c>
      <c r="M27" s="222">
        <v>0</v>
      </c>
    </row>
    <row r="28" spans="2:13">
      <c r="B28" s="67"/>
      <c r="C28" s="64">
        <v>41723</v>
      </c>
      <c r="D28" s="65">
        <v>1</v>
      </c>
      <c r="E28" s="172">
        <v>1660114.37</v>
      </c>
      <c r="F28" s="73">
        <v>1.1216988986486487E-2</v>
      </c>
      <c r="G28" s="221">
        <v>15800000</v>
      </c>
      <c r="H28" s="40"/>
      <c r="I28" s="194">
        <v>148000000</v>
      </c>
      <c r="J28" s="169">
        <v>163800000</v>
      </c>
      <c r="K28" s="194">
        <v>148000000</v>
      </c>
      <c r="L28" s="169">
        <v>163800000</v>
      </c>
      <c r="M28" s="222">
        <v>0.10675675675675676</v>
      </c>
    </row>
    <row r="29" spans="2:13">
      <c r="B29" s="67"/>
      <c r="C29" s="64">
        <v>41723</v>
      </c>
      <c r="D29" s="65">
        <v>1</v>
      </c>
      <c r="E29" s="172">
        <v>0</v>
      </c>
      <c r="F29" s="73">
        <v>0</v>
      </c>
      <c r="G29" s="221">
        <v>500000</v>
      </c>
      <c r="H29" s="40"/>
      <c r="I29" s="194">
        <v>163800000</v>
      </c>
      <c r="J29" s="169">
        <v>164300000</v>
      </c>
      <c r="K29" s="194">
        <v>163800000</v>
      </c>
      <c r="L29" s="169">
        <v>164300000</v>
      </c>
      <c r="M29" s="222">
        <v>3.0525030525030525E-3</v>
      </c>
    </row>
    <row r="30" spans="2:13">
      <c r="B30" s="67"/>
      <c r="C30" s="64">
        <v>41872</v>
      </c>
      <c r="D30" s="65">
        <v>1</v>
      </c>
      <c r="E30" s="172">
        <v>5000000</v>
      </c>
      <c r="F30" s="73">
        <v>3.0432136335970784E-2</v>
      </c>
      <c r="G30" s="221"/>
      <c r="H30" s="40"/>
      <c r="I30" s="194">
        <v>164300000</v>
      </c>
      <c r="J30" s="169">
        <v>164300000</v>
      </c>
      <c r="K30" s="194">
        <v>164300000</v>
      </c>
      <c r="L30" s="169">
        <v>164300000</v>
      </c>
      <c r="M30" s="222">
        <v>0</v>
      </c>
    </row>
    <row r="31" spans="2:13">
      <c r="B31" s="67"/>
      <c r="C31" s="64">
        <v>42082</v>
      </c>
      <c r="D31" s="65">
        <v>1</v>
      </c>
      <c r="E31" s="172">
        <v>2629048</v>
      </c>
      <c r="F31" s="73">
        <v>1.6001509433962263E-2</v>
      </c>
      <c r="G31" s="221">
        <v>17700000</v>
      </c>
      <c r="H31" s="40"/>
      <c r="I31" s="194">
        <v>164300000</v>
      </c>
      <c r="J31" s="169">
        <v>182000000</v>
      </c>
      <c r="K31" s="194">
        <v>164300000</v>
      </c>
      <c r="L31" s="169">
        <v>182000000</v>
      </c>
      <c r="M31" s="222">
        <v>0.10772976262933658</v>
      </c>
    </row>
    <row r="32" spans="2:13">
      <c r="B32" s="67"/>
      <c r="C32" s="64">
        <v>42209</v>
      </c>
      <c r="D32" s="76">
        <v>1</v>
      </c>
      <c r="E32" s="168">
        <v>5500000</v>
      </c>
      <c r="F32" s="73">
        <v>3.021978021978022E-2</v>
      </c>
      <c r="G32" s="171"/>
      <c r="H32" s="40"/>
      <c r="I32" s="169">
        <v>182000000</v>
      </c>
      <c r="J32" s="169">
        <v>182000000</v>
      </c>
      <c r="K32" s="169">
        <v>182000000</v>
      </c>
      <c r="L32" s="169">
        <v>182000000</v>
      </c>
      <c r="M32" s="170">
        <v>0</v>
      </c>
    </row>
    <row r="33" spans="2:13">
      <c r="B33" s="67"/>
      <c r="C33" s="64">
        <v>42459</v>
      </c>
      <c r="D33" s="76">
        <v>1</v>
      </c>
      <c r="E33" s="168">
        <v>0</v>
      </c>
      <c r="F33" s="73">
        <v>0</v>
      </c>
      <c r="G33" s="171"/>
      <c r="H33" s="40"/>
      <c r="I33" s="169">
        <v>182000000</v>
      </c>
      <c r="J33" s="169">
        <v>182000000</v>
      </c>
      <c r="K33" s="169">
        <v>182000000</v>
      </c>
      <c r="L33" s="169">
        <v>182000000</v>
      </c>
      <c r="M33" s="170">
        <v>0</v>
      </c>
    </row>
    <row r="34" spans="2:13">
      <c r="B34" s="67"/>
      <c r="C34" s="64">
        <v>42544</v>
      </c>
      <c r="D34" s="76">
        <v>1</v>
      </c>
      <c r="E34" s="168">
        <v>0</v>
      </c>
      <c r="F34" s="73">
        <v>0</v>
      </c>
      <c r="G34" s="171">
        <v>22500000</v>
      </c>
      <c r="H34" s="40"/>
      <c r="I34" s="169">
        <v>182000000</v>
      </c>
      <c r="J34" s="169">
        <v>204500000</v>
      </c>
      <c r="K34" s="169">
        <v>182000000</v>
      </c>
      <c r="L34" s="169">
        <v>204500000</v>
      </c>
      <c r="M34" s="170">
        <v>0.12362637362637363</v>
      </c>
    </row>
    <row r="35" spans="2:13">
      <c r="B35" s="67"/>
      <c r="C35" s="64">
        <v>42810</v>
      </c>
      <c r="D35" s="76">
        <v>1</v>
      </c>
      <c r="E35" s="168">
        <v>10600000</v>
      </c>
      <c r="F35" s="73">
        <v>5.1833740831295841E-2</v>
      </c>
      <c r="G35" s="171"/>
      <c r="H35" s="40"/>
      <c r="I35" s="169">
        <v>204500000</v>
      </c>
      <c r="J35" s="169">
        <v>204500000</v>
      </c>
      <c r="K35" s="169">
        <v>204500000</v>
      </c>
      <c r="L35" s="169">
        <v>204500000</v>
      </c>
      <c r="M35" s="170">
        <v>0</v>
      </c>
    </row>
    <row r="36" spans="2:13">
      <c r="B36" s="67"/>
      <c r="C36" s="64">
        <v>42835</v>
      </c>
      <c r="D36" s="76">
        <v>1</v>
      </c>
      <c r="E36" s="168">
        <v>0</v>
      </c>
      <c r="F36" s="73">
        <v>0</v>
      </c>
      <c r="G36" s="171">
        <v>7300000</v>
      </c>
      <c r="H36" s="40"/>
      <c r="I36" s="169">
        <v>204500000</v>
      </c>
      <c r="J36" s="169">
        <v>211800000</v>
      </c>
      <c r="K36" s="169">
        <v>204500000</v>
      </c>
      <c r="L36" s="169">
        <v>211800000</v>
      </c>
      <c r="M36" s="170">
        <v>3.5696821515892423E-2</v>
      </c>
    </row>
    <row r="37" spans="2:13">
      <c r="B37" s="67"/>
      <c r="C37" s="64">
        <v>43160</v>
      </c>
      <c r="D37" s="76">
        <v>1</v>
      </c>
      <c r="E37" s="168">
        <v>8750000</v>
      </c>
      <c r="F37" s="73">
        <v>4.1312559017941453E-2</v>
      </c>
      <c r="G37" s="171">
        <v>16200000</v>
      </c>
      <c r="H37" s="40"/>
      <c r="I37" s="169">
        <v>211800000</v>
      </c>
      <c r="J37" s="169">
        <v>228000000</v>
      </c>
      <c r="K37" s="169">
        <v>211800000</v>
      </c>
      <c r="L37" s="169">
        <v>228000000</v>
      </c>
      <c r="M37" s="170">
        <v>7.6487252124645896E-2</v>
      </c>
    </row>
    <row r="38" spans="2:13">
      <c r="B38" s="114"/>
      <c r="C38" s="64">
        <v>43517</v>
      </c>
      <c r="D38" s="65">
        <v>1</v>
      </c>
      <c r="E38" s="168">
        <v>12000000</v>
      </c>
      <c r="F38" s="73">
        <v>5.2631578947368418E-2</v>
      </c>
      <c r="G38" s="40">
        <v>24000000</v>
      </c>
      <c r="H38" s="40"/>
      <c r="I38" s="169">
        <v>228000000</v>
      </c>
      <c r="J38" s="169">
        <v>252000000</v>
      </c>
      <c r="K38" s="169">
        <v>228000000</v>
      </c>
      <c r="L38" s="169">
        <v>252000000</v>
      </c>
      <c r="M38" s="170">
        <v>0.10526315789473684</v>
      </c>
    </row>
    <row r="39" spans="2:13">
      <c r="B39" s="114"/>
      <c r="C39" s="64">
        <v>43880</v>
      </c>
      <c r="D39" s="65">
        <v>1</v>
      </c>
      <c r="E39" s="168">
        <v>12500000</v>
      </c>
      <c r="F39" s="73">
        <v>4.96031746031746E-2</v>
      </c>
      <c r="G39" s="40">
        <v>28000000</v>
      </c>
      <c r="H39" s="40"/>
      <c r="I39" s="169">
        <v>252000000</v>
      </c>
      <c r="J39" s="169">
        <v>280000000</v>
      </c>
      <c r="K39" s="169">
        <v>252000000</v>
      </c>
      <c r="L39" s="169">
        <v>280000000</v>
      </c>
      <c r="M39" s="170">
        <v>0.1111111111111111</v>
      </c>
    </row>
    <row r="40" spans="2:13">
      <c r="B40" s="114"/>
      <c r="C40" s="64">
        <v>44252</v>
      </c>
      <c r="D40" s="65">
        <v>1</v>
      </c>
      <c r="E40" s="168">
        <v>6750000</v>
      </c>
      <c r="F40" s="73">
        <v>2.4107142857142858E-2</v>
      </c>
      <c r="G40" s="40">
        <v>20000000</v>
      </c>
      <c r="H40" s="40"/>
      <c r="I40" s="169">
        <v>280000000</v>
      </c>
      <c r="J40" s="169">
        <v>300000000</v>
      </c>
      <c r="K40" s="169">
        <v>280000000</v>
      </c>
      <c r="L40" s="169">
        <v>300000000</v>
      </c>
      <c r="M40" s="170">
        <v>7.1428571428571425E-2</v>
      </c>
    </row>
    <row r="41" spans="2:13">
      <c r="B41" s="114"/>
      <c r="C41" s="64">
        <v>44616</v>
      </c>
      <c r="D41" s="65">
        <v>1</v>
      </c>
      <c r="E41" s="168">
        <v>11000000</v>
      </c>
      <c r="F41" s="73">
        <v>3.6666666666666667E-2</v>
      </c>
      <c r="G41" s="40">
        <v>25000000</v>
      </c>
      <c r="H41" s="40"/>
      <c r="I41" s="169">
        <v>300000000</v>
      </c>
      <c r="J41" s="169">
        <v>325000000</v>
      </c>
      <c r="K41" s="169">
        <v>300000000</v>
      </c>
      <c r="L41" s="169">
        <v>325000000</v>
      </c>
      <c r="M41" s="170">
        <v>8.3333333333333329E-2</v>
      </c>
    </row>
    <row r="42" spans="2:13" s="38" customFormat="1">
      <c r="B42" s="114"/>
      <c r="C42" s="64">
        <v>44973</v>
      </c>
      <c r="D42" s="65">
        <v>1</v>
      </c>
      <c r="E42" s="72">
        <v>15000000</v>
      </c>
      <c r="F42" s="73">
        <v>4.6153846153846156E-2</v>
      </c>
      <c r="G42" s="68">
        <v>35000000</v>
      </c>
      <c r="H42" s="68"/>
      <c r="I42" s="69">
        <v>325000000</v>
      </c>
      <c r="J42" s="69">
        <v>360000000</v>
      </c>
      <c r="K42" s="69">
        <v>325000000</v>
      </c>
      <c r="L42" s="69">
        <v>360000000</v>
      </c>
      <c r="M42" s="70">
        <v>0.1076923076923077</v>
      </c>
    </row>
    <row r="43" spans="2:13" s="38" customFormat="1">
      <c r="B43" s="114"/>
      <c r="C43" s="64">
        <v>45342</v>
      </c>
      <c r="D43" s="65">
        <v>1</v>
      </c>
      <c r="E43" s="72">
        <v>17700000</v>
      </c>
      <c r="F43" s="73">
        <f>E43/J43</f>
        <v>4.4249999999999998E-2</v>
      </c>
      <c r="G43" s="68">
        <v>40000000</v>
      </c>
      <c r="H43" s="68"/>
      <c r="I43" s="69">
        <f>J42</f>
        <v>360000000</v>
      </c>
      <c r="J43" s="69">
        <f>I43+G43</f>
        <v>400000000</v>
      </c>
      <c r="K43" s="69">
        <f>L42</f>
        <v>360000000</v>
      </c>
      <c r="L43" s="69">
        <f>J43</f>
        <v>400000000</v>
      </c>
      <c r="M43" s="70">
        <f>G43/I43</f>
        <v>0.1111111111111111</v>
      </c>
    </row>
    <row r="44" spans="2:13" s="38" customFormat="1">
      <c r="B44" s="121"/>
      <c r="C44" s="122">
        <v>45708</v>
      </c>
      <c r="D44" s="123">
        <v>1</v>
      </c>
      <c r="E44" s="124">
        <v>18000000</v>
      </c>
      <c r="F44" s="125">
        <f>E44/J44</f>
        <v>4.0449438202247189E-2</v>
      </c>
      <c r="G44" s="126">
        <v>45000000</v>
      </c>
      <c r="H44" s="126"/>
      <c r="I44" s="127">
        <f>J43</f>
        <v>400000000</v>
      </c>
      <c r="J44" s="127">
        <f>I44+G44</f>
        <v>445000000</v>
      </c>
      <c r="K44" s="127">
        <f>L43</f>
        <v>400000000</v>
      </c>
      <c r="L44" s="127">
        <f>J44</f>
        <v>445000000</v>
      </c>
      <c r="M44" s="128">
        <f>G44/I44</f>
        <v>0.1125</v>
      </c>
    </row>
  </sheetData>
  <mergeCells count="1">
    <mergeCell ref="B3:M3"/>
  </mergeCells>
  <pageMargins left="0.7" right="0.7" top="0.75" bottom="0.75" header="0.3" footer="0.3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649D5-7CF0-44B8-9C22-BA3485E35202}">
  <sheetPr codeName="Hoja37"/>
  <dimension ref="A1:AW22"/>
  <sheetViews>
    <sheetView showGridLines="0" topLeftCell="B5" zoomScale="75" zoomScaleNormal="75" workbookViewId="0">
      <selection activeCell="B1" sqref="B1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31</v>
      </c>
      <c r="C6" s="64">
        <v>37512</v>
      </c>
      <c r="D6" s="65">
        <v>1</v>
      </c>
      <c r="E6" s="172"/>
      <c r="F6" s="173">
        <v>0</v>
      </c>
      <c r="G6" s="194">
        <v>408817</v>
      </c>
      <c r="H6" s="40"/>
      <c r="I6" s="194">
        <v>7824000</v>
      </c>
      <c r="J6" s="169">
        <v>8232817</v>
      </c>
      <c r="K6" s="194">
        <v>7824000</v>
      </c>
      <c r="L6" s="169">
        <v>8232817</v>
      </c>
      <c r="M6" s="170">
        <v>5.2251661554192232E-2</v>
      </c>
    </row>
    <row r="7" spans="2:49">
      <c r="B7" s="38"/>
      <c r="C7" s="64">
        <v>37732</v>
      </c>
      <c r="D7" s="65">
        <v>1</v>
      </c>
      <c r="E7" s="172">
        <v>153293</v>
      </c>
      <c r="F7" s="173">
        <v>1.8619750688008734E-2</v>
      </c>
      <c r="G7" s="194">
        <v>728605</v>
      </c>
      <c r="H7" s="40"/>
      <c r="I7" s="194">
        <v>8232817</v>
      </c>
      <c r="J7" s="169">
        <v>8961422</v>
      </c>
      <c r="K7" s="194">
        <v>8232817</v>
      </c>
      <c r="L7" s="169">
        <v>8961422</v>
      </c>
      <c r="M7" s="170">
        <v>8.8500084478982097E-2</v>
      </c>
    </row>
    <row r="8" spans="2:49">
      <c r="B8" s="38"/>
      <c r="C8" s="64">
        <v>38072</v>
      </c>
      <c r="D8" s="65">
        <v>1</v>
      </c>
      <c r="E8" s="172">
        <v>335191.53999999998</v>
      </c>
      <c r="F8" s="173">
        <v>3.7403833900468024E-2</v>
      </c>
      <c r="G8" s="194"/>
      <c r="H8" s="40"/>
      <c r="I8" s="194">
        <v>8961422</v>
      </c>
      <c r="J8" s="169">
        <v>8961422</v>
      </c>
      <c r="K8" s="194">
        <v>8961422</v>
      </c>
      <c r="L8" s="169">
        <v>8961422</v>
      </c>
      <c r="M8" s="170">
        <v>0</v>
      </c>
    </row>
    <row r="9" spans="2:49">
      <c r="B9" s="38"/>
      <c r="C9" s="64">
        <v>38782</v>
      </c>
      <c r="D9" s="65">
        <v>1</v>
      </c>
      <c r="E9" s="172"/>
      <c r="F9" s="173">
        <v>0</v>
      </c>
      <c r="G9" s="194">
        <v>681765</v>
      </c>
      <c r="H9" s="40"/>
      <c r="I9" s="194">
        <v>8961422</v>
      </c>
      <c r="J9" s="169">
        <v>9643187</v>
      </c>
      <c r="K9" s="194">
        <v>8961422</v>
      </c>
      <c r="L9" s="169">
        <v>9643187</v>
      </c>
      <c r="M9" s="170">
        <v>7.6077769800373202E-2</v>
      </c>
    </row>
    <row r="10" spans="2:49">
      <c r="B10" s="38"/>
      <c r="C10" s="64">
        <v>39147</v>
      </c>
      <c r="D10" s="65">
        <v>1</v>
      </c>
      <c r="E10" s="172"/>
      <c r="F10" s="173">
        <v>0</v>
      </c>
      <c r="G10" s="194">
        <v>385864</v>
      </c>
      <c r="H10" s="40"/>
      <c r="I10" s="194">
        <v>9643187</v>
      </c>
      <c r="J10" s="169">
        <v>10029051</v>
      </c>
      <c r="K10" s="194">
        <v>9643187</v>
      </c>
      <c r="L10" s="169">
        <v>10029051</v>
      </c>
      <c r="M10" s="170">
        <v>4.0014157145350393E-2</v>
      </c>
    </row>
    <row r="11" spans="2:49">
      <c r="B11" s="38"/>
      <c r="C11" s="64">
        <v>39706</v>
      </c>
      <c r="D11" s="65">
        <v>1</v>
      </c>
      <c r="E11" s="172"/>
      <c r="F11" s="173">
        <v>0</v>
      </c>
      <c r="G11" s="194">
        <v>367004</v>
      </c>
      <c r="H11" s="40"/>
      <c r="I11" s="194">
        <v>10029051</v>
      </c>
      <c r="J11" s="169">
        <v>10396055</v>
      </c>
      <c r="K11" s="194">
        <v>10029051</v>
      </c>
      <c r="L11" s="169">
        <v>10396055</v>
      </c>
      <c r="M11" s="170">
        <v>3.6594090507666176E-2</v>
      </c>
    </row>
    <row r="12" spans="2:49">
      <c r="B12" s="38"/>
      <c r="C12" s="64">
        <v>39814</v>
      </c>
      <c r="D12" s="65">
        <v>1</v>
      </c>
      <c r="E12" s="172"/>
      <c r="F12" s="173">
        <v>0</v>
      </c>
      <c r="G12" s="194">
        <v>453139</v>
      </c>
      <c r="H12" s="40"/>
      <c r="I12" s="194">
        <v>10396055</v>
      </c>
      <c r="J12" s="169">
        <v>10849194</v>
      </c>
      <c r="K12" s="194">
        <v>10396055</v>
      </c>
      <c r="L12" s="169">
        <v>10849194</v>
      </c>
      <c r="M12" s="170">
        <v>4.3587591639328571E-2</v>
      </c>
    </row>
    <row r="13" spans="2:49">
      <c r="B13" s="38"/>
      <c r="C13" s="64">
        <v>40260</v>
      </c>
      <c r="D13" s="65">
        <v>1</v>
      </c>
      <c r="E13" s="172"/>
      <c r="F13" s="173">
        <v>0</v>
      </c>
      <c r="G13" s="194">
        <v>1778532</v>
      </c>
      <c r="H13" s="40"/>
      <c r="I13" s="194">
        <v>10849194</v>
      </c>
      <c r="J13" s="169">
        <v>12627726</v>
      </c>
      <c r="K13" s="194">
        <v>10849194</v>
      </c>
      <c r="L13" s="169">
        <v>12627726</v>
      </c>
      <c r="M13" s="170">
        <v>0.16393217781892369</v>
      </c>
    </row>
    <row r="14" spans="2:49">
      <c r="B14" s="38"/>
      <c r="C14" s="64">
        <v>40624</v>
      </c>
      <c r="D14" s="65">
        <v>1</v>
      </c>
      <c r="E14" s="172"/>
      <c r="F14" s="173">
        <v>0</v>
      </c>
      <c r="G14" s="194">
        <v>905433</v>
      </c>
      <c r="H14" s="40"/>
      <c r="I14" s="194">
        <v>12627726</v>
      </c>
      <c r="J14" s="169">
        <v>13533159</v>
      </c>
      <c r="K14" s="194">
        <v>12627726</v>
      </c>
      <c r="L14" s="169">
        <v>13533159</v>
      </c>
      <c r="M14" s="170">
        <v>7.1701983397485819E-2</v>
      </c>
    </row>
    <row r="15" spans="2:49">
      <c r="B15" s="38"/>
      <c r="C15" s="64">
        <v>40814</v>
      </c>
      <c r="D15" s="65">
        <v>1</v>
      </c>
      <c r="E15" s="172">
        <v>566000</v>
      </c>
      <c r="F15" s="173">
        <v>4.1823198855492648E-2</v>
      </c>
      <c r="G15" s="194"/>
      <c r="H15" s="40"/>
      <c r="I15" s="194">
        <v>13533159</v>
      </c>
      <c r="J15" s="169">
        <v>13533159</v>
      </c>
      <c r="K15" s="194">
        <v>13533159</v>
      </c>
      <c r="L15" s="169">
        <v>13533159</v>
      </c>
      <c r="M15" s="170">
        <v>0</v>
      </c>
    </row>
    <row r="16" spans="2:49">
      <c r="B16" s="38"/>
      <c r="C16" s="64">
        <v>40989</v>
      </c>
      <c r="D16" s="65">
        <v>1</v>
      </c>
      <c r="E16" s="172"/>
      <c r="F16" s="173">
        <v>0</v>
      </c>
      <c r="G16" s="194"/>
      <c r="H16" s="40">
        <v>292033</v>
      </c>
      <c r="I16" s="194">
        <v>13533159</v>
      </c>
      <c r="J16" s="169">
        <v>13825192</v>
      </c>
      <c r="K16" s="194">
        <v>13533159</v>
      </c>
      <c r="L16" s="169">
        <v>13825192</v>
      </c>
      <c r="M16" s="170">
        <v>0</v>
      </c>
    </row>
    <row r="17" spans="2:13">
      <c r="B17" s="38"/>
      <c r="C17" s="64">
        <v>41361</v>
      </c>
      <c r="D17" s="65">
        <v>1</v>
      </c>
      <c r="E17" s="172"/>
      <c r="F17" s="173">
        <v>0</v>
      </c>
      <c r="G17" s="194"/>
      <c r="H17" s="40">
        <v>1456563</v>
      </c>
      <c r="I17" s="194">
        <v>13825192</v>
      </c>
      <c r="J17" s="169">
        <v>15281755</v>
      </c>
      <c r="K17" s="194">
        <v>13825192</v>
      </c>
      <c r="L17" s="169">
        <v>15281755</v>
      </c>
      <c r="M17" s="170">
        <v>0</v>
      </c>
    </row>
    <row r="18" spans="2:13">
      <c r="B18" s="38"/>
      <c r="C18" s="64">
        <v>41724</v>
      </c>
      <c r="D18" s="65">
        <v>1</v>
      </c>
      <c r="E18" s="172"/>
      <c r="F18" s="173">
        <v>0</v>
      </c>
      <c r="G18" s="194">
        <v>1797783.33</v>
      </c>
      <c r="H18" s="40"/>
      <c r="I18" s="194">
        <v>15281755</v>
      </c>
      <c r="J18" s="169">
        <v>17079538.329999998</v>
      </c>
      <c r="K18" s="194">
        <v>15281755</v>
      </c>
      <c r="L18" s="169">
        <v>17079538.329999998</v>
      </c>
      <c r="M18" s="170">
        <v>0.1176424651488</v>
      </c>
    </row>
    <row r="19" spans="2:13">
      <c r="B19" s="38"/>
      <c r="C19" s="64">
        <v>42459</v>
      </c>
      <c r="D19" s="65">
        <v>1</v>
      </c>
      <c r="E19" s="172"/>
      <c r="F19" s="173">
        <v>0</v>
      </c>
      <c r="G19" s="194">
        <v>543667</v>
      </c>
      <c r="H19" s="40"/>
      <c r="I19" s="194">
        <v>17079538.329999998</v>
      </c>
      <c r="J19" s="169">
        <v>17623205.329999998</v>
      </c>
      <c r="K19" s="194">
        <v>17079538.329999998</v>
      </c>
      <c r="L19" s="169">
        <v>17623205.329999998</v>
      </c>
      <c r="M19" s="170">
        <v>3.1831481009358176E-2</v>
      </c>
    </row>
    <row r="20" spans="2:13">
      <c r="B20" s="38"/>
      <c r="C20" s="64">
        <v>42825</v>
      </c>
      <c r="D20" s="65">
        <v>1</v>
      </c>
      <c r="E20" s="172"/>
      <c r="F20" s="173">
        <v>0</v>
      </c>
      <c r="G20" s="194">
        <v>313603</v>
      </c>
      <c r="H20" s="40"/>
      <c r="I20" s="194">
        <v>17623205.329999998</v>
      </c>
      <c r="J20" s="169">
        <v>17936808.329999998</v>
      </c>
      <c r="K20" s="194">
        <v>17623205.329999998</v>
      </c>
      <c r="L20" s="169">
        <v>17936808.329999998</v>
      </c>
      <c r="M20" s="170">
        <v>1.7794889983274116E-2</v>
      </c>
    </row>
    <row r="21" spans="2:13">
      <c r="B21" s="38"/>
      <c r="C21" s="64">
        <v>43187</v>
      </c>
      <c r="D21" s="65">
        <v>1</v>
      </c>
      <c r="E21" s="172"/>
      <c r="F21" s="173">
        <v>0</v>
      </c>
      <c r="G21" s="194">
        <v>299198</v>
      </c>
      <c r="H21" s="40"/>
      <c r="I21" s="194">
        <v>17936808</v>
      </c>
      <c r="J21" s="169">
        <v>18236006</v>
      </c>
      <c r="K21" s="194">
        <v>17936808</v>
      </c>
      <c r="L21" s="169">
        <v>18236006</v>
      </c>
      <c r="M21" s="170">
        <v>1.6680671388131042E-2</v>
      </c>
    </row>
    <row r="22" spans="2:13">
      <c r="B22" s="121"/>
      <c r="C22" s="122">
        <v>43402</v>
      </c>
      <c r="D22" s="123">
        <v>1</v>
      </c>
      <c r="E22" s="209"/>
      <c r="F22" s="125">
        <v>0</v>
      </c>
      <c r="G22" s="210">
        <v>0</v>
      </c>
      <c r="H22" s="210">
        <v>1900000</v>
      </c>
      <c r="I22" s="211">
        <v>18236006</v>
      </c>
      <c r="J22" s="211">
        <v>20136006</v>
      </c>
      <c r="K22" s="211">
        <v>18236006</v>
      </c>
      <c r="L22" s="211">
        <v>20136006</v>
      </c>
      <c r="M22" s="212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973A-4AC7-4F31-86D5-FE7C8FD214DF}">
  <sheetPr codeName="Hoja36"/>
  <dimension ref="A1:AW7"/>
  <sheetViews>
    <sheetView showGridLines="0" topLeftCell="B1" zoomScale="75" zoomScaleNormal="75" workbookViewId="0">
      <selection activeCell="B1" sqref="B1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25</v>
      </c>
      <c r="C6" s="64">
        <v>38439</v>
      </c>
      <c r="D6" s="65">
        <v>1</v>
      </c>
      <c r="E6" s="172">
        <v>155880.22500000001</v>
      </c>
      <c r="F6" s="173">
        <v>2.0510555921052633</v>
      </c>
      <c r="G6" s="194"/>
      <c r="H6" s="40"/>
      <c r="I6" s="194">
        <v>76000</v>
      </c>
      <c r="J6" s="169">
        <v>76000</v>
      </c>
      <c r="K6" s="194">
        <v>76000</v>
      </c>
      <c r="L6" s="169">
        <v>76000</v>
      </c>
      <c r="M6" s="170">
        <v>0</v>
      </c>
    </row>
    <row r="7" spans="2:49">
      <c r="B7" s="38"/>
      <c r="C7" s="64">
        <v>38789</v>
      </c>
      <c r="D7" s="65">
        <v>1</v>
      </c>
      <c r="E7" s="172">
        <v>176672.21</v>
      </c>
      <c r="F7" s="173">
        <v>2.3246343421052629</v>
      </c>
      <c r="G7" s="194">
        <v>924000</v>
      </c>
      <c r="H7" s="40"/>
      <c r="I7" s="194">
        <v>76000</v>
      </c>
      <c r="J7" s="169">
        <v>1000000</v>
      </c>
      <c r="K7" s="194">
        <v>76000</v>
      </c>
      <c r="L7" s="169">
        <v>1000000</v>
      </c>
      <c r="M7" s="170">
        <v>12.157894736842104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BDA2B-79FF-482E-8075-D50073061DC6}">
  <sheetPr codeName="Hoja35"/>
  <dimension ref="A1:AW18"/>
  <sheetViews>
    <sheetView showGridLines="0" topLeftCell="B1" zoomScale="75" zoomScaleNormal="75" workbookViewId="0">
      <selection activeCell="B12" sqref="A12:IV18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63</v>
      </c>
      <c r="C6" s="64">
        <v>40259</v>
      </c>
      <c r="D6" s="65">
        <v>1</v>
      </c>
      <c r="E6" s="168">
        <v>333478.74</v>
      </c>
      <c r="F6" s="73">
        <v>0.97132370588715033</v>
      </c>
      <c r="G6" s="40"/>
      <c r="H6" s="38"/>
      <c r="I6" s="169">
        <v>343324</v>
      </c>
      <c r="J6" s="169">
        <v>343324</v>
      </c>
      <c r="K6" s="169">
        <v>343324</v>
      </c>
      <c r="L6" s="169">
        <v>343324</v>
      </c>
      <c r="M6" s="170">
        <v>0</v>
      </c>
    </row>
    <row r="7" spans="2:49">
      <c r="B7" s="38"/>
      <c r="C7" s="64">
        <v>40645</v>
      </c>
      <c r="D7" s="65">
        <v>1</v>
      </c>
      <c r="E7" s="168">
        <v>450000</v>
      </c>
      <c r="F7" s="73">
        <v>1.310715242744463</v>
      </c>
      <c r="G7" s="40"/>
      <c r="H7" s="38"/>
      <c r="I7" s="169">
        <v>343324</v>
      </c>
      <c r="J7" s="169">
        <v>343324</v>
      </c>
      <c r="K7" s="169">
        <v>343324</v>
      </c>
      <c r="L7" s="169">
        <v>343324</v>
      </c>
      <c r="M7" s="170">
        <v>0</v>
      </c>
    </row>
    <row r="8" spans="2:49">
      <c r="B8" s="38"/>
      <c r="C8" s="64">
        <v>41002</v>
      </c>
      <c r="D8" s="65">
        <v>1</v>
      </c>
      <c r="E8" s="168">
        <v>453842.06719999999</v>
      </c>
      <c r="F8" s="73">
        <v>1.3219060339504374</v>
      </c>
      <c r="G8" s="40"/>
      <c r="H8" s="40"/>
      <c r="I8" s="169">
        <v>343324</v>
      </c>
      <c r="J8" s="169">
        <v>343324</v>
      </c>
      <c r="K8" s="169">
        <v>343324</v>
      </c>
      <c r="L8" s="169">
        <v>343324</v>
      </c>
      <c r="M8" s="170">
        <v>0</v>
      </c>
    </row>
    <row r="9" spans="2:49">
      <c r="B9" s="38"/>
      <c r="C9" s="64">
        <v>41359</v>
      </c>
      <c r="D9" s="65">
        <v>1</v>
      </c>
      <c r="E9" s="168">
        <v>489327.66</v>
      </c>
      <c r="F9" s="73">
        <v>1.4252649392410666</v>
      </c>
      <c r="G9" s="40"/>
      <c r="H9" s="40"/>
      <c r="I9" s="169">
        <v>343324</v>
      </c>
      <c r="J9" s="169">
        <v>343324</v>
      </c>
      <c r="K9" s="169">
        <v>343324</v>
      </c>
      <c r="L9" s="169">
        <v>343324</v>
      </c>
      <c r="M9" s="170">
        <v>0</v>
      </c>
    </row>
    <row r="10" spans="2:49">
      <c r="B10" s="38"/>
      <c r="C10" s="64">
        <v>41718</v>
      </c>
      <c r="D10" s="65">
        <v>1</v>
      </c>
      <c r="E10" s="168">
        <v>696416</v>
      </c>
      <c r="F10" s="73">
        <v>2.0284512588691732</v>
      </c>
      <c r="G10" s="40"/>
      <c r="H10" s="40"/>
      <c r="I10" s="169">
        <v>343324</v>
      </c>
      <c r="J10" s="169">
        <v>343324</v>
      </c>
      <c r="K10" s="169">
        <v>343324</v>
      </c>
      <c r="L10" s="169">
        <v>343324</v>
      </c>
      <c r="M10" s="170">
        <v>0</v>
      </c>
    </row>
    <row r="11" spans="2:49">
      <c r="B11" s="38"/>
      <c r="C11" s="64">
        <v>42089</v>
      </c>
      <c r="D11" s="65">
        <v>1</v>
      </c>
      <c r="E11" s="168">
        <v>636767</v>
      </c>
      <c r="F11" s="73">
        <v>1.8547115843925854</v>
      </c>
      <c r="G11" s="40"/>
      <c r="H11" s="40"/>
      <c r="I11" s="169">
        <v>343324</v>
      </c>
      <c r="J11" s="169">
        <v>343324</v>
      </c>
      <c r="K11" s="169">
        <v>343324</v>
      </c>
      <c r="L11" s="169">
        <v>343324</v>
      </c>
      <c r="M11" s="170">
        <v>0</v>
      </c>
    </row>
    <row r="12" spans="2:49" s="38" customFormat="1">
      <c r="C12" s="64">
        <v>42453</v>
      </c>
      <c r="D12" s="65">
        <v>1</v>
      </c>
      <c r="E12" s="72">
        <v>805141.5</v>
      </c>
      <c r="F12" s="74">
        <v>2.3451360813692022</v>
      </c>
      <c r="G12" s="68"/>
      <c r="I12" s="75">
        <v>343324</v>
      </c>
      <c r="J12" s="69">
        <v>343324</v>
      </c>
      <c r="K12" s="69">
        <v>343324</v>
      </c>
      <c r="L12" s="69">
        <v>343324</v>
      </c>
      <c r="M12" s="70">
        <v>0</v>
      </c>
    </row>
    <row r="13" spans="2:49" s="38" customFormat="1">
      <c r="C13" s="64">
        <v>42825</v>
      </c>
      <c r="D13" s="65">
        <v>1</v>
      </c>
      <c r="E13" s="72">
        <v>260793.79</v>
      </c>
      <c r="F13" s="74">
        <v>0.75961421281355224</v>
      </c>
      <c r="G13" s="68"/>
      <c r="I13" s="75">
        <v>343324</v>
      </c>
      <c r="J13" s="69">
        <v>343324</v>
      </c>
      <c r="K13" s="69">
        <v>343324</v>
      </c>
      <c r="L13" s="69">
        <v>343324</v>
      </c>
      <c r="M13" s="70">
        <v>0</v>
      </c>
    </row>
    <row r="14" spans="2:49" s="38" customFormat="1">
      <c r="C14" s="64">
        <v>43174</v>
      </c>
      <c r="D14" s="65">
        <v>1</v>
      </c>
      <c r="E14" s="72">
        <v>500000</v>
      </c>
      <c r="F14" s="73">
        <v>1.45635026971607</v>
      </c>
      <c r="G14" s="98"/>
      <c r="H14" s="68"/>
      <c r="I14" s="98">
        <v>343324</v>
      </c>
      <c r="J14" s="69">
        <v>343324</v>
      </c>
      <c r="K14" s="98">
        <v>343324</v>
      </c>
      <c r="L14" s="69">
        <v>343324</v>
      </c>
      <c r="M14" s="70">
        <v>0</v>
      </c>
    </row>
    <row r="15" spans="2:49" s="38" customFormat="1">
      <c r="C15" s="64">
        <v>43553</v>
      </c>
      <c r="D15" s="65">
        <v>1</v>
      </c>
      <c r="E15" s="72">
        <v>56034</v>
      </c>
      <c r="F15" s="73">
        <v>0.16321026202654051</v>
      </c>
      <c r="G15" s="98"/>
      <c r="H15" s="68"/>
      <c r="I15" s="98">
        <v>343324</v>
      </c>
      <c r="J15" s="69">
        <v>343324</v>
      </c>
      <c r="K15" s="98">
        <v>343324</v>
      </c>
      <c r="L15" s="69">
        <v>343324</v>
      </c>
      <c r="M15" s="70">
        <v>0</v>
      </c>
    </row>
    <row r="16" spans="2:49" s="38" customFormat="1">
      <c r="C16" s="64">
        <v>44036</v>
      </c>
      <c r="D16" s="65">
        <v>1</v>
      </c>
      <c r="E16" s="79">
        <v>257000</v>
      </c>
      <c r="F16" s="80">
        <v>0.74856403863405996</v>
      </c>
      <c r="G16" s="81"/>
      <c r="H16" s="68"/>
      <c r="I16" s="69">
        <v>343324</v>
      </c>
      <c r="J16" s="69">
        <v>343324</v>
      </c>
      <c r="K16" s="69">
        <v>343324</v>
      </c>
      <c r="L16" s="69">
        <v>343324</v>
      </c>
      <c r="M16" s="70">
        <v>0</v>
      </c>
    </row>
    <row r="17" spans="2:13" s="38" customFormat="1">
      <c r="B17" s="114"/>
      <c r="C17" s="64">
        <v>44571</v>
      </c>
      <c r="D17" s="65">
        <v>1</v>
      </c>
      <c r="E17" s="72">
        <v>800000</v>
      </c>
      <c r="F17" s="73">
        <f>E17/K17</f>
        <v>2.3301604315457118</v>
      </c>
      <c r="G17" s="68"/>
      <c r="H17" s="68"/>
      <c r="I17" s="69">
        <v>343324</v>
      </c>
      <c r="J17" s="69">
        <v>343324</v>
      </c>
      <c r="K17" s="69">
        <v>343324</v>
      </c>
      <c r="L17" s="69">
        <v>343324</v>
      </c>
      <c r="M17" s="70">
        <v>0</v>
      </c>
    </row>
    <row r="18" spans="2:13" s="38" customFormat="1">
      <c r="B18" s="248"/>
      <c r="C18" s="249">
        <v>45404</v>
      </c>
      <c r="D18" s="250">
        <v>1</v>
      </c>
      <c r="E18" s="251">
        <v>253125</v>
      </c>
      <c r="F18" s="252">
        <f>E18/K18</f>
        <v>0.73727732404376045</v>
      </c>
      <c r="G18" s="253"/>
      <c r="H18" s="253"/>
      <c r="I18" s="254">
        <v>343324</v>
      </c>
      <c r="J18" s="254">
        <v>343324</v>
      </c>
      <c r="K18" s="254">
        <v>343324</v>
      </c>
      <c r="L18" s="254">
        <v>343324</v>
      </c>
      <c r="M18" s="255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BC6A-0E0E-416B-8214-9704C199535A}">
  <sheetPr codeName="Hoja34"/>
  <dimension ref="A1:AW6"/>
  <sheetViews>
    <sheetView showGridLines="0" topLeftCell="B1" zoomScale="75" zoomScaleNormal="75" workbookViewId="0">
      <selection activeCell="B1" sqref="B1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175" t="s">
        <v>34</v>
      </c>
      <c r="C6" s="176">
        <v>39111</v>
      </c>
      <c r="D6" s="177">
        <v>1</v>
      </c>
      <c r="E6" s="187"/>
      <c r="F6" s="188">
        <v>0</v>
      </c>
      <c r="G6" s="219"/>
      <c r="H6" s="180">
        <v>204900</v>
      </c>
      <c r="I6" s="219">
        <v>478100</v>
      </c>
      <c r="J6" s="181">
        <v>683000</v>
      </c>
      <c r="K6" s="219">
        <v>478100</v>
      </c>
      <c r="L6" s="181">
        <v>683000</v>
      </c>
      <c r="M6" s="182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28490-13EB-4F3F-9DA2-CDE0697AA617}">
  <sheetPr codeName="Hoja2"/>
  <dimension ref="A1:U25"/>
  <sheetViews>
    <sheetView showGridLines="0" topLeftCell="A6" zoomScale="91" zoomScaleNormal="91" workbookViewId="0">
      <selection activeCell="R15" sqref="R15"/>
    </sheetView>
  </sheetViews>
  <sheetFormatPr baseColWidth="10" defaultRowHeight="19.8"/>
  <cols>
    <col min="1" max="1" width="11.5546875" style="26"/>
    <col min="2" max="2" width="9.44140625" style="26" customWidth="1"/>
    <col min="3" max="3" width="16.109375" style="26" customWidth="1"/>
    <col min="4" max="5" width="14.88671875" style="26" customWidth="1"/>
    <col min="6" max="12" width="14.109375" style="26" customWidth="1"/>
    <col min="13" max="14" width="13.44140625" style="26" customWidth="1"/>
    <col min="15" max="16384" width="11.5546875" style="26"/>
  </cols>
  <sheetData>
    <row r="1" spans="1:21" s="1" customFormat="1" ht="74.400000000000006" customHeight="1">
      <c r="E1" s="2"/>
      <c r="G1" s="3"/>
      <c r="I1" s="4"/>
      <c r="J1" s="4"/>
      <c r="K1" s="4"/>
      <c r="L1" s="4"/>
    </row>
    <row r="2" spans="1:21" s="1" customFormat="1" ht="32.4" customHeight="1">
      <c r="E2" s="2"/>
      <c r="G2" s="3"/>
      <c r="I2" s="4"/>
      <c r="J2" s="4"/>
      <c r="K2" s="4"/>
      <c r="L2" s="4"/>
    </row>
    <row r="3" spans="1:21" s="28" customFormat="1" ht="24" customHeight="1">
      <c r="A3" s="258" t="s">
        <v>0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</row>
    <row r="4" spans="1:21" s="28" customFormat="1" ht="24">
      <c r="A4" s="258" t="s">
        <v>1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</row>
    <row r="6" spans="1:21">
      <c r="B6" s="158"/>
      <c r="C6" s="159"/>
      <c r="D6" s="160">
        <v>2014</v>
      </c>
      <c r="E6" s="160">
        <v>2015</v>
      </c>
      <c r="F6" s="160">
        <v>2016</v>
      </c>
      <c r="G6" s="160">
        <v>2017</v>
      </c>
      <c r="H6" s="160">
        <v>2018</v>
      </c>
      <c r="I6" s="160">
        <v>2019</v>
      </c>
      <c r="J6" s="160">
        <v>2020</v>
      </c>
      <c r="K6" s="160">
        <v>2021</v>
      </c>
      <c r="L6" s="160">
        <v>2022</v>
      </c>
      <c r="M6" s="160">
        <v>2023</v>
      </c>
      <c r="N6" s="160">
        <v>2024</v>
      </c>
    </row>
    <row r="7" spans="1:21" s="27" customFormat="1">
      <c r="B7" s="259" t="s">
        <v>72</v>
      </c>
      <c r="C7" s="260"/>
      <c r="D7" s="161">
        <v>1607132</v>
      </c>
      <c r="E7" s="161">
        <v>1746576</v>
      </c>
      <c r="F7" s="161">
        <v>536165</v>
      </c>
      <c r="G7" s="161">
        <v>469915</v>
      </c>
      <c r="H7" s="161">
        <v>891513</v>
      </c>
      <c r="I7" s="161">
        <v>1541570.52</v>
      </c>
      <c r="J7" s="161">
        <v>1766092</v>
      </c>
      <c r="K7" s="161">
        <v>3386361</v>
      </c>
      <c r="L7" s="161">
        <v>2912659.42</v>
      </c>
      <c r="M7" s="161">
        <v>2510817.4500000002</v>
      </c>
      <c r="N7" s="161">
        <v>1850697.46</v>
      </c>
    </row>
    <row r="8" spans="1:21">
      <c r="B8" s="261" t="s">
        <v>73</v>
      </c>
      <c r="C8" s="261"/>
      <c r="D8" s="161">
        <v>2800</v>
      </c>
      <c r="E8" s="161">
        <v>2800</v>
      </c>
      <c r="F8" s="161">
        <v>2800</v>
      </c>
      <c r="G8" s="161">
        <v>2800</v>
      </c>
      <c r="H8" s="161">
        <v>2800</v>
      </c>
      <c r="I8" s="161">
        <v>2800</v>
      </c>
      <c r="J8" s="161">
        <v>2800</v>
      </c>
      <c r="K8" s="161">
        <v>2800</v>
      </c>
      <c r="L8" s="161">
        <v>2800</v>
      </c>
      <c r="M8" s="161">
        <v>2800</v>
      </c>
      <c r="N8" s="161">
        <v>2800</v>
      </c>
    </row>
    <row r="9" spans="1:21">
      <c r="B9" s="262" t="s">
        <v>74</v>
      </c>
      <c r="C9" s="262"/>
      <c r="D9" s="162">
        <v>573.97571428571428</v>
      </c>
      <c r="E9" s="162">
        <v>623.77714285714285</v>
      </c>
      <c r="F9" s="162">
        <v>191.48750000000001</v>
      </c>
      <c r="G9" s="162">
        <v>167.82678571428571</v>
      </c>
      <c r="H9" s="162">
        <v>318.39749999999998</v>
      </c>
      <c r="I9" s="162">
        <v>550.56090000000006</v>
      </c>
      <c r="J9" s="162">
        <v>630.74714285714288</v>
      </c>
      <c r="K9" s="162">
        <v>1209.4146428571428</v>
      </c>
      <c r="L9" s="162">
        <v>1040.2355071428572</v>
      </c>
      <c r="M9" s="162">
        <f>M7/M8</f>
        <v>896.72051785714291</v>
      </c>
      <c r="N9" s="162">
        <f>N7/N8</f>
        <v>660.96337857142851</v>
      </c>
    </row>
    <row r="10" spans="1:21">
      <c r="B10" s="261" t="s">
        <v>75</v>
      </c>
      <c r="C10" s="261"/>
      <c r="D10" s="163">
        <v>9.5662619047619052E-2</v>
      </c>
      <c r="E10" s="163">
        <v>0.10396285714285713</v>
      </c>
      <c r="F10" s="163">
        <v>3.1914583333333336E-2</v>
      </c>
      <c r="G10" s="163">
        <v>2.7971130952380952E-2</v>
      </c>
      <c r="H10" s="163">
        <v>5.3066249999999995E-2</v>
      </c>
      <c r="I10" s="163">
        <v>9.1760150000000013E-2</v>
      </c>
      <c r="J10" s="163">
        <v>0.10512452380952381</v>
      </c>
      <c r="K10" s="163">
        <v>0.20156910714285714</v>
      </c>
      <c r="L10" s="163">
        <v>0.17337258452380952</v>
      </c>
      <c r="M10" s="163">
        <f>M9/6000</f>
        <v>0.14945341964285716</v>
      </c>
      <c r="N10" s="163">
        <f>N9/6000</f>
        <v>0.11016056309523808</v>
      </c>
    </row>
    <row r="11" spans="1:21">
      <c r="B11" s="261" t="s">
        <v>76</v>
      </c>
      <c r="C11" s="261"/>
      <c r="D11" s="163">
        <v>9.4872018890200707E-2</v>
      </c>
      <c r="E11" s="163">
        <v>8.9111020408163266E-2</v>
      </c>
      <c r="F11" s="163">
        <v>2.6970070422535214E-2</v>
      </c>
      <c r="G11" s="163">
        <v>2.4680409663865546E-2</v>
      </c>
      <c r="H11" s="163">
        <v>5.3066249999999995E-2</v>
      </c>
      <c r="I11" s="163">
        <v>9.1001801652892567E-2</v>
      </c>
      <c r="J11" s="163">
        <v>0.10512452380952381</v>
      </c>
      <c r="K11" s="163">
        <v>0.18606379120879118</v>
      </c>
      <c r="L11" s="163">
        <v>0.15879033844342194</v>
      </c>
      <c r="M11" s="163">
        <f>M9/7000</f>
        <v>0.128102931122449</v>
      </c>
      <c r="N11" s="163">
        <f>N9/8000</f>
        <v>8.2620422321428563E-2</v>
      </c>
    </row>
    <row r="12" spans="1:21"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</row>
    <row r="13" spans="1:21">
      <c r="B13" s="158"/>
      <c r="C13" s="158"/>
      <c r="D13" s="160">
        <v>2014</v>
      </c>
      <c r="E13" s="160">
        <v>2015</v>
      </c>
      <c r="F13" s="160">
        <v>2016</v>
      </c>
      <c r="G13" s="160">
        <v>2017</v>
      </c>
      <c r="H13" s="160">
        <v>2018</v>
      </c>
      <c r="I13" s="160">
        <v>2019</v>
      </c>
      <c r="J13" s="160">
        <v>2020</v>
      </c>
      <c r="K13" s="160">
        <v>2021</v>
      </c>
      <c r="L13" s="160">
        <v>2022</v>
      </c>
      <c r="M13" s="160">
        <v>2023</v>
      </c>
      <c r="N13" s="160">
        <v>2024</v>
      </c>
    </row>
    <row r="14" spans="1:21">
      <c r="B14" s="259" t="s">
        <v>86</v>
      </c>
      <c r="C14" s="260" t="s">
        <v>77</v>
      </c>
      <c r="D14" s="161">
        <v>1403022</v>
      </c>
      <c r="E14" s="161">
        <v>1331740</v>
      </c>
      <c r="F14" s="161">
        <v>1020124</v>
      </c>
      <c r="G14" s="161">
        <v>1226523</v>
      </c>
      <c r="H14" s="161">
        <v>1350083</v>
      </c>
      <c r="I14" s="161">
        <v>1560163</v>
      </c>
      <c r="J14" s="161">
        <v>220351</v>
      </c>
      <c r="K14" s="161">
        <v>594409.97</v>
      </c>
      <c r="L14" s="161">
        <v>1319805.28</v>
      </c>
      <c r="M14" s="161">
        <v>1457032.59</v>
      </c>
      <c r="N14" s="161">
        <v>2003261.23</v>
      </c>
    </row>
    <row r="15" spans="1:21">
      <c r="B15" s="261" t="s">
        <v>73</v>
      </c>
      <c r="C15" s="261"/>
      <c r="D15" s="161">
        <v>4000</v>
      </c>
      <c r="E15" s="161">
        <v>4000</v>
      </c>
      <c r="F15" s="161">
        <v>4000</v>
      </c>
      <c r="G15" s="161">
        <v>4000</v>
      </c>
      <c r="H15" s="161">
        <v>4000</v>
      </c>
      <c r="I15" s="161">
        <v>4000</v>
      </c>
      <c r="J15" s="161">
        <v>4000</v>
      </c>
      <c r="K15" s="161">
        <v>4000</v>
      </c>
      <c r="L15" s="161">
        <v>4000</v>
      </c>
      <c r="M15" s="161">
        <v>4000</v>
      </c>
      <c r="N15" s="161">
        <v>4000</v>
      </c>
    </row>
    <row r="16" spans="1:21">
      <c r="B16" s="262" t="s">
        <v>74</v>
      </c>
      <c r="C16" s="262"/>
      <c r="D16" s="162">
        <v>350.75549999999998</v>
      </c>
      <c r="E16" s="162">
        <v>332.935</v>
      </c>
      <c r="F16" s="162">
        <v>255.03100000000001</v>
      </c>
      <c r="G16" s="162">
        <v>306.63074999999998</v>
      </c>
      <c r="H16" s="162">
        <v>337.52075000000002</v>
      </c>
      <c r="I16" s="162">
        <v>390.04075</v>
      </c>
      <c r="J16" s="162">
        <v>55.08775</v>
      </c>
      <c r="K16" s="162">
        <v>148.60249249999998</v>
      </c>
      <c r="L16" s="162">
        <v>329.95132000000001</v>
      </c>
      <c r="M16" s="162">
        <f>M14/M15</f>
        <v>364.25814750000001</v>
      </c>
      <c r="N16" s="162">
        <f>N14/N15</f>
        <v>500.81530750000002</v>
      </c>
    </row>
    <row r="17" spans="2:14">
      <c r="B17" s="261" t="s">
        <v>75</v>
      </c>
      <c r="C17" s="261"/>
      <c r="D17" s="163">
        <v>7.0151099999999994E-2</v>
      </c>
      <c r="E17" s="163">
        <v>6.6587000000000007E-2</v>
      </c>
      <c r="F17" s="163">
        <v>5.1006200000000002E-2</v>
      </c>
      <c r="G17" s="163">
        <v>6.1326149999999996E-2</v>
      </c>
      <c r="H17" s="163">
        <v>6.7504149999999999E-2</v>
      </c>
      <c r="I17" s="163">
        <v>7.8008149999999998E-2</v>
      </c>
      <c r="J17" s="163">
        <v>1.1017549999999999E-2</v>
      </c>
      <c r="K17" s="163">
        <v>2.9720498499999998E-2</v>
      </c>
      <c r="L17" s="163">
        <v>6.5990264000000007E-2</v>
      </c>
      <c r="M17" s="163">
        <f>M16/5000</f>
        <v>7.2851629500000001E-2</v>
      </c>
      <c r="N17" s="163">
        <f>N16/5000</f>
        <v>0.1001630615</v>
      </c>
    </row>
    <row r="18" spans="2:14">
      <c r="B18" s="261" t="s">
        <v>76</v>
      </c>
      <c r="C18" s="261"/>
      <c r="D18" s="163">
        <v>0.10961109375</v>
      </c>
      <c r="E18" s="163">
        <v>0.11097833333333333</v>
      </c>
      <c r="F18" s="163">
        <v>0.11088304347826088</v>
      </c>
      <c r="G18" s="163">
        <v>0.12265229999999999</v>
      </c>
      <c r="H18" s="163">
        <v>9.9270808823529413E-2</v>
      </c>
      <c r="I18" s="163">
        <v>0.11819416666666667</v>
      </c>
      <c r="J18" s="163">
        <v>1.3771937499999999E-2</v>
      </c>
      <c r="K18" s="163">
        <v>3.7150623124999997E-2</v>
      </c>
      <c r="L18" s="163">
        <v>0.10998377333333334</v>
      </c>
      <c r="M18" s="163">
        <f>M16/3000</f>
        <v>0.12141938250000001</v>
      </c>
      <c r="N18" s="163">
        <f>N16/3100</f>
        <v>0.161553325</v>
      </c>
    </row>
    <row r="19" spans="2:14"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</row>
    <row r="20" spans="2:14">
      <c r="B20" s="158"/>
      <c r="C20" s="158"/>
      <c r="D20" s="160">
        <v>2014</v>
      </c>
      <c r="E20" s="160">
        <v>2015</v>
      </c>
      <c r="F20" s="160">
        <v>2016</v>
      </c>
      <c r="G20" s="160">
        <v>2017</v>
      </c>
      <c r="H20" s="160">
        <v>2018</v>
      </c>
      <c r="I20" s="160">
        <v>2019</v>
      </c>
      <c r="J20" s="160">
        <v>2020</v>
      </c>
      <c r="K20" s="160">
        <v>2021</v>
      </c>
      <c r="L20" s="160">
        <v>2022</v>
      </c>
      <c r="M20" s="160">
        <v>2023</v>
      </c>
      <c r="N20" s="160">
        <v>2024</v>
      </c>
    </row>
    <row r="21" spans="2:14" ht="19.95" customHeight="1">
      <c r="B21" s="259" t="s">
        <v>78</v>
      </c>
      <c r="C21" s="260"/>
      <c r="D21" s="161">
        <v>722757</v>
      </c>
      <c r="E21" s="161">
        <v>929644</v>
      </c>
      <c r="F21" s="161">
        <v>778621.12</v>
      </c>
      <c r="G21" s="161">
        <v>1110141</v>
      </c>
      <c r="H21" s="161">
        <v>1465139</v>
      </c>
      <c r="I21" s="161">
        <v>1560556</v>
      </c>
      <c r="J21" s="161">
        <v>-388300</v>
      </c>
      <c r="K21" s="161">
        <v>365703.57</v>
      </c>
      <c r="L21" s="161">
        <v>1740527.84</v>
      </c>
      <c r="M21" s="161">
        <v>1679806.5</v>
      </c>
      <c r="N21" s="161">
        <v>2118053.2000000002</v>
      </c>
    </row>
    <row r="22" spans="2:14">
      <c r="B22" s="261" t="s">
        <v>73</v>
      </c>
      <c r="C22" s="261"/>
      <c r="D22" s="161">
        <v>4800</v>
      </c>
      <c r="E22" s="161">
        <v>4800</v>
      </c>
      <c r="F22" s="161">
        <v>4800</v>
      </c>
      <c r="G22" s="161">
        <v>4800</v>
      </c>
      <c r="H22" s="161">
        <v>4800</v>
      </c>
      <c r="I22" s="161">
        <v>4800</v>
      </c>
      <c r="J22" s="161">
        <v>4800</v>
      </c>
      <c r="K22" s="161">
        <v>4800</v>
      </c>
      <c r="L22" s="161">
        <v>4800</v>
      </c>
      <c r="M22" s="161">
        <v>4800</v>
      </c>
      <c r="N22" s="161">
        <v>4800</v>
      </c>
    </row>
    <row r="23" spans="2:14">
      <c r="B23" s="262" t="s">
        <v>74</v>
      </c>
      <c r="C23" s="262"/>
      <c r="D23" s="162">
        <v>150.574375</v>
      </c>
      <c r="E23" s="162">
        <v>193.67583333333334</v>
      </c>
      <c r="F23" s="162">
        <v>162.21273333333332</v>
      </c>
      <c r="G23" s="162">
        <v>231.27937499999999</v>
      </c>
      <c r="H23" s="162">
        <v>305.23729166666669</v>
      </c>
      <c r="I23" s="162">
        <v>325.11583333333334</v>
      </c>
      <c r="J23" s="162">
        <v>0</v>
      </c>
      <c r="K23" s="162">
        <v>76.188243749999998</v>
      </c>
      <c r="L23" s="162">
        <v>362.60996666666671</v>
      </c>
      <c r="M23" s="162">
        <f>M21/M22</f>
        <v>349.95968749999997</v>
      </c>
      <c r="N23" s="162">
        <f>N21/N22</f>
        <v>441.26108333333337</v>
      </c>
    </row>
    <row r="24" spans="2:14">
      <c r="B24" s="261" t="s">
        <v>75</v>
      </c>
      <c r="C24" s="261"/>
      <c r="D24" s="163">
        <v>3.0114874999999999E-2</v>
      </c>
      <c r="E24" s="163">
        <v>3.8735166666666668E-2</v>
      </c>
      <c r="F24" s="163">
        <v>3.2442546666666662E-2</v>
      </c>
      <c r="G24" s="163">
        <v>4.6255874999999995E-2</v>
      </c>
      <c r="H24" s="163">
        <v>6.1047458333333339E-2</v>
      </c>
      <c r="I24" s="163">
        <v>6.5023166666666674E-2</v>
      </c>
      <c r="J24" s="163">
        <v>0</v>
      </c>
      <c r="K24" s="163">
        <v>1.5237648749999999E-2</v>
      </c>
      <c r="L24" s="163">
        <v>7.252199333333334E-2</v>
      </c>
      <c r="M24" s="163">
        <f>M23/5000</f>
        <v>6.999193749999999E-2</v>
      </c>
      <c r="N24" s="163">
        <f>N23/4600</f>
        <v>9.5926322463768129E-2</v>
      </c>
    </row>
    <row r="25" spans="2:14">
      <c r="B25" s="261" t="s">
        <v>76</v>
      </c>
      <c r="C25" s="261"/>
      <c r="D25" s="163">
        <v>4.7054492187499998E-2</v>
      </c>
      <c r="E25" s="163">
        <v>6.4558611111111108E-2</v>
      </c>
      <c r="F25" s="163">
        <v>7.7244158730158718E-2</v>
      </c>
      <c r="G25" s="163">
        <v>9.8416755319148924E-2</v>
      </c>
      <c r="H25" s="163">
        <v>8.9749277173380382E-2</v>
      </c>
      <c r="I25" s="163">
        <v>7.3889962121212127E-2</v>
      </c>
      <c r="J25" s="163">
        <v>0</v>
      </c>
      <c r="K25" s="163">
        <v>2.5396081250000001E-2</v>
      </c>
      <c r="L25" s="163">
        <v>0.10389970391595034</v>
      </c>
      <c r="M25" s="163">
        <f>M23/3320</f>
        <v>0.10540954442771083</v>
      </c>
      <c r="N25" s="163">
        <f>N23/3320</f>
        <v>0.13290996485943776</v>
      </c>
    </row>
  </sheetData>
  <mergeCells count="17">
    <mergeCell ref="B24:C24"/>
    <mergeCell ref="B25:C25"/>
    <mergeCell ref="B15:C15"/>
    <mergeCell ref="B16:C16"/>
    <mergeCell ref="B17:C17"/>
    <mergeCell ref="B18:C18"/>
    <mergeCell ref="B23:C23"/>
    <mergeCell ref="A3:U3"/>
    <mergeCell ref="A4:U4"/>
    <mergeCell ref="B14:C14"/>
    <mergeCell ref="B21:C21"/>
    <mergeCell ref="B22:C2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3644C-C248-4A40-BBC7-84500BCB030B}">
  <sheetPr codeName="Hoja33"/>
  <dimension ref="A1:AW31"/>
  <sheetViews>
    <sheetView showGridLines="0" topLeftCell="B26" zoomScale="75" zoomScaleNormal="75" workbookViewId="0">
      <selection activeCell="C35" sqref="C35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35</v>
      </c>
      <c r="C6" s="64">
        <v>37335</v>
      </c>
      <c r="D6" s="65">
        <v>1</v>
      </c>
      <c r="E6" s="79">
        <v>10000000</v>
      </c>
      <c r="F6" s="80">
        <v>1</v>
      </c>
      <c r="G6" s="98">
        <v>40000000</v>
      </c>
      <c r="H6" s="68"/>
      <c r="I6" s="98">
        <v>10000000</v>
      </c>
      <c r="J6" s="69">
        <v>50000000</v>
      </c>
      <c r="K6" s="98">
        <v>10000000</v>
      </c>
      <c r="L6" s="69">
        <v>50000000</v>
      </c>
      <c r="M6" s="70">
        <v>4</v>
      </c>
      <c r="N6" s="19"/>
      <c r="O6" s="25">
        <f>E7/0.2092</f>
        <v>54971319.311663479</v>
      </c>
      <c r="P6" s="13"/>
      <c r="Q6" s="13"/>
    </row>
    <row r="7" spans="2:49">
      <c r="B7" s="38"/>
      <c r="C7" s="64">
        <v>37706</v>
      </c>
      <c r="D7" s="65">
        <v>1</v>
      </c>
      <c r="E7" s="79">
        <v>11500000</v>
      </c>
      <c r="F7" s="80">
        <v>0.23</v>
      </c>
      <c r="G7" s="98">
        <v>25000000</v>
      </c>
      <c r="H7" s="68"/>
      <c r="I7" s="98">
        <v>50000000</v>
      </c>
      <c r="J7" s="69">
        <v>75000000</v>
      </c>
      <c r="K7" s="98">
        <v>50000000</v>
      </c>
      <c r="L7" s="69">
        <v>75000000</v>
      </c>
      <c r="M7" s="70">
        <v>0.5</v>
      </c>
      <c r="N7" s="13"/>
      <c r="O7" s="13"/>
    </row>
    <row r="8" spans="2:49">
      <c r="B8" s="38"/>
      <c r="C8" s="64">
        <v>38070</v>
      </c>
      <c r="D8" s="65">
        <v>1</v>
      </c>
      <c r="E8" s="79">
        <v>13500000</v>
      </c>
      <c r="F8" s="80">
        <v>0.18</v>
      </c>
      <c r="G8" s="98">
        <v>30000000</v>
      </c>
      <c r="H8" s="68"/>
      <c r="I8" s="98">
        <v>75000000</v>
      </c>
      <c r="J8" s="69">
        <v>105000000</v>
      </c>
      <c r="K8" s="98">
        <v>75000000</v>
      </c>
      <c r="L8" s="69">
        <v>105000000</v>
      </c>
      <c r="M8" s="70">
        <v>0.4</v>
      </c>
      <c r="N8" s="24"/>
      <c r="O8" s="13"/>
    </row>
    <row r="9" spans="2:49">
      <c r="B9" s="38"/>
      <c r="C9" s="64">
        <v>38441</v>
      </c>
      <c r="D9" s="65">
        <v>1</v>
      </c>
      <c r="E9" s="79">
        <v>15000000</v>
      </c>
      <c r="F9" s="80">
        <v>0.14285714285714285</v>
      </c>
      <c r="G9" s="98">
        <v>35000000</v>
      </c>
      <c r="H9" s="68"/>
      <c r="I9" s="98">
        <v>105000000</v>
      </c>
      <c r="J9" s="69">
        <v>140000000</v>
      </c>
      <c r="K9" s="98">
        <v>105000000</v>
      </c>
      <c r="L9" s="69">
        <v>140000000</v>
      </c>
      <c r="M9" s="70">
        <v>0.33333333333333331</v>
      </c>
    </row>
    <row r="10" spans="2:49">
      <c r="B10" s="38"/>
      <c r="C10" s="64">
        <v>38805</v>
      </c>
      <c r="D10" s="65">
        <v>1</v>
      </c>
      <c r="E10" s="79">
        <v>16000000</v>
      </c>
      <c r="F10" s="80">
        <v>0.11428571428571428</v>
      </c>
      <c r="G10" s="98">
        <v>20000000</v>
      </c>
      <c r="H10" s="68"/>
      <c r="I10" s="98">
        <v>140000000</v>
      </c>
      <c r="J10" s="69">
        <v>160000000</v>
      </c>
      <c r="K10" s="98">
        <v>140000000</v>
      </c>
      <c r="L10" s="69">
        <v>160000000</v>
      </c>
      <c r="M10" s="70">
        <v>0.14285714285714285</v>
      </c>
    </row>
    <row r="11" spans="2:49">
      <c r="B11" s="38"/>
      <c r="C11" s="64">
        <v>39169</v>
      </c>
      <c r="D11" s="65">
        <v>1</v>
      </c>
      <c r="E11" s="79">
        <v>17000000</v>
      </c>
      <c r="F11" s="80">
        <v>0.10625</v>
      </c>
      <c r="G11" s="98">
        <v>25000000</v>
      </c>
      <c r="H11" s="68"/>
      <c r="I11" s="98">
        <v>160000000</v>
      </c>
      <c r="J11" s="69">
        <v>185000000</v>
      </c>
      <c r="K11" s="98">
        <v>160000000</v>
      </c>
      <c r="L11" s="69">
        <v>185000000</v>
      </c>
      <c r="M11" s="70">
        <v>0.15625</v>
      </c>
    </row>
    <row r="12" spans="2:49">
      <c r="B12" s="38"/>
      <c r="C12" s="64">
        <v>39534</v>
      </c>
      <c r="D12" s="65">
        <v>1</v>
      </c>
      <c r="E12" s="79">
        <v>19000000</v>
      </c>
      <c r="F12" s="80">
        <v>0.10270270270270271</v>
      </c>
      <c r="G12" s="98">
        <v>55000000</v>
      </c>
      <c r="H12" s="68"/>
      <c r="I12" s="98">
        <v>185000000</v>
      </c>
      <c r="J12" s="69">
        <v>240000000</v>
      </c>
      <c r="K12" s="98">
        <v>185000000</v>
      </c>
      <c r="L12" s="69">
        <v>240000000</v>
      </c>
      <c r="M12" s="70">
        <v>0.29729729729729731</v>
      </c>
    </row>
    <row r="13" spans="2:49">
      <c r="B13" s="38"/>
      <c r="C13" s="64">
        <v>39898</v>
      </c>
      <c r="D13" s="65">
        <v>1</v>
      </c>
      <c r="E13" s="79">
        <v>27000000</v>
      </c>
      <c r="F13" s="80">
        <v>0.1125</v>
      </c>
      <c r="G13" s="98"/>
      <c r="H13" s="68"/>
      <c r="I13" s="98">
        <v>240000000</v>
      </c>
      <c r="J13" s="69">
        <v>240000000</v>
      </c>
      <c r="K13" s="98">
        <v>240000000</v>
      </c>
      <c r="L13" s="69">
        <v>240000000</v>
      </c>
      <c r="M13" s="70">
        <v>0</v>
      </c>
    </row>
    <row r="14" spans="2:49">
      <c r="B14" s="38"/>
      <c r="C14" s="64">
        <v>40262</v>
      </c>
      <c r="D14" s="65">
        <v>1</v>
      </c>
      <c r="E14" s="79">
        <v>28000000</v>
      </c>
      <c r="F14" s="80">
        <v>0.11666666666666667</v>
      </c>
      <c r="G14" s="98">
        <v>12000000</v>
      </c>
      <c r="H14" s="68"/>
      <c r="I14" s="98">
        <v>240000000</v>
      </c>
      <c r="J14" s="69">
        <v>252000000</v>
      </c>
      <c r="K14" s="98">
        <v>240000000</v>
      </c>
      <c r="L14" s="69">
        <v>252000000</v>
      </c>
      <c r="M14" s="70">
        <v>0.05</v>
      </c>
    </row>
    <row r="15" spans="2:49">
      <c r="B15" s="38"/>
      <c r="C15" s="64">
        <v>40626</v>
      </c>
      <c r="D15" s="65">
        <v>1</v>
      </c>
      <c r="E15" s="79">
        <v>30000000</v>
      </c>
      <c r="F15" s="80">
        <v>0.11904761904761904</v>
      </c>
      <c r="G15" s="98">
        <v>15000000</v>
      </c>
      <c r="H15" s="68"/>
      <c r="I15" s="98">
        <v>252000000</v>
      </c>
      <c r="J15" s="69">
        <v>267000000</v>
      </c>
      <c r="K15" s="98">
        <v>252000000</v>
      </c>
      <c r="L15" s="69">
        <v>267000000</v>
      </c>
      <c r="M15" s="70">
        <v>5.9523809523809521E-2</v>
      </c>
    </row>
    <row r="16" spans="2:49">
      <c r="B16" s="38"/>
      <c r="C16" s="64">
        <v>40997</v>
      </c>
      <c r="D16" s="65">
        <v>1</v>
      </c>
      <c r="E16" s="79">
        <v>30000000</v>
      </c>
      <c r="F16" s="80">
        <v>0.11235955056179775</v>
      </c>
      <c r="G16" s="98">
        <v>33000000</v>
      </c>
      <c r="H16" s="68"/>
      <c r="I16" s="98">
        <v>267000000</v>
      </c>
      <c r="J16" s="69">
        <v>300000000</v>
      </c>
      <c r="K16" s="98">
        <v>267000000</v>
      </c>
      <c r="L16" s="69">
        <v>300000000</v>
      </c>
      <c r="M16" s="70">
        <v>0.12359550561797752</v>
      </c>
    </row>
    <row r="17" spans="2:13">
      <c r="B17" s="38"/>
      <c r="C17" s="64">
        <v>41361</v>
      </c>
      <c r="D17" s="65">
        <v>1</v>
      </c>
      <c r="E17" s="79">
        <v>33000000</v>
      </c>
      <c r="F17" s="80">
        <v>0.11</v>
      </c>
      <c r="G17" s="98">
        <v>35000000</v>
      </c>
      <c r="H17" s="68"/>
      <c r="I17" s="98">
        <v>300000000</v>
      </c>
      <c r="J17" s="69">
        <v>335000000</v>
      </c>
      <c r="K17" s="98">
        <v>300000000</v>
      </c>
      <c r="L17" s="69">
        <v>335000000</v>
      </c>
      <c r="M17" s="70">
        <v>0.11666666666666667</v>
      </c>
    </row>
    <row r="18" spans="2:13">
      <c r="B18" s="38"/>
      <c r="C18" s="64">
        <v>41725</v>
      </c>
      <c r="D18" s="65">
        <v>1</v>
      </c>
      <c r="E18" s="79">
        <v>40000000</v>
      </c>
      <c r="F18" s="80">
        <v>0.11940298507462686</v>
      </c>
      <c r="G18" s="98">
        <v>40000000</v>
      </c>
      <c r="H18" s="68"/>
      <c r="I18" s="98">
        <v>335000000</v>
      </c>
      <c r="J18" s="69">
        <v>375000000</v>
      </c>
      <c r="K18" s="98">
        <v>335000000</v>
      </c>
      <c r="L18" s="69">
        <v>375000000</v>
      </c>
      <c r="M18" s="70">
        <v>0.11940298507462686</v>
      </c>
    </row>
    <row r="19" spans="2:13">
      <c r="B19" s="38"/>
      <c r="C19" s="64">
        <v>42094</v>
      </c>
      <c r="D19" s="65">
        <v>1</v>
      </c>
      <c r="E19" s="79">
        <v>45000000</v>
      </c>
      <c r="F19" s="80">
        <v>0.12</v>
      </c>
      <c r="G19" s="98">
        <v>125000000</v>
      </c>
      <c r="H19" s="68"/>
      <c r="I19" s="98">
        <v>375000000</v>
      </c>
      <c r="J19" s="69">
        <v>500000000</v>
      </c>
      <c r="K19" s="98">
        <v>375000000</v>
      </c>
      <c r="L19" s="69">
        <v>500000000</v>
      </c>
      <c r="M19" s="70">
        <v>0.33333333333333331</v>
      </c>
    </row>
    <row r="20" spans="2:13">
      <c r="B20" s="38"/>
      <c r="C20" s="64">
        <v>42221</v>
      </c>
      <c r="D20" s="65">
        <v>1</v>
      </c>
      <c r="E20" s="79">
        <v>50000000</v>
      </c>
      <c r="F20" s="80">
        <v>0.13333333333333333</v>
      </c>
      <c r="G20" s="98"/>
      <c r="H20" s="68"/>
      <c r="I20" s="98">
        <v>500000000</v>
      </c>
      <c r="J20" s="69">
        <v>500000000</v>
      </c>
      <c r="K20" s="98">
        <v>500000000</v>
      </c>
      <c r="L20" s="69">
        <v>500000000</v>
      </c>
      <c r="M20" s="70">
        <v>0</v>
      </c>
    </row>
    <row r="21" spans="2:13">
      <c r="B21" s="38"/>
      <c r="C21" s="64">
        <v>42487</v>
      </c>
      <c r="D21" s="65">
        <v>1</v>
      </c>
      <c r="E21" s="79">
        <v>50000000</v>
      </c>
      <c r="F21" s="80">
        <v>0.1</v>
      </c>
      <c r="G21" s="98">
        <v>45000000</v>
      </c>
      <c r="H21" s="68"/>
      <c r="I21" s="98">
        <v>500000000</v>
      </c>
      <c r="J21" s="69">
        <v>545000000</v>
      </c>
      <c r="K21" s="98">
        <v>500000000</v>
      </c>
      <c r="L21" s="69">
        <v>545000000</v>
      </c>
      <c r="M21" s="70">
        <v>0.09</v>
      </c>
    </row>
    <row r="22" spans="2:13">
      <c r="B22" s="38"/>
      <c r="C22" s="64">
        <v>42824</v>
      </c>
      <c r="D22" s="65">
        <v>1</v>
      </c>
      <c r="E22" s="79">
        <v>50000000</v>
      </c>
      <c r="F22" s="80">
        <v>9.1743119266055051E-2</v>
      </c>
      <c r="G22" s="98">
        <v>35000000</v>
      </c>
      <c r="H22" s="68"/>
      <c r="I22" s="98">
        <v>545000000</v>
      </c>
      <c r="J22" s="69">
        <v>580000000</v>
      </c>
      <c r="K22" s="98">
        <v>545000000</v>
      </c>
      <c r="L22" s="69">
        <v>580000000</v>
      </c>
      <c r="M22" s="70">
        <v>6.4220183486238536E-2</v>
      </c>
    </row>
    <row r="23" spans="2:13">
      <c r="B23" s="38"/>
      <c r="C23" s="64">
        <v>43187</v>
      </c>
      <c r="D23" s="65">
        <v>1</v>
      </c>
      <c r="E23" s="72">
        <v>58000000</v>
      </c>
      <c r="F23" s="73">
        <v>0.1</v>
      </c>
      <c r="G23" s="98">
        <v>40000000</v>
      </c>
      <c r="H23" s="68"/>
      <c r="I23" s="98">
        <v>580000000</v>
      </c>
      <c r="J23" s="69">
        <v>620000000</v>
      </c>
      <c r="K23" s="98">
        <v>580000000</v>
      </c>
      <c r="L23" s="69">
        <v>620000000</v>
      </c>
      <c r="M23" s="70">
        <v>6.8965517241379309E-2</v>
      </c>
    </row>
    <row r="24" spans="2:13">
      <c r="B24" s="38"/>
      <c r="C24" s="64">
        <v>43551</v>
      </c>
      <c r="D24" s="65">
        <v>1</v>
      </c>
      <c r="E24" s="72">
        <v>58000000</v>
      </c>
      <c r="F24" s="73">
        <v>9.3548387096774197E-2</v>
      </c>
      <c r="G24" s="98">
        <v>45000000</v>
      </c>
      <c r="H24" s="68"/>
      <c r="I24" s="98">
        <v>620000000</v>
      </c>
      <c r="J24" s="69">
        <v>665000000</v>
      </c>
      <c r="K24" s="98">
        <v>620000000</v>
      </c>
      <c r="L24" s="69">
        <v>665000000</v>
      </c>
      <c r="M24" s="70">
        <v>7.2580645161290328E-2</v>
      </c>
    </row>
    <row r="25" spans="2:13">
      <c r="B25" s="114"/>
      <c r="C25" s="64">
        <v>44004</v>
      </c>
      <c r="D25" s="65">
        <v>1</v>
      </c>
      <c r="E25" s="72">
        <v>45000000</v>
      </c>
      <c r="F25" s="73">
        <v>6.7669172932330823E-2</v>
      </c>
      <c r="G25" s="68"/>
      <c r="H25" s="68"/>
      <c r="I25" s="69">
        <v>665000000</v>
      </c>
      <c r="J25" s="69">
        <v>665000000</v>
      </c>
      <c r="K25" s="69">
        <v>665000000</v>
      </c>
      <c r="L25" s="69">
        <v>665000000</v>
      </c>
      <c r="M25" s="70">
        <v>0</v>
      </c>
    </row>
    <row r="26" spans="2:13">
      <c r="B26" s="114"/>
      <c r="C26" s="64">
        <v>44316</v>
      </c>
      <c r="D26" s="65">
        <v>1</v>
      </c>
      <c r="E26" s="72">
        <v>50000000</v>
      </c>
      <c r="F26" s="73">
        <v>7.5187969924812026E-2</v>
      </c>
      <c r="G26" s="68"/>
      <c r="H26" s="68"/>
      <c r="I26" s="69">
        <v>665000000</v>
      </c>
      <c r="J26" s="69">
        <v>665000000</v>
      </c>
      <c r="K26" s="69">
        <v>665000000</v>
      </c>
      <c r="L26" s="69">
        <v>665000000</v>
      </c>
      <c r="M26" s="70">
        <v>0</v>
      </c>
    </row>
    <row r="27" spans="2:13">
      <c r="B27" s="114"/>
      <c r="C27" s="64">
        <v>44497</v>
      </c>
      <c r="D27" s="65">
        <v>1</v>
      </c>
      <c r="E27" s="72">
        <v>0</v>
      </c>
      <c r="F27" s="73">
        <v>0</v>
      </c>
      <c r="G27" s="68">
        <v>135000000</v>
      </c>
      <c r="H27" s="68"/>
      <c r="I27" s="69">
        <v>665000000</v>
      </c>
      <c r="J27" s="69">
        <v>800000000</v>
      </c>
      <c r="K27" s="69">
        <v>665000000</v>
      </c>
      <c r="L27" s="69">
        <v>800000000</v>
      </c>
      <c r="M27" s="70">
        <v>0.20300751879699247</v>
      </c>
    </row>
    <row r="28" spans="2:13">
      <c r="B28" s="38"/>
      <c r="C28" s="64">
        <v>44647</v>
      </c>
      <c r="D28" s="65">
        <v>1</v>
      </c>
      <c r="E28" s="79">
        <v>50000000</v>
      </c>
      <c r="F28" s="80">
        <v>6.25E-2</v>
      </c>
      <c r="G28" s="81">
        <v>50000000</v>
      </c>
      <c r="H28" s="68"/>
      <c r="I28" s="69">
        <v>800000000</v>
      </c>
      <c r="J28" s="69">
        <v>850000000</v>
      </c>
      <c r="K28" s="69">
        <v>800000000</v>
      </c>
      <c r="L28" s="69">
        <v>850000000</v>
      </c>
      <c r="M28" s="70">
        <v>6.25E-2</v>
      </c>
    </row>
    <row r="29" spans="2:13" s="38" customFormat="1">
      <c r="B29" s="114"/>
      <c r="C29" s="64">
        <v>45042</v>
      </c>
      <c r="D29" s="65">
        <v>1</v>
      </c>
      <c r="E29" s="72">
        <v>55000000</v>
      </c>
      <c r="F29" s="73">
        <v>6.4705882352941183E-2</v>
      </c>
      <c r="G29" s="68">
        <v>50000000</v>
      </c>
      <c r="H29" s="68"/>
      <c r="I29" s="69">
        <v>850000000</v>
      </c>
      <c r="J29" s="69">
        <v>900000000</v>
      </c>
      <c r="K29" s="69">
        <v>850000000</v>
      </c>
      <c r="L29" s="69">
        <v>900000000</v>
      </c>
      <c r="M29" s="70">
        <v>5.8823529411764705E-2</v>
      </c>
    </row>
    <row r="30" spans="2:13" s="38" customFormat="1">
      <c r="B30" s="114"/>
      <c r="C30" s="64">
        <v>45412</v>
      </c>
      <c r="D30" s="65">
        <v>1</v>
      </c>
      <c r="E30" s="72">
        <v>60000000</v>
      </c>
      <c r="F30" s="73">
        <f>E30/I30</f>
        <v>6.6666666666666666E-2</v>
      </c>
      <c r="G30" s="68"/>
      <c r="H30" s="68"/>
      <c r="I30" s="69">
        <v>900000000</v>
      </c>
      <c r="J30" s="69">
        <f>I30+G30</f>
        <v>900000000</v>
      </c>
      <c r="K30" s="69">
        <v>900000000</v>
      </c>
      <c r="L30" s="69">
        <f>J30/1</f>
        <v>900000000</v>
      </c>
      <c r="M30" s="70">
        <v>0</v>
      </c>
    </row>
    <row r="31" spans="2:13" s="38" customFormat="1">
      <c r="B31" s="121"/>
      <c r="C31" s="122">
        <v>45777</v>
      </c>
      <c r="D31" s="123">
        <v>1</v>
      </c>
      <c r="E31" s="124">
        <v>62000000</v>
      </c>
      <c r="F31" s="125">
        <f>E31/I31</f>
        <v>6.8888888888888888E-2</v>
      </c>
      <c r="G31" s="126"/>
      <c r="H31" s="126"/>
      <c r="I31" s="127">
        <v>900000000</v>
      </c>
      <c r="J31" s="127">
        <f>I31+G31</f>
        <v>900000000</v>
      </c>
      <c r="K31" s="127">
        <v>900000000</v>
      </c>
      <c r="L31" s="127">
        <f>J31/1</f>
        <v>900000000</v>
      </c>
      <c r="M31" s="128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4BE3-D8AA-4614-A9F7-F053E0B61A5C}">
  <sheetPr codeName="Hoja32"/>
  <dimension ref="A1:AW24"/>
  <sheetViews>
    <sheetView showGridLines="0" topLeftCell="B6" zoomScale="75" zoomScaleNormal="75" workbookViewId="0">
      <selection activeCell="B24" sqref="A24:IV24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13</v>
      </c>
      <c r="C6" s="64">
        <v>37355</v>
      </c>
      <c r="D6" s="65">
        <v>1</v>
      </c>
      <c r="E6" s="72"/>
      <c r="F6" s="73">
        <v>0</v>
      </c>
      <c r="G6" s="98">
        <v>1500000</v>
      </c>
      <c r="H6" s="68">
        <v>235000</v>
      </c>
      <c r="I6" s="98">
        <v>22775000</v>
      </c>
      <c r="J6" s="69">
        <v>24510000</v>
      </c>
      <c r="K6" s="98">
        <v>22775000</v>
      </c>
      <c r="L6" s="69">
        <v>24510000</v>
      </c>
      <c r="M6" s="70">
        <v>6.5861690450054883E-2</v>
      </c>
      <c r="N6" s="19"/>
      <c r="O6" s="25">
        <f>E7/0.2092</f>
        <v>2737235.707456979</v>
      </c>
      <c r="P6" s="13"/>
      <c r="Q6" s="13"/>
    </row>
    <row r="7" spans="2:49">
      <c r="B7" s="38"/>
      <c r="C7" s="64">
        <v>38463</v>
      </c>
      <c r="D7" s="65">
        <v>1</v>
      </c>
      <c r="E7" s="72">
        <v>572629.71</v>
      </c>
      <c r="F7" s="73">
        <v>2.3363105263157893E-2</v>
      </c>
      <c r="G7" s="98"/>
      <c r="H7" s="68"/>
      <c r="I7" s="98">
        <v>24510000</v>
      </c>
      <c r="J7" s="69">
        <v>24510000</v>
      </c>
      <c r="K7" s="98">
        <v>24510000</v>
      </c>
      <c r="L7" s="69">
        <v>24510000</v>
      </c>
      <c r="M7" s="70">
        <v>0</v>
      </c>
      <c r="N7" s="13"/>
      <c r="O7" s="13"/>
    </row>
    <row r="8" spans="2:49">
      <c r="B8" s="38"/>
      <c r="C8" s="64">
        <v>38804</v>
      </c>
      <c r="D8" s="65">
        <v>1</v>
      </c>
      <c r="E8" s="72">
        <v>822878.41</v>
      </c>
      <c r="F8" s="73">
        <v>3.3573170542635658E-2</v>
      </c>
      <c r="G8" s="98"/>
      <c r="H8" s="68"/>
      <c r="I8" s="98">
        <v>24510000</v>
      </c>
      <c r="J8" s="69">
        <v>24510000</v>
      </c>
      <c r="K8" s="98">
        <v>24510000</v>
      </c>
      <c r="L8" s="69">
        <v>24510000</v>
      </c>
      <c r="M8" s="70">
        <v>0</v>
      </c>
      <c r="N8" s="24"/>
      <c r="O8" s="13"/>
    </row>
    <row r="9" spans="2:49">
      <c r="B9" s="38"/>
      <c r="C9" s="64">
        <v>39170</v>
      </c>
      <c r="D9" s="65">
        <v>1</v>
      </c>
      <c r="E9" s="72">
        <v>1470600</v>
      </c>
      <c r="F9" s="73">
        <v>0.06</v>
      </c>
      <c r="G9" s="98"/>
      <c r="H9" s="68"/>
      <c r="I9" s="98">
        <v>24510000</v>
      </c>
      <c r="J9" s="69">
        <v>24510000</v>
      </c>
      <c r="K9" s="98">
        <v>24510000</v>
      </c>
      <c r="L9" s="69">
        <v>24510000</v>
      </c>
      <c r="M9" s="70">
        <v>0</v>
      </c>
    </row>
    <row r="10" spans="2:49">
      <c r="B10" s="38"/>
      <c r="C10" s="64">
        <v>39547</v>
      </c>
      <c r="D10" s="65">
        <v>1</v>
      </c>
      <c r="E10" s="72">
        <v>1470600</v>
      </c>
      <c r="F10" s="73">
        <v>0.06</v>
      </c>
      <c r="G10" s="98"/>
      <c r="H10" s="68"/>
      <c r="I10" s="98">
        <v>24510000</v>
      </c>
      <c r="J10" s="69">
        <v>24510000</v>
      </c>
      <c r="K10" s="98">
        <v>24510000</v>
      </c>
      <c r="L10" s="69">
        <v>24510000</v>
      </c>
      <c r="M10" s="70">
        <v>0</v>
      </c>
    </row>
    <row r="11" spans="2:49">
      <c r="B11" s="38"/>
      <c r="C11" s="64">
        <v>39904</v>
      </c>
      <c r="D11" s="65">
        <v>1</v>
      </c>
      <c r="E11" s="72">
        <v>1470600</v>
      </c>
      <c r="F11" s="73">
        <v>0.06</v>
      </c>
      <c r="G11" s="98"/>
      <c r="H11" s="68"/>
      <c r="I11" s="98">
        <v>24510000</v>
      </c>
      <c r="J11" s="69">
        <v>24510000</v>
      </c>
      <c r="K11" s="98">
        <v>24510000</v>
      </c>
      <c r="L11" s="69">
        <v>24510000</v>
      </c>
      <c r="M11" s="70">
        <v>0</v>
      </c>
    </row>
    <row r="12" spans="2:49">
      <c r="B12" s="38"/>
      <c r="C12" s="64">
        <v>40296</v>
      </c>
      <c r="D12" s="65">
        <v>1</v>
      </c>
      <c r="E12" s="72">
        <v>980400</v>
      </c>
      <c r="F12" s="73">
        <v>0.04</v>
      </c>
      <c r="G12" s="98"/>
      <c r="H12" s="68"/>
      <c r="I12" s="98">
        <v>24510000</v>
      </c>
      <c r="J12" s="69">
        <v>24510000</v>
      </c>
      <c r="K12" s="98">
        <v>24510000</v>
      </c>
      <c r="L12" s="69">
        <v>24510000</v>
      </c>
      <c r="M12" s="70">
        <v>0</v>
      </c>
    </row>
    <row r="13" spans="2:49">
      <c r="B13" s="38"/>
      <c r="C13" s="64">
        <v>40652</v>
      </c>
      <c r="D13" s="65">
        <v>1</v>
      </c>
      <c r="E13" s="72">
        <v>1225500</v>
      </c>
      <c r="F13" s="73">
        <v>0.05</v>
      </c>
      <c r="G13" s="98"/>
      <c r="H13" s="68"/>
      <c r="I13" s="98">
        <v>24510000</v>
      </c>
      <c r="J13" s="69">
        <v>24510000</v>
      </c>
      <c r="K13" s="98">
        <v>24510000</v>
      </c>
      <c r="L13" s="69">
        <v>24510000</v>
      </c>
      <c r="M13" s="70">
        <v>0</v>
      </c>
    </row>
    <row r="14" spans="2:49">
      <c r="B14" s="38"/>
      <c r="C14" s="64">
        <v>40996</v>
      </c>
      <c r="D14" s="65">
        <v>1</v>
      </c>
      <c r="E14" s="72">
        <v>1225500</v>
      </c>
      <c r="F14" s="73">
        <v>0.05</v>
      </c>
      <c r="G14" s="98"/>
      <c r="H14" s="68"/>
      <c r="I14" s="98">
        <v>24510000</v>
      </c>
      <c r="J14" s="69">
        <v>24510000</v>
      </c>
      <c r="K14" s="98">
        <v>24510000</v>
      </c>
      <c r="L14" s="69">
        <v>24510000</v>
      </c>
      <c r="M14" s="70">
        <v>0</v>
      </c>
    </row>
    <row r="15" spans="2:49">
      <c r="B15" s="38"/>
      <c r="C15" s="64">
        <v>41366</v>
      </c>
      <c r="D15" s="65">
        <v>1</v>
      </c>
      <c r="E15" s="72">
        <v>1470600</v>
      </c>
      <c r="F15" s="73">
        <v>0.06</v>
      </c>
      <c r="G15" s="98"/>
      <c r="H15" s="68"/>
      <c r="I15" s="98">
        <v>24510000</v>
      </c>
      <c r="J15" s="69">
        <v>24510000</v>
      </c>
      <c r="K15" s="98">
        <v>24510000</v>
      </c>
      <c r="L15" s="69">
        <v>24510000</v>
      </c>
      <c r="M15" s="70">
        <v>0</v>
      </c>
    </row>
    <row r="16" spans="2:49">
      <c r="B16" s="38"/>
      <c r="C16" s="64">
        <v>41724</v>
      </c>
      <c r="D16" s="65">
        <v>1</v>
      </c>
      <c r="E16" s="72">
        <v>1470600.57</v>
      </c>
      <c r="F16" s="73">
        <v>6.0000023255813953E-2</v>
      </c>
      <c r="G16" s="98"/>
      <c r="H16" s="68"/>
      <c r="I16" s="98">
        <v>24510000</v>
      </c>
      <c r="J16" s="69">
        <v>24510000</v>
      </c>
      <c r="K16" s="98">
        <v>24510000</v>
      </c>
      <c r="L16" s="69">
        <v>24510000</v>
      </c>
      <c r="M16" s="70">
        <v>0</v>
      </c>
    </row>
    <row r="17" spans="2:13">
      <c r="B17" s="38"/>
      <c r="C17" s="64">
        <v>42088</v>
      </c>
      <c r="D17" s="65">
        <v>1</v>
      </c>
      <c r="E17" s="72">
        <v>1470600</v>
      </c>
      <c r="F17" s="73">
        <v>0.06</v>
      </c>
      <c r="G17" s="98"/>
      <c r="H17" s="68"/>
      <c r="I17" s="98">
        <v>24510000</v>
      </c>
      <c r="J17" s="69">
        <v>24510000</v>
      </c>
      <c r="K17" s="98">
        <v>24510000</v>
      </c>
      <c r="L17" s="69">
        <v>24510000</v>
      </c>
      <c r="M17" s="70">
        <v>0</v>
      </c>
    </row>
    <row r="18" spans="2:13">
      <c r="B18" s="38"/>
      <c r="C18" s="64">
        <v>42458</v>
      </c>
      <c r="D18" s="65">
        <v>1</v>
      </c>
      <c r="E18" s="72">
        <v>1225500</v>
      </c>
      <c r="F18" s="73">
        <v>0.05</v>
      </c>
      <c r="G18" s="98"/>
      <c r="H18" s="68"/>
      <c r="I18" s="98">
        <v>24510000</v>
      </c>
      <c r="J18" s="69">
        <v>24510000</v>
      </c>
      <c r="K18" s="98">
        <v>24510000</v>
      </c>
      <c r="L18" s="69">
        <v>24510000</v>
      </c>
      <c r="M18" s="70">
        <v>0</v>
      </c>
    </row>
    <row r="19" spans="2:13">
      <c r="B19" s="38"/>
      <c r="C19" s="64">
        <v>42822</v>
      </c>
      <c r="D19" s="65">
        <v>1</v>
      </c>
      <c r="E19" s="72">
        <v>980400</v>
      </c>
      <c r="F19" s="73">
        <v>0.04</v>
      </c>
      <c r="G19" s="98"/>
      <c r="H19" s="68"/>
      <c r="I19" s="98">
        <v>24510000</v>
      </c>
      <c r="J19" s="69">
        <v>24510000</v>
      </c>
      <c r="K19" s="98">
        <v>24510000</v>
      </c>
      <c r="L19" s="69">
        <v>24510000</v>
      </c>
      <c r="M19" s="70">
        <v>0</v>
      </c>
    </row>
    <row r="20" spans="2:13">
      <c r="B20" s="38"/>
      <c r="C20" s="64">
        <v>43180</v>
      </c>
      <c r="D20" s="65">
        <v>1</v>
      </c>
      <c r="E20" s="72">
        <v>980400</v>
      </c>
      <c r="F20" s="73">
        <v>0.04</v>
      </c>
      <c r="G20" s="98"/>
      <c r="H20" s="68"/>
      <c r="I20" s="98">
        <v>24510000</v>
      </c>
      <c r="J20" s="69">
        <v>24510000</v>
      </c>
      <c r="K20" s="98">
        <v>24510000</v>
      </c>
      <c r="L20" s="69">
        <v>24510000</v>
      </c>
      <c r="M20" s="70">
        <v>0</v>
      </c>
    </row>
    <row r="21" spans="2:13">
      <c r="B21" s="114"/>
      <c r="C21" s="64">
        <v>43550</v>
      </c>
      <c r="D21" s="65">
        <v>1</v>
      </c>
      <c r="E21" s="72">
        <v>980400</v>
      </c>
      <c r="F21" s="73">
        <v>0.04</v>
      </c>
      <c r="G21" s="68"/>
      <c r="H21" s="68"/>
      <c r="I21" s="69">
        <v>24510000</v>
      </c>
      <c r="J21" s="69">
        <v>24510000</v>
      </c>
      <c r="K21" s="69">
        <v>24510000</v>
      </c>
      <c r="L21" s="69">
        <v>24510000</v>
      </c>
      <c r="M21" s="70">
        <v>0</v>
      </c>
    </row>
    <row r="22" spans="2:13">
      <c r="B22" s="114"/>
      <c r="C22" s="64">
        <v>44041</v>
      </c>
      <c r="D22" s="65">
        <v>1</v>
      </c>
      <c r="E22" s="72">
        <v>161389.15</v>
      </c>
      <c r="F22" s="73">
        <v>6.5846246430028557E-3</v>
      </c>
      <c r="G22" s="68"/>
      <c r="H22" s="68"/>
      <c r="I22" s="69">
        <v>24510000</v>
      </c>
      <c r="J22" s="69">
        <v>24510000</v>
      </c>
      <c r="K22" s="69">
        <v>24510000</v>
      </c>
      <c r="L22" s="69">
        <v>24510000</v>
      </c>
      <c r="M22" s="70">
        <v>0</v>
      </c>
    </row>
    <row r="23" spans="2:13">
      <c r="B23" s="38"/>
      <c r="C23" s="64">
        <v>44699</v>
      </c>
      <c r="D23" s="78">
        <v>1</v>
      </c>
      <c r="E23" s="79">
        <v>0</v>
      </c>
      <c r="F23" s="80">
        <v>0</v>
      </c>
      <c r="G23" s="81"/>
      <c r="H23" s="68"/>
      <c r="I23" s="69">
        <v>24510000</v>
      </c>
      <c r="J23" s="69">
        <v>24510000</v>
      </c>
      <c r="K23" s="69">
        <v>24510000</v>
      </c>
      <c r="L23" s="69">
        <v>24510000</v>
      </c>
      <c r="M23" s="70">
        <v>0</v>
      </c>
    </row>
    <row r="24" spans="2:13">
      <c r="B24" s="82"/>
      <c r="C24" s="83">
        <v>45041</v>
      </c>
      <c r="D24" s="84">
        <v>1</v>
      </c>
      <c r="E24" s="85">
        <v>28641.759999999998</v>
      </c>
      <c r="F24" s="86">
        <v>1.1685744594043246E-3</v>
      </c>
      <c r="G24" s="87"/>
      <c r="H24" s="87"/>
      <c r="I24" s="88">
        <v>24510000</v>
      </c>
      <c r="J24" s="88">
        <v>24510000</v>
      </c>
      <c r="K24" s="88">
        <v>24510000</v>
      </c>
      <c r="L24" s="88">
        <v>24510000</v>
      </c>
      <c r="M24" s="89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B7FB5-AA41-4A7B-8886-3E0E07282DE1}">
  <sheetPr codeName="Hoja31"/>
  <dimension ref="A1:AW8"/>
  <sheetViews>
    <sheetView showGridLines="0" topLeftCell="B1" zoomScale="75" zoomScaleNormal="75" workbookViewId="0">
      <selection activeCell="B1" sqref="B1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62</v>
      </c>
      <c r="C6" s="64">
        <v>41824</v>
      </c>
      <c r="D6" s="115">
        <v>25</v>
      </c>
      <c r="E6" s="205">
        <v>101905.85400000001</v>
      </c>
      <c r="F6" s="117">
        <v>1.0205894241362043</v>
      </c>
      <c r="G6" s="206"/>
      <c r="H6" s="114"/>
      <c r="I6" s="207">
        <v>2496250</v>
      </c>
      <c r="J6" s="207">
        <v>2496250</v>
      </c>
      <c r="K6" s="207">
        <v>99850</v>
      </c>
      <c r="L6" s="207">
        <v>99850</v>
      </c>
      <c r="M6" s="208">
        <v>0</v>
      </c>
      <c r="N6" s="19"/>
      <c r="O6" s="25">
        <f>E7/0.2092</f>
        <v>138592.35181644361</v>
      </c>
      <c r="P6" s="13"/>
      <c r="Q6" s="13"/>
    </row>
    <row r="7" spans="2:49">
      <c r="B7" s="38"/>
      <c r="C7" s="64">
        <v>42177</v>
      </c>
      <c r="D7" s="65">
        <v>25</v>
      </c>
      <c r="E7" s="168">
        <v>28993.52</v>
      </c>
      <c r="F7" s="74">
        <v>0.29037075613420132</v>
      </c>
      <c r="G7" s="40"/>
      <c r="H7" s="38"/>
      <c r="I7" s="75">
        <v>2496250</v>
      </c>
      <c r="J7" s="169">
        <v>2496250</v>
      </c>
      <c r="K7" s="169">
        <v>99850</v>
      </c>
      <c r="L7" s="169">
        <v>99850</v>
      </c>
      <c r="M7" s="170">
        <v>0</v>
      </c>
      <c r="N7" s="13"/>
      <c r="O7" s="13"/>
    </row>
    <row r="8" spans="2:49">
      <c r="B8" s="129"/>
      <c r="C8" s="130">
        <v>42545</v>
      </c>
      <c r="D8" s="131">
        <v>25</v>
      </c>
      <c r="E8" s="213">
        <v>17055.792000000001</v>
      </c>
      <c r="F8" s="214">
        <v>0.17081414121181773</v>
      </c>
      <c r="G8" s="215"/>
      <c r="H8" s="215"/>
      <c r="I8" s="216">
        <v>2496250</v>
      </c>
      <c r="J8" s="217">
        <v>2496250</v>
      </c>
      <c r="K8" s="216">
        <v>99850</v>
      </c>
      <c r="L8" s="217">
        <v>99850</v>
      </c>
      <c r="M8" s="218">
        <v>0</v>
      </c>
      <c r="N8" s="24"/>
      <c r="O8" s="13"/>
    </row>
  </sheetData>
  <mergeCells count="1">
    <mergeCell ref="B3:M3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AE93-C9EB-4936-9763-91F8F6C68011}">
  <sheetPr codeName="Hoja30"/>
  <dimension ref="A1:AW11"/>
  <sheetViews>
    <sheetView showGridLines="0" topLeftCell="B1" zoomScale="75" zoomScaleNormal="75" workbookViewId="0">
      <selection activeCell="B1" sqref="B1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61</v>
      </c>
      <c r="C6" s="64">
        <v>41758</v>
      </c>
      <c r="D6" s="115">
        <v>1</v>
      </c>
      <c r="E6" s="205">
        <v>2308001.42</v>
      </c>
      <c r="F6" s="117">
        <v>8.9885945398605754E-2</v>
      </c>
      <c r="G6" s="206"/>
      <c r="H6" s="114"/>
      <c r="I6" s="207">
        <v>25677000</v>
      </c>
      <c r="J6" s="207">
        <v>25677000</v>
      </c>
      <c r="K6" s="207">
        <v>25677000</v>
      </c>
      <c r="L6" s="207">
        <v>25677000</v>
      </c>
      <c r="M6" s="208">
        <v>0</v>
      </c>
      <c r="N6" s="13"/>
      <c r="O6" s="13"/>
      <c r="P6" s="13"/>
      <c r="Q6" s="13"/>
    </row>
    <row r="7" spans="2:49">
      <c r="B7" s="38"/>
      <c r="C7" s="64">
        <v>42121</v>
      </c>
      <c r="D7" s="65">
        <v>1</v>
      </c>
      <c r="E7" s="168">
        <v>3736529.05</v>
      </c>
      <c r="F7" s="74">
        <v>0.1455204677337695</v>
      </c>
      <c r="G7" s="40"/>
      <c r="H7" s="38"/>
      <c r="I7" s="75">
        <v>25677000</v>
      </c>
      <c r="J7" s="169">
        <v>25677000</v>
      </c>
      <c r="K7" s="169">
        <v>25677000</v>
      </c>
      <c r="L7" s="169">
        <v>25677000</v>
      </c>
      <c r="M7" s="170">
        <v>0</v>
      </c>
    </row>
    <row r="8" spans="2:49">
      <c r="B8" s="38"/>
      <c r="C8" s="64">
        <v>42492</v>
      </c>
      <c r="D8" s="65">
        <v>1</v>
      </c>
      <c r="E8" s="168">
        <v>2182080.71</v>
      </c>
      <c r="F8" s="74">
        <v>8.4981918058963268E-2</v>
      </c>
      <c r="G8" s="40"/>
      <c r="H8" s="38"/>
      <c r="I8" s="75">
        <v>25677000</v>
      </c>
      <c r="J8" s="169">
        <v>25677000</v>
      </c>
      <c r="K8" s="169">
        <v>25677000</v>
      </c>
      <c r="L8" s="169">
        <v>25677000</v>
      </c>
      <c r="M8" s="170">
        <v>0</v>
      </c>
    </row>
    <row r="9" spans="2:49">
      <c r="B9" s="38"/>
      <c r="C9" s="64">
        <v>42830</v>
      </c>
      <c r="D9" s="65">
        <v>1</v>
      </c>
      <c r="E9" s="168">
        <v>0</v>
      </c>
      <c r="F9" s="74">
        <v>0</v>
      </c>
      <c r="G9" s="40"/>
      <c r="H9" s="40">
        <v>24451485</v>
      </c>
      <c r="I9" s="75">
        <v>25677000</v>
      </c>
      <c r="J9" s="169">
        <v>50128485</v>
      </c>
      <c r="K9" s="169">
        <v>25677000</v>
      </c>
      <c r="L9" s="169">
        <v>50128485</v>
      </c>
      <c r="M9" s="170">
        <v>0</v>
      </c>
    </row>
    <row r="10" spans="2:49">
      <c r="B10" s="38"/>
      <c r="C10" s="64">
        <v>42894</v>
      </c>
      <c r="D10" s="65">
        <v>1</v>
      </c>
      <c r="E10" s="168">
        <v>1277388.6100000001</v>
      </c>
      <c r="F10" s="74">
        <v>2.5482290358465852E-2</v>
      </c>
      <c r="G10" s="40"/>
      <c r="H10" s="38"/>
      <c r="I10" s="75">
        <v>50128485</v>
      </c>
      <c r="J10" s="169">
        <v>50128485</v>
      </c>
      <c r="K10" s="169">
        <v>50128485</v>
      </c>
      <c r="L10" s="169">
        <v>50128485</v>
      </c>
      <c r="M10" s="170">
        <v>0</v>
      </c>
    </row>
    <row r="11" spans="2:49">
      <c r="B11" s="121"/>
      <c r="C11" s="122">
        <v>43259</v>
      </c>
      <c r="D11" s="123">
        <v>1</v>
      </c>
      <c r="E11" s="209">
        <v>1118700.6399999999</v>
      </c>
      <c r="F11" s="125">
        <v>2.2316665664242594E-2</v>
      </c>
      <c r="G11" s="210"/>
      <c r="H11" s="210"/>
      <c r="I11" s="211">
        <v>50128485</v>
      </c>
      <c r="J11" s="211">
        <v>50128485</v>
      </c>
      <c r="K11" s="211">
        <v>50128485</v>
      </c>
      <c r="L11" s="211">
        <v>50128485</v>
      </c>
      <c r="M11" s="212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8FAFC-E614-4107-A8EC-051F6D6A2991}">
  <sheetPr codeName="Hoja29"/>
  <dimension ref="A1:AW31"/>
  <sheetViews>
    <sheetView showGridLines="0" topLeftCell="B10" zoomScale="75" zoomScaleNormal="75" workbookViewId="0">
      <selection activeCell="B30" sqref="A30:IV31"/>
    </sheetView>
  </sheetViews>
  <sheetFormatPr baseColWidth="10" defaultColWidth="11.44140625" defaultRowHeight="19.8"/>
  <cols>
    <col min="1" max="1" width="2.44140625" style="38" hidden="1" customWidth="1"/>
    <col min="2" max="2" width="39.6640625" style="38" customWidth="1"/>
    <col min="3" max="3" width="16.6640625" style="38" bestFit="1" customWidth="1"/>
    <col min="4" max="4" width="11.5546875" style="38" bestFit="1" customWidth="1"/>
    <col min="5" max="5" width="20.33203125" style="39" bestFit="1" customWidth="1"/>
    <col min="6" max="6" width="13.6640625" style="38" customWidth="1"/>
    <col min="7" max="7" width="17.44140625" style="40" bestFit="1" customWidth="1"/>
    <col min="8" max="8" width="16.44140625" style="38" customWidth="1"/>
    <col min="9" max="9" width="16.109375" style="41" customWidth="1"/>
    <col min="10" max="10" width="19.44140625" style="41" bestFit="1" customWidth="1"/>
    <col min="11" max="12" width="16.33203125" style="41" bestFit="1" customWidth="1"/>
    <col min="13" max="13" width="15.109375" style="38" customWidth="1"/>
    <col min="14" max="14" width="6.33203125" style="38" hidden="1" customWidth="1"/>
    <col min="15" max="15" width="25.109375" style="38" customWidth="1"/>
    <col min="16" max="16" width="14.88671875" style="38" bestFit="1" customWidth="1"/>
    <col min="17" max="17" width="15.5546875" style="38" bestFit="1" customWidth="1"/>
    <col min="18" max="18" width="13.88671875" style="38" bestFit="1" customWidth="1"/>
    <col min="19" max="19" width="15.109375" style="38" bestFit="1" customWidth="1"/>
    <col min="20" max="49" width="10.88671875" style="38" customWidth="1"/>
    <col min="50" max="16384" width="11.44140625" style="38"/>
  </cols>
  <sheetData>
    <row r="1" spans="2:49" ht="90.6" customHeight="1"/>
    <row r="2" spans="2:49" s="42" customFormat="1" ht="24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2:49" s="42" customFormat="1" ht="22.95" customHeight="1">
      <c r="B3" s="263" t="s">
        <v>1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</row>
    <row r="5" spans="2:49" s="43" customFormat="1" ht="58.2" customHeight="1">
      <c r="B5" s="36" t="s">
        <v>2</v>
      </c>
      <c r="C5" s="36" t="s">
        <v>30</v>
      </c>
      <c r="D5" s="36" t="s">
        <v>3</v>
      </c>
      <c r="E5" s="36" t="s">
        <v>4</v>
      </c>
      <c r="F5" s="36" t="s">
        <v>5</v>
      </c>
      <c r="G5" s="36" t="s">
        <v>29</v>
      </c>
      <c r="H5" s="36" t="s">
        <v>28</v>
      </c>
      <c r="I5" s="36" t="s">
        <v>91</v>
      </c>
      <c r="J5" s="36" t="s">
        <v>92</v>
      </c>
      <c r="K5" s="36" t="s">
        <v>93</v>
      </c>
      <c r="L5" s="36" t="s">
        <v>94</v>
      </c>
      <c r="M5" s="36" t="s">
        <v>32</v>
      </c>
      <c r="N5" s="43" t="s">
        <v>46</v>
      </c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</row>
    <row r="6" spans="2:49">
      <c r="B6" s="38" t="s">
        <v>12</v>
      </c>
      <c r="C6" s="64">
        <v>37350</v>
      </c>
      <c r="D6" s="65">
        <v>1</v>
      </c>
      <c r="E6" s="172">
        <v>4352000</v>
      </c>
      <c r="F6" s="173">
        <v>0.16</v>
      </c>
      <c r="G6" s="194">
        <v>27200000</v>
      </c>
      <c r="H6" s="40"/>
      <c r="I6" s="194">
        <v>27200000</v>
      </c>
      <c r="J6" s="169">
        <v>54400000</v>
      </c>
      <c r="K6" s="194">
        <v>27200000</v>
      </c>
      <c r="L6" s="169">
        <v>54400000</v>
      </c>
      <c r="M6" s="170">
        <v>1</v>
      </c>
      <c r="N6" s="44"/>
      <c r="O6" s="44"/>
      <c r="P6" s="44"/>
      <c r="Q6" s="44"/>
    </row>
    <row r="7" spans="2:49">
      <c r="C7" s="64">
        <v>37708</v>
      </c>
      <c r="D7" s="65">
        <v>1</v>
      </c>
      <c r="E7" s="172">
        <v>2500000</v>
      </c>
      <c r="F7" s="173">
        <v>4.595588235294118E-2</v>
      </c>
      <c r="G7" s="194">
        <v>370152</v>
      </c>
      <c r="H7" s="40"/>
      <c r="I7" s="194">
        <v>54400000</v>
      </c>
      <c r="J7" s="169">
        <v>54770152</v>
      </c>
      <c r="K7" s="194">
        <v>54400000</v>
      </c>
      <c r="L7" s="169">
        <v>54770152</v>
      </c>
      <c r="M7" s="170">
        <v>6.8042647058823525E-3</v>
      </c>
    </row>
    <row r="8" spans="2:49">
      <c r="C8" s="64">
        <v>37799</v>
      </c>
      <c r="D8" s="65">
        <v>1</v>
      </c>
      <c r="E8" s="172"/>
      <c r="F8" s="73">
        <v>0</v>
      </c>
      <c r="G8" s="194">
        <v>5600000</v>
      </c>
      <c r="H8" s="40"/>
      <c r="I8" s="194">
        <v>54400000</v>
      </c>
      <c r="J8" s="169">
        <v>60000000</v>
      </c>
      <c r="K8" s="194">
        <v>54400000</v>
      </c>
      <c r="L8" s="169">
        <v>60000000</v>
      </c>
      <c r="M8" s="170">
        <v>0.10294117647058823</v>
      </c>
    </row>
    <row r="9" spans="2:49">
      <c r="C9" s="64">
        <v>38072</v>
      </c>
      <c r="D9" s="65">
        <v>1</v>
      </c>
      <c r="E9" s="172">
        <v>2000000</v>
      </c>
      <c r="F9" s="173">
        <v>3.3333333333333333E-2</v>
      </c>
      <c r="H9" s="40"/>
      <c r="I9" s="194">
        <v>60000000</v>
      </c>
      <c r="J9" s="169">
        <v>60000000</v>
      </c>
      <c r="K9" s="194">
        <v>60000000</v>
      </c>
      <c r="L9" s="169">
        <v>60000000</v>
      </c>
      <c r="M9" s="170">
        <v>0</v>
      </c>
    </row>
    <row r="10" spans="2:49">
      <c r="C10" s="64">
        <v>38442</v>
      </c>
      <c r="D10" s="65">
        <v>1</v>
      </c>
      <c r="E10" s="172">
        <v>2500000</v>
      </c>
      <c r="F10" s="173">
        <v>4.1666666666666664E-2</v>
      </c>
      <c r="H10" s="40"/>
      <c r="I10" s="194">
        <v>60000000</v>
      </c>
      <c r="J10" s="169">
        <v>60000000</v>
      </c>
      <c r="K10" s="194">
        <v>60000000</v>
      </c>
      <c r="L10" s="169">
        <v>60000000</v>
      </c>
      <c r="M10" s="170">
        <v>0</v>
      </c>
    </row>
    <row r="11" spans="2:49">
      <c r="C11" s="64">
        <v>38806</v>
      </c>
      <c r="D11" s="65">
        <v>1</v>
      </c>
      <c r="E11" s="172">
        <v>3000000</v>
      </c>
      <c r="F11" s="173">
        <v>0.05</v>
      </c>
      <c r="G11" s="40">
        <v>3000000</v>
      </c>
      <c r="H11" s="40"/>
      <c r="I11" s="194">
        <v>60000000</v>
      </c>
      <c r="J11" s="169">
        <v>63000000</v>
      </c>
      <c r="K11" s="194">
        <v>60000000</v>
      </c>
      <c r="L11" s="169">
        <v>63000000</v>
      </c>
      <c r="M11" s="170">
        <v>0.05</v>
      </c>
    </row>
    <row r="12" spans="2:49">
      <c r="C12" s="64">
        <v>39170</v>
      </c>
      <c r="D12" s="65">
        <v>1</v>
      </c>
      <c r="E12" s="172">
        <v>5000000</v>
      </c>
      <c r="F12" s="173">
        <v>7.9365079365079361E-2</v>
      </c>
      <c r="G12" s="40">
        <v>6300000</v>
      </c>
      <c r="H12" s="40"/>
      <c r="I12" s="194">
        <v>63000000</v>
      </c>
      <c r="J12" s="169">
        <v>69300000</v>
      </c>
      <c r="K12" s="194">
        <v>63000000</v>
      </c>
      <c r="L12" s="169">
        <v>69300000</v>
      </c>
      <c r="M12" s="170">
        <v>0.1</v>
      </c>
    </row>
    <row r="13" spans="2:49">
      <c r="C13" s="64">
        <v>39535</v>
      </c>
      <c r="D13" s="65">
        <v>1</v>
      </c>
      <c r="E13" s="172">
        <v>5500000</v>
      </c>
      <c r="F13" s="173">
        <v>7.9365079365079361E-2</v>
      </c>
      <c r="G13" s="40">
        <v>5700000</v>
      </c>
      <c r="H13" s="40"/>
      <c r="I13" s="194">
        <v>69300000</v>
      </c>
      <c r="J13" s="169">
        <v>75000000</v>
      </c>
      <c r="K13" s="194">
        <v>69300000</v>
      </c>
      <c r="L13" s="169">
        <v>75000000</v>
      </c>
      <c r="M13" s="170">
        <v>8.2251082251082255E-2</v>
      </c>
    </row>
    <row r="14" spans="2:49">
      <c r="C14" s="64">
        <v>39903</v>
      </c>
      <c r="D14" s="65">
        <v>1</v>
      </c>
      <c r="E14" s="172">
        <v>3500000</v>
      </c>
      <c r="F14" s="173">
        <v>4.6666666666666669E-2</v>
      </c>
      <c r="G14" s="40">
        <v>5000000</v>
      </c>
      <c r="H14" s="40"/>
      <c r="I14" s="194">
        <v>75000000</v>
      </c>
      <c r="J14" s="169">
        <v>80000000</v>
      </c>
      <c r="K14" s="194">
        <v>75000000</v>
      </c>
      <c r="L14" s="169">
        <v>80000000</v>
      </c>
      <c r="M14" s="170">
        <v>6.6666666666666666E-2</v>
      </c>
    </row>
    <row r="15" spans="2:49">
      <c r="C15" s="64">
        <v>40262</v>
      </c>
      <c r="D15" s="65">
        <v>1</v>
      </c>
      <c r="E15" s="172">
        <v>4500000</v>
      </c>
      <c r="F15" s="173">
        <v>5.6250000000000001E-2</v>
      </c>
      <c r="G15" s="40">
        <v>5000000</v>
      </c>
      <c r="H15" s="40"/>
      <c r="I15" s="194">
        <v>80000000</v>
      </c>
      <c r="J15" s="169">
        <v>85000000</v>
      </c>
      <c r="K15" s="194">
        <v>80000000</v>
      </c>
      <c r="L15" s="169">
        <v>85000000</v>
      </c>
      <c r="M15" s="170">
        <v>6.25E-2</v>
      </c>
    </row>
    <row r="16" spans="2:49">
      <c r="C16" s="64">
        <v>40633</v>
      </c>
      <c r="D16" s="65">
        <v>1</v>
      </c>
      <c r="E16" s="172">
        <v>7500000</v>
      </c>
      <c r="F16" s="173">
        <v>8.8235294117647065E-2</v>
      </c>
      <c r="G16" s="40">
        <v>5000000</v>
      </c>
      <c r="H16" s="40"/>
      <c r="I16" s="194">
        <v>85000000</v>
      </c>
      <c r="J16" s="169">
        <v>90000000</v>
      </c>
      <c r="K16" s="194">
        <v>85000000</v>
      </c>
      <c r="L16" s="169">
        <v>90000000</v>
      </c>
      <c r="M16" s="170">
        <v>5.8823529411764705E-2</v>
      </c>
    </row>
    <row r="17" spans="2:13">
      <c r="C17" s="64">
        <v>40998</v>
      </c>
      <c r="D17" s="65">
        <v>1</v>
      </c>
      <c r="E17" s="172">
        <v>8500000</v>
      </c>
      <c r="F17" s="173">
        <v>9.4444444444444442E-2</v>
      </c>
      <c r="G17" s="40">
        <v>15000000</v>
      </c>
      <c r="H17" s="40"/>
      <c r="I17" s="194">
        <v>90000000</v>
      </c>
      <c r="J17" s="169">
        <v>105000000</v>
      </c>
      <c r="K17" s="194">
        <v>90000000</v>
      </c>
      <c r="L17" s="169">
        <v>105000000</v>
      </c>
      <c r="M17" s="170">
        <v>0.16666666666666666</v>
      </c>
    </row>
    <row r="18" spans="2:13">
      <c r="C18" s="64">
        <v>41355</v>
      </c>
      <c r="D18" s="65">
        <v>1</v>
      </c>
      <c r="E18" s="172">
        <v>10000000</v>
      </c>
      <c r="F18" s="173">
        <v>9.5238095238095233E-2</v>
      </c>
      <c r="G18" s="40">
        <v>15000000</v>
      </c>
      <c r="H18" s="40"/>
      <c r="I18" s="194">
        <v>105000000</v>
      </c>
      <c r="J18" s="169">
        <v>120000000</v>
      </c>
      <c r="K18" s="194">
        <v>105000000</v>
      </c>
      <c r="L18" s="169">
        <v>120000000</v>
      </c>
      <c r="M18" s="170">
        <v>0.14285714285714285</v>
      </c>
    </row>
    <row r="19" spans="2:13">
      <c r="C19" s="64">
        <v>41729</v>
      </c>
      <c r="D19" s="65">
        <v>1</v>
      </c>
      <c r="E19" s="172">
        <v>7000000</v>
      </c>
      <c r="F19" s="173">
        <v>5.8333333333333334E-2</v>
      </c>
      <c r="G19" s="40">
        <v>10000000</v>
      </c>
      <c r="H19" s="40"/>
      <c r="I19" s="194">
        <v>120000000</v>
      </c>
      <c r="J19" s="169">
        <v>130000000</v>
      </c>
      <c r="K19" s="194">
        <v>120000000</v>
      </c>
      <c r="L19" s="169">
        <v>130000000</v>
      </c>
      <c r="M19" s="170">
        <v>8.3333333333333329E-2</v>
      </c>
    </row>
    <row r="20" spans="2:13">
      <c r="C20" s="64">
        <v>42086</v>
      </c>
      <c r="D20" s="65">
        <v>1</v>
      </c>
      <c r="E20" s="172">
        <v>5000000</v>
      </c>
      <c r="F20" s="173">
        <v>3.8461538461538464E-2</v>
      </c>
      <c r="H20" s="40"/>
      <c r="I20" s="194">
        <v>130000000</v>
      </c>
      <c r="J20" s="169">
        <v>130000000</v>
      </c>
      <c r="K20" s="194">
        <v>130000000</v>
      </c>
      <c r="L20" s="169">
        <v>130000000</v>
      </c>
      <c r="M20" s="170">
        <v>0</v>
      </c>
    </row>
    <row r="21" spans="2:13">
      <c r="C21" s="64">
        <v>42466</v>
      </c>
      <c r="D21" s="65">
        <v>1</v>
      </c>
      <c r="E21" s="172">
        <v>5000000</v>
      </c>
      <c r="F21" s="173">
        <v>3.8461538461538464E-2</v>
      </c>
      <c r="G21" s="40">
        <v>3000000</v>
      </c>
      <c r="H21" s="40"/>
      <c r="I21" s="194">
        <v>130000000</v>
      </c>
      <c r="J21" s="169">
        <v>133000000</v>
      </c>
      <c r="K21" s="194">
        <v>130000000</v>
      </c>
      <c r="L21" s="169">
        <v>133000000</v>
      </c>
      <c r="M21" s="170">
        <v>2.3076923076923078E-2</v>
      </c>
    </row>
    <row r="22" spans="2:13">
      <c r="C22" s="64">
        <v>42823</v>
      </c>
      <c r="D22" s="65">
        <v>1</v>
      </c>
      <c r="E22" s="172">
        <v>5000000</v>
      </c>
      <c r="F22" s="173">
        <v>3.7593984962406013E-2</v>
      </c>
      <c r="G22" s="40">
        <v>0</v>
      </c>
      <c r="H22" s="40"/>
      <c r="I22" s="194">
        <v>133000000</v>
      </c>
      <c r="J22" s="169">
        <v>133000000</v>
      </c>
      <c r="K22" s="194">
        <v>133000000</v>
      </c>
      <c r="L22" s="169">
        <v>133000000</v>
      </c>
      <c r="M22" s="170">
        <v>0</v>
      </c>
    </row>
    <row r="23" spans="2:13">
      <c r="C23" s="64">
        <v>43182</v>
      </c>
      <c r="D23" s="65">
        <v>1</v>
      </c>
      <c r="E23" s="168">
        <v>4000000</v>
      </c>
      <c r="F23" s="74">
        <v>3.007518796992481E-2</v>
      </c>
      <c r="G23" s="40">
        <v>5000000</v>
      </c>
      <c r="I23" s="75">
        <v>133000000</v>
      </c>
      <c r="J23" s="169">
        <v>138000000</v>
      </c>
      <c r="K23" s="169">
        <v>133000000</v>
      </c>
      <c r="L23" s="169">
        <v>138000000</v>
      </c>
      <c r="M23" s="170">
        <v>3.7593984962406013E-2</v>
      </c>
    </row>
    <row r="24" spans="2:13">
      <c r="B24" s="114"/>
      <c r="C24" s="64">
        <v>43570</v>
      </c>
      <c r="D24" s="65">
        <v>1</v>
      </c>
      <c r="E24" s="168">
        <v>0</v>
      </c>
      <c r="F24" s="73">
        <v>0</v>
      </c>
      <c r="G24" s="40">
        <v>13800000</v>
      </c>
      <c r="H24" s="40"/>
      <c r="I24" s="169">
        <v>138000000</v>
      </c>
      <c r="J24" s="169">
        <v>151800000</v>
      </c>
      <c r="K24" s="169">
        <v>138000000</v>
      </c>
      <c r="L24" s="169">
        <v>151800000</v>
      </c>
      <c r="M24" s="170">
        <v>0.1</v>
      </c>
    </row>
    <row r="25" spans="2:13">
      <c r="B25" s="114"/>
      <c r="C25" s="64">
        <v>43766</v>
      </c>
      <c r="D25" s="65">
        <v>1</v>
      </c>
      <c r="E25" s="168">
        <v>0</v>
      </c>
      <c r="F25" s="73">
        <v>0</v>
      </c>
      <c r="G25" s="40">
        <v>7000000</v>
      </c>
      <c r="H25" s="40"/>
      <c r="I25" s="169">
        <v>151800000</v>
      </c>
      <c r="J25" s="169">
        <v>158800000</v>
      </c>
      <c r="K25" s="169">
        <v>151800000</v>
      </c>
      <c r="L25" s="169">
        <v>158800000</v>
      </c>
      <c r="M25" s="170">
        <v>4.61133069828722E-2</v>
      </c>
    </row>
    <row r="26" spans="2:13">
      <c r="B26" s="114"/>
      <c r="C26" s="64">
        <v>43902</v>
      </c>
      <c r="D26" s="65">
        <v>1</v>
      </c>
      <c r="E26" s="168">
        <v>756397</v>
      </c>
      <c r="F26" s="73">
        <v>4.9828524374176545E-3</v>
      </c>
      <c r="G26" s="40">
        <v>0</v>
      </c>
      <c r="H26" s="40"/>
      <c r="I26" s="169">
        <v>158800000</v>
      </c>
      <c r="J26" s="169">
        <v>158800000</v>
      </c>
      <c r="K26" s="169">
        <v>151800000</v>
      </c>
      <c r="L26" s="169">
        <v>158800000</v>
      </c>
      <c r="M26" s="170">
        <v>0</v>
      </c>
    </row>
    <row r="27" spans="2:13">
      <c r="B27" s="114"/>
      <c r="C27" s="64">
        <v>44281</v>
      </c>
      <c r="D27" s="65">
        <v>1</v>
      </c>
      <c r="E27" s="168">
        <v>1000000</v>
      </c>
      <c r="F27" s="73">
        <v>6.2972292191435771E-3</v>
      </c>
      <c r="G27" s="40">
        <v>0</v>
      </c>
      <c r="H27" s="40"/>
      <c r="I27" s="169">
        <v>158800000</v>
      </c>
      <c r="J27" s="169">
        <v>158800000</v>
      </c>
      <c r="K27" s="169">
        <v>158800000</v>
      </c>
      <c r="L27" s="169">
        <v>158800000</v>
      </c>
      <c r="M27" s="170">
        <v>0</v>
      </c>
    </row>
    <row r="28" spans="2:13">
      <c r="C28" s="64">
        <v>44648</v>
      </c>
      <c r="D28" s="78">
        <v>1</v>
      </c>
      <c r="E28" s="172">
        <v>5000000</v>
      </c>
      <c r="F28" s="173">
        <v>3.1486146095717885E-2</v>
      </c>
      <c r="G28" s="174">
        <v>0</v>
      </c>
      <c r="H28" s="40"/>
      <c r="I28" s="169">
        <v>158800000</v>
      </c>
      <c r="J28" s="169">
        <v>158800000</v>
      </c>
      <c r="K28" s="169">
        <v>158800000</v>
      </c>
      <c r="L28" s="169">
        <v>158800000</v>
      </c>
      <c r="M28" s="170">
        <v>0</v>
      </c>
    </row>
    <row r="29" spans="2:13">
      <c r="B29" s="114"/>
      <c r="C29" s="64">
        <v>45014</v>
      </c>
      <c r="D29" s="65">
        <v>1</v>
      </c>
      <c r="E29" s="72">
        <v>6000000</v>
      </c>
      <c r="F29" s="73">
        <v>3.7783375314861464E-2</v>
      </c>
      <c r="G29" s="68">
        <v>0</v>
      </c>
      <c r="H29" s="68"/>
      <c r="I29" s="69">
        <v>158800000</v>
      </c>
      <c r="J29" s="69">
        <v>158800000</v>
      </c>
      <c r="K29" s="69">
        <v>158800000</v>
      </c>
      <c r="L29" s="69">
        <v>158800000</v>
      </c>
      <c r="M29" s="70">
        <v>0</v>
      </c>
    </row>
    <row r="30" spans="2:13">
      <c r="B30" s="114"/>
      <c r="C30" s="64">
        <v>45376</v>
      </c>
      <c r="D30" s="65">
        <v>1</v>
      </c>
      <c r="E30" s="72">
        <v>5000000</v>
      </c>
      <c r="F30" s="73">
        <f>E30/K30</f>
        <v>3.1486146095717885E-2</v>
      </c>
      <c r="G30" s="68">
        <v>0</v>
      </c>
      <c r="H30" s="68"/>
      <c r="I30" s="69">
        <v>158800000</v>
      </c>
      <c r="J30" s="69">
        <v>158800000</v>
      </c>
      <c r="K30" s="69">
        <v>158800000</v>
      </c>
      <c r="L30" s="69">
        <v>158800000</v>
      </c>
      <c r="M30" s="70">
        <v>0</v>
      </c>
    </row>
    <row r="31" spans="2:13">
      <c r="B31" s="121"/>
      <c r="C31" s="122">
        <v>45744</v>
      </c>
      <c r="D31" s="123">
        <v>1</v>
      </c>
      <c r="E31" s="124">
        <v>5000000</v>
      </c>
      <c r="F31" s="125">
        <f>E31/K31</f>
        <v>3.1486146095717885E-2</v>
      </c>
      <c r="G31" s="126">
        <v>0</v>
      </c>
      <c r="H31" s="126"/>
      <c r="I31" s="127">
        <v>158800000</v>
      </c>
      <c r="J31" s="127">
        <v>158800000</v>
      </c>
      <c r="K31" s="127">
        <v>158800000</v>
      </c>
      <c r="L31" s="127">
        <v>158800000</v>
      </c>
      <c r="M31" s="128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E79D-1C13-4F8C-9540-A7D470473FFD}">
  <sheetPr codeName="Hoja28"/>
  <dimension ref="A1:AW148"/>
  <sheetViews>
    <sheetView showGridLines="0" topLeftCell="B127" zoomScale="75" zoomScaleNormal="75" workbookViewId="0">
      <selection activeCell="C144" sqref="C144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201" t="s">
        <v>23</v>
      </c>
      <c r="C6" s="64">
        <v>37340</v>
      </c>
      <c r="D6" s="65">
        <v>4</v>
      </c>
      <c r="E6" s="172">
        <v>24577200</v>
      </c>
      <c r="F6" s="173">
        <v>18</v>
      </c>
      <c r="G6" s="40"/>
      <c r="H6" s="40"/>
      <c r="I6" s="194">
        <v>5459164</v>
      </c>
      <c r="J6" s="169">
        <v>5459164</v>
      </c>
      <c r="K6" s="194">
        <v>1364791</v>
      </c>
      <c r="L6" s="169">
        <v>1364791</v>
      </c>
      <c r="M6" s="170">
        <v>0</v>
      </c>
      <c r="N6" s="13"/>
      <c r="O6" s="13"/>
      <c r="P6" s="13"/>
      <c r="Q6" s="13"/>
    </row>
    <row r="7" spans="2:49">
      <c r="B7" s="201"/>
      <c r="C7" s="64">
        <v>37340</v>
      </c>
      <c r="D7" s="65">
        <v>0.4</v>
      </c>
      <c r="E7" s="172"/>
      <c r="F7" s="173">
        <v>1.8</v>
      </c>
      <c r="G7" s="40"/>
      <c r="H7" s="202"/>
      <c r="I7" s="194">
        <v>2436</v>
      </c>
      <c r="J7" s="169">
        <v>2436</v>
      </c>
      <c r="K7" s="194">
        <v>6090</v>
      </c>
      <c r="L7" s="169">
        <v>6090</v>
      </c>
      <c r="M7" s="170">
        <v>0</v>
      </c>
    </row>
    <row r="8" spans="2:49">
      <c r="B8" s="38"/>
      <c r="C8" s="64">
        <v>37606</v>
      </c>
      <c r="D8" s="65">
        <v>4</v>
      </c>
      <c r="E8" s="172">
        <v>10923200</v>
      </c>
      <c r="F8" s="173">
        <v>8</v>
      </c>
      <c r="G8" s="194">
        <v>76461548</v>
      </c>
      <c r="H8" s="40"/>
      <c r="I8" s="194">
        <v>5459164</v>
      </c>
      <c r="J8" s="169">
        <v>81920712</v>
      </c>
      <c r="K8" s="194">
        <v>1364791</v>
      </c>
      <c r="L8" s="169">
        <v>20480178</v>
      </c>
      <c r="M8" s="170">
        <v>14.006091042511271</v>
      </c>
    </row>
    <row r="9" spans="2:49">
      <c r="B9" s="38"/>
      <c r="C9" s="64">
        <v>37606</v>
      </c>
      <c r="D9" s="65">
        <v>0.4</v>
      </c>
      <c r="E9" s="172"/>
      <c r="F9" s="173">
        <v>0.8</v>
      </c>
      <c r="G9" s="194">
        <v>852</v>
      </c>
      <c r="H9" s="40"/>
      <c r="I9" s="194">
        <v>2436</v>
      </c>
      <c r="J9" s="169">
        <v>3288</v>
      </c>
      <c r="K9" s="194">
        <v>6090</v>
      </c>
      <c r="L9" s="169">
        <v>8220</v>
      </c>
      <c r="M9" s="170">
        <v>0.34975369458128081</v>
      </c>
    </row>
    <row r="10" spans="2:49">
      <c r="B10" s="38"/>
      <c r="C10" s="64">
        <v>37708</v>
      </c>
      <c r="D10" s="65">
        <v>4</v>
      </c>
      <c r="E10" s="172">
        <v>33675229.799999997</v>
      </c>
      <c r="F10" s="173">
        <v>1.6442180459938478</v>
      </c>
      <c r="G10" s="40"/>
      <c r="H10" s="40"/>
      <c r="I10" s="194">
        <v>81920712</v>
      </c>
      <c r="J10" s="169">
        <v>81923536</v>
      </c>
      <c r="K10" s="194">
        <v>20480178</v>
      </c>
      <c r="L10" s="169">
        <v>20480884</v>
      </c>
      <c r="M10" s="170">
        <v>0</v>
      </c>
    </row>
    <row r="11" spans="2:49">
      <c r="B11" s="38"/>
      <c r="C11" s="64">
        <v>37708</v>
      </c>
      <c r="D11" s="65">
        <v>0.4</v>
      </c>
      <c r="E11" s="172"/>
      <c r="F11" s="173">
        <v>0.16442180459938477</v>
      </c>
      <c r="G11" s="40"/>
      <c r="H11" s="40"/>
      <c r="I11" s="194">
        <v>3288</v>
      </c>
      <c r="J11" s="169">
        <v>464</v>
      </c>
      <c r="K11" s="194">
        <v>8220</v>
      </c>
      <c r="L11" s="169">
        <v>1160</v>
      </c>
      <c r="M11" s="170">
        <v>0</v>
      </c>
    </row>
    <row r="12" spans="2:49">
      <c r="B12" s="38"/>
      <c r="C12" s="64">
        <v>37939</v>
      </c>
      <c r="D12" s="65">
        <v>4</v>
      </c>
      <c r="E12" s="172">
        <v>20481000</v>
      </c>
      <c r="F12" s="173">
        <v>1.0000056638180266</v>
      </c>
      <c r="G12" s="40"/>
      <c r="H12" s="40"/>
      <c r="I12" s="194">
        <v>81923536</v>
      </c>
      <c r="J12" s="169">
        <v>81923536</v>
      </c>
      <c r="K12" s="194">
        <v>20480884</v>
      </c>
      <c r="L12" s="169">
        <v>20480884</v>
      </c>
      <c r="M12" s="170">
        <v>0</v>
      </c>
    </row>
    <row r="13" spans="2:49">
      <c r="B13" s="38"/>
      <c r="C13" s="64">
        <v>37939</v>
      </c>
      <c r="D13" s="65">
        <v>0.4</v>
      </c>
      <c r="E13" s="172"/>
      <c r="F13" s="173">
        <v>0.1</v>
      </c>
      <c r="G13" s="40"/>
      <c r="H13" s="40"/>
      <c r="I13" s="194">
        <v>464</v>
      </c>
      <c r="J13" s="169">
        <v>464</v>
      </c>
      <c r="K13" s="194">
        <v>1160</v>
      </c>
      <c r="L13" s="169">
        <v>1160</v>
      </c>
      <c r="M13" s="170">
        <v>0</v>
      </c>
    </row>
    <row r="14" spans="2:49">
      <c r="B14" s="38"/>
      <c r="C14" s="64">
        <v>38070</v>
      </c>
      <c r="D14" s="65">
        <v>4</v>
      </c>
      <c r="E14" s="172">
        <v>28673400.420000002</v>
      </c>
      <c r="F14" s="173">
        <v>1.4000079498521647</v>
      </c>
      <c r="G14" s="40"/>
      <c r="H14" s="40"/>
      <c r="I14" s="194">
        <v>81923536</v>
      </c>
      <c r="J14" s="169">
        <v>81923536</v>
      </c>
      <c r="K14" s="194">
        <v>20480884</v>
      </c>
      <c r="L14" s="169">
        <v>20480884</v>
      </c>
      <c r="M14" s="170">
        <v>0</v>
      </c>
    </row>
    <row r="15" spans="2:49">
      <c r="B15" s="38"/>
      <c r="C15" s="64">
        <v>38070</v>
      </c>
      <c r="D15" s="65">
        <v>0.4</v>
      </c>
      <c r="E15" s="172"/>
      <c r="F15" s="173">
        <v>0.14000000000000001</v>
      </c>
      <c r="G15" s="40"/>
      <c r="H15" s="40"/>
      <c r="I15" s="194">
        <v>464</v>
      </c>
      <c r="J15" s="169">
        <v>464</v>
      </c>
      <c r="K15" s="194">
        <v>1160</v>
      </c>
      <c r="L15" s="169">
        <v>1160</v>
      </c>
      <c r="M15" s="170">
        <v>0</v>
      </c>
    </row>
    <row r="16" spans="2:49">
      <c r="B16" s="38"/>
      <c r="C16" s="64">
        <v>38197</v>
      </c>
      <c r="D16" s="65">
        <v>4</v>
      </c>
      <c r="E16" s="172">
        <v>42805290</v>
      </c>
      <c r="F16" s="173">
        <v>2.0900118373796754</v>
      </c>
      <c r="G16" s="40"/>
      <c r="H16" s="40"/>
      <c r="I16" s="194">
        <v>81923536</v>
      </c>
      <c r="J16" s="169">
        <v>81923536</v>
      </c>
      <c r="K16" s="194">
        <v>20480884</v>
      </c>
      <c r="L16" s="169">
        <v>20480884</v>
      </c>
      <c r="M16" s="170">
        <v>0</v>
      </c>
    </row>
    <row r="17" spans="2:13">
      <c r="B17" s="38"/>
      <c r="C17" s="64">
        <v>38197</v>
      </c>
      <c r="D17" s="65">
        <v>0.4</v>
      </c>
      <c r="E17" s="172"/>
      <c r="F17" s="173">
        <v>0.20900118373796756</v>
      </c>
      <c r="G17" s="40"/>
      <c r="H17" s="40"/>
      <c r="I17" s="194">
        <v>464</v>
      </c>
      <c r="J17" s="169">
        <v>464</v>
      </c>
      <c r="K17" s="194">
        <v>1160</v>
      </c>
      <c r="L17" s="169">
        <v>1160</v>
      </c>
      <c r="M17" s="170">
        <v>0</v>
      </c>
    </row>
    <row r="18" spans="2:13">
      <c r="B18" s="38"/>
      <c r="C18" s="64">
        <v>38428</v>
      </c>
      <c r="D18" s="65">
        <v>4</v>
      </c>
      <c r="E18" s="172">
        <v>40962000</v>
      </c>
      <c r="F18" s="173">
        <v>2.0000113276360532</v>
      </c>
      <c r="G18" s="40"/>
      <c r="H18" s="40"/>
      <c r="I18" s="194">
        <v>81923536</v>
      </c>
      <c r="J18" s="169">
        <v>81923536</v>
      </c>
      <c r="K18" s="194">
        <v>20480884</v>
      </c>
      <c r="L18" s="169">
        <v>20480884</v>
      </c>
      <c r="M18" s="170">
        <v>0</v>
      </c>
    </row>
    <row r="19" spans="2:13">
      <c r="B19" s="38"/>
      <c r="C19" s="64">
        <v>38428</v>
      </c>
      <c r="D19" s="65">
        <v>0.4</v>
      </c>
      <c r="E19" s="172"/>
      <c r="F19" s="173">
        <v>0.2</v>
      </c>
      <c r="G19" s="40"/>
      <c r="H19" s="40"/>
      <c r="I19" s="194">
        <v>464</v>
      </c>
      <c r="J19" s="169">
        <v>464</v>
      </c>
      <c r="K19" s="194">
        <v>1160</v>
      </c>
      <c r="L19" s="169">
        <v>1160</v>
      </c>
      <c r="M19" s="170">
        <v>0</v>
      </c>
    </row>
    <row r="20" spans="2:13">
      <c r="B20" s="38"/>
      <c r="C20" s="64">
        <v>38642</v>
      </c>
      <c r="D20" s="65">
        <v>4</v>
      </c>
      <c r="E20" s="172"/>
      <c r="F20" s="73">
        <v>0</v>
      </c>
      <c r="G20" s="40"/>
      <c r="H20" s="40"/>
      <c r="I20" s="194">
        <v>81923536</v>
      </c>
      <c r="J20" s="169">
        <v>81923536</v>
      </c>
      <c r="K20" s="194">
        <v>20480884</v>
      </c>
      <c r="L20" s="169">
        <v>20480884</v>
      </c>
      <c r="M20" s="170">
        <v>0</v>
      </c>
    </row>
    <row r="21" spans="2:13">
      <c r="B21" s="38"/>
      <c r="C21" s="64">
        <v>38642</v>
      </c>
      <c r="D21" s="65">
        <v>0.4</v>
      </c>
      <c r="E21" s="172"/>
      <c r="F21" s="73">
        <v>0</v>
      </c>
      <c r="G21" s="40"/>
      <c r="H21" s="40"/>
      <c r="I21" s="194">
        <v>464</v>
      </c>
      <c r="J21" s="169">
        <v>464</v>
      </c>
      <c r="K21" s="194">
        <v>1160</v>
      </c>
      <c r="L21" s="169">
        <v>1160</v>
      </c>
      <c r="M21" s="170">
        <v>0</v>
      </c>
    </row>
    <row r="22" spans="2:13">
      <c r="B22" s="38"/>
      <c r="C22" s="64">
        <v>38642</v>
      </c>
      <c r="D22" s="78">
        <v>4.0000000000000002E-4</v>
      </c>
      <c r="E22" s="172"/>
      <c r="F22" s="73">
        <v>0</v>
      </c>
      <c r="G22" s="40">
        <v>83.58</v>
      </c>
      <c r="H22" s="174"/>
      <c r="I22" s="203">
        <v>0</v>
      </c>
      <c r="J22" s="169">
        <v>83.58</v>
      </c>
      <c r="K22" s="194" t="s">
        <v>24</v>
      </c>
      <c r="L22" s="169">
        <v>208950</v>
      </c>
      <c r="M22" s="170">
        <v>0</v>
      </c>
    </row>
    <row r="23" spans="2:13">
      <c r="B23" s="38"/>
      <c r="C23" s="64">
        <v>38665</v>
      </c>
      <c r="D23" s="65">
        <v>4</v>
      </c>
      <c r="E23" s="172">
        <v>40962041.789999999</v>
      </c>
      <c r="F23" s="173">
        <v>2</v>
      </c>
      <c r="G23" s="40"/>
      <c r="H23" s="40"/>
      <c r="I23" s="194">
        <v>81923536</v>
      </c>
      <c r="J23" s="169">
        <v>81923536</v>
      </c>
      <c r="K23" s="194">
        <v>20480884</v>
      </c>
      <c r="L23" s="169">
        <v>20480884</v>
      </c>
      <c r="M23" s="170">
        <v>0</v>
      </c>
    </row>
    <row r="24" spans="2:13">
      <c r="B24" s="38"/>
      <c r="C24" s="64">
        <v>38665</v>
      </c>
      <c r="D24" s="65">
        <v>0.4</v>
      </c>
      <c r="E24" s="172"/>
      <c r="F24" s="173">
        <v>0.2</v>
      </c>
      <c r="G24" s="40"/>
      <c r="H24" s="40"/>
      <c r="I24" s="194">
        <v>464</v>
      </c>
      <c r="J24" s="169">
        <v>464</v>
      </c>
      <c r="K24" s="194">
        <v>1160</v>
      </c>
      <c r="L24" s="169">
        <v>1160</v>
      </c>
      <c r="M24" s="170">
        <v>0</v>
      </c>
    </row>
    <row r="25" spans="2:13">
      <c r="B25" s="38"/>
      <c r="C25" s="64">
        <v>38665</v>
      </c>
      <c r="D25" s="78">
        <v>4.0000000000000002E-4</v>
      </c>
      <c r="E25" s="172"/>
      <c r="F25" s="173">
        <v>1.9999999999999998E-4</v>
      </c>
      <c r="G25" s="40"/>
      <c r="H25" s="40"/>
      <c r="I25" s="194">
        <v>83.58</v>
      </c>
      <c r="J25" s="169">
        <v>83.58</v>
      </c>
      <c r="K25" s="194">
        <v>208950</v>
      </c>
      <c r="L25" s="169">
        <v>208950</v>
      </c>
      <c r="M25" s="170">
        <v>0</v>
      </c>
    </row>
    <row r="26" spans="2:13">
      <c r="B26" s="38"/>
      <c r="C26" s="64">
        <v>38737</v>
      </c>
      <c r="D26" s="65">
        <v>10</v>
      </c>
      <c r="E26" s="172"/>
      <c r="F26" s="73">
        <v>0</v>
      </c>
      <c r="G26" s="40">
        <v>122885304</v>
      </c>
      <c r="H26" s="40"/>
      <c r="I26" s="194">
        <v>81923536</v>
      </c>
      <c r="J26" s="169">
        <v>204808840</v>
      </c>
      <c r="K26" s="194">
        <v>20480884</v>
      </c>
      <c r="L26" s="169">
        <v>20480884</v>
      </c>
      <c r="M26" s="170">
        <v>0</v>
      </c>
    </row>
    <row r="27" spans="2:13">
      <c r="B27" s="38"/>
      <c r="C27" s="64">
        <v>38737</v>
      </c>
      <c r="D27" s="65">
        <v>1</v>
      </c>
      <c r="E27" s="172"/>
      <c r="F27" s="73">
        <v>0</v>
      </c>
      <c r="G27" s="40">
        <v>696</v>
      </c>
      <c r="H27" s="40"/>
      <c r="I27" s="194">
        <v>464</v>
      </c>
      <c r="J27" s="169">
        <v>1160</v>
      </c>
      <c r="K27" s="194">
        <v>1160</v>
      </c>
      <c r="L27" s="169">
        <v>1160</v>
      </c>
      <c r="M27" s="170">
        <v>0</v>
      </c>
    </row>
    <row r="28" spans="2:13">
      <c r="B28" s="38"/>
      <c r="C28" s="64">
        <v>38737</v>
      </c>
      <c r="D28" s="76">
        <v>1E-3</v>
      </c>
      <c r="E28" s="172"/>
      <c r="F28" s="73">
        <v>0</v>
      </c>
      <c r="G28" s="40">
        <v>125.37</v>
      </c>
      <c r="H28" s="40"/>
      <c r="I28" s="194">
        <v>83.58</v>
      </c>
      <c r="J28" s="169">
        <v>208.95</v>
      </c>
      <c r="K28" s="194">
        <v>208950</v>
      </c>
      <c r="L28" s="169">
        <v>208949.99999999997</v>
      </c>
      <c r="M28" s="170">
        <v>0</v>
      </c>
    </row>
    <row r="29" spans="2:13">
      <c r="B29" s="38"/>
      <c r="C29" s="64">
        <v>39050</v>
      </c>
      <c r="D29" s="76">
        <v>10</v>
      </c>
      <c r="E29" s="172">
        <v>61443062.689999998</v>
      </c>
      <c r="F29" s="173">
        <v>3.0000200523571148</v>
      </c>
      <c r="G29" s="40"/>
      <c r="H29" s="40"/>
      <c r="I29" s="194">
        <v>204808840</v>
      </c>
      <c r="J29" s="169">
        <v>204808840</v>
      </c>
      <c r="K29" s="194">
        <v>20480884</v>
      </c>
      <c r="L29" s="169">
        <v>20480884</v>
      </c>
      <c r="M29" s="170">
        <v>0</v>
      </c>
    </row>
    <row r="30" spans="2:13">
      <c r="B30" s="38"/>
      <c r="C30" s="64">
        <v>39050</v>
      </c>
      <c r="D30" s="76">
        <v>1</v>
      </c>
      <c r="E30" s="172"/>
      <c r="F30" s="173">
        <v>0.3</v>
      </c>
      <c r="G30" s="40"/>
      <c r="H30" s="40"/>
      <c r="I30" s="194">
        <v>1160</v>
      </c>
      <c r="J30" s="169">
        <v>1160</v>
      </c>
      <c r="K30" s="194">
        <v>1160</v>
      </c>
      <c r="L30" s="169">
        <v>1160</v>
      </c>
      <c r="M30" s="170">
        <v>0</v>
      </c>
    </row>
    <row r="31" spans="2:13">
      <c r="B31" s="38"/>
      <c r="C31" s="64">
        <v>39050</v>
      </c>
      <c r="D31" s="76">
        <v>1E-3</v>
      </c>
      <c r="E31" s="172"/>
      <c r="F31" s="173">
        <v>2.9999999999999997E-4</v>
      </c>
      <c r="G31" s="40"/>
      <c r="H31" s="40"/>
      <c r="I31" s="194">
        <v>208.95</v>
      </c>
      <c r="J31" s="169">
        <v>208.95</v>
      </c>
      <c r="K31" s="194">
        <v>208950</v>
      </c>
      <c r="L31" s="169">
        <v>208949.99999999997</v>
      </c>
      <c r="M31" s="170">
        <v>0</v>
      </c>
    </row>
    <row r="32" spans="2:13">
      <c r="B32" s="38"/>
      <c r="C32" s="64">
        <v>39066</v>
      </c>
      <c r="D32" s="76">
        <v>5</v>
      </c>
      <c r="E32" s="172"/>
      <c r="F32" s="173">
        <v>5</v>
      </c>
      <c r="G32" s="40"/>
      <c r="H32" s="40"/>
      <c r="I32" s="194">
        <v>204808840</v>
      </c>
      <c r="J32" s="169">
        <v>102404420</v>
      </c>
      <c r="K32" s="194">
        <v>20480884</v>
      </c>
      <c r="L32" s="169">
        <v>20480884</v>
      </c>
      <c r="M32" s="170">
        <v>0</v>
      </c>
    </row>
    <row r="33" spans="2:13">
      <c r="B33" s="38"/>
      <c r="C33" s="64">
        <v>39066</v>
      </c>
      <c r="D33" s="76">
        <v>0.5</v>
      </c>
      <c r="E33" s="172"/>
      <c r="F33" s="173">
        <v>0.5</v>
      </c>
      <c r="G33" s="40"/>
      <c r="H33" s="40"/>
      <c r="I33" s="194">
        <v>1160</v>
      </c>
      <c r="J33" s="169">
        <v>580</v>
      </c>
      <c r="K33" s="194">
        <v>1160</v>
      </c>
      <c r="L33" s="169">
        <v>1160</v>
      </c>
      <c r="M33" s="170">
        <v>0</v>
      </c>
    </row>
    <row r="34" spans="2:13">
      <c r="B34" s="38"/>
      <c r="C34" s="64">
        <v>39066</v>
      </c>
      <c r="D34" s="78">
        <v>5.0000000000000001E-4</v>
      </c>
      <c r="E34" s="172"/>
      <c r="F34" s="173">
        <v>5.0000000000000001E-4</v>
      </c>
      <c r="G34" s="40"/>
      <c r="H34" s="40"/>
      <c r="I34" s="194">
        <v>208.95</v>
      </c>
      <c r="J34" s="169">
        <v>104.47499999999999</v>
      </c>
      <c r="K34" s="194">
        <v>208950</v>
      </c>
      <c r="L34" s="169">
        <v>208949.99999999997</v>
      </c>
      <c r="M34" s="170">
        <v>0</v>
      </c>
    </row>
    <row r="35" spans="2:13">
      <c r="B35" s="38"/>
      <c r="C35" s="64">
        <v>39170</v>
      </c>
      <c r="D35" s="76">
        <v>5</v>
      </c>
      <c r="E35" s="172">
        <v>24577225.07</v>
      </c>
      <c r="F35" s="173">
        <v>1.20000802064989</v>
      </c>
      <c r="G35" s="40"/>
      <c r="H35" s="40"/>
      <c r="I35" s="169">
        <v>102404420</v>
      </c>
      <c r="J35" s="169">
        <v>102404420</v>
      </c>
      <c r="K35" s="194">
        <v>20480884</v>
      </c>
      <c r="L35" s="169">
        <v>20480884</v>
      </c>
      <c r="M35" s="170">
        <v>0</v>
      </c>
    </row>
    <row r="36" spans="2:13">
      <c r="B36" s="38"/>
      <c r="C36" s="64">
        <v>39170</v>
      </c>
      <c r="D36" s="76">
        <v>0.5</v>
      </c>
      <c r="E36" s="172"/>
      <c r="F36" s="173">
        <v>0.12</v>
      </c>
      <c r="G36" s="40"/>
      <c r="H36" s="40"/>
      <c r="I36" s="169">
        <v>580</v>
      </c>
      <c r="J36" s="169">
        <v>580</v>
      </c>
      <c r="K36" s="194">
        <v>1160</v>
      </c>
      <c r="L36" s="169">
        <v>1160</v>
      </c>
      <c r="M36" s="170">
        <v>0</v>
      </c>
    </row>
    <row r="37" spans="2:13">
      <c r="B37" s="38"/>
      <c r="C37" s="64">
        <v>39170</v>
      </c>
      <c r="D37" s="78">
        <v>5.0000000000000001E-4</v>
      </c>
      <c r="E37" s="172"/>
      <c r="F37" s="173">
        <v>1.2E-4</v>
      </c>
      <c r="G37" s="174"/>
      <c r="H37" s="40"/>
      <c r="I37" s="169">
        <v>104.47499999999999</v>
      </c>
      <c r="J37" s="169">
        <v>104.47499999999999</v>
      </c>
      <c r="K37" s="194">
        <v>208950</v>
      </c>
      <c r="L37" s="169">
        <v>208949.99999999997</v>
      </c>
      <c r="M37" s="170">
        <v>0</v>
      </c>
    </row>
    <row r="38" spans="2:13">
      <c r="B38" s="38"/>
      <c r="C38" s="64">
        <v>39409</v>
      </c>
      <c r="D38" s="78">
        <v>5</v>
      </c>
      <c r="E38" s="172">
        <v>40962041.789999999</v>
      </c>
      <c r="F38" s="173">
        <v>2</v>
      </c>
      <c r="G38" s="204"/>
      <c r="H38" s="40"/>
      <c r="I38" s="169">
        <v>102404420</v>
      </c>
      <c r="J38" s="169">
        <v>102404420</v>
      </c>
      <c r="K38" s="169">
        <v>20480884</v>
      </c>
      <c r="L38" s="169">
        <v>20480884</v>
      </c>
      <c r="M38" s="170">
        <v>0</v>
      </c>
    </row>
    <row r="39" spans="2:13">
      <c r="B39" s="38"/>
      <c r="C39" s="64">
        <v>39409</v>
      </c>
      <c r="D39" s="76">
        <v>0.5</v>
      </c>
      <c r="E39" s="172"/>
      <c r="F39" s="173">
        <v>0.2</v>
      </c>
      <c r="G39" s="174"/>
      <c r="H39" s="40"/>
      <c r="I39" s="169">
        <v>580</v>
      </c>
      <c r="J39" s="169">
        <v>580</v>
      </c>
      <c r="K39" s="169">
        <v>1160</v>
      </c>
      <c r="L39" s="169">
        <v>1160</v>
      </c>
      <c r="M39" s="170">
        <v>0</v>
      </c>
    </row>
    <row r="40" spans="2:13">
      <c r="B40" s="38"/>
      <c r="C40" s="64">
        <v>39409</v>
      </c>
      <c r="D40" s="78">
        <v>5.0000000000000001E-4</v>
      </c>
      <c r="E40" s="172"/>
      <c r="F40" s="173">
        <v>2.0000000000000001E-4</v>
      </c>
      <c r="G40" s="174"/>
      <c r="H40" s="40"/>
      <c r="I40" s="169">
        <v>104.47499999999999</v>
      </c>
      <c r="J40" s="169">
        <v>104.47499999999999</v>
      </c>
      <c r="K40" s="169">
        <v>208949.99999999997</v>
      </c>
      <c r="L40" s="169">
        <v>208949.99999999997</v>
      </c>
      <c r="M40" s="170">
        <v>0</v>
      </c>
    </row>
    <row r="41" spans="2:13">
      <c r="B41" s="38"/>
      <c r="C41" s="64">
        <v>39534</v>
      </c>
      <c r="D41" s="78">
        <v>5</v>
      </c>
      <c r="E41" s="172">
        <v>40552186</v>
      </c>
      <c r="F41" s="173">
        <v>1.98</v>
      </c>
      <c r="G41" s="204"/>
      <c r="H41" s="40"/>
      <c r="I41" s="169">
        <v>102404420</v>
      </c>
      <c r="J41" s="169">
        <v>102404420</v>
      </c>
      <c r="K41" s="169">
        <v>20480884</v>
      </c>
      <c r="L41" s="169">
        <v>20480884</v>
      </c>
      <c r="M41" s="170">
        <v>0</v>
      </c>
    </row>
    <row r="42" spans="2:13">
      <c r="B42" s="38"/>
      <c r="C42" s="64">
        <v>39534</v>
      </c>
      <c r="D42" s="76">
        <v>0.5</v>
      </c>
      <c r="E42" s="172"/>
      <c r="F42" s="173">
        <v>0.19800000000000001</v>
      </c>
      <c r="G42" s="174"/>
      <c r="H42" s="40"/>
      <c r="I42" s="169">
        <v>580</v>
      </c>
      <c r="J42" s="169">
        <v>580</v>
      </c>
      <c r="K42" s="169">
        <v>1160</v>
      </c>
      <c r="L42" s="169">
        <v>1160</v>
      </c>
      <c r="M42" s="170">
        <v>0</v>
      </c>
    </row>
    <row r="43" spans="2:13">
      <c r="B43" s="38"/>
      <c r="C43" s="64">
        <v>39534</v>
      </c>
      <c r="D43" s="78">
        <v>5.0000000000000001E-4</v>
      </c>
      <c r="E43" s="172"/>
      <c r="F43" s="173">
        <v>2.0000000000000001E-4</v>
      </c>
      <c r="G43" s="174"/>
      <c r="H43" s="40"/>
      <c r="I43" s="169">
        <v>104.47499999999999</v>
      </c>
      <c r="J43" s="169">
        <v>104.47499999999999</v>
      </c>
      <c r="K43" s="169">
        <v>208949.99999999997</v>
      </c>
      <c r="L43" s="169">
        <v>208949.99999999997</v>
      </c>
      <c r="M43" s="170">
        <v>0</v>
      </c>
    </row>
    <row r="44" spans="2:13">
      <c r="B44" s="38"/>
      <c r="C44" s="64">
        <v>39730</v>
      </c>
      <c r="D44" s="78">
        <v>5</v>
      </c>
      <c r="E44" s="172">
        <v>61443063</v>
      </c>
      <c r="F44" s="173">
        <v>3</v>
      </c>
      <c r="G44" s="204"/>
      <c r="H44" s="40"/>
      <c r="I44" s="169">
        <v>102404420</v>
      </c>
      <c r="J44" s="169">
        <v>102404420</v>
      </c>
      <c r="K44" s="169">
        <v>20480884</v>
      </c>
      <c r="L44" s="169">
        <v>20480884</v>
      </c>
      <c r="M44" s="170">
        <v>0</v>
      </c>
    </row>
    <row r="45" spans="2:13">
      <c r="B45" s="38"/>
      <c r="C45" s="64">
        <v>39730</v>
      </c>
      <c r="D45" s="76">
        <v>0.5</v>
      </c>
      <c r="E45" s="172"/>
      <c r="F45" s="173">
        <v>0.3</v>
      </c>
      <c r="G45" s="174"/>
      <c r="H45" s="40"/>
      <c r="I45" s="169">
        <v>580</v>
      </c>
      <c r="J45" s="169">
        <v>580</v>
      </c>
      <c r="K45" s="169">
        <v>1160</v>
      </c>
      <c r="L45" s="169">
        <v>1160</v>
      </c>
      <c r="M45" s="170">
        <v>0</v>
      </c>
    </row>
    <row r="46" spans="2:13">
      <c r="B46" s="38"/>
      <c r="C46" s="64">
        <v>39730</v>
      </c>
      <c r="D46" s="78">
        <v>5.0000000000000001E-4</v>
      </c>
      <c r="E46" s="172"/>
      <c r="F46" s="173">
        <v>2.9999999999999997E-4</v>
      </c>
      <c r="G46" s="174"/>
      <c r="H46" s="40"/>
      <c r="I46" s="169">
        <v>104.47499999999999</v>
      </c>
      <c r="J46" s="169">
        <v>104.47499999999999</v>
      </c>
      <c r="K46" s="169">
        <v>208949.99999999997</v>
      </c>
      <c r="L46" s="169">
        <v>208949.99999999997</v>
      </c>
      <c r="M46" s="170">
        <v>0</v>
      </c>
    </row>
    <row r="47" spans="2:13">
      <c r="B47" s="38"/>
      <c r="C47" s="64">
        <v>39877</v>
      </c>
      <c r="D47" s="78">
        <v>5</v>
      </c>
      <c r="E47" s="172">
        <v>14131904.42</v>
      </c>
      <c r="F47" s="173">
        <v>0.69</v>
      </c>
      <c r="G47" s="204"/>
      <c r="H47" s="40"/>
      <c r="I47" s="169">
        <v>102404420</v>
      </c>
      <c r="J47" s="169">
        <v>102404420</v>
      </c>
      <c r="K47" s="169">
        <v>20480884</v>
      </c>
      <c r="L47" s="169">
        <v>20480884</v>
      </c>
      <c r="M47" s="170">
        <v>0</v>
      </c>
    </row>
    <row r="48" spans="2:13">
      <c r="B48" s="38"/>
      <c r="C48" s="64">
        <v>39877</v>
      </c>
      <c r="D48" s="76">
        <v>0.5</v>
      </c>
      <c r="E48" s="172"/>
      <c r="F48" s="173">
        <v>6.9000000011962298E-2</v>
      </c>
      <c r="G48" s="174"/>
      <c r="H48" s="40"/>
      <c r="I48" s="169">
        <v>580</v>
      </c>
      <c r="J48" s="169">
        <v>580</v>
      </c>
      <c r="K48" s="169">
        <v>1160</v>
      </c>
      <c r="L48" s="169">
        <v>1160</v>
      </c>
      <c r="M48" s="170">
        <v>0</v>
      </c>
    </row>
    <row r="49" spans="2:13">
      <c r="B49" s="38"/>
      <c r="C49" s="64">
        <v>39877</v>
      </c>
      <c r="D49" s="78">
        <v>5.0000000000000001E-4</v>
      </c>
      <c r="E49" s="172"/>
      <c r="F49" s="173">
        <v>6.9000000011962297E-5</v>
      </c>
      <c r="G49" s="174"/>
      <c r="H49" s="40"/>
      <c r="I49" s="169">
        <v>104.47499999999999</v>
      </c>
      <c r="J49" s="169">
        <v>104.47499999999999</v>
      </c>
      <c r="K49" s="169">
        <v>208949.99999999997</v>
      </c>
      <c r="L49" s="169">
        <v>208949.99999999997</v>
      </c>
      <c r="M49" s="170">
        <v>0</v>
      </c>
    </row>
    <row r="50" spans="2:13">
      <c r="B50" s="38"/>
      <c r="C50" s="64">
        <v>39968</v>
      </c>
      <c r="D50" s="78">
        <v>5</v>
      </c>
      <c r="E50" s="172">
        <v>24372414.870000001</v>
      </c>
      <c r="F50" s="173">
        <v>1.19</v>
      </c>
      <c r="G50" s="204"/>
      <c r="H50" s="40"/>
      <c r="I50" s="169">
        <v>102404420</v>
      </c>
      <c r="J50" s="169">
        <v>102404420</v>
      </c>
      <c r="K50" s="169">
        <v>20480884</v>
      </c>
      <c r="L50" s="169">
        <v>20480884</v>
      </c>
      <c r="M50" s="170">
        <v>0</v>
      </c>
    </row>
    <row r="51" spans="2:13">
      <c r="B51" s="38"/>
      <c r="C51" s="64">
        <v>39968</v>
      </c>
      <c r="D51" s="76">
        <v>0.5</v>
      </c>
      <c r="E51" s="172"/>
      <c r="F51" s="173">
        <v>0.11899999999999999</v>
      </c>
      <c r="G51" s="174"/>
      <c r="H51" s="40"/>
      <c r="I51" s="169">
        <v>580</v>
      </c>
      <c r="J51" s="169">
        <v>580</v>
      </c>
      <c r="K51" s="169">
        <v>1160</v>
      </c>
      <c r="L51" s="169">
        <v>1160</v>
      </c>
      <c r="M51" s="170">
        <v>0</v>
      </c>
    </row>
    <row r="52" spans="2:13">
      <c r="B52" s="38"/>
      <c r="C52" s="64">
        <v>39968</v>
      </c>
      <c r="D52" s="78">
        <v>5.0000000000000001E-4</v>
      </c>
      <c r="E52" s="172"/>
      <c r="F52" s="173">
        <v>1.1900000000000001E-4</v>
      </c>
      <c r="G52" s="174"/>
      <c r="H52" s="40"/>
      <c r="I52" s="169">
        <v>104.47499999999999</v>
      </c>
      <c r="J52" s="169">
        <v>104.47499999999999</v>
      </c>
      <c r="K52" s="169">
        <v>208949.99999999997</v>
      </c>
      <c r="L52" s="169">
        <v>208949.99999999997</v>
      </c>
      <c r="M52" s="170">
        <v>0</v>
      </c>
    </row>
    <row r="53" spans="2:13">
      <c r="B53" s="38"/>
      <c r="C53" s="64">
        <v>40150</v>
      </c>
      <c r="D53" s="78">
        <v>5</v>
      </c>
      <c r="E53" s="172">
        <v>39528370.329999998</v>
      </c>
      <c r="F53" s="173">
        <v>1.93</v>
      </c>
      <c r="G53" s="204"/>
      <c r="H53" s="40"/>
      <c r="I53" s="169">
        <v>102404420</v>
      </c>
      <c r="J53" s="169">
        <v>102404420</v>
      </c>
      <c r="K53" s="169">
        <v>20480884</v>
      </c>
      <c r="L53" s="169">
        <v>20480884</v>
      </c>
      <c r="M53" s="170">
        <v>0</v>
      </c>
    </row>
    <row r="54" spans="2:13">
      <c r="B54" s="38"/>
      <c r="C54" s="64">
        <v>40150</v>
      </c>
      <c r="D54" s="76">
        <v>0.5</v>
      </c>
      <c r="E54" s="172"/>
      <c r="F54" s="173">
        <v>0.193</v>
      </c>
      <c r="G54" s="174"/>
      <c r="H54" s="40"/>
      <c r="I54" s="169">
        <v>580</v>
      </c>
      <c r="J54" s="169">
        <v>580</v>
      </c>
      <c r="K54" s="169">
        <v>1160</v>
      </c>
      <c r="L54" s="169">
        <v>1160</v>
      </c>
      <c r="M54" s="170">
        <v>0</v>
      </c>
    </row>
    <row r="55" spans="2:13">
      <c r="B55" s="38"/>
      <c r="C55" s="64">
        <v>40150</v>
      </c>
      <c r="D55" s="78">
        <v>5.0000000000000001E-4</v>
      </c>
      <c r="E55" s="172"/>
      <c r="F55" s="173">
        <v>1.93E-4</v>
      </c>
      <c r="G55" s="174"/>
      <c r="H55" s="40"/>
      <c r="I55" s="169">
        <v>104.47499999999999</v>
      </c>
      <c r="J55" s="169">
        <v>104.47499999999999</v>
      </c>
      <c r="K55" s="169">
        <v>208949.99999999997</v>
      </c>
      <c r="L55" s="169">
        <v>208949.99999999997</v>
      </c>
      <c r="M55" s="170">
        <v>0</v>
      </c>
    </row>
    <row r="56" spans="2:13">
      <c r="B56" s="38"/>
      <c r="C56" s="64">
        <v>40262</v>
      </c>
      <c r="D56" s="78">
        <v>5</v>
      </c>
      <c r="E56" s="172">
        <v>9626079.8100000005</v>
      </c>
      <c r="F56" s="173">
        <v>0.47</v>
      </c>
      <c r="G56" s="204"/>
      <c r="H56" s="40"/>
      <c r="I56" s="169">
        <v>102404420</v>
      </c>
      <c r="J56" s="169">
        <v>102404420</v>
      </c>
      <c r="K56" s="169">
        <v>20480884</v>
      </c>
      <c r="L56" s="169">
        <v>20480884</v>
      </c>
      <c r="M56" s="170">
        <v>0</v>
      </c>
    </row>
    <row r="57" spans="2:13">
      <c r="B57" s="38"/>
      <c r="C57" s="64">
        <v>40262</v>
      </c>
      <c r="D57" s="76">
        <v>0.5</v>
      </c>
      <c r="E57" s="172"/>
      <c r="F57" s="173">
        <v>4.7E-2</v>
      </c>
      <c r="G57" s="174"/>
      <c r="H57" s="40"/>
      <c r="I57" s="169">
        <v>580</v>
      </c>
      <c r="J57" s="169">
        <v>580</v>
      </c>
      <c r="K57" s="169">
        <v>1160</v>
      </c>
      <c r="L57" s="169">
        <v>1160</v>
      </c>
      <c r="M57" s="170">
        <v>0</v>
      </c>
    </row>
    <row r="58" spans="2:13">
      <c r="B58" s="38"/>
      <c r="C58" s="64">
        <v>40262</v>
      </c>
      <c r="D58" s="78">
        <v>5.0000000000000001E-4</v>
      </c>
      <c r="E58" s="172"/>
      <c r="F58" s="173">
        <v>4.6999999999999997E-5</v>
      </c>
      <c r="G58" s="174"/>
      <c r="H58" s="40"/>
      <c r="I58" s="169">
        <v>104.47499999999999</v>
      </c>
      <c r="J58" s="169">
        <v>104.47499999999999</v>
      </c>
      <c r="K58" s="169">
        <v>208949.99999999997</v>
      </c>
      <c r="L58" s="169">
        <v>208949.99999999997</v>
      </c>
      <c r="M58" s="170">
        <v>0</v>
      </c>
    </row>
    <row r="59" spans="2:13">
      <c r="B59" s="38"/>
      <c r="C59" s="64">
        <v>40521</v>
      </c>
      <c r="D59" s="78">
        <v>5</v>
      </c>
      <c r="E59" s="172">
        <v>55604423</v>
      </c>
      <c r="F59" s="173">
        <v>2.72</v>
      </c>
      <c r="G59" s="174"/>
      <c r="H59" s="40"/>
      <c r="I59" s="169">
        <v>102404420</v>
      </c>
      <c r="J59" s="169">
        <v>102404420</v>
      </c>
      <c r="K59" s="169">
        <v>20480884</v>
      </c>
      <c r="L59" s="169">
        <v>20480884</v>
      </c>
      <c r="M59" s="170">
        <v>0</v>
      </c>
    </row>
    <row r="60" spans="2:13">
      <c r="B60" s="38"/>
      <c r="C60" s="64">
        <v>40521</v>
      </c>
      <c r="D60" s="78">
        <v>0.5</v>
      </c>
      <c r="E60" s="172"/>
      <c r="F60" s="173">
        <v>0.27200000000000002</v>
      </c>
      <c r="G60" s="174"/>
      <c r="H60" s="40"/>
      <c r="I60" s="169">
        <v>580</v>
      </c>
      <c r="J60" s="169">
        <v>580</v>
      </c>
      <c r="K60" s="169">
        <v>1160</v>
      </c>
      <c r="L60" s="169">
        <v>1160</v>
      </c>
      <c r="M60" s="170">
        <v>0</v>
      </c>
    </row>
    <row r="61" spans="2:13">
      <c r="B61" s="38"/>
      <c r="C61" s="64">
        <v>40521</v>
      </c>
      <c r="D61" s="78">
        <v>5.0000000000000001E-4</v>
      </c>
      <c r="E61" s="172"/>
      <c r="F61" s="173">
        <v>2.72E-4</v>
      </c>
      <c r="G61" s="174"/>
      <c r="H61" s="40"/>
      <c r="I61" s="169">
        <v>104.47499999999999</v>
      </c>
      <c r="J61" s="169">
        <v>104.47499999999999</v>
      </c>
      <c r="K61" s="169">
        <v>208949.99999999997</v>
      </c>
      <c r="L61" s="169">
        <v>208949.99999999997</v>
      </c>
      <c r="M61" s="170">
        <v>0</v>
      </c>
    </row>
    <row r="62" spans="2:13">
      <c r="B62" s="38"/>
      <c r="C62" s="64">
        <v>40602</v>
      </c>
      <c r="D62" s="78">
        <v>5</v>
      </c>
      <c r="E62" s="172">
        <v>49194914.659999996</v>
      </c>
      <c r="F62" s="173">
        <v>2.4020000000000001</v>
      </c>
      <c r="G62" s="174"/>
      <c r="H62" s="40"/>
      <c r="I62" s="169">
        <v>102404420</v>
      </c>
      <c r="J62" s="169">
        <v>102404420</v>
      </c>
      <c r="K62" s="169">
        <v>20480884</v>
      </c>
      <c r="L62" s="169">
        <v>20480884</v>
      </c>
      <c r="M62" s="170">
        <v>0</v>
      </c>
    </row>
    <row r="63" spans="2:13">
      <c r="B63" s="38"/>
      <c r="C63" s="64">
        <v>40602</v>
      </c>
      <c r="D63" s="78">
        <v>0.5</v>
      </c>
      <c r="E63" s="172"/>
      <c r="F63" s="173">
        <v>0.24020000000000002</v>
      </c>
      <c r="G63" s="174"/>
      <c r="H63" s="40"/>
      <c r="I63" s="169">
        <v>580</v>
      </c>
      <c r="J63" s="169">
        <v>580</v>
      </c>
      <c r="K63" s="169">
        <v>1160</v>
      </c>
      <c r="L63" s="169">
        <v>1160</v>
      </c>
      <c r="M63" s="170">
        <v>0</v>
      </c>
    </row>
    <row r="64" spans="2:13">
      <c r="B64" s="38"/>
      <c r="C64" s="64">
        <v>40602</v>
      </c>
      <c r="D64" s="78">
        <v>5.0000000000000001E-4</v>
      </c>
      <c r="E64" s="172"/>
      <c r="F64" s="173">
        <v>2.4002E-4</v>
      </c>
      <c r="G64" s="174"/>
      <c r="H64" s="40"/>
      <c r="I64" s="169">
        <v>104.47499999999999</v>
      </c>
      <c r="J64" s="169">
        <v>104.47499999999999</v>
      </c>
      <c r="K64" s="169">
        <v>208949.99999999997</v>
      </c>
      <c r="L64" s="169">
        <v>208949.99999999997</v>
      </c>
      <c r="M64" s="170">
        <v>0</v>
      </c>
    </row>
    <row r="65" spans="2:13">
      <c r="B65" s="38"/>
      <c r="C65" s="64">
        <v>40720</v>
      </c>
      <c r="D65" s="78">
        <v>5</v>
      </c>
      <c r="E65" s="172">
        <v>20071400.48</v>
      </c>
      <c r="F65" s="173">
        <v>0.98</v>
      </c>
      <c r="G65" s="174"/>
      <c r="H65" s="40"/>
      <c r="I65" s="169">
        <v>102404420</v>
      </c>
      <c r="J65" s="169">
        <v>102404420</v>
      </c>
      <c r="K65" s="169">
        <v>20480884</v>
      </c>
      <c r="L65" s="169">
        <v>20480884</v>
      </c>
      <c r="M65" s="170">
        <v>0</v>
      </c>
    </row>
    <row r="66" spans="2:13">
      <c r="B66" s="38"/>
      <c r="C66" s="64">
        <v>40720</v>
      </c>
      <c r="D66" s="78">
        <v>0.5</v>
      </c>
      <c r="E66" s="172"/>
      <c r="F66" s="173">
        <v>9.8000000000000004E-2</v>
      </c>
      <c r="G66" s="174"/>
      <c r="H66" s="40"/>
      <c r="I66" s="169">
        <v>580</v>
      </c>
      <c r="J66" s="169">
        <v>580</v>
      </c>
      <c r="K66" s="169">
        <v>1160</v>
      </c>
      <c r="L66" s="169">
        <v>1160</v>
      </c>
      <c r="M66" s="170">
        <v>0</v>
      </c>
    </row>
    <row r="67" spans="2:13">
      <c r="B67" s="38"/>
      <c r="C67" s="64">
        <v>40720</v>
      </c>
      <c r="D67" s="78">
        <v>5.0000000000000001E-4</v>
      </c>
      <c r="E67" s="172"/>
      <c r="F67" s="173">
        <v>9.7999999999999997E-5</v>
      </c>
      <c r="G67" s="174"/>
      <c r="H67" s="40"/>
      <c r="I67" s="169">
        <v>104.47499999999999</v>
      </c>
      <c r="J67" s="169">
        <v>104.47499999999999</v>
      </c>
      <c r="K67" s="169">
        <v>208949.99999999997</v>
      </c>
      <c r="L67" s="169">
        <v>208949.99999999997</v>
      </c>
      <c r="M67" s="170">
        <v>0</v>
      </c>
    </row>
    <row r="68" spans="2:13">
      <c r="B68" s="38"/>
      <c r="C68" s="64">
        <v>40808</v>
      </c>
      <c r="D68" s="78">
        <v>5</v>
      </c>
      <c r="E68" s="172">
        <v>20071400.48</v>
      </c>
      <c r="F68" s="173">
        <v>0.98</v>
      </c>
      <c r="G68" s="174"/>
      <c r="H68" s="40"/>
      <c r="I68" s="169">
        <v>102404420</v>
      </c>
      <c r="J68" s="169">
        <v>102404420</v>
      </c>
      <c r="K68" s="169">
        <v>20480884</v>
      </c>
      <c r="L68" s="169">
        <v>20480884</v>
      </c>
      <c r="M68" s="170">
        <v>0</v>
      </c>
    </row>
    <row r="69" spans="2:13">
      <c r="B69" s="38"/>
      <c r="C69" s="64">
        <v>40808</v>
      </c>
      <c r="D69" s="78">
        <v>0.5</v>
      </c>
      <c r="E69" s="172"/>
      <c r="F69" s="173">
        <v>9.8000000000000004E-2</v>
      </c>
      <c r="G69" s="174"/>
      <c r="H69" s="40"/>
      <c r="I69" s="169">
        <v>580</v>
      </c>
      <c r="J69" s="169">
        <v>580</v>
      </c>
      <c r="K69" s="169">
        <v>1160</v>
      </c>
      <c r="L69" s="169">
        <v>1160</v>
      </c>
      <c r="M69" s="170">
        <v>0</v>
      </c>
    </row>
    <row r="70" spans="2:13">
      <c r="B70" s="38"/>
      <c r="C70" s="64">
        <v>40808</v>
      </c>
      <c r="D70" s="78">
        <v>5.0000000000000001E-4</v>
      </c>
      <c r="E70" s="172"/>
      <c r="F70" s="173">
        <v>9.7999999999999997E-5</v>
      </c>
      <c r="G70" s="174"/>
      <c r="H70" s="40"/>
      <c r="I70" s="169">
        <v>104.47499999999999</v>
      </c>
      <c r="J70" s="169">
        <v>104.47499999999999</v>
      </c>
      <c r="K70" s="169">
        <v>208949.99999999997</v>
      </c>
      <c r="L70" s="169">
        <v>208949.99999999997</v>
      </c>
      <c r="M70" s="170">
        <v>0</v>
      </c>
    </row>
    <row r="71" spans="2:13">
      <c r="B71" s="38"/>
      <c r="C71" s="64">
        <v>40966</v>
      </c>
      <c r="D71" s="78">
        <v>5</v>
      </c>
      <c r="E71" s="172">
        <v>58985340.18</v>
      </c>
      <c r="F71" s="173">
        <v>2.88</v>
      </c>
      <c r="G71" s="174"/>
      <c r="H71" s="40"/>
      <c r="I71" s="169">
        <v>102404420</v>
      </c>
      <c r="J71" s="169">
        <v>102404420</v>
      </c>
      <c r="K71" s="169">
        <v>20480884</v>
      </c>
      <c r="L71" s="169">
        <v>20480884</v>
      </c>
      <c r="M71" s="170">
        <v>0</v>
      </c>
    </row>
    <row r="72" spans="2:13">
      <c r="B72" s="38"/>
      <c r="C72" s="64">
        <v>40966</v>
      </c>
      <c r="D72" s="78">
        <v>0.5</v>
      </c>
      <c r="E72" s="172"/>
      <c r="F72" s="173">
        <v>0.28799999999999998</v>
      </c>
      <c r="G72" s="174"/>
      <c r="H72" s="40"/>
      <c r="I72" s="169">
        <v>580</v>
      </c>
      <c r="J72" s="169">
        <v>580</v>
      </c>
      <c r="K72" s="169">
        <v>1160</v>
      </c>
      <c r="L72" s="169">
        <v>1160</v>
      </c>
      <c r="M72" s="170">
        <v>0</v>
      </c>
    </row>
    <row r="73" spans="2:13">
      <c r="B73" s="38"/>
      <c r="C73" s="64">
        <v>40966</v>
      </c>
      <c r="D73" s="78">
        <v>5.0000000000000001E-4</v>
      </c>
      <c r="E73" s="172"/>
      <c r="F73" s="173">
        <v>2.8800000000000001E-4</v>
      </c>
      <c r="G73" s="174"/>
      <c r="H73" s="40"/>
      <c r="I73" s="169">
        <v>104.47499999999999</v>
      </c>
      <c r="J73" s="169">
        <v>104.47499999999999</v>
      </c>
      <c r="K73" s="169">
        <v>208949.99999999997</v>
      </c>
      <c r="L73" s="169">
        <v>208949.99999999997</v>
      </c>
      <c r="M73" s="170">
        <v>0</v>
      </c>
    </row>
    <row r="74" spans="2:13">
      <c r="B74" s="38"/>
      <c r="C74" s="64">
        <v>41141</v>
      </c>
      <c r="D74" s="78">
        <v>5</v>
      </c>
      <c r="E74" s="172">
        <v>26010896.539999999</v>
      </c>
      <c r="F74" s="173">
        <v>1.27</v>
      </c>
      <c r="G74" s="174"/>
      <c r="H74" s="40"/>
      <c r="I74" s="169">
        <v>102404420</v>
      </c>
      <c r="J74" s="169">
        <v>102404420</v>
      </c>
      <c r="K74" s="169">
        <v>20480884</v>
      </c>
      <c r="L74" s="169">
        <v>20480884</v>
      </c>
      <c r="M74" s="170">
        <v>0</v>
      </c>
    </row>
    <row r="75" spans="2:13">
      <c r="B75" s="38"/>
      <c r="C75" s="64">
        <v>41141</v>
      </c>
      <c r="D75" s="78">
        <v>0.5</v>
      </c>
      <c r="E75" s="172"/>
      <c r="F75" s="173">
        <v>0.127</v>
      </c>
      <c r="G75" s="174"/>
      <c r="H75" s="40"/>
      <c r="I75" s="169">
        <v>580</v>
      </c>
      <c r="J75" s="169">
        <v>580</v>
      </c>
      <c r="K75" s="169">
        <v>1160</v>
      </c>
      <c r="L75" s="169">
        <v>1160</v>
      </c>
      <c r="M75" s="170">
        <v>0</v>
      </c>
    </row>
    <row r="76" spans="2:13">
      <c r="B76" s="38"/>
      <c r="C76" s="64">
        <v>41141</v>
      </c>
      <c r="D76" s="78">
        <v>5.0000000000000001E-4</v>
      </c>
      <c r="E76" s="172"/>
      <c r="F76" s="173">
        <v>1.27E-4</v>
      </c>
      <c r="G76" s="174"/>
      <c r="H76" s="40"/>
      <c r="I76" s="169">
        <v>104.47499999999999</v>
      </c>
      <c r="J76" s="169">
        <v>104.47499999999999</v>
      </c>
      <c r="K76" s="169">
        <v>208949.99999999997</v>
      </c>
      <c r="L76" s="169">
        <v>208949.99999999997</v>
      </c>
      <c r="M76" s="170">
        <v>0</v>
      </c>
    </row>
    <row r="77" spans="2:13">
      <c r="B77" s="38"/>
      <c r="C77" s="64">
        <v>41221</v>
      </c>
      <c r="D77" s="78">
        <v>5</v>
      </c>
      <c r="E77" s="172">
        <v>16794437.129999999</v>
      </c>
      <c r="F77" s="173">
        <v>0.82</v>
      </c>
      <c r="G77" s="174"/>
      <c r="H77" s="40"/>
      <c r="I77" s="169">
        <v>102404420</v>
      </c>
      <c r="J77" s="169">
        <v>102404420</v>
      </c>
      <c r="K77" s="169">
        <v>20480884</v>
      </c>
      <c r="L77" s="169">
        <v>20480884</v>
      </c>
      <c r="M77" s="170">
        <v>0</v>
      </c>
    </row>
    <row r="78" spans="2:13">
      <c r="B78" s="38"/>
      <c r="C78" s="64">
        <v>41221</v>
      </c>
      <c r="D78" s="78">
        <v>0.5</v>
      </c>
      <c r="E78" s="172"/>
      <c r="F78" s="173">
        <v>8.199999999999999E-2</v>
      </c>
      <c r="G78" s="174"/>
      <c r="H78" s="40"/>
      <c r="I78" s="169">
        <v>580</v>
      </c>
      <c r="J78" s="169">
        <v>580</v>
      </c>
      <c r="K78" s="169">
        <v>1160</v>
      </c>
      <c r="L78" s="169">
        <v>1160</v>
      </c>
      <c r="M78" s="170">
        <v>0</v>
      </c>
    </row>
    <row r="79" spans="2:13">
      <c r="B79" s="38"/>
      <c r="C79" s="64">
        <v>41221</v>
      </c>
      <c r="D79" s="78">
        <v>5.0000000000000001E-4</v>
      </c>
      <c r="E79" s="172"/>
      <c r="F79" s="173">
        <v>8.2000000000000001E-5</v>
      </c>
      <c r="G79" s="174"/>
      <c r="H79" s="40"/>
      <c r="I79" s="169">
        <v>104.47499999999999</v>
      </c>
      <c r="J79" s="169">
        <v>104.47499999999999</v>
      </c>
      <c r="K79" s="169">
        <v>208949.99999999997</v>
      </c>
      <c r="L79" s="169">
        <v>208949.99999999997</v>
      </c>
      <c r="M79" s="170">
        <v>0</v>
      </c>
    </row>
    <row r="80" spans="2:13">
      <c r="B80" s="38"/>
      <c r="C80" s="64">
        <v>41330</v>
      </c>
      <c r="D80" s="78">
        <v>5</v>
      </c>
      <c r="E80" s="172">
        <v>70045091</v>
      </c>
      <c r="F80" s="173">
        <v>3.42</v>
      </c>
      <c r="G80" s="174"/>
      <c r="H80" s="40"/>
      <c r="I80" s="169">
        <v>102404420</v>
      </c>
      <c r="J80" s="169">
        <v>102404420</v>
      </c>
      <c r="K80" s="169">
        <v>20480884</v>
      </c>
      <c r="L80" s="169">
        <v>20480884</v>
      </c>
      <c r="M80" s="170">
        <v>0</v>
      </c>
    </row>
    <row r="81" spans="2:13">
      <c r="B81" s="38"/>
      <c r="C81" s="64">
        <v>41330</v>
      </c>
      <c r="D81" s="78">
        <v>0.5</v>
      </c>
      <c r="E81" s="172"/>
      <c r="F81" s="173">
        <v>0.34199999999999997</v>
      </c>
      <c r="G81" s="174"/>
      <c r="H81" s="40"/>
      <c r="I81" s="169">
        <v>580</v>
      </c>
      <c r="J81" s="169">
        <v>580</v>
      </c>
      <c r="K81" s="169">
        <v>1160</v>
      </c>
      <c r="L81" s="169">
        <v>1160</v>
      </c>
      <c r="M81" s="170">
        <v>0</v>
      </c>
    </row>
    <row r="82" spans="2:13">
      <c r="B82" s="38"/>
      <c r="C82" s="64">
        <v>41330</v>
      </c>
      <c r="D82" s="78">
        <v>5.0000000000000001E-4</v>
      </c>
      <c r="E82" s="172"/>
      <c r="F82" s="173">
        <v>3.4200000000000002E-4</v>
      </c>
      <c r="G82" s="174"/>
      <c r="H82" s="40"/>
      <c r="I82" s="169">
        <v>104.47499999999999</v>
      </c>
      <c r="J82" s="169">
        <v>104.47499999999999</v>
      </c>
      <c r="K82" s="169">
        <v>208949.99999999997</v>
      </c>
      <c r="L82" s="169">
        <v>208949.99999999997</v>
      </c>
      <c r="M82" s="170">
        <v>0</v>
      </c>
    </row>
    <row r="83" spans="2:13">
      <c r="B83" s="38"/>
      <c r="C83" s="64">
        <v>41697</v>
      </c>
      <c r="D83" s="78">
        <v>5</v>
      </c>
      <c r="E83" s="172">
        <v>66256102.600000001</v>
      </c>
      <c r="F83" s="173">
        <v>3.2350000000000003</v>
      </c>
      <c r="G83" s="174"/>
      <c r="H83" s="40"/>
      <c r="I83" s="169">
        <v>102404420</v>
      </c>
      <c r="J83" s="169">
        <v>102404420</v>
      </c>
      <c r="K83" s="169">
        <v>20480884</v>
      </c>
      <c r="L83" s="169">
        <v>20480884</v>
      </c>
      <c r="M83" s="170">
        <v>0</v>
      </c>
    </row>
    <row r="84" spans="2:13">
      <c r="B84" s="38"/>
      <c r="C84" s="64">
        <v>41697</v>
      </c>
      <c r="D84" s="78">
        <v>0.5</v>
      </c>
      <c r="E84" s="172"/>
      <c r="F84" s="173">
        <v>0.32350000000000001</v>
      </c>
      <c r="G84" s="174"/>
      <c r="H84" s="40"/>
      <c r="I84" s="169">
        <v>580</v>
      </c>
      <c r="J84" s="169">
        <v>580</v>
      </c>
      <c r="K84" s="169">
        <v>1160</v>
      </c>
      <c r="L84" s="169">
        <v>1160</v>
      </c>
      <c r="M84" s="170">
        <v>0</v>
      </c>
    </row>
    <row r="85" spans="2:13">
      <c r="B85" s="38"/>
      <c r="C85" s="64">
        <v>41697</v>
      </c>
      <c r="D85" s="78">
        <v>5.0000000000000001E-4</v>
      </c>
      <c r="E85" s="172"/>
      <c r="F85" s="173">
        <v>3.2350000000000006E-4</v>
      </c>
      <c r="G85" s="174"/>
      <c r="H85" s="40"/>
      <c r="I85" s="169">
        <v>104.47499999999999</v>
      </c>
      <c r="J85" s="169">
        <v>104.47499999999999</v>
      </c>
      <c r="K85" s="169">
        <v>208949.99999999997</v>
      </c>
      <c r="L85" s="169">
        <v>208949.99999999997</v>
      </c>
      <c r="M85" s="170">
        <v>0</v>
      </c>
    </row>
    <row r="86" spans="2:13">
      <c r="B86" s="38"/>
      <c r="C86" s="64">
        <v>41983</v>
      </c>
      <c r="D86" s="78">
        <v>5</v>
      </c>
      <c r="E86" s="172">
        <v>54581920.689999998</v>
      </c>
      <c r="F86" s="173">
        <v>2.665</v>
      </c>
      <c r="G86" s="174"/>
      <c r="H86" s="40"/>
      <c r="I86" s="169">
        <v>102404420</v>
      </c>
      <c r="J86" s="169">
        <v>102404420</v>
      </c>
      <c r="K86" s="169">
        <v>20480884</v>
      </c>
      <c r="L86" s="169">
        <v>20480884</v>
      </c>
      <c r="M86" s="170">
        <v>0</v>
      </c>
    </row>
    <row r="87" spans="2:13">
      <c r="B87" s="38"/>
      <c r="C87" s="64">
        <v>41983</v>
      </c>
      <c r="D87" s="78">
        <v>0.5</v>
      </c>
      <c r="E87" s="172"/>
      <c r="F87" s="173">
        <v>0.26650000000000001</v>
      </c>
      <c r="G87" s="174"/>
      <c r="H87" s="40"/>
      <c r="I87" s="169">
        <v>580</v>
      </c>
      <c r="J87" s="169">
        <v>580</v>
      </c>
      <c r="K87" s="169">
        <v>1160</v>
      </c>
      <c r="L87" s="169">
        <v>1160</v>
      </c>
      <c r="M87" s="170">
        <v>0</v>
      </c>
    </row>
    <row r="88" spans="2:13">
      <c r="B88" s="38"/>
      <c r="C88" s="64">
        <v>41983</v>
      </c>
      <c r="D88" s="78">
        <v>5.0000000000000001E-4</v>
      </c>
      <c r="E88" s="172"/>
      <c r="F88" s="173">
        <v>2.6650000000000003E-4</v>
      </c>
      <c r="G88" s="174"/>
      <c r="H88" s="40"/>
      <c r="I88" s="169">
        <v>104.47499999999999</v>
      </c>
      <c r="J88" s="169">
        <v>104.47499999999999</v>
      </c>
      <c r="K88" s="169">
        <v>208949.99999999997</v>
      </c>
      <c r="L88" s="169">
        <v>208949.99999999997</v>
      </c>
      <c r="M88" s="170">
        <v>0</v>
      </c>
    </row>
    <row r="89" spans="2:13">
      <c r="B89" s="38"/>
      <c r="C89" s="64">
        <v>42093</v>
      </c>
      <c r="D89" s="78">
        <v>5</v>
      </c>
      <c r="E89" s="172">
        <v>20481021</v>
      </c>
      <c r="F89" s="173">
        <v>1</v>
      </c>
      <c r="G89" s="174"/>
      <c r="H89" s="40"/>
      <c r="I89" s="169">
        <v>102404420</v>
      </c>
      <c r="J89" s="169">
        <v>102404420</v>
      </c>
      <c r="K89" s="169">
        <v>20480884</v>
      </c>
      <c r="L89" s="169">
        <v>20480884</v>
      </c>
      <c r="M89" s="170">
        <v>0</v>
      </c>
    </row>
    <row r="90" spans="2:13">
      <c r="B90" s="38"/>
      <c r="C90" s="64">
        <v>42093</v>
      </c>
      <c r="D90" s="78">
        <v>0.5</v>
      </c>
      <c r="E90" s="172"/>
      <c r="F90" s="173">
        <v>0.1</v>
      </c>
      <c r="G90" s="174"/>
      <c r="H90" s="40"/>
      <c r="I90" s="169">
        <v>580</v>
      </c>
      <c r="J90" s="169">
        <v>580</v>
      </c>
      <c r="K90" s="169">
        <v>1160</v>
      </c>
      <c r="L90" s="169">
        <v>1160</v>
      </c>
      <c r="M90" s="170">
        <v>0</v>
      </c>
    </row>
    <row r="91" spans="2:13">
      <c r="B91" s="38"/>
      <c r="C91" s="64">
        <v>42093</v>
      </c>
      <c r="D91" s="78">
        <v>5.0000000000000001E-4</v>
      </c>
      <c r="E91" s="172"/>
      <c r="F91" s="173">
        <v>1E-4</v>
      </c>
      <c r="G91" s="174"/>
      <c r="H91" s="40"/>
      <c r="I91" s="169">
        <v>104.47499999999999</v>
      </c>
      <c r="J91" s="169">
        <v>104.47499999999999</v>
      </c>
      <c r="K91" s="169">
        <v>208949.99999999997</v>
      </c>
      <c r="L91" s="169">
        <v>208949.99999999997</v>
      </c>
      <c r="M91" s="170">
        <v>0</v>
      </c>
    </row>
    <row r="92" spans="2:13">
      <c r="B92" s="38"/>
      <c r="C92" s="64">
        <v>42352</v>
      </c>
      <c r="D92" s="78">
        <v>5</v>
      </c>
      <c r="E92" s="172">
        <v>67792563.120000005</v>
      </c>
      <c r="F92" s="173">
        <v>3.31</v>
      </c>
      <c r="G92" s="174"/>
      <c r="H92" s="204"/>
      <c r="I92" s="169">
        <v>102404420</v>
      </c>
      <c r="J92" s="169">
        <v>102404420</v>
      </c>
      <c r="K92" s="169">
        <v>20480884</v>
      </c>
      <c r="L92" s="169">
        <v>20480884</v>
      </c>
      <c r="M92" s="170">
        <v>0</v>
      </c>
    </row>
    <row r="93" spans="2:13">
      <c r="B93" s="38"/>
      <c r="C93" s="64">
        <v>42352</v>
      </c>
      <c r="D93" s="78">
        <v>0.5</v>
      </c>
      <c r="E93" s="172"/>
      <c r="F93" s="173">
        <v>0.33100000000000002</v>
      </c>
      <c r="G93" s="174"/>
      <c r="H93" s="40"/>
      <c r="I93" s="169">
        <v>580</v>
      </c>
      <c r="J93" s="169">
        <v>580</v>
      </c>
      <c r="K93" s="169">
        <v>1160</v>
      </c>
      <c r="L93" s="169">
        <v>1160</v>
      </c>
      <c r="M93" s="170">
        <v>0</v>
      </c>
    </row>
    <row r="94" spans="2:13">
      <c r="B94" s="38"/>
      <c r="C94" s="64">
        <v>42352</v>
      </c>
      <c r="D94" s="78">
        <v>5.0000000000000001E-4</v>
      </c>
      <c r="E94" s="172"/>
      <c r="F94" s="173">
        <v>3.3100000000000002E-4</v>
      </c>
      <c r="G94" s="174"/>
      <c r="H94" s="40"/>
      <c r="I94" s="169">
        <v>104.47499999999999</v>
      </c>
      <c r="J94" s="169">
        <v>104.47499999999999</v>
      </c>
      <c r="K94" s="169">
        <v>208949.99999999997</v>
      </c>
      <c r="L94" s="169">
        <v>208949.99999999997</v>
      </c>
      <c r="M94" s="170">
        <v>0</v>
      </c>
    </row>
    <row r="95" spans="2:13">
      <c r="B95" s="38"/>
      <c r="C95" s="64">
        <v>42460</v>
      </c>
      <c r="D95" s="78">
        <v>5</v>
      </c>
      <c r="E95" s="172">
        <v>36251406</v>
      </c>
      <c r="F95" s="173">
        <v>1.77</v>
      </c>
      <c r="G95" s="174"/>
      <c r="H95" s="204"/>
      <c r="I95" s="169">
        <v>102404420</v>
      </c>
      <c r="J95" s="169">
        <v>102404420</v>
      </c>
      <c r="K95" s="169">
        <v>20480884</v>
      </c>
      <c r="L95" s="169">
        <v>20480884</v>
      </c>
      <c r="M95" s="170">
        <v>0</v>
      </c>
    </row>
    <row r="96" spans="2:13">
      <c r="B96" s="38"/>
      <c r="C96" s="64">
        <v>42460</v>
      </c>
      <c r="D96" s="78">
        <v>0.5</v>
      </c>
      <c r="E96" s="172"/>
      <c r="F96" s="173">
        <v>0.17699999999999999</v>
      </c>
      <c r="G96" s="174"/>
      <c r="H96" s="40"/>
      <c r="I96" s="169">
        <v>580</v>
      </c>
      <c r="J96" s="169">
        <v>580</v>
      </c>
      <c r="K96" s="169">
        <v>1160</v>
      </c>
      <c r="L96" s="169">
        <v>1160</v>
      </c>
      <c r="M96" s="170">
        <v>0</v>
      </c>
    </row>
    <row r="97" spans="2:13">
      <c r="B97" s="38"/>
      <c r="C97" s="64">
        <v>42460</v>
      </c>
      <c r="D97" s="78">
        <v>5.0000000000000001E-4</v>
      </c>
      <c r="E97" s="172"/>
      <c r="F97" s="173">
        <v>1.7699999999999999E-4</v>
      </c>
      <c r="G97" s="174"/>
      <c r="H97" s="40"/>
      <c r="I97" s="169">
        <v>104.47499999999999</v>
      </c>
      <c r="J97" s="169">
        <v>104.47499999999999</v>
      </c>
      <c r="K97" s="169">
        <v>208949.99999999997</v>
      </c>
      <c r="L97" s="169">
        <v>208949.99999999997</v>
      </c>
      <c r="M97" s="170">
        <v>0</v>
      </c>
    </row>
    <row r="98" spans="2:13">
      <c r="B98" s="38"/>
      <c r="C98" s="64">
        <v>42718</v>
      </c>
      <c r="D98" s="78">
        <v>5</v>
      </c>
      <c r="E98" s="172">
        <v>45000000</v>
      </c>
      <c r="F98" s="173">
        <v>2.2000000000000002</v>
      </c>
      <c r="G98" s="174"/>
      <c r="H98" s="40"/>
      <c r="I98" s="169">
        <v>102404420</v>
      </c>
      <c r="J98" s="169">
        <v>102404420</v>
      </c>
      <c r="K98" s="169">
        <v>20480884</v>
      </c>
      <c r="L98" s="169">
        <v>20480884</v>
      </c>
      <c r="M98" s="170">
        <v>0</v>
      </c>
    </row>
    <row r="99" spans="2:13">
      <c r="B99" s="38"/>
      <c r="C99" s="64">
        <v>42718</v>
      </c>
      <c r="D99" s="78">
        <v>0.5</v>
      </c>
      <c r="E99" s="172"/>
      <c r="F99" s="173">
        <v>0.22000000000000003</v>
      </c>
      <c r="G99" s="174"/>
      <c r="H99" s="40"/>
      <c r="I99" s="169">
        <v>580</v>
      </c>
      <c r="J99" s="169">
        <v>580</v>
      </c>
      <c r="K99" s="169">
        <v>1160</v>
      </c>
      <c r="L99" s="169">
        <v>1160</v>
      </c>
      <c r="M99" s="170">
        <v>0</v>
      </c>
    </row>
    <row r="100" spans="2:13">
      <c r="B100" s="38"/>
      <c r="C100" s="64">
        <v>42718</v>
      </c>
      <c r="D100" s="78">
        <v>5.0000000000000001E-4</v>
      </c>
      <c r="E100" s="172"/>
      <c r="F100" s="173">
        <v>2.2000000000000001E-4</v>
      </c>
      <c r="G100" s="174"/>
      <c r="H100" s="40"/>
      <c r="I100" s="169">
        <v>104.47499999999999</v>
      </c>
      <c r="J100" s="169">
        <v>104.47499999999999</v>
      </c>
      <c r="K100" s="169">
        <v>208949.99999999997</v>
      </c>
      <c r="L100" s="169">
        <v>208949.99999999997</v>
      </c>
      <c r="M100" s="170">
        <v>0</v>
      </c>
    </row>
    <row r="101" spans="2:13">
      <c r="B101" s="38"/>
      <c r="C101" s="64">
        <v>42718</v>
      </c>
      <c r="D101" s="78">
        <v>5</v>
      </c>
      <c r="E101" s="172">
        <v>84707747.709999993</v>
      </c>
      <c r="F101" s="173">
        <v>4.12</v>
      </c>
      <c r="G101" s="174"/>
      <c r="H101" s="40"/>
      <c r="I101" s="169">
        <v>102404420</v>
      </c>
      <c r="J101" s="169">
        <v>102404420</v>
      </c>
      <c r="K101" s="169">
        <v>20480884</v>
      </c>
      <c r="L101" s="169">
        <v>20480884</v>
      </c>
      <c r="M101" s="170">
        <v>0</v>
      </c>
    </row>
    <row r="102" spans="2:13">
      <c r="B102" s="38"/>
      <c r="C102" s="64">
        <v>42718</v>
      </c>
      <c r="D102" s="78">
        <v>0.5</v>
      </c>
      <c r="E102" s="172"/>
      <c r="F102" s="173">
        <v>0.41200000000000003</v>
      </c>
      <c r="G102" s="174"/>
      <c r="H102" s="40"/>
      <c r="I102" s="169">
        <v>580</v>
      </c>
      <c r="J102" s="169">
        <v>580</v>
      </c>
      <c r="K102" s="169">
        <v>1160</v>
      </c>
      <c r="L102" s="169">
        <v>1160</v>
      </c>
      <c r="M102" s="170">
        <v>0</v>
      </c>
    </row>
    <row r="103" spans="2:13">
      <c r="B103" s="38"/>
      <c r="C103" s="64">
        <v>42718</v>
      </c>
      <c r="D103" s="78">
        <v>5.0000000000000001E-4</v>
      </c>
      <c r="E103" s="172"/>
      <c r="F103" s="173">
        <v>4.1199999999999999E-4</v>
      </c>
      <c r="G103" s="174"/>
      <c r="H103" s="40"/>
      <c r="I103" s="169">
        <v>104.47499999999999</v>
      </c>
      <c r="J103" s="169">
        <v>104.47499999999999</v>
      </c>
      <c r="K103" s="169">
        <v>208949.99999999997</v>
      </c>
      <c r="L103" s="169">
        <v>208949.99999999997</v>
      </c>
      <c r="M103" s="170">
        <v>0</v>
      </c>
    </row>
    <row r="104" spans="2:13">
      <c r="B104" s="38"/>
      <c r="C104" s="64">
        <v>42825</v>
      </c>
      <c r="D104" s="78">
        <v>5</v>
      </c>
      <c r="E104" s="172">
        <v>5000000</v>
      </c>
      <c r="F104" s="173">
        <v>0.24</v>
      </c>
      <c r="G104" s="174"/>
      <c r="H104" s="40"/>
      <c r="I104" s="169">
        <v>102404420</v>
      </c>
      <c r="J104" s="169">
        <v>102404420</v>
      </c>
      <c r="K104" s="169">
        <v>20480884</v>
      </c>
      <c r="L104" s="169">
        <v>20480884</v>
      </c>
      <c r="M104" s="170">
        <v>0</v>
      </c>
    </row>
    <row r="105" spans="2:13">
      <c r="B105" s="38"/>
      <c r="C105" s="64">
        <v>42825</v>
      </c>
      <c r="D105" s="78">
        <v>0.5</v>
      </c>
      <c r="E105" s="172"/>
      <c r="F105" s="173">
        <v>2.4E-2</v>
      </c>
      <c r="G105" s="174"/>
      <c r="H105" s="40"/>
      <c r="I105" s="169">
        <v>580</v>
      </c>
      <c r="J105" s="169">
        <v>580</v>
      </c>
      <c r="K105" s="169">
        <v>1160</v>
      </c>
      <c r="L105" s="169">
        <v>1160</v>
      </c>
      <c r="M105" s="170">
        <v>0</v>
      </c>
    </row>
    <row r="106" spans="2:13">
      <c r="B106" s="38"/>
      <c r="C106" s="64">
        <v>42825</v>
      </c>
      <c r="D106" s="78">
        <v>5.0000000000000001E-4</v>
      </c>
      <c r="E106" s="172"/>
      <c r="F106" s="173">
        <v>2.4000000000000001E-5</v>
      </c>
      <c r="G106" s="174"/>
      <c r="H106" s="40"/>
      <c r="I106" s="169">
        <v>104.47499999999999</v>
      </c>
      <c r="J106" s="169">
        <v>104.47499999999999</v>
      </c>
      <c r="K106" s="169">
        <v>208949.99999999997</v>
      </c>
      <c r="L106" s="169">
        <v>208949.99999999997</v>
      </c>
      <c r="M106" s="170">
        <v>0</v>
      </c>
    </row>
    <row r="107" spans="2:13">
      <c r="B107" s="38"/>
      <c r="C107" s="64">
        <v>43070</v>
      </c>
      <c r="D107" s="78">
        <v>5</v>
      </c>
      <c r="E107" s="172">
        <v>68160514.200000003</v>
      </c>
      <c r="F107" s="173">
        <v>3.32</v>
      </c>
      <c r="G107" s="174"/>
      <c r="H107" s="40"/>
      <c r="I107" s="169">
        <v>102404420</v>
      </c>
      <c r="J107" s="169">
        <v>102404420</v>
      </c>
      <c r="K107" s="169">
        <v>20480884</v>
      </c>
      <c r="L107" s="169">
        <v>20480884</v>
      </c>
      <c r="M107" s="170">
        <v>0</v>
      </c>
    </row>
    <row r="108" spans="2:13">
      <c r="B108" s="38"/>
      <c r="C108" s="64">
        <v>43070</v>
      </c>
      <c r="D108" s="78">
        <v>0.5</v>
      </c>
      <c r="E108" s="172"/>
      <c r="F108" s="173">
        <v>0.33200000000000002</v>
      </c>
      <c r="G108" s="174"/>
      <c r="H108" s="40"/>
      <c r="I108" s="169">
        <v>580</v>
      </c>
      <c r="J108" s="169">
        <v>580</v>
      </c>
      <c r="K108" s="169">
        <v>1160</v>
      </c>
      <c r="L108" s="169">
        <v>1160</v>
      </c>
      <c r="M108" s="170">
        <v>0</v>
      </c>
    </row>
    <row r="109" spans="2:13">
      <c r="B109" s="38"/>
      <c r="C109" s="64">
        <v>43070</v>
      </c>
      <c r="D109" s="78">
        <v>5.0000000000000001E-4</v>
      </c>
      <c r="E109" s="172"/>
      <c r="F109" s="173">
        <v>3.3199999999999999E-4</v>
      </c>
      <c r="G109" s="174"/>
      <c r="H109" s="40"/>
      <c r="I109" s="169">
        <v>104.47499999999999</v>
      </c>
      <c r="J109" s="169">
        <v>104.47499999999999</v>
      </c>
      <c r="K109" s="169">
        <v>208949.99999999997</v>
      </c>
      <c r="L109" s="169">
        <v>208949.99999999997</v>
      </c>
      <c r="M109" s="170">
        <v>0</v>
      </c>
    </row>
    <row r="110" spans="2:13">
      <c r="B110" s="38"/>
      <c r="C110" s="64">
        <v>43070</v>
      </c>
      <c r="D110" s="78">
        <v>3</v>
      </c>
      <c r="E110" s="172"/>
      <c r="F110" s="173">
        <v>0</v>
      </c>
      <c r="G110" s="174"/>
      <c r="H110" s="40"/>
      <c r="I110" s="169">
        <v>102404420</v>
      </c>
      <c r="J110" s="169">
        <v>61442652</v>
      </c>
      <c r="K110" s="169">
        <v>20480884</v>
      </c>
      <c r="L110" s="169">
        <v>20480884</v>
      </c>
      <c r="M110" s="170">
        <v>0</v>
      </c>
    </row>
    <row r="111" spans="2:13">
      <c r="B111" s="38"/>
      <c r="C111" s="64">
        <v>43070</v>
      </c>
      <c r="D111" s="78">
        <v>0.3</v>
      </c>
      <c r="E111" s="172"/>
      <c r="F111" s="173">
        <v>0</v>
      </c>
      <c r="G111" s="174"/>
      <c r="H111" s="40"/>
      <c r="I111" s="169">
        <v>580</v>
      </c>
      <c r="J111" s="169">
        <v>348</v>
      </c>
      <c r="K111" s="169">
        <v>1160</v>
      </c>
      <c r="L111" s="169">
        <v>1160</v>
      </c>
      <c r="M111" s="170">
        <v>0</v>
      </c>
    </row>
    <row r="112" spans="2:13">
      <c r="B112" s="38"/>
      <c r="C112" s="64">
        <v>43070</v>
      </c>
      <c r="D112" s="78">
        <v>2.9999999999999997E-4</v>
      </c>
      <c r="E112" s="172"/>
      <c r="F112" s="173">
        <v>0</v>
      </c>
      <c r="G112" s="174"/>
      <c r="H112" s="40"/>
      <c r="I112" s="169">
        <v>104.47499999999999</v>
      </c>
      <c r="J112" s="169">
        <v>62.684999999999988</v>
      </c>
      <c r="K112" s="169">
        <v>208949.99999999997</v>
      </c>
      <c r="L112" s="169">
        <v>208949.99999999997</v>
      </c>
      <c r="M112" s="170">
        <v>0</v>
      </c>
    </row>
    <row r="113" spans="2:13">
      <c r="B113" s="38"/>
      <c r="C113" s="64">
        <v>43070</v>
      </c>
      <c r="D113" s="78">
        <v>3</v>
      </c>
      <c r="E113" s="172">
        <v>50000000</v>
      </c>
      <c r="F113" s="173">
        <v>2.4412845558985987</v>
      </c>
      <c r="G113" s="174"/>
      <c r="H113" s="40"/>
      <c r="I113" s="169">
        <v>102404420</v>
      </c>
      <c r="J113" s="169">
        <v>61442652</v>
      </c>
      <c r="K113" s="169">
        <v>20480884</v>
      </c>
      <c r="L113" s="169">
        <v>20480884</v>
      </c>
      <c r="M113" s="170">
        <v>0</v>
      </c>
    </row>
    <row r="114" spans="2:13">
      <c r="B114" s="38"/>
      <c r="C114" s="64">
        <v>43070</v>
      </c>
      <c r="D114" s="78">
        <v>0.3</v>
      </c>
      <c r="E114" s="172"/>
      <c r="F114" s="173">
        <v>0.24412845558985988</v>
      </c>
      <c r="G114" s="174"/>
      <c r="H114" s="40"/>
      <c r="I114" s="169">
        <v>580</v>
      </c>
      <c r="J114" s="169">
        <v>348</v>
      </c>
      <c r="K114" s="169">
        <v>1160</v>
      </c>
      <c r="L114" s="169">
        <v>1160</v>
      </c>
      <c r="M114" s="170">
        <v>0</v>
      </c>
    </row>
    <row r="115" spans="2:13">
      <c r="B115" s="38"/>
      <c r="C115" s="64">
        <v>43070</v>
      </c>
      <c r="D115" s="78">
        <v>2.9999999999999997E-4</v>
      </c>
      <c r="E115" s="172"/>
      <c r="F115" s="173">
        <v>2.4412845558985987E-4</v>
      </c>
      <c r="G115" s="174"/>
      <c r="H115" s="40"/>
      <c r="I115" s="169">
        <v>104.47499999999999</v>
      </c>
      <c r="J115" s="169">
        <v>62.684999999999988</v>
      </c>
      <c r="K115" s="169">
        <v>208949.99999999997</v>
      </c>
      <c r="L115" s="169">
        <v>208949.99999999997</v>
      </c>
      <c r="M115" s="170">
        <v>0</v>
      </c>
    </row>
    <row r="116" spans="2:13">
      <c r="B116" s="38"/>
      <c r="C116" s="64">
        <v>43186</v>
      </c>
      <c r="D116" s="78">
        <v>3</v>
      </c>
      <c r="E116" s="172">
        <v>10000000</v>
      </c>
      <c r="F116" s="173">
        <v>0.48826017470730265</v>
      </c>
      <c r="G116" s="174"/>
      <c r="H116" s="40"/>
      <c r="I116" s="169">
        <v>102404420</v>
      </c>
      <c r="J116" s="169">
        <v>61442652</v>
      </c>
      <c r="K116" s="169">
        <v>20480884</v>
      </c>
      <c r="L116" s="169">
        <v>20480884</v>
      </c>
      <c r="M116" s="170">
        <v>0</v>
      </c>
    </row>
    <row r="117" spans="2:13">
      <c r="B117" s="38"/>
      <c r="C117" s="64">
        <v>43186</v>
      </c>
      <c r="D117" s="78">
        <v>0.3</v>
      </c>
      <c r="E117" s="172"/>
      <c r="F117" s="173">
        <v>4.8826017470730267E-2</v>
      </c>
      <c r="G117" s="174"/>
      <c r="H117" s="40"/>
      <c r="I117" s="169">
        <v>580</v>
      </c>
      <c r="J117" s="169">
        <v>348</v>
      </c>
      <c r="K117" s="169">
        <v>1160</v>
      </c>
      <c r="L117" s="169">
        <v>1160</v>
      </c>
      <c r="M117" s="170">
        <v>0</v>
      </c>
    </row>
    <row r="118" spans="2:13">
      <c r="B118" s="38"/>
      <c r="C118" s="64">
        <v>43186</v>
      </c>
      <c r="D118" s="78">
        <v>2.9999999999999997E-4</v>
      </c>
      <c r="E118" s="172"/>
      <c r="F118" s="173">
        <v>4.8826017470730269E-5</v>
      </c>
      <c r="G118" s="174"/>
      <c r="H118" s="40"/>
      <c r="I118" s="169">
        <v>104.47499999999999</v>
      </c>
      <c r="J118" s="169">
        <v>62.684999999999988</v>
      </c>
      <c r="K118" s="169">
        <v>208949.99999999997</v>
      </c>
      <c r="L118" s="169">
        <v>208949.99999999997</v>
      </c>
      <c r="M118" s="170">
        <v>0</v>
      </c>
    </row>
    <row r="119" spans="2:13">
      <c r="B119" s="38"/>
      <c r="C119" s="64">
        <v>43546</v>
      </c>
      <c r="D119" s="78">
        <v>3</v>
      </c>
      <c r="E119" s="172">
        <v>30758135.600000001</v>
      </c>
      <c r="F119" s="173">
        <v>1.5017872281702977</v>
      </c>
      <c r="G119" s="174"/>
      <c r="H119" s="40"/>
      <c r="I119" s="169">
        <v>61442652</v>
      </c>
      <c r="J119" s="169">
        <v>61442652</v>
      </c>
      <c r="K119" s="169">
        <v>20480884</v>
      </c>
      <c r="L119" s="169">
        <v>20480884</v>
      </c>
      <c r="M119" s="170">
        <v>0</v>
      </c>
    </row>
    <row r="120" spans="2:13">
      <c r="B120" s="38"/>
      <c r="C120" s="64">
        <v>43546</v>
      </c>
      <c r="D120" s="78">
        <v>0.3</v>
      </c>
      <c r="E120" s="172"/>
      <c r="F120" s="173">
        <v>0.15017872281702976</v>
      </c>
      <c r="G120" s="174"/>
      <c r="H120" s="40"/>
      <c r="I120" s="169">
        <v>348</v>
      </c>
      <c r="J120" s="169">
        <v>348</v>
      </c>
      <c r="K120" s="169">
        <v>1160</v>
      </c>
      <c r="L120" s="169">
        <v>1160</v>
      </c>
      <c r="M120" s="170">
        <v>0</v>
      </c>
    </row>
    <row r="121" spans="2:13">
      <c r="B121" s="38"/>
      <c r="C121" s="64">
        <v>43546</v>
      </c>
      <c r="D121" s="78">
        <v>2.9999999999999997E-4</v>
      </c>
      <c r="E121" s="172"/>
      <c r="F121" s="173">
        <v>1.5017872281702978E-4</v>
      </c>
      <c r="G121" s="174"/>
      <c r="H121" s="40"/>
      <c r="I121" s="169">
        <v>62.684999999999988</v>
      </c>
      <c r="J121" s="169">
        <v>62.684999999999988</v>
      </c>
      <c r="K121" s="169">
        <v>208949.99999999997</v>
      </c>
      <c r="L121" s="169">
        <v>208949.99999999997</v>
      </c>
      <c r="M121" s="170">
        <v>0</v>
      </c>
    </row>
    <row r="122" spans="2:13">
      <c r="B122" s="38"/>
      <c r="C122" s="64">
        <v>43808</v>
      </c>
      <c r="D122" s="78">
        <v>3</v>
      </c>
      <c r="E122" s="172">
        <v>125876464.56</v>
      </c>
      <c r="F122" s="173">
        <v>6.1460053776289056</v>
      </c>
      <c r="G122" s="174"/>
      <c r="H122" s="40"/>
      <c r="I122" s="169">
        <v>61442652</v>
      </c>
      <c r="J122" s="169">
        <v>61442652</v>
      </c>
      <c r="K122" s="169">
        <v>20480884</v>
      </c>
      <c r="L122" s="169">
        <v>20480884</v>
      </c>
      <c r="M122" s="170">
        <v>0</v>
      </c>
    </row>
    <row r="123" spans="2:13">
      <c r="B123" s="38"/>
      <c r="C123" s="64">
        <v>43808</v>
      </c>
      <c r="D123" s="78">
        <v>0.3</v>
      </c>
      <c r="E123" s="172"/>
      <c r="F123" s="173">
        <v>0.61460053776289059</v>
      </c>
      <c r="G123" s="174"/>
      <c r="H123" s="40"/>
      <c r="I123" s="169">
        <v>348</v>
      </c>
      <c r="J123" s="169">
        <v>348</v>
      </c>
      <c r="K123" s="169">
        <v>1160</v>
      </c>
      <c r="L123" s="169">
        <v>1160</v>
      </c>
      <c r="M123" s="170">
        <v>0</v>
      </c>
    </row>
    <row r="124" spans="2:13">
      <c r="B124" s="38"/>
      <c r="C124" s="64">
        <v>43808</v>
      </c>
      <c r="D124" s="78">
        <v>2.9999999999999997E-4</v>
      </c>
      <c r="E124" s="172"/>
      <c r="F124" s="173">
        <v>6.1460053776289051E-4</v>
      </c>
      <c r="G124" s="174"/>
      <c r="H124" s="40"/>
      <c r="I124" s="169">
        <v>62.684999999999988</v>
      </c>
      <c r="J124" s="169">
        <v>62.684999999999988</v>
      </c>
      <c r="K124" s="169">
        <v>208949.99999999997</v>
      </c>
      <c r="L124" s="169">
        <v>208949.99999999997</v>
      </c>
      <c r="M124" s="170">
        <v>0</v>
      </c>
    </row>
    <row r="125" spans="2:13">
      <c r="B125" s="38"/>
      <c r="C125" s="64">
        <v>44011</v>
      </c>
      <c r="D125" s="78">
        <v>3</v>
      </c>
      <c r="E125" s="172">
        <v>34139229.109999999</v>
      </c>
      <c r="F125" s="173">
        <v>1.6668714555305373</v>
      </c>
      <c r="G125" s="174"/>
      <c r="H125" s="40"/>
      <c r="I125" s="169">
        <v>61442652</v>
      </c>
      <c r="J125" s="169">
        <v>61442652</v>
      </c>
      <c r="K125" s="169">
        <v>20480884</v>
      </c>
      <c r="L125" s="169">
        <v>20480884</v>
      </c>
      <c r="M125" s="170">
        <v>0</v>
      </c>
    </row>
    <row r="126" spans="2:13">
      <c r="B126" s="38"/>
      <c r="C126" s="64">
        <v>44011</v>
      </c>
      <c r="D126" s="78">
        <v>0.3</v>
      </c>
      <c r="E126" s="172"/>
      <c r="F126" s="173">
        <v>0.16668825969621232</v>
      </c>
      <c r="G126" s="174"/>
      <c r="H126" s="40"/>
      <c r="I126" s="169">
        <v>348</v>
      </c>
      <c r="J126" s="169">
        <v>348</v>
      </c>
      <c r="K126" s="169">
        <v>1160</v>
      </c>
      <c r="L126" s="169">
        <v>1160</v>
      </c>
      <c r="M126" s="170">
        <v>0</v>
      </c>
    </row>
    <row r="127" spans="2:13">
      <c r="B127" s="38"/>
      <c r="C127" s="64">
        <v>44011</v>
      </c>
      <c r="D127" s="78">
        <v>2.9999999999999997E-4</v>
      </c>
      <c r="E127" s="172"/>
      <c r="F127" s="173">
        <v>1.6668825969621233E-4</v>
      </c>
      <c r="G127" s="174"/>
      <c r="H127" s="40"/>
      <c r="I127" s="169">
        <v>62.684999999999988</v>
      </c>
      <c r="J127" s="169">
        <v>62.684999999999988</v>
      </c>
      <c r="K127" s="169">
        <v>208949.99999999997</v>
      </c>
      <c r="L127" s="169">
        <v>208949.99999999997</v>
      </c>
      <c r="M127" s="170">
        <v>0</v>
      </c>
    </row>
    <row r="128" spans="2:13">
      <c r="B128" s="38"/>
      <c r="C128" s="64">
        <v>44285</v>
      </c>
      <c r="D128" s="78">
        <v>3</v>
      </c>
      <c r="E128" s="172">
        <v>25770423.68</v>
      </c>
      <c r="F128" s="173">
        <v>1.2583</v>
      </c>
      <c r="G128" s="174"/>
      <c r="H128" s="40"/>
      <c r="I128" s="169">
        <v>61442652</v>
      </c>
      <c r="J128" s="169">
        <v>61442652</v>
      </c>
      <c r="K128" s="169">
        <v>20480884</v>
      </c>
      <c r="L128" s="169">
        <v>20480884</v>
      </c>
      <c r="M128" s="170">
        <v>0</v>
      </c>
    </row>
    <row r="129" spans="2:13">
      <c r="B129" s="38"/>
      <c r="C129" s="64">
        <v>44285</v>
      </c>
      <c r="D129" s="78">
        <v>0.3</v>
      </c>
      <c r="E129" s="172"/>
      <c r="F129" s="173">
        <v>0.12583</v>
      </c>
      <c r="G129" s="174"/>
      <c r="H129" s="40"/>
      <c r="I129" s="169">
        <v>348</v>
      </c>
      <c r="J129" s="169">
        <v>348</v>
      </c>
      <c r="K129" s="169">
        <v>1160</v>
      </c>
      <c r="L129" s="169">
        <v>1160</v>
      </c>
      <c r="M129" s="170">
        <v>0</v>
      </c>
    </row>
    <row r="130" spans="2:13">
      <c r="B130" s="38"/>
      <c r="C130" s="64">
        <v>44285</v>
      </c>
      <c r="D130" s="78">
        <v>2.9999999999999997E-4</v>
      </c>
      <c r="E130" s="172"/>
      <c r="F130" s="173">
        <v>1.2583000000000001E-4</v>
      </c>
      <c r="G130" s="174"/>
      <c r="H130" s="40"/>
      <c r="I130" s="169">
        <v>62.684999999999988</v>
      </c>
      <c r="J130" s="169">
        <v>62.684999999999988</v>
      </c>
      <c r="K130" s="169">
        <v>208949.99999999997</v>
      </c>
      <c r="L130" s="169">
        <v>208949.99999999997</v>
      </c>
      <c r="M130" s="170">
        <v>0</v>
      </c>
    </row>
    <row r="131" spans="2:13">
      <c r="B131" s="38"/>
      <c r="C131" s="64">
        <v>44540</v>
      </c>
      <c r="D131" s="78">
        <v>3</v>
      </c>
      <c r="E131" s="172">
        <v>139789591.75999999</v>
      </c>
      <c r="F131" s="173">
        <v>6.8253000000000004</v>
      </c>
      <c r="G131" s="174"/>
      <c r="H131" s="40"/>
      <c r="I131" s="169">
        <v>61442652</v>
      </c>
      <c r="J131" s="169">
        <v>61442652</v>
      </c>
      <c r="K131" s="169">
        <v>20480884</v>
      </c>
      <c r="L131" s="169">
        <v>20480884</v>
      </c>
      <c r="M131" s="170">
        <v>0</v>
      </c>
    </row>
    <row r="132" spans="2:13">
      <c r="B132" s="38"/>
      <c r="C132" s="64">
        <v>44540</v>
      </c>
      <c r="D132" s="78">
        <v>0.3</v>
      </c>
      <c r="E132" s="172"/>
      <c r="F132" s="173">
        <v>0.68252999999999997</v>
      </c>
      <c r="G132" s="174"/>
      <c r="H132" s="40"/>
      <c r="I132" s="169">
        <v>348</v>
      </c>
      <c r="J132" s="169">
        <v>348</v>
      </c>
      <c r="K132" s="169">
        <v>1160</v>
      </c>
      <c r="L132" s="169">
        <v>1160</v>
      </c>
      <c r="M132" s="170">
        <v>0</v>
      </c>
    </row>
    <row r="133" spans="2:13">
      <c r="B133" s="38"/>
      <c r="C133" s="64">
        <v>44540</v>
      </c>
      <c r="D133" s="78">
        <v>2.9999999999999997E-4</v>
      </c>
      <c r="E133" s="172"/>
      <c r="F133" s="173">
        <v>6.8252999999999999E-4</v>
      </c>
      <c r="G133" s="174"/>
      <c r="H133" s="40"/>
      <c r="I133" s="169">
        <v>62.684999999999988</v>
      </c>
      <c r="J133" s="169">
        <v>62.684999999999988</v>
      </c>
      <c r="K133" s="169">
        <v>208949.99999999997</v>
      </c>
      <c r="L133" s="169">
        <v>208949.99999999997</v>
      </c>
      <c r="M133" s="170">
        <v>0</v>
      </c>
    </row>
    <row r="134" spans="2:13">
      <c r="B134" s="38"/>
      <c r="C134" s="64">
        <v>44651</v>
      </c>
      <c r="D134" s="78">
        <v>3</v>
      </c>
      <c r="E134" s="172">
        <v>29311778.91</v>
      </c>
      <c r="F134" s="173">
        <v>1.4312</v>
      </c>
      <c r="G134" s="174"/>
      <c r="H134" s="40"/>
      <c r="I134" s="169">
        <v>61442652</v>
      </c>
      <c r="J134" s="169">
        <v>61442652</v>
      </c>
      <c r="K134" s="169">
        <v>20480884</v>
      </c>
      <c r="L134" s="169">
        <v>20480884</v>
      </c>
      <c r="M134" s="170">
        <v>0</v>
      </c>
    </row>
    <row r="135" spans="2:13">
      <c r="B135" s="38"/>
      <c r="C135" s="64">
        <v>44651</v>
      </c>
      <c r="D135" s="78">
        <v>0.3</v>
      </c>
      <c r="E135" s="172"/>
      <c r="F135" s="173">
        <v>0.14312</v>
      </c>
      <c r="G135" s="174"/>
      <c r="H135" s="40"/>
      <c r="I135" s="169">
        <v>348</v>
      </c>
      <c r="J135" s="169">
        <v>348</v>
      </c>
      <c r="K135" s="169">
        <v>1160</v>
      </c>
      <c r="L135" s="169">
        <v>1160</v>
      </c>
      <c r="M135" s="170">
        <v>0</v>
      </c>
    </row>
    <row r="136" spans="2:13">
      <c r="B136" s="38"/>
      <c r="C136" s="64">
        <v>44651</v>
      </c>
      <c r="D136" s="78">
        <v>2.9999999999999997E-4</v>
      </c>
      <c r="E136" s="172"/>
      <c r="F136" s="173">
        <v>1.4312E-4</v>
      </c>
      <c r="G136" s="174"/>
      <c r="H136" s="40"/>
      <c r="I136" s="169">
        <v>62.684999999999988</v>
      </c>
      <c r="J136" s="169">
        <v>62.684999999999988</v>
      </c>
      <c r="K136" s="169">
        <v>208949.99999999997</v>
      </c>
      <c r="L136" s="169">
        <v>208949.99999999997</v>
      </c>
      <c r="M136" s="170">
        <v>0</v>
      </c>
    </row>
    <row r="137" spans="2:13">
      <c r="B137" s="38"/>
      <c r="C137" s="64">
        <v>44904</v>
      </c>
      <c r="D137" s="78">
        <v>3</v>
      </c>
      <c r="E137" s="172">
        <v>68394608</v>
      </c>
      <c r="F137" s="173">
        <v>3.3394140042978613</v>
      </c>
      <c r="G137" s="174"/>
      <c r="H137" s="40"/>
      <c r="I137" s="169">
        <v>61442652</v>
      </c>
      <c r="J137" s="169">
        <v>61442652</v>
      </c>
      <c r="K137" s="169">
        <v>20480884</v>
      </c>
      <c r="L137" s="169">
        <v>20480884</v>
      </c>
      <c r="M137" s="170">
        <v>0</v>
      </c>
    </row>
    <row r="138" spans="2:13">
      <c r="B138" s="38"/>
      <c r="C138" s="64">
        <v>44904</v>
      </c>
      <c r="D138" s="78">
        <v>0.3</v>
      </c>
      <c r="E138" s="172"/>
      <c r="F138" s="173">
        <v>0.33393965517241381</v>
      </c>
      <c r="G138" s="174"/>
      <c r="H138" s="40"/>
      <c r="I138" s="169">
        <v>348</v>
      </c>
      <c r="J138" s="169">
        <v>348</v>
      </c>
      <c r="K138" s="169">
        <v>1160</v>
      </c>
      <c r="L138" s="169">
        <v>1160</v>
      </c>
      <c r="M138" s="170">
        <v>0</v>
      </c>
    </row>
    <row r="139" spans="2:13">
      <c r="B139" s="38"/>
      <c r="C139" s="64">
        <v>44904</v>
      </c>
      <c r="D139" s="78">
        <v>2.9999999999999997E-4</v>
      </c>
      <c r="E139" s="172"/>
      <c r="F139" s="173">
        <v>3.3395549174443649E-4</v>
      </c>
      <c r="G139" s="174"/>
      <c r="H139" s="40"/>
      <c r="I139" s="169">
        <v>62.684999999999988</v>
      </c>
      <c r="J139" s="169">
        <v>62.684999999999988</v>
      </c>
      <c r="K139" s="169">
        <v>208949.99999999997</v>
      </c>
      <c r="L139" s="169">
        <v>208949.99999999997</v>
      </c>
      <c r="M139" s="170">
        <v>0</v>
      </c>
    </row>
    <row r="140" spans="2:13" s="38" customFormat="1">
      <c r="C140" s="64">
        <v>45014</v>
      </c>
      <c r="D140" s="65">
        <v>3</v>
      </c>
      <c r="E140" s="79">
        <v>32261635</v>
      </c>
      <c r="F140" s="80">
        <v>1.575207</v>
      </c>
      <c r="G140" s="81"/>
      <c r="H140" s="68"/>
      <c r="I140" s="69">
        <v>61442652</v>
      </c>
      <c r="J140" s="69">
        <v>61442652</v>
      </c>
      <c r="K140" s="69">
        <v>20480884</v>
      </c>
      <c r="L140" s="69">
        <v>20480884</v>
      </c>
      <c r="M140" s="70">
        <v>0</v>
      </c>
    </row>
    <row r="141" spans="2:13" s="38" customFormat="1">
      <c r="C141" s="64">
        <v>45014</v>
      </c>
      <c r="D141" s="65">
        <v>0.3</v>
      </c>
      <c r="E141" s="79"/>
      <c r="F141" s="80">
        <v>0.15752070000000001</v>
      </c>
      <c r="G141" s="81"/>
      <c r="H141" s="68"/>
      <c r="I141" s="69">
        <v>348</v>
      </c>
      <c r="J141" s="69">
        <v>348</v>
      </c>
      <c r="K141" s="69">
        <v>1160</v>
      </c>
      <c r="L141" s="69">
        <v>1160</v>
      </c>
      <c r="M141" s="70">
        <v>0</v>
      </c>
    </row>
    <row r="142" spans="2:13" s="38" customFormat="1">
      <c r="C142" s="64">
        <v>45014</v>
      </c>
      <c r="D142" s="65">
        <v>2.9999999999999997E-4</v>
      </c>
      <c r="E142" s="79"/>
      <c r="F142" s="80">
        <v>1.5521E-4</v>
      </c>
      <c r="G142" s="81"/>
      <c r="H142" s="68"/>
      <c r="I142" s="69">
        <v>62.684999999999988</v>
      </c>
      <c r="J142" s="69">
        <v>62.684999999999988</v>
      </c>
      <c r="K142" s="69">
        <v>208949.99999999997</v>
      </c>
      <c r="L142" s="69">
        <v>208949.99999999997</v>
      </c>
      <c r="M142" s="70">
        <v>0</v>
      </c>
    </row>
    <row r="143" spans="2:13" s="38" customFormat="1">
      <c r="C143" s="64">
        <v>45378</v>
      </c>
      <c r="D143" s="65">
        <v>3</v>
      </c>
      <c r="E143" s="79">
        <v>28596484</v>
      </c>
      <c r="F143" s="80">
        <v>1.396252</v>
      </c>
      <c r="G143" s="81"/>
      <c r="H143" s="68"/>
      <c r="I143" s="69">
        <v>61442652</v>
      </c>
      <c r="J143" s="69">
        <v>61442652</v>
      </c>
      <c r="K143" s="69">
        <v>20480884</v>
      </c>
      <c r="L143" s="69">
        <v>20480884</v>
      </c>
      <c r="M143" s="70">
        <v>0</v>
      </c>
    </row>
    <row r="144" spans="2:13" s="38" customFormat="1">
      <c r="C144" s="64">
        <v>45378</v>
      </c>
      <c r="D144" s="65">
        <v>0.3</v>
      </c>
      <c r="E144" s="79"/>
      <c r="F144" s="80">
        <f>F143/10</f>
        <v>0.1396252</v>
      </c>
      <c r="G144" s="81"/>
      <c r="H144" s="68"/>
      <c r="I144" s="69">
        <v>348</v>
      </c>
      <c r="J144" s="69">
        <v>348</v>
      </c>
      <c r="K144" s="69">
        <v>1160</v>
      </c>
      <c r="L144" s="69">
        <v>1160</v>
      </c>
      <c r="M144" s="70">
        <v>0</v>
      </c>
    </row>
    <row r="145" spans="2:13" s="38" customFormat="1">
      <c r="C145" s="64">
        <v>45378</v>
      </c>
      <c r="D145" s="65">
        <v>2.9999999999999997E-4</v>
      </c>
      <c r="E145" s="79"/>
      <c r="F145" s="80">
        <v>1.3962520000000001E-4</v>
      </c>
      <c r="G145" s="81"/>
      <c r="H145" s="68"/>
      <c r="I145" s="69">
        <v>62.684999999999988</v>
      </c>
      <c r="J145" s="69">
        <v>62.684999999999988</v>
      </c>
      <c r="K145" s="69">
        <v>208949.99999999997</v>
      </c>
      <c r="L145" s="69">
        <v>208949.99999999997</v>
      </c>
      <c r="M145" s="70">
        <v>0</v>
      </c>
    </row>
    <row r="146" spans="2:13" s="38" customFormat="1">
      <c r="B146" s="121"/>
      <c r="C146" s="122">
        <v>45747</v>
      </c>
      <c r="D146" s="123">
        <v>3</v>
      </c>
      <c r="E146" s="124">
        <v>23361761</v>
      </c>
      <c r="F146" s="125">
        <f>E146/K146</f>
        <v>1.140661750733025</v>
      </c>
      <c r="G146" s="126"/>
      <c r="H146" s="126"/>
      <c r="I146" s="127">
        <v>61442652</v>
      </c>
      <c r="J146" s="127">
        <v>61442652</v>
      </c>
      <c r="K146" s="127">
        <v>20480884</v>
      </c>
      <c r="L146" s="127">
        <v>20480884</v>
      </c>
      <c r="M146" s="128">
        <v>0</v>
      </c>
    </row>
    <row r="147" spans="2:13" s="38" customFormat="1">
      <c r="B147" s="121"/>
      <c r="C147" s="122">
        <v>45747</v>
      </c>
      <c r="D147" s="123">
        <v>0.3</v>
      </c>
      <c r="E147" s="124"/>
      <c r="F147" s="125">
        <f>F146/10</f>
        <v>0.11406617507330249</v>
      </c>
      <c r="G147" s="126"/>
      <c r="H147" s="126"/>
      <c r="I147" s="127">
        <v>348</v>
      </c>
      <c r="J147" s="127">
        <v>348</v>
      </c>
      <c r="K147" s="127">
        <v>1160</v>
      </c>
      <c r="L147" s="127">
        <v>1160</v>
      </c>
      <c r="M147" s="128">
        <v>0</v>
      </c>
    </row>
    <row r="148" spans="2:13" s="38" customFormat="1">
      <c r="B148" s="121"/>
      <c r="C148" s="122">
        <v>45747</v>
      </c>
      <c r="D148" s="123">
        <v>2.9999999999999997E-4</v>
      </c>
      <c r="E148" s="124"/>
      <c r="F148" s="125">
        <v>1.3962520000000001E-4</v>
      </c>
      <c r="G148" s="126"/>
      <c r="H148" s="126"/>
      <c r="I148" s="127">
        <v>62.684999999999988</v>
      </c>
      <c r="J148" s="127">
        <v>62.684999999999988</v>
      </c>
      <c r="K148" s="127">
        <v>208949.99999999997</v>
      </c>
      <c r="L148" s="127">
        <v>208949.99999999997</v>
      </c>
      <c r="M148" s="128">
        <v>0</v>
      </c>
    </row>
  </sheetData>
  <mergeCells count="1">
    <mergeCell ref="B3:M3"/>
  </mergeCells>
  <pageMargins left="0.7" right="0.7" top="0.75" bottom="0.75" header="0.3" footer="0.3"/>
  <drawing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C58C0-EA25-445D-B8FF-E9D1D4A06C20}">
  <sheetPr codeName="Hoja27"/>
  <dimension ref="A1:AW28"/>
  <sheetViews>
    <sheetView showGridLines="0" topLeftCell="B10" zoomScale="75" zoomScaleNormal="75" workbookViewId="0">
      <selection activeCell="C32" sqref="C32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 s="38" customFormat="1">
      <c r="B6" s="38" t="s">
        <v>11</v>
      </c>
      <c r="C6" s="64">
        <v>37320</v>
      </c>
      <c r="D6" s="65">
        <v>1</v>
      </c>
      <c r="E6" s="79">
        <v>1500000</v>
      </c>
      <c r="F6" s="80">
        <v>0.15</v>
      </c>
      <c r="G6" s="98">
        <v>3000000</v>
      </c>
      <c r="H6" s="68"/>
      <c r="I6" s="98">
        <v>10000000</v>
      </c>
      <c r="J6" s="69">
        <v>13000000</v>
      </c>
      <c r="K6" s="98">
        <v>10000000</v>
      </c>
      <c r="L6" s="69">
        <v>13000000</v>
      </c>
      <c r="M6" s="70">
        <v>0.3</v>
      </c>
    </row>
    <row r="7" spans="2:49" s="38" customFormat="1">
      <c r="C7" s="64">
        <v>37698</v>
      </c>
      <c r="D7" s="65">
        <v>1</v>
      </c>
      <c r="E7" s="72"/>
      <c r="F7" s="80">
        <v>0</v>
      </c>
      <c r="G7" s="98">
        <v>2600000</v>
      </c>
      <c r="H7" s="68"/>
      <c r="I7" s="98">
        <v>13000000</v>
      </c>
      <c r="J7" s="69">
        <v>15600000</v>
      </c>
      <c r="K7" s="98">
        <v>13000000</v>
      </c>
      <c r="L7" s="69">
        <v>15600000</v>
      </c>
      <c r="M7" s="70">
        <v>0.2</v>
      </c>
    </row>
    <row r="8" spans="2:49" s="38" customFormat="1">
      <c r="C8" s="64">
        <v>38065</v>
      </c>
      <c r="D8" s="65">
        <v>1</v>
      </c>
      <c r="E8" s="79">
        <v>530400</v>
      </c>
      <c r="F8" s="80">
        <v>3.4000000000000002E-2</v>
      </c>
      <c r="G8" s="98">
        <v>1400000</v>
      </c>
      <c r="H8" s="68"/>
      <c r="I8" s="98">
        <v>15600000</v>
      </c>
      <c r="J8" s="69">
        <v>17000000</v>
      </c>
      <c r="K8" s="98">
        <v>15600000</v>
      </c>
      <c r="L8" s="69">
        <v>17000000</v>
      </c>
      <c r="M8" s="70">
        <v>8.9743589743589744E-2</v>
      </c>
    </row>
    <row r="9" spans="2:49" s="38" customFormat="1">
      <c r="C9" s="64">
        <v>38428</v>
      </c>
      <c r="D9" s="65">
        <v>1</v>
      </c>
      <c r="E9" s="79">
        <v>610000</v>
      </c>
      <c r="F9" s="80">
        <v>3.5882352941176469E-2</v>
      </c>
      <c r="G9" s="109">
        <v>1200000</v>
      </c>
      <c r="H9" s="68"/>
      <c r="I9" s="69">
        <v>17000000</v>
      </c>
      <c r="J9" s="69">
        <v>18200000</v>
      </c>
      <c r="K9" s="69">
        <v>17000000</v>
      </c>
      <c r="L9" s="69">
        <v>18200000</v>
      </c>
      <c r="M9" s="70">
        <v>7.0588235294117646E-2</v>
      </c>
    </row>
    <row r="10" spans="2:49" s="38" customFormat="1">
      <c r="C10" s="64">
        <v>38792</v>
      </c>
      <c r="D10" s="65">
        <v>1</v>
      </c>
      <c r="E10" s="79">
        <v>1200000</v>
      </c>
      <c r="F10" s="80">
        <v>6.5934065934065936E-2</v>
      </c>
      <c r="G10" s="109">
        <v>4000000</v>
      </c>
      <c r="H10" s="68"/>
      <c r="I10" s="69">
        <v>18200000</v>
      </c>
      <c r="J10" s="69">
        <v>22200000</v>
      </c>
      <c r="K10" s="69">
        <v>18200000</v>
      </c>
      <c r="L10" s="69">
        <v>22200000</v>
      </c>
      <c r="M10" s="70">
        <f t="shared" ref="M10:M23" si="0">(J10/I10)-1</f>
        <v>0.21978021978021989</v>
      </c>
    </row>
    <row r="11" spans="2:49" s="38" customFormat="1">
      <c r="C11" s="64">
        <v>39163</v>
      </c>
      <c r="D11" s="65">
        <v>1</v>
      </c>
      <c r="E11" s="79">
        <v>1000000</v>
      </c>
      <c r="F11" s="80">
        <v>4.5045045045045043E-2</v>
      </c>
      <c r="G11" s="109">
        <v>2800000</v>
      </c>
      <c r="H11" s="68"/>
      <c r="I11" s="69">
        <v>22200000</v>
      </c>
      <c r="J11" s="69">
        <v>25000000</v>
      </c>
      <c r="K11" s="69">
        <v>22200000</v>
      </c>
      <c r="L11" s="69">
        <v>25000000</v>
      </c>
      <c r="M11" s="70">
        <f t="shared" si="0"/>
        <v>0.12612612612612617</v>
      </c>
    </row>
    <row r="12" spans="2:49" s="38" customFormat="1">
      <c r="C12" s="64">
        <v>39534</v>
      </c>
      <c r="D12" s="65">
        <v>1</v>
      </c>
      <c r="E12" s="79">
        <v>750000</v>
      </c>
      <c r="F12" s="80">
        <v>0.03</v>
      </c>
      <c r="G12" s="109">
        <v>2500000</v>
      </c>
      <c r="H12" s="68"/>
      <c r="I12" s="69">
        <v>25000000</v>
      </c>
      <c r="J12" s="69">
        <v>27500000</v>
      </c>
      <c r="K12" s="69">
        <v>25000000</v>
      </c>
      <c r="L12" s="69">
        <v>27500000</v>
      </c>
      <c r="M12" s="70">
        <f t="shared" si="0"/>
        <v>0.10000000000000009</v>
      </c>
    </row>
    <row r="13" spans="2:49" s="38" customFormat="1">
      <c r="C13" s="64">
        <v>39891</v>
      </c>
      <c r="D13" s="65">
        <v>1</v>
      </c>
      <c r="E13" s="79">
        <v>1200000</v>
      </c>
      <c r="F13" s="80">
        <v>4.363636363636364E-2</v>
      </c>
      <c r="G13" s="109">
        <v>3500000</v>
      </c>
      <c r="H13" s="110"/>
      <c r="I13" s="69">
        <v>27500000</v>
      </c>
      <c r="J13" s="69">
        <v>31000000</v>
      </c>
      <c r="K13" s="69">
        <v>27500000</v>
      </c>
      <c r="L13" s="69">
        <v>31000000</v>
      </c>
      <c r="M13" s="70">
        <f t="shared" si="0"/>
        <v>0.1272727272727272</v>
      </c>
    </row>
    <row r="14" spans="2:49" s="38" customFormat="1">
      <c r="C14" s="64">
        <v>40262</v>
      </c>
      <c r="D14" s="65">
        <v>1</v>
      </c>
      <c r="E14" s="79">
        <v>2000000</v>
      </c>
      <c r="F14" s="80">
        <v>6.4516129032258063E-2</v>
      </c>
      <c r="G14" s="109">
        <v>3000000</v>
      </c>
      <c r="H14" s="110"/>
      <c r="I14" s="69">
        <v>31000000</v>
      </c>
      <c r="J14" s="69">
        <v>34000000</v>
      </c>
      <c r="K14" s="69">
        <v>31000000</v>
      </c>
      <c r="L14" s="69">
        <v>34000000</v>
      </c>
      <c r="M14" s="70">
        <f t="shared" si="0"/>
        <v>9.6774193548387011E-2</v>
      </c>
    </row>
    <row r="15" spans="2:49" s="38" customFormat="1">
      <c r="C15" s="64">
        <v>40632</v>
      </c>
      <c r="D15" s="65">
        <v>1</v>
      </c>
      <c r="E15" s="79">
        <v>2000000</v>
      </c>
      <c r="F15" s="80">
        <v>5.8823529411764705E-2</v>
      </c>
      <c r="G15" s="109"/>
      <c r="H15" s="110"/>
      <c r="I15" s="69">
        <v>34000000</v>
      </c>
      <c r="J15" s="69">
        <v>34000000</v>
      </c>
      <c r="K15" s="69">
        <v>34000000</v>
      </c>
      <c r="L15" s="69">
        <v>34000000</v>
      </c>
      <c r="M15" s="70">
        <f t="shared" si="0"/>
        <v>0</v>
      </c>
    </row>
    <row r="16" spans="2:49" s="38" customFormat="1">
      <c r="C16" s="64">
        <v>40995</v>
      </c>
      <c r="D16" s="65">
        <v>1</v>
      </c>
      <c r="E16" s="79">
        <v>1000000</v>
      </c>
      <c r="F16" s="80">
        <v>2.9411764705882353E-2</v>
      </c>
      <c r="G16" s="109">
        <v>1000000</v>
      </c>
      <c r="H16" s="110"/>
      <c r="I16" s="69">
        <v>34000000</v>
      </c>
      <c r="J16" s="69">
        <v>35000000</v>
      </c>
      <c r="K16" s="69">
        <v>34000000</v>
      </c>
      <c r="L16" s="69">
        <v>35000000</v>
      </c>
      <c r="M16" s="70">
        <f t="shared" si="0"/>
        <v>2.9411764705882248E-2</v>
      </c>
    </row>
    <row r="17" spans="2:13" s="38" customFormat="1">
      <c r="C17" s="64">
        <v>41358</v>
      </c>
      <c r="D17" s="65">
        <v>1</v>
      </c>
      <c r="E17" s="79">
        <v>350000</v>
      </c>
      <c r="F17" s="80">
        <v>0.01</v>
      </c>
      <c r="G17" s="109">
        <v>1000000</v>
      </c>
      <c r="H17" s="110"/>
      <c r="I17" s="69">
        <v>35000000</v>
      </c>
      <c r="J17" s="69">
        <f>I17+G17</f>
        <v>36000000</v>
      </c>
      <c r="K17" s="69">
        <v>35000000</v>
      </c>
      <c r="L17" s="69">
        <f>J17/1</f>
        <v>36000000</v>
      </c>
      <c r="M17" s="70">
        <f t="shared" si="0"/>
        <v>2.857142857142847E-2</v>
      </c>
    </row>
    <row r="18" spans="2:13" s="38" customFormat="1">
      <c r="C18" s="64">
        <v>41729</v>
      </c>
      <c r="D18" s="65">
        <v>1</v>
      </c>
      <c r="E18" s="79"/>
      <c r="F18" s="80">
        <v>0</v>
      </c>
      <c r="G18" s="81">
        <v>1600000</v>
      </c>
      <c r="H18" s="68">
        <v>2000000</v>
      </c>
      <c r="I18" s="69">
        <f>J17</f>
        <v>36000000</v>
      </c>
      <c r="J18" s="69">
        <f>I18+G18+H18</f>
        <v>39600000</v>
      </c>
      <c r="K18" s="69">
        <f>I18/1</f>
        <v>36000000</v>
      </c>
      <c r="L18" s="69">
        <f>J18/1</f>
        <v>39600000</v>
      </c>
      <c r="M18" s="70">
        <f t="shared" si="0"/>
        <v>0.10000000000000009</v>
      </c>
    </row>
    <row r="19" spans="2:13" s="38" customFormat="1">
      <c r="C19" s="64">
        <v>42116</v>
      </c>
      <c r="D19" s="65">
        <v>1</v>
      </c>
      <c r="E19" s="79"/>
      <c r="F19" s="80">
        <v>0</v>
      </c>
      <c r="G19" s="68"/>
      <c r="H19" s="68"/>
      <c r="I19" s="98">
        <f>L18</f>
        <v>39600000</v>
      </c>
      <c r="J19" s="69">
        <f>I19</f>
        <v>39600000</v>
      </c>
      <c r="K19" s="98">
        <f>I19/1</f>
        <v>39600000</v>
      </c>
      <c r="L19" s="69">
        <f>J19/1</f>
        <v>39600000</v>
      </c>
      <c r="M19" s="70">
        <f t="shared" si="0"/>
        <v>0</v>
      </c>
    </row>
    <row r="20" spans="2:13" s="38" customFormat="1">
      <c r="C20" s="64">
        <v>42487</v>
      </c>
      <c r="D20" s="65">
        <v>1</v>
      </c>
      <c r="E20" s="79"/>
      <c r="F20" s="80">
        <v>0</v>
      </c>
      <c r="G20" s="68"/>
      <c r="H20" s="68"/>
      <c r="I20" s="98">
        <f t="shared" ref="I20:I26" si="1">J19</f>
        <v>39600000</v>
      </c>
      <c r="J20" s="98">
        <f t="shared" ref="J20:K23" si="2">K19</f>
        <v>39600000</v>
      </c>
      <c r="K20" s="98">
        <f t="shared" si="2"/>
        <v>39600000</v>
      </c>
      <c r="L20" s="98">
        <f>L19</f>
        <v>39600000</v>
      </c>
      <c r="M20" s="70">
        <f t="shared" si="0"/>
        <v>0</v>
      </c>
    </row>
    <row r="21" spans="2:13" s="38" customFormat="1">
      <c r="C21" s="64">
        <v>42809</v>
      </c>
      <c r="D21" s="65">
        <v>1</v>
      </c>
      <c r="E21" s="79"/>
      <c r="F21" s="80">
        <v>0</v>
      </c>
      <c r="G21" s="68"/>
      <c r="H21" s="68"/>
      <c r="I21" s="98">
        <f t="shared" si="1"/>
        <v>39600000</v>
      </c>
      <c r="J21" s="98">
        <f t="shared" si="2"/>
        <v>39600000</v>
      </c>
      <c r="K21" s="98">
        <f t="shared" si="2"/>
        <v>39600000</v>
      </c>
      <c r="L21" s="98">
        <f>L20</f>
        <v>39600000</v>
      </c>
      <c r="M21" s="70">
        <f t="shared" si="0"/>
        <v>0</v>
      </c>
    </row>
    <row r="22" spans="2:13" s="38" customFormat="1">
      <c r="C22" s="64">
        <v>43174</v>
      </c>
      <c r="D22" s="65">
        <v>1</v>
      </c>
      <c r="E22" s="79"/>
      <c r="F22" s="80">
        <v>0</v>
      </c>
      <c r="G22" s="68"/>
      <c r="H22" s="68"/>
      <c r="I22" s="98">
        <f t="shared" si="1"/>
        <v>39600000</v>
      </c>
      <c r="J22" s="98">
        <f t="shared" si="2"/>
        <v>39600000</v>
      </c>
      <c r="K22" s="98">
        <f t="shared" si="2"/>
        <v>39600000</v>
      </c>
      <c r="L22" s="98">
        <f>L21</f>
        <v>39600000</v>
      </c>
      <c r="M22" s="70">
        <f t="shared" si="0"/>
        <v>0</v>
      </c>
    </row>
    <row r="23" spans="2:13" s="38" customFormat="1">
      <c r="C23" s="64">
        <v>43550</v>
      </c>
      <c r="D23" s="65">
        <v>1</v>
      </c>
      <c r="E23" s="72">
        <v>137636.4</v>
      </c>
      <c r="F23" s="80">
        <v>3.5657098445595853E-3</v>
      </c>
      <c r="G23" s="100"/>
      <c r="H23" s="68"/>
      <c r="I23" s="98">
        <f t="shared" si="1"/>
        <v>39600000</v>
      </c>
      <c r="J23" s="98">
        <f t="shared" si="2"/>
        <v>39600000</v>
      </c>
      <c r="K23" s="98">
        <f t="shared" si="2"/>
        <v>39600000</v>
      </c>
      <c r="L23" s="98">
        <f>L22</f>
        <v>39600000</v>
      </c>
      <c r="M23" s="70">
        <f t="shared" si="0"/>
        <v>0</v>
      </c>
    </row>
    <row r="24" spans="2:13" s="38" customFormat="1">
      <c r="C24" s="64">
        <v>44068</v>
      </c>
      <c r="D24" s="65">
        <v>1</v>
      </c>
      <c r="E24" s="79">
        <v>94292.4</v>
      </c>
      <c r="F24" s="80">
        <v>2.4428082901554403E-3</v>
      </c>
      <c r="G24" s="81">
        <v>5066000</v>
      </c>
      <c r="H24" s="68"/>
      <c r="I24" s="69">
        <f t="shared" si="1"/>
        <v>39600000</v>
      </c>
      <c r="J24" s="69">
        <f>I24+G24</f>
        <v>44666000</v>
      </c>
      <c r="K24" s="69">
        <f>L23</f>
        <v>39600000</v>
      </c>
      <c r="L24" s="69">
        <f>J24/1</f>
        <v>44666000</v>
      </c>
      <c r="M24" s="70">
        <f>(J24/I24)-1</f>
        <v>0.127929292929293</v>
      </c>
    </row>
    <row r="25" spans="2:13" s="38" customFormat="1">
      <c r="C25" s="64">
        <v>44344</v>
      </c>
      <c r="D25" s="65">
        <v>1</v>
      </c>
      <c r="E25" s="79">
        <v>0</v>
      </c>
      <c r="F25" s="80">
        <v>0</v>
      </c>
      <c r="G25" s="81">
        <v>5504719</v>
      </c>
      <c r="H25" s="68"/>
      <c r="I25" s="69">
        <f t="shared" si="1"/>
        <v>44666000</v>
      </c>
      <c r="J25" s="69">
        <f>I25+G25</f>
        <v>50170719</v>
      </c>
      <c r="K25" s="69">
        <v>43666000</v>
      </c>
      <c r="L25" s="69">
        <f>J25/1</f>
        <v>50170719</v>
      </c>
      <c r="M25" s="70">
        <f>(J25/I25)-1</f>
        <v>0.12324181704204551</v>
      </c>
    </row>
    <row r="26" spans="2:13" s="38" customFormat="1">
      <c r="C26" s="64">
        <v>44687</v>
      </c>
      <c r="D26" s="65">
        <v>1</v>
      </c>
      <c r="E26" s="79">
        <v>0</v>
      </c>
      <c r="F26" s="80">
        <v>0</v>
      </c>
      <c r="G26" s="81"/>
      <c r="H26" s="68"/>
      <c r="I26" s="69">
        <f t="shared" si="1"/>
        <v>50170719</v>
      </c>
      <c r="J26" s="69">
        <f>I26</f>
        <v>50170719</v>
      </c>
      <c r="K26" s="69">
        <f>I26</f>
        <v>50170719</v>
      </c>
      <c r="L26" s="69">
        <f>J26</f>
        <v>50170719</v>
      </c>
      <c r="M26" s="70">
        <f>(J26/I26)-1</f>
        <v>0</v>
      </c>
    </row>
    <row r="27" spans="2:13" s="38" customFormat="1">
      <c r="C27" s="64">
        <v>45058</v>
      </c>
      <c r="D27" s="65">
        <v>1</v>
      </c>
      <c r="E27" s="79">
        <v>117778</v>
      </c>
      <c r="F27" s="80">
        <v>3.0512435233160623E-3</v>
      </c>
      <c r="G27" s="81"/>
      <c r="H27" s="68"/>
      <c r="I27" s="69">
        <f>I26</f>
        <v>50170719</v>
      </c>
      <c r="J27" s="69">
        <f>J26</f>
        <v>50170719</v>
      </c>
      <c r="K27" s="69">
        <f>K26</f>
        <v>50170719</v>
      </c>
      <c r="L27" s="69">
        <f>L26</f>
        <v>50170719</v>
      </c>
      <c r="M27" s="70">
        <f>(J27/I27)-1</f>
        <v>0</v>
      </c>
    </row>
    <row r="28" spans="2:13" s="38" customFormat="1">
      <c r="B28" s="248"/>
      <c r="C28" s="249">
        <v>45408</v>
      </c>
      <c r="D28" s="250">
        <v>1</v>
      </c>
      <c r="E28" s="251">
        <v>89220.38</v>
      </c>
      <c r="F28" s="252">
        <f>E28/K28</f>
        <v>1.7783356861997533E-3</v>
      </c>
      <c r="G28" s="253">
        <v>12000000</v>
      </c>
      <c r="H28" s="253"/>
      <c r="I28" s="254">
        <f>J27</f>
        <v>50170719</v>
      </c>
      <c r="J28" s="254">
        <f>I28+G28</f>
        <v>62170719</v>
      </c>
      <c r="K28" s="254">
        <f>K27</f>
        <v>50170719</v>
      </c>
      <c r="L28" s="254">
        <f>J28/1</f>
        <v>62170719</v>
      </c>
      <c r="M28" s="255">
        <f>(J28/I28)-1</f>
        <v>0.2391833371971408</v>
      </c>
    </row>
  </sheetData>
  <mergeCells count="1">
    <mergeCell ref="B3:M3"/>
  </mergeCells>
  <pageMargins left="0.7" right="0.7" top="0.75" bottom="0.75" header="0.3" footer="0.3"/>
  <drawing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46A21-A302-408F-BD9A-ACAB2AC653DE}">
  <dimension ref="A1:AW28"/>
  <sheetViews>
    <sheetView showGridLines="0" topLeftCell="B10" zoomScale="75" zoomScaleNormal="75" workbookViewId="0">
      <selection activeCell="C32" sqref="C32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45" t="s">
        <v>10</v>
      </c>
      <c r="C6" s="46">
        <v>37340</v>
      </c>
      <c r="D6" s="47">
        <v>1</v>
      </c>
      <c r="E6" s="57">
        <v>1040000</v>
      </c>
      <c r="F6" s="58">
        <v>0.08</v>
      </c>
      <c r="G6" s="60">
        <v>4000000</v>
      </c>
      <c r="H6" s="49"/>
      <c r="I6" s="60">
        <v>13000000</v>
      </c>
      <c r="J6" s="50">
        <v>17000000</v>
      </c>
      <c r="K6" s="60">
        <v>13000000</v>
      </c>
      <c r="L6" s="50">
        <v>17000000</v>
      </c>
      <c r="M6" s="53">
        <v>0.30769230769230771</v>
      </c>
      <c r="N6" s="13"/>
      <c r="O6" s="13"/>
      <c r="P6" s="13"/>
      <c r="Q6" s="13"/>
    </row>
    <row r="7" spans="2:49">
      <c r="B7" s="45"/>
      <c r="C7" s="46">
        <v>37711</v>
      </c>
      <c r="D7" s="47">
        <v>1</v>
      </c>
      <c r="E7" s="57">
        <v>2100000</v>
      </c>
      <c r="F7" s="58">
        <v>0.12352941176470589</v>
      </c>
      <c r="G7" s="60">
        <v>2000000</v>
      </c>
      <c r="H7" s="49"/>
      <c r="I7" s="60">
        <v>17000000</v>
      </c>
      <c r="J7" s="50">
        <v>19000000</v>
      </c>
      <c r="K7" s="60">
        <v>17000000</v>
      </c>
      <c r="L7" s="50">
        <v>19000000</v>
      </c>
      <c r="M7" s="53">
        <v>0.11764705882352941</v>
      </c>
    </row>
    <row r="8" spans="2:49">
      <c r="B8" s="45"/>
      <c r="C8" s="46">
        <v>38280</v>
      </c>
      <c r="D8" s="47">
        <v>1</v>
      </c>
      <c r="E8" s="57"/>
      <c r="F8" s="58">
        <v>0</v>
      </c>
      <c r="G8" s="60">
        <v>2000000</v>
      </c>
      <c r="H8" s="49"/>
      <c r="I8" s="60">
        <v>19000000</v>
      </c>
      <c r="J8" s="50">
        <v>21000000</v>
      </c>
      <c r="K8" s="60">
        <v>19000000</v>
      </c>
      <c r="L8" s="50">
        <v>21000000</v>
      </c>
      <c r="M8" s="53">
        <v>0.10526315789473684</v>
      </c>
    </row>
    <row r="9" spans="2:49">
      <c r="B9" s="45"/>
      <c r="C9" s="46">
        <v>38419</v>
      </c>
      <c r="D9" s="47">
        <v>1</v>
      </c>
      <c r="E9" s="57">
        <v>4052142</v>
      </c>
      <c r="F9" s="58">
        <v>0.19295914285714286</v>
      </c>
      <c r="G9" s="60"/>
      <c r="H9" s="49"/>
      <c r="I9" s="60">
        <v>21000000</v>
      </c>
      <c r="J9" s="50">
        <v>21000000</v>
      </c>
      <c r="K9" s="60">
        <v>21000000</v>
      </c>
      <c r="L9" s="50">
        <v>21000000</v>
      </c>
      <c r="M9" s="53">
        <v>0</v>
      </c>
    </row>
    <row r="10" spans="2:49">
      <c r="B10" s="45"/>
      <c r="C10" s="46">
        <v>38797</v>
      </c>
      <c r="D10" s="47">
        <v>1</v>
      </c>
      <c r="E10" s="57">
        <v>3561658</v>
      </c>
      <c r="F10" s="58">
        <v>0.1696027619047619</v>
      </c>
      <c r="G10" s="60"/>
      <c r="H10" s="49"/>
      <c r="I10" s="60">
        <v>21000000</v>
      </c>
      <c r="J10" s="50">
        <v>21000000</v>
      </c>
      <c r="K10" s="60">
        <v>21000000</v>
      </c>
      <c r="L10" s="50">
        <v>21000000</v>
      </c>
      <c r="M10" s="53">
        <v>0</v>
      </c>
    </row>
    <row r="11" spans="2:49">
      <c r="B11" s="45"/>
      <c r="C11" s="46">
        <v>39182</v>
      </c>
      <c r="D11" s="47">
        <v>1</v>
      </c>
      <c r="E11" s="57">
        <v>5105975</v>
      </c>
      <c r="F11" s="58">
        <v>0.24314166666666667</v>
      </c>
      <c r="G11" s="60"/>
      <c r="H11" s="49"/>
      <c r="I11" s="60">
        <v>21000000</v>
      </c>
      <c r="J11" s="50">
        <v>21000000</v>
      </c>
      <c r="K11" s="60">
        <v>21000000</v>
      </c>
      <c r="L11" s="50">
        <v>21000000</v>
      </c>
      <c r="M11" s="53">
        <v>0</v>
      </c>
    </row>
    <row r="12" spans="2:49">
      <c r="B12" s="45"/>
      <c r="C12" s="46">
        <v>39539</v>
      </c>
      <c r="D12" s="47">
        <v>1</v>
      </c>
      <c r="E12" s="57">
        <v>6804025</v>
      </c>
      <c r="F12" s="58">
        <v>0.32400119047619047</v>
      </c>
      <c r="G12" s="60"/>
      <c r="H12" s="49"/>
      <c r="I12" s="60">
        <v>21000000</v>
      </c>
      <c r="J12" s="50">
        <v>21000000</v>
      </c>
      <c r="K12" s="60">
        <v>21000000</v>
      </c>
      <c r="L12" s="50">
        <v>21000000</v>
      </c>
      <c r="M12" s="53">
        <v>0</v>
      </c>
    </row>
    <row r="13" spans="2:49">
      <c r="B13" s="45"/>
      <c r="C13" s="46">
        <v>40251</v>
      </c>
      <c r="D13" s="47">
        <v>1</v>
      </c>
      <c r="E13" s="57">
        <v>5672695</v>
      </c>
      <c r="F13" s="58">
        <v>0.27012833333333336</v>
      </c>
      <c r="G13" s="60"/>
      <c r="H13" s="49"/>
      <c r="I13" s="60">
        <v>21000000</v>
      </c>
      <c r="J13" s="50">
        <v>21000000</v>
      </c>
      <c r="K13" s="60">
        <v>21000000</v>
      </c>
      <c r="L13" s="50">
        <v>21000000</v>
      </c>
      <c r="M13" s="53">
        <v>0</v>
      </c>
    </row>
    <row r="14" spans="2:49">
      <c r="B14" s="45"/>
      <c r="C14" s="46">
        <v>40647</v>
      </c>
      <c r="D14" s="47">
        <v>1</v>
      </c>
      <c r="E14" s="57">
        <v>7446234</v>
      </c>
      <c r="F14" s="58">
        <v>0.35458257142857141</v>
      </c>
      <c r="G14" s="60"/>
      <c r="H14" s="49"/>
      <c r="I14" s="60">
        <v>21000000</v>
      </c>
      <c r="J14" s="50">
        <v>21000000</v>
      </c>
      <c r="K14" s="60">
        <v>21000000</v>
      </c>
      <c r="L14" s="50">
        <v>21000000</v>
      </c>
      <c r="M14" s="53">
        <v>0</v>
      </c>
    </row>
    <row r="15" spans="2:49">
      <c r="B15" s="45"/>
      <c r="C15" s="46">
        <v>41010</v>
      </c>
      <c r="D15" s="47">
        <v>1</v>
      </c>
      <c r="E15" s="57">
        <v>8274385</v>
      </c>
      <c r="F15" s="58">
        <v>0.39401833333333336</v>
      </c>
      <c r="G15" s="60"/>
      <c r="H15" s="49"/>
      <c r="I15" s="60">
        <v>21000000</v>
      </c>
      <c r="J15" s="50">
        <v>21000000</v>
      </c>
      <c r="K15" s="60">
        <v>21000000</v>
      </c>
      <c r="L15" s="50">
        <v>21000000</v>
      </c>
      <c r="M15" s="53">
        <v>0</v>
      </c>
    </row>
    <row r="16" spans="2:49">
      <c r="B16" s="45"/>
      <c r="C16" s="46">
        <v>41373</v>
      </c>
      <c r="D16" s="47">
        <v>1</v>
      </c>
      <c r="E16" s="57">
        <v>6569000</v>
      </c>
      <c r="F16" s="58">
        <v>0.31280952380952382</v>
      </c>
      <c r="G16" s="60"/>
      <c r="H16" s="49"/>
      <c r="I16" s="60">
        <v>21000000</v>
      </c>
      <c r="J16" s="50">
        <v>21000000</v>
      </c>
      <c r="K16" s="60">
        <v>21000000</v>
      </c>
      <c r="L16" s="50">
        <v>21000000</v>
      </c>
      <c r="M16" s="53">
        <v>0</v>
      </c>
    </row>
    <row r="17" spans="2:13">
      <c r="B17" s="45"/>
      <c r="C17" s="46">
        <v>41743</v>
      </c>
      <c r="D17" s="47">
        <v>1</v>
      </c>
      <c r="E17" s="51">
        <v>11132903</v>
      </c>
      <c r="F17" s="58">
        <v>0.53013823809523808</v>
      </c>
      <c r="G17" s="62"/>
      <c r="H17" s="63"/>
      <c r="I17" s="50">
        <v>21000000</v>
      </c>
      <c r="J17" s="50">
        <v>21000000</v>
      </c>
      <c r="K17" s="50">
        <v>21000000</v>
      </c>
      <c r="L17" s="50">
        <v>21000000</v>
      </c>
      <c r="M17" s="53">
        <v>0</v>
      </c>
    </row>
    <row r="18" spans="2:13">
      <c r="B18" s="45"/>
      <c r="C18" s="46">
        <v>42108</v>
      </c>
      <c r="D18" s="47">
        <v>1</v>
      </c>
      <c r="E18" s="57">
        <v>13012120</v>
      </c>
      <c r="F18" s="58">
        <v>0.6196247619047619</v>
      </c>
      <c r="G18" s="49"/>
      <c r="H18" s="49"/>
      <c r="I18" s="60">
        <v>21000000</v>
      </c>
      <c r="J18" s="50">
        <v>21000000</v>
      </c>
      <c r="K18" s="60">
        <v>21000000</v>
      </c>
      <c r="L18" s="50">
        <v>21000000</v>
      </c>
      <c r="M18" s="53">
        <v>0</v>
      </c>
    </row>
    <row r="19" spans="2:13">
      <c r="B19" s="45"/>
      <c r="C19" s="46">
        <v>42474</v>
      </c>
      <c r="D19" s="47">
        <v>1</v>
      </c>
      <c r="E19" s="57">
        <v>12604046.4</v>
      </c>
      <c r="F19" s="58">
        <v>0.60019268571428575</v>
      </c>
      <c r="G19" s="49"/>
      <c r="H19" s="49"/>
      <c r="I19" s="60">
        <v>21000000</v>
      </c>
      <c r="J19" s="50">
        <v>21000000</v>
      </c>
      <c r="K19" s="60">
        <v>21000000</v>
      </c>
      <c r="L19" s="50">
        <v>21000000</v>
      </c>
      <c r="M19" s="53">
        <v>0</v>
      </c>
    </row>
    <row r="20" spans="2:13">
      <c r="B20" s="45"/>
      <c r="C20" s="46">
        <v>42823</v>
      </c>
      <c r="D20" s="47">
        <v>1</v>
      </c>
      <c r="E20" s="57">
        <v>7153694</v>
      </c>
      <c r="F20" s="58">
        <v>0.34065209523809525</v>
      </c>
      <c r="G20" s="49"/>
      <c r="H20" s="49"/>
      <c r="I20" s="60">
        <v>21000000</v>
      </c>
      <c r="J20" s="50">
        <v>21000000</v>
      </c>
      <c r="K20" s="60">
        <v>21000000</v>
      </c>
      <c r="L20" s="50">
        <v>21000000</v>
      </c>
      <c r="M20" s="53">
        <v>0</v>
      </c>
    </row>
    <row r="21" spans="2:13">
      <c r="B21" s="48"/>
      <c r="C21" s="46">
        <v>43180</v>
      </c>
      <c r="D21" s="54">
        <v>1</v>
      </c>
      <c r="E21" s="51">
        <v>8861944</v>
      </c>
      <c r="F21" s="52">
        <v>0.42199733333333334</v>
      </c>
      <c r="G21" s="55"/>
      <c r="H21" s="49"/>
      <c r="I21" s="50">
        <v>21000000</v>
      </c>
      <c r="J21" s="50">
        <v>21000000</v>
      </c>
      <c r="K21" s="50">
        <v>21000000</v>
      </c>
      <c r="L21" s="50">
        <v>21000000</v>
      </c>
      <c r="M21" s="53">
        <v>0</v>
      </c>
    </row>
    <row r="22" spans="2:13">
      <c r="B22" s="45"/>
      <c r="C22" s="46">
        <v>43544</v>
      </c>
      <c r="D22" s="47">
        <v>1</v>
      </c>
      <c r="E22" s="51">
        <v>10021744</v>
      </c>
      <c r="F22" s="58">
        <v>0.47722590476190474</v>
      </c>
      <c r="G22" s="61"/>
      <c r="H22" s="49"/>
      <c r="I22" s="50">
        <v>21000000</v>
      </c>
      <c r="J22" s="50">
        <v>21000000</v>
      </c>
      <c r="K22" s="50">
        <v>21000000</v>
      </c>
      <c r="L22" s="50">
        <v>21000000</v>
      </c>
      <c r="M22" s="53">
        <v>0</v>
      </c>
    </row>
    <row r="23" spans="2:13">
      <c r="B23" s="48"/>
      <c r="C23" s="46">
        <v>43979</v>
      </c>
      <c r="D23" s="54">
        <v>1</v>
      </c>
      <c r="E23" s="51">
        <v>2672483</v>
      </c>
      <c r="F23" s="52">
        <v>0.12726109523809523</v>
      </c>
      <c r="G23" s="55"/>
      <c r="H23" s="49"/>
      <c r="I23" s="50">
        <v>21000000</v>
      </c>
      <c r="J23" s="50">
        <v>21000000</v>
      </c>
      <c r="K23" s="50">
        <v>21000000</v>
      </c>
      <c r="L23" s="50">
        <v>21000000</v>
      </c>
      <c r="M23" s="53">
        <v>0</v>
      </c>
    </row>
    <row r="24" spans="2:13">
      <c r="B24" s="48"/>
      <c r="C24" s="46">
        <v>44281</v>
      </c>
      <c r="D24" s="54">
        <v>1</v>
      </c>
      <c r="E24" s="51">
        <v>6550000</v>
      </c>
      <c r="F24" s="52">
        <v>0.31190476190476191</v>
      </c>
      <c r="G24" s="55"/>
      <c r="H24" s="49"/>
      <c r="I24" s="50">
        <v>21000000</v>
      </c>
      <c r="J24" s="50">
        <v>21000000</v>
      </c>
      <c r="K24" s="50">
        <v>21000000</v>
      </c>
      <c r="L24" s="50">
        <v>21000000</v>
      </c>
      <c r="M24" s="53">
        <v>0</v>
      </c>
    </row>
    <row r="25" spans="2:13">
      <c r="B25" s="45"/>
      <c r="C25" s="46">
        <v>44648</v>
      </c>
      <c r="D25" s="56">
        <v>1</v>
      </c>
      <c r="E25" s="57">
        <v>9757282</v>
      </c>
      <c r="F25" s="58">
        <v>0.46463247619047621</v>
      </c>
      <c r="G25" s="59"/>
      <c r="H25" s="49"/>
      <c r="I25" s="50">
        <v>21000000</v>
      </c>
      <c r="J25" s="50">
        <v>21000000</v>
      </c>
      <c r="K25" s="50">
        <v>21000000</v>
      </c>
      <c r="L25" s="50">
        <v>21000000</v>
      </c>
      <c r="M25" s="53">
        <v>0</v>
      </c>
    </row>
    <row r="26" spans="2:13" s="38" customFormat="1">
      <c r="B26" s="114"/>
      <c r="C26" s="64">
        <v>45008</v>
      </c>
      <c r="D26" s="65">
        <v>1</v>
      </c>
      <c r="E26" s="72">
        <v>11251445</v>
      </c>
      <c r="F26" s="73">
        <v>0.5357830952380952</v>
      </c>
      <c r="G26" s="68"/>
      <c r="H26" s="68"/>
      <c r="I26" s="69">
        <v>21000000</v>
      </c>
      <c r="J26" s="69">
        <v>21000000</v>
      </c>
      <c r="K26" s="69">
        <v>21000000</v>
      </c>
      <c r="L26" s="69">
        <v>21000000</v>
      </c>
      <c r="M26" s="70">
        <v>0</v>
      </c>
    </row>
    <row r="27" spans="2:13" s="38" customFormat="1">
      <c r="B27" s="114"/>
      <c r="C27" s="64">
        <v>45373</v>
      </c>
      <c r="D27" s="65">
        <v>1</v>
      </c>
      <c r="E27" s="72">
        <v>11859877</v>
      </c>
      <c r="F27" s="73">
        <f>E27/L27</f>
        <v>0.56475604761904763</v>
      </c>
      <c r="G27" s="68"/>
      <c r="H27" s="68"/>
      <c r="I27" s="69">
        <v>21000000</v>
      </c>
      <c r="J27" s="69">
        <v>21000000</v>
      </c>
      <c r="K27" s="69">
        <v>21000000</v>
      </c>
      <c r="L27" s="69">
        <v>21000000</v>
      </c>
      <c r="M27" s="70">
        <v>0</v>
      </c>
    </row>
    <row r="28" spans="2:13" s="38" customFormat="1">
      <c r="B28" s="121"/>
      <c r="C28" s="122">
        <v>45742</v>
      </c>
      <c r="D28" s="123">
        <v>1</v>
      </c>
      <c r="E28" s="124">
        <v>11454133</v>
      </c>
      <c r="F28" s="125">
        <f>E28/L28</f>
        <v>0.54543490476190482</v>
      </c>
      <c r="G28" s="126"/>
      <c r="H28" s="126"/>
      <c r="I28" s="127">
        <v>21000000</v>
      </c>
      <c r="J28" s="127">
        <v>21000000</v>
      </c>
      <c r="K28" s="127">
        <v>21000000</v>
      </c>
      <c r="L28" s="127">
        <v>21000000</v>
      </c>
      <c r="M28" s="128">
        <v>0</v>
      </c>
    </row>
  </sheetData>
  <mergeCells count="1">
    <mergeCell ref="B3:M3"/>
  </mergeCells>
  <pageMargins left="0.7" right="0.7" top="0.75" bottom="0.75" header="0.3" footer="0.3"/>
  <drawing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DED57-E07F-4158-A28B-1A84692F4BEE}">
  <sheetPr codeName="Hoja26"/>
  <dimension ref="A1:AW26"/>
  <sheetViews>
    <sheetView showGridLines="0" topLeftCell="B10" zoomScale="75" zoomScaleNormal="75" workbookViewId="0">
      <selection activeCell="B26" sqref="B26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96</v>
      </c>
      <c r="C6" s="64">
        <v>37336</v>
      </c>
      <c r="D6" s="65">
        <v>0.04</v>
      </c>
      <c r="E6" s="72">
        <v>800296.45</v>
      </c>
      <c r="F6" s="80">
        <v>3.6809103842907263E-3</v>
      </c>
      <c r="G6" s="68">
        <v>978141.12</v>
      </c>
      <c r="H6" s="68"/>
      <c r="I6" s="69">
        <v>8696723</v>
      </c>
      <c r="J6" s="69">
        <v>9674864.1199999992</v>
      </c>
      <c r="K6" s="69">
        <v>217418075</v>
      </c>
      <c r="L6" s="69">
        <v>241871602.99999997</v>
      </c>
      <c r="M6" s="70">
        <v>0.11247237838896329</v>
      </c>
      <c r="N6" s="13"/>
      <c r="O6" s="13"/>
      <c r="P6" s="13"/>
      <c r="Q6" s="13"/>
    </row>
    <row r="7" spans="2:49">
      <c r="B7" s="38"/>
      <c r="C7" s="64">
        <v>37701</v>
      </c>
      <c r="D7" s="65">
        <v>1</v>
      </c>
      <c r="E7" s="72"/>
      <c r="F7" s="80">
        <v>0</v>
      </c>
      <c r="G7" s="68">
        <v>897803.68</v>
      </c>
      <c r="H7" s="68"/>
      <c r="I7" s="69">
        <v>9674864</v>
      </c>
      <c r="J7" s="69">
        <v>10572667.68</v>
      </c>
      <c r="K7" s="69">
        <v>9674864</v>
      </c>
      <c r="L7" s="69">
        <v>10572667.68</v>
      </c>
      <c r="M7" s="70">
        <v>9.2797550435851098E-2</v>
      </c>
    </row>
    <row r="8" spans="2:49">
      <c r="B8" s="38"/>
      <c r="C8" s="64">
        <v>38426</v>
      </c>
      <c r="D8" s="65">
        <v>1</v>
      </c>
      <c r="E8" s="72"/>
      <c r="F8" s="80">
        <v>0</v>
      </c>
      <c r="G8" s="100">
        <v>169274</v>
      </c>
      <c r="H8" s="68"/>
      <c r="I8" s="69">
        <v>10572667.68</v>
      </c>
      <c r="J8" s="69">
        <v>10741941.68</v>
      </c>
      <c r="K8" s="69">
        <v>10572667.68</v>
      </c>
      <c r="L8" s="69">
        <v>10741941.68</v>
      </c>
      <c r="M8" s="70">
        <v>1.6010528763730141E-2</v>
      </c>
    </row>
    <row r="9" spans="2:49">
      <c r="B9" s="38"/>
      <c r="C9" s="64">
        <v>38798</v>
      </c>
      <c r="D9" s="65">
        <v>1</v>
      </c>
      <c r="E9" s="72"/>
      <c r="F9" s="80">
        <v>0</v>
      </c>
      <c r="G9" s="100">
        <v>1821372</v>
      </c>
      <c r="H9" s="68"/>
      <c r="I9" s="69">
        <v>10741941.68</v>
      </c>
      <c r="J9" s="69">
        <v>12563313.68</v>
      </c>
      <c r="K9" s="69">
        <v>10741941.68</v>
      </c>
      <c r="L9" s="69">
        <v>12563313.68</v>
      </c>
      <c r="M9" s="70">
        <v>0.16955705534979224</v>
      </c>
    </row>
    <row r="10" spans="2:49">
      <c r="B10" s="38"/>
      <c r="C10" s="64">
        <v>39162</v>
      </c>
      <c r="D10" s="65">
        <v>1</v>
      </c>
      <c r="E10" s="72"/>
      <c r="F10" s="80">
        <v>0</v>
      </c>
      <c r="G10" s="100">
        <v>1918322</v>
      </c>
      <c r="H10" s="68"/>
      <c r="I10" s="69">
        <v>12563313.68</v>
      </c>
      <c r="J10" s="69">
        <v>14481635.68</v>
      </c>
      <c r="K10" s="69">
        <v>12563313.68</v>
      </c>
      <c r="L10" s="69">
        <v>14481635.68</v>
      </c>
      <c r="M10" s="70">
        <v>0.1526923587885772</v>
      </c>
    </row>
    <row r="11" spans="2:49">
      <c r="B11" s="38"/>
      <c r="C11" s="64">
        <v>39513</v>
      </c>
      <c r="D11" s="65">
        <v>1</v>
      </c>
      <c r="E11" s="72">
        <v>791156.18</v>
      </c>
      <c r="F11" s="80">
        <v>5.4631686467063512E-2</v>
      </c>
      <c r="G11" s="100">
        <v>2088224</v>
      </c>
      <c r="H11" s="68"/>
      <c r="I11" s="69">
        <v>14481635.68</v>
      </c>
      <c r="J11" s="69">
        <v>16569859.68</v>
      </c>
      <c r="K11" s="69">
        <v>14481635.68</v>
      </c>
      <c r="L11" s="69">
        <v>16569859.68</v>
      </c>
      <c r="M11" s="70">
        <v>0.1441980758350358</v>
      </c>
    </row>
    <row r="12" spans="2:49">
      <c r="B12" s="38"/>
      <c r="C12" s="64">
        <v>39891</v>
      </c>
      <c r="D12" s="65">
        <v>1</v>
      </c>
      <c r="E12" s="72"/>
      <c r="F12" s="80">
        <v>0</v>
      </c>
      <c r="G12" s="100">
        <v>1314900</v>
      </c>
      <c r="H12" s="68"/>
      <c r="I12" s="69">
        <v>16568000</v>
      </c>
      <c r="J12" s="69">
        <v>17882900</v>
      </c>
      <c r="K12" s="69">
        <v>16568000</v>
      </c>
      <c r="L12" s="69">
        <v>17882900</v>
      </c>
      <c r="M12" s="70">
        <v>7.9363833896668276E-2</v>
      </c>
    </row>
    <row r="13" spans="2:49">
      <c r="B13" s="38"/>
      <c r="C13" s="64">
        <v>40262</v>
      </c>
      <c r="D13" s="65">
        <v>1</v>
      </c>
      <c r="E13" s="72">
        <v>1369500</v>
      </c>
      <c r="F13" s="73">
        <v>7.6581538788451531E-2</v>
      </c>
      <c r="G13" s="100">
        <v>2193752</v>
      </c>
      <c r="H13" s="68"/>
      <c r="I13" s="69">
        <v>17882900</v>
      </c>
      <c r="J13" s="69">
        <v>20076652</v>
      </c>
      <c r="K13" s="69">
        <v>17882900</v>
      </c>
      <c r="L13" s="69">
        <v>20076652</v>
      </c>
      <c r="M13" s="70">
        <v>0.12267316822215636</v>
      </c>
    </row>
    <row r="14" spans="2:49">
      <c r="B14" s="38"/>
      <c r="C14" s="64">
        <v>40623</v>
      </c>
      <c r="D14" s="65">
        <v>1</v>
      </c>
      <c r="E14" s="72"/>
      <c r="F14" s="80"/>
      <c r="G14" s="100"/>
      <c r="H14" s="68"/>
      <c r="I14" s="69">
        <v>20076652</v>
      </c>
      <c r="J14" s="69">
        <v>20076652</v>
      </c>
      <c r="K14" s="69">
        <v>20076652</v>
      </c>
      <c r="L14" s="69">
        <v>20076652</v>
      </c>
      <c r="M14" s="70">
        <v>0</v>
      </c>
    </row>
    <row r="15" spans="2:49">
      <c r="B15" s="38"/>
      <c r="C15" s="64">
        <v>40990</v>
      </c>
      <c r="D15" s="65">
        <v>1</v>
      </c>
      <c r="E15" s="72"/>
      <c r="F15" s="80"/>
      <c r="G15" s="100">
        <v>2096765</v>
      </c>
      <c r="H15" s="68"/>
      <c r="I15" s="69">
        <v>20076652</v>
      </c>
      <c r="J15" s="69">
        <v>22173417</v>
      </c>
      <c r="K15" s="69">
        <v>20076652</v>
      </c>
      <c r="L15" s="69">
        <v>22173417</v>
      </c>
      <c r="M15" s="70">
        <v>0.10443798099404224</v>
      </c>
    </row>
    <row r="16" spans="2:49">
      <c r="B16" s="38"/>
      <c r="C16" s="64">
        <v>41353</v>
      </c>
      <c r="D16" s="65">
        <v>1</v>
      </c>
      <c r="E16" s="72"/>
      <c r="F16" s="80"/>
      <c r="G16" s="100">
        <v>5689967</v>
      </c>
      <c r="H16" s="68"/>
      <c r="I16" s="69">
        <v>22173417</v>
      </c>
      <c r="J16" s="69">
        <v>27863384</v>
      </c>
      <c r="K16" s="69">
        <v>22173417</v>
      </c>
      <c r="L16" s="69">
        <v>27863384</v>
      </c>
      <c r="M16" s="70">
        <v>0.25661209546548464</v>
      </c>
    </row>
    <row r="17" spans="2:13">
      <c r="B17" s="38"/>
      <c r="C17" s="64">
        <v>41723</v>
      </c>
      <c r="D17" s="65">
        <v>1</v>
      </c>
      <c r="E17" s="72"/>
      <c r="F17" s="80"/>
      <c r="G17" s="100">
        <v>23136634</v>
      </c>
      <c r="H17" s="68"/>
      <c r="I17" s="69">
        <v>27863384</v>
      </c>
      <c r="J17" s="69">
        <v>51000018</v>
      </c>
      <c r="K17" s="69">
        <v>27863384</v>
      </c>
      <c r="L17" s="69">
        <v>51000018</v>
      </c>
      <c r="M17" s="70">
        <v>0.83035980123591591</v>
      </c>
    </row>
    <row r="18" spans="2:13">
      <c r="B18" s="38"/>
      <c r="C18" s="64">
        <v>42083</v>
      </c>
      <c r="D18" s="65">
        <v>1</v>
      </c>
      <c r="E18" s="72">
        <v>5100000</v>
      </c>
      <c r="F18" s="80">
        <v>9.9999964705894812E-2</v>
      </c>
      <c r="G18" s="100">
        <v>10005069</v>
      </c>
      <c r="H18" s="68"/>
      <c r="I18" s="69">
        <v>51000018</v>
      </c>
      <c r="J18" s="69">
        <v>61005087</v>
      </c>
      <c r="K18" s="69">
        <v>51000018</v>
      </c>
      <c r="L18" s="69">
        <v>61005087</v>
      </c>
      <c r="M18" s="70">
        <v>0.19617775429020437</v>
      </c>
    </row>
    <row r="19" spans="2:13">
      <c r="B19" s="38"/>
      <c r="C19" s="64">
        <v>42458</v>
      </c>
      <c r="D19" s="65">
        <v>1</v>
      </c>
      <c r="E19" s="72">
        <v>6159896.5499999998</v>
      </c>
      <c r="F19" s="80">
        <v>0.10097349012878221</v>
      </c>
      <c r="G19" s="100">
        <v>7847304.5499999998</v>
      </c>
      <c r="H19" s="68"/>
      <c r="I19" s="69">
        <v>61005087</v>
      </c>
      <c r="J19" s="69">
        <v>68852391.549999997</v>
      </c>
      <c r="K19" s="69">
        <v>61005087</v>
      </c>
      <c r="L19" s="69">
        <v>68852391.549999997</v>
      </c>
      <c r="M19" s="70">
        <v>0.1286336096856972</v>
      </c>
    </row>
    <row r="20" spans="2:13">
      <c r="B20" s="38"/>
      <c r="C20" s="64">
        <v>42823</v>
      </c>
      <c r="D20" s="65">
        <v>1</v>
      </c>
      <c r="E20" s="72">
        <v>1704617.4650000001</v>
      </c>
      <c r="F20" s="80">
        <v>2.4757563631789346E-2</v>
      </c>
      <c r="G20" s="100">
        <v>1704618</v>
      </c>
      <c r="H20" s="68"/>
      <c r="I20" s="69">
        <v>68852391.549999997</v>
      </c>
      <c r="J20" s="69">
        <v>70557009.549999997</v>
      </c>
      <c r="K20" s="69">
        <v>68852391.549999997</v>
      </c>
      <c r="L20" s="69">
        <v>70557009.549999997</v>
      </c>
      <c r="M20" s="70">
        <v>2.4757571402035054E-2</v>
      </c>
    </row>
    <row r="21" spans="2:13">
      <c r="B21" s="67"/>
      <c r="C21" s="64">
        <v>43181</v>
      </c>
      <c r="D21" s="76">
        <v>1</v>
      </c>
      <c r="E21" s="72">
        <v>4621225.5</v>
      </c>
      <c r="F21" s="73">
        <v>6.5496334516915486E-2</v>
      </c>
      <c r="G21" s="77">
        <v>4337870.5</v>
      </c>
      <c r="H21" s="68"/>
      <c r="I21" s="69">
        <v>70557009.549999997</v>
      </c>
      <c r="J21" s="69">
        <v>74894880.049999997</v>
      </c>
      <c r="K21" s="69">
        <v>70557009.549999997</v>
      </c>
      <c r="L21" s="69">
        <v>74894880.049999997</v>
      </c>
      <c r="M21" s="70">
        <v>6.1480362159141426E-2</v>
      </c>
    </row>
    <row r="22" spans="2:13">
      <c r="B22" s="67"/>
      <c r="C22" s="64">
        <v>43546</v>
      </c>
      <c r="D22" s="76">
        <v>1</v>
      </c>
      <c r="E22" s="72">
        <v>1818633.15</v>
      </c>
      <c r="F22" s="73">
        <v>2.4282476302597403E-2</v>
      </c>
      <c r="G22" s="77"/>
      <c r="H22" s="68"/>
      <c r="I22" s="69">
        <v>74894880.049999997</v>
      </c>
      <c r="J22" s="69">
        <v>74894880.049999997</v>
      </c>
      <c r="K22" s="69">
        <v>74894880.049999997</v>
      </c>
      <c r="L22" s="69">
        <v>74894880.049999997</v>
      </c>
      <c r="M22" s="70">
        <v>0</v>
      </c>
    </row>
    <row r="23" spans="2:13">
      <c r="B23" s="67"/>
      <c r="C23" s="64">
        <v>44285</v>
      </c>
      <c r="D23" s="76">
        <v>1</v>
      </c>
      <c r="E23" s="72">
        <v>0</v>
      </c>
      <c r="F23" s="73">
        <v>0</v>
      </c>
      <c r="G23" s="77"/>
      <c r="H23" s="68"/>
      <c r="I23" s="69">
        <v>74894880.049999997</v>
      </c>
      <c r="J23" s="69">
        <v>74894880.049999997</v>
      </c>
      <c r="K23" s="69">
        <v>74894880.049999997</v>
      </c>
      <c r="L23" s="69">
        <v>74894880.049999997</v>
      </c>
      <c r="M23" s="70">
        <v>0</v>
      </c>
    </row>
    <row r="24" spans="2:13">
      <c r="B24" s="38"/>
      <c r="C24" s="64">
        <v>44651</v>
      </c>
      <c r="D24" s="78">
        <v>1</v>
      </c>
      <c r="E24" s="79">
        <v>2553529</v>
      </c>
      <c r="F24" s="80">
        <v>3.4094840639243403E-2</v>
      </c>
      <c r="G24" s="81"/>
      <c r="H24" s="68"/>
      <c r="I24" s="69">
        <v>74894880.049999997</v>
      </c>
      <c r="J24" s="69">
        <v>74894880.049999997</v>
      </c>
      <c r="K24" s="69">
        <v>74894880.049999997</v>
      </c>
      <c r="L24" s="69">
        <v>74894880.049999997</v>
      </c>
      <c r="M24" s="70">
        <v>0</v>
      </c>
    </row>
    <row r="25" spans="2:13" s="38" customFormat="1">
      <c r="B25" s="114"/>
      <c r="C25" s="64">
        <v>45001</v>
      </c>
      <c r="D25" s="65">
        <v>1</v>
      </c>
      <c r="E25" s="72">
        <v>2295550</v>
      </c>
      <c r="F25" s="73">
        <v>3.0650292763236758E-2</v>
      </c>
      <c r="G25" s="68"/>
      <c r="H25" s="68"/>
      <c r="I25" s="69">
        <v>74894880.049999997</v>
      </c>
      <c r="J25" s="69">
        <v>74894880.049999997</v>
      </c>
      <c r="K25" s="69">
        <v>74894880.049999997</v>
      </c>
      <c r="L25" s="69">
        <v>74894880.049999997</v>
      </c>
      <c r="M25" s="70">
        <v>0</v>
      </c>
    </row>
    <row r="26" spans="2:13" s="38" customFormat="1">
      <c r="B26" s="248"/>
      <c r="C26" s="249">
        <v>45379</v>
      </c>
      <c r="D26" s="250">
        <v>1</v>
      </c>
      <c r="E26" s="251">
        <v>1080480.29</v>
      </c>
      <c r="F26" s="252">
        <f>E26/J26</f>
        <v>1.4426624213546626E-2</v>
      </c>
      <c r="G26" s="253"/>
      <c r="H26" s="253"/>
      <c r="I26" s="254">
        <v>74894880.049999997</v>
      </c>
      <c r="J26" s="254">
        <v>74894880.049999997</v>
      </c>
      <c r="K26" s="254">
        <v>74894880.049999997</v>
      </c>
      <c r="L26" s="254">
        <v>74894880.049999997</v>
      </c>
      <c r="M26" s="255">
        <v>0</v>
      </c>
    </row>
  </sheetData>
  <mergeCells count="1">
    <mergeCell ref="B3:M3"/>
  </mergeCells>
  <pageMargins left="0.7" right="0.7" top="0.75" bottom="0.75" header="0.3" footer="0.3"/>
  <drawing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EAC7A-B394-4D63-BA5B-D89461EF47A0}">
  <sheetPr codeName="Hoja25"/>
  <dimension ref="A1:AW10"/>
  <sheetViews>
    <sheetView showGridLines="0" topLeftCell="B1" zoomScale="75" zoomScaleNormal="75" workbookViewId="0">
      <selection activeCell="B6" sqref="B6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67" t="s">
        <v>80</v>
      </c>
      <c r="C6" s="64">
        <v>44280</v>
      </c>
      <c r="D6" s="76">
        <v>1</v>
      </c>
      <c r="E6" s="72">
        <v>40776039.280000001</v>
      </c>
      <c r="F6" s="73">
        <v>1.99</v>
      </c>
      <c r="G6" s="77"/>
      <c r="H6" s="68"/>
      <c r="I6" s="69">
        <v>20490472</v>
      </c>
      <c r="J6" s="69">
        <v>20490472</v>
      </c>
      <c r="K6" s="69">
        <v>20490472</v>
      </c>
      <c r="L6" s="69">
        <v>20490472</v>
      </c>
      <c r="M6" s="70">
        <v>0</v>
      </c>
      <c r="N6" s="13"/>
      <c r="O6" s="13"/>
      <c r="P6" s="13"/>
      <c r="Q6" s="13"/>
    </row>
    <row r="7" spans="2:49">
      <c r="B7" s="38"/>
      <c r="C7" s="64">
        <v>44651</v>
      </c>
      <c r="D7" s="78">
        <v>1</v>
      </c>
      <c r="E7" s="79">
        <v>81552078.560000002</v>
      </c>
      <c r="F7" s="80">
        <v>3.98</v>
      </c>
      <c r="G7" s="81"/>
      <c r="H7" s="68"/>
      <c r="I7" s="69">
        <v>20490472</v>
      </c>
      <c r="J7" s="69">
        <v>20490472</v>
      </c>
      <c r="K7" s="69">
        <v>20490472</v>
      </c>
      <c r="L7" s="69">
        <v>20490472</v>
      </c>
      <c r="M7" s="70">
        <v>0</v>
      </c>
    </row>
    <row r="8" spans="2:49" s="38" customFormat="1">
      <c r="B8" s="114"/>
      <c r="C8" s="64">
        <v>45015</v>
      </c>
      <c r="D8" s="65">
        <v>1</v>
      </c>
      <c r="E8" s="72">
        <v>92489200.189999998</v>
      </c>
      <c r="F8" s="73">
        <v>4.5137662124132616</v>
      </c>
      <c r="G8" s="68"/>
      <c r="H8" s="68"/>
      <c r="I8" s="69">
        <v>20490472</v>
      </c>
      <c r="J8" s="69">
        <v>20490472</v>
      </c>
      <c r="K8" s="69">
        <v>20490472</v>
      </c>
      <c r="L8" s="69">
        <v>20490472</v>
      </c>
      <c r="M8" s="70">
        <v>0</v>
      </c>
    </row>
    <row r="9" spans="2:49" s="38" customFormat="1">
      <c r="B9" s="114"/>
      <c r="C9" s="64">
        <v>45378</v>
      </c>
      <c r="D9" s="65">
        <v>1</v>
      </c>
      <c r="E9" s="72">
        <v>74117560.5</v>
      </c>
      <c r="F9" s="73">
        <f>E9/K9</f>
        <v>3.61717194703958</v>
      </c>
      <c r="G9" s="68"/>
      <c r="H9" s="68"/>
      <c r="I9" s="69">
        <v>20490472</v>
      </c>
      <c r="J9" s="69">
        <v>20490472</v>
      </c>
      <c r="K9" s="69">
        <v>20490472</v>
      </c>
      <c r="L9" s="69">
        <v>20490472</v>
      </c>
      <c r="M9" s="70">
        <v>0</v>
      </c>
    </row>
    <row r="10" spans="2:49" s="38" customFormat="1">
      <c r="B10" s="121"/>
      <c r="C10" s="122">
        <v>45743</v>
      </c>
      <c r="D10" s="123">
        <v>1</v>
      </c>
      <c r="E10" s="124">
        <v>70440974.510000005</v>
      </c>
      <c r="F10" s="125">
        <f>E10/K10</f>
        <v>3.4377428938679406</v>
      </c>
      <c r="G10" s="126"/>
      <c r="H10" s="126"/>
      <c r="I10" s="127">
        <v>20490472</v>
      </c>
      <c r="J10" s="127">
        <v>20490472</v>
      </c>
      <c r="K10" s="127">
        <v>20490472</v>
      </c>
      <c r="L10" s="127">
        <v>20490472</v>
      </c>
      <c r="M10" s="128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95AEA-AFDC-4001-9397-F53C341749D1}">
  <sheetPr codeName="Hoja49">
    <tabColor rgb="FF00B0F0"/>
  </sheetPr>
  <dimension ref="A1:AW13"/>
  <sheetViews>
    <sheetView showGridLines="0" topLeftCell="B1" zoomScale="75" zoomScaleNormal="75" workbookViewId="0">
      <selection activeCell="E13" sqref="E13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70</v>
      </c>
      <c r="C6" s="64">
        <v>43153</v>
      </c>
      <c r="D6" s="65">
        <v>1</v>
      </c>
      <c r="E6" s="168">
        <v>500965.5</v>
      </c>
      <c r="F6" s="73">
        <v>0.1</v>
      </c>
      <c r="G6" s="40"/>
      <c r="H6" s="38"/>
      <c r="I6" s="169">
        <v>5009655</v>
      </c>
      <c r="J6" s="169">
        <v>5009655</v>
      </c>
      <c r="K6" s="169">
        <v>5009655</v>
      </c>
      <c r="L6" s="169">
        <v>5009655</v>
      </c>
      <c r="M6" s="170">
        <v>0</v>
      </c>
    </row>
    <row r="7" spans="2:49">
      <c r="B7" s="114"/>
      <c r="C7" s="64">
        <v>43518</v>
      </c>
      <c r="D7" s="65">
        <v>1</v>
      </c>
      <c r="E7" s="168">
        <v>601158.6</v>
      </c>
      <c r="F7" s="73">
        <v>0.12</v>
      </c>
      <c r="G7" s="40"/>
      <c r="H7" s="40"/>
      <c r="I7" s="169">
        <v>5009655</v>
      </c>
      <c r="J7" s="169">
        <v>5009655</v>
      </c>
      <c r="K7" s="169">
        <v>5009655</v>
      </c>
      <c r="L7" s="169">
        <v>5009655</v>
      </c>
      <c r="M7" s="170">
        <v>0</v>
      </c>
    </row>
    <row r="8" spans="2:49">
      <c r="B8" s="114"/>
      <c r="C8" s="64">
        <v>43895</v>
      </c>
      <c r="D8" s="65">
        <v>1</v>
      </c>
      <c r="E8" s="168">
        <v>651255.15</v>
      </c>
      <c r="F8" s="73">
        <v>0.13</v>
      </c>
      <c r="G8" s="40"/>
      <c r="H8" s="40"/>
      <c r="I8" s="169">
        <v>5009655</v>
      </c>
      <c r="J8" s="169">
        <v>5009655</v>
      </c>
      <c r="K8" s="169">
        <v>5009655</v>
      </c>
      <c r="L8" s="169">
        <v>5009655</v>
      </c>
      <c r="M8" s="170">
        <v>0</v>
      </c>
    </row>
    <row r="9" spans="2:49">
      <c r="B9" s="114"/>
      <c r="C9" s="64">
        <v>44334</v>
      </c>
      <c r="D9" s="65">
        <v>1</v>
      </c>
      <c r="E9" s="168">
        <v>441237</v>
      </c>
      <c r="F9" s="73">
        <v>8.8077322689885829E-2</v>
      </c>
      <c r="G9" s="40"/>
      <c r="H9" s="40"/>
      <c r="I9" s="169">
        <v>5009655</v>
      </c>
      <c r="J9" s="169">
        <v>5009655</v>
      </c>
      <c r="K9" s="169">
        <v>5009655</v>
      </c>
      <c r="L9" s="169">
        <v>5009655</v>
      </c>
      <c r="M9" s="170">
        <v>0</v>
      </c>
    </row>
    <row r="10" spans="2:49">
      <c r="B10" s="114"/>
      <c r="C10" s="64">
        <v>44678</v>
      </c>
      <c r="D10" s="65">
        <v>1</v>
      </c>
      <c r="E10" s="168">
        <v>459576</v>
      </c>
      <c r="F10" s="73">
        <v>9.1738053818077286E-2</v>
      </c>
      <c r="G10" s="40"/>
      <c r="H10" s="40"/>
      <c r="I10" s="169">
        <v>5009655</v>
      </c>
      <c r="J10" s="169">
        <v>5009655</v>
      </c>
      <c r="K10" s="169">
        <v>5009655</v>
      </c>
      <c r="L10" s="169">
        <v>5009655</v>
      </c>
      <c r="M10" s="170">
        <v>0</v>
      </c>
    </row>
    <row r="11" spans="2:49" s="38" customFormat="1">
      <c r="C11" s="64">
        <v>44986</v>
      </c>
      <c r="D11" s="65">
        <v>1</v>
      </c>
      <c r="E11" s="72">
        <v>377327</v>
      </c>
      <c r="F11" s="74">
        <v>7.531995716271879E-2</v>
      </c>
      <c r="G11" s="68"/>
      <c r="I11" s="75">
        <v>5009655</v>
      </c>
      <c r="J11" s="69">
        <v>5009655</v>
      </c>
      <c r="K11" s="69">
        <v>5009655</v>
      </c>
      <c r="L11" s="69">
        <v>5009655</v>
      </c>
      <c r="M11" s="70">
        <v>0</v>
      </c>
    </row>
    <row r="12" spans="2:49" s="38" customFormat="1">
      <c r="C12" s="64">
        <v>45366</v>
      </c>
      <c r="D12" s="65">
        <v>1</v>
      </c>
      <c r="E12" s="72">
        <v>426592</v>
      </c>
      <c r="F12" s="74">
        <f>E12/K12</f>
        <v>8.5153967688393714E-2</v>
      </c>
      <c r="G12" s="68"/>
      <c r="I12" s="75">
        <v>5009655</v>
      </c>
      <c r="J12" s="69">
        <v>5009655</v>
      </c>
      <c r="K12" s="69">
        <v>5009655</v>
      </c>
      <c r="L12" s="69">
        <v>5009655</v>
      </c>
      <c r="M12" s="70">
        <v>0</v>
      </c>
    </row>
    <row r="13" spans="2:49" s="38" customFormat="1">
      <c r="B13" s="121"/>
      <c r="C13" s="122">
        <v>45748</v>
      </c>
      <c r="D13" s="123">
        <v>1</v>
      </c>
      <c r="E13" s="124">
        <v>686395</v>
      </c>
      <c r="F13" s="125">
        <f>E13/K13</f>
        <v>0.13701442514504492</v>
      </c>
      <c r="G13" s="126"/>
      <c r="H13" s="126"/>
      <c r="I13" s="127">
        <v>5009655</v>
      </c>
      <c r="J13" s="127">
        <v>5009655</v>
      </c>
      <c r="K13" s="127">
        <v>5009655</v>
      </c>
      <c r="L13" s="127">
        <v>5009655</v>
      </c>
      <c r="M13" s="128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B3373-EC32-43A3-9ED0-EB2CABFF2E09}">
  <sheetPr codeName="Hoja3"/>
  <dimension ref="A1:AW56"/>
  <sheetViews>
    <sheetView showGridLines="0" topLeftCell="B37" zoomScale="75" zoomScaleNormal="75" workbookViewId="0">
      <selection activeCell="B55" sqref="A55:IV56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64</v>
      </c>
      <c r="C6" s="64">
        <v>37326</v>
      </c>
      <c r="D6" s="65">
        <v>1</v>
      </c>
      <c r="E6" s="172">
        <v>10106579</v>
      </c>
      <c r="F6" s="173">
        <v>0.77738890902032531</v>
      </c>
      <c r="G6" s="194">
        <v>6999327</v>
      </c>
      <c r="H6" s="40"/>
      <c r="I6" s="194">
        <v>13000673</v>
      </c>
      <c r="J6" s="169">
        <v>20000000</v>
      </c>
      <c r="K6" s="194">
        <v>13000673</v>
      </c>
      <c r="L6" s="169">
        <v>20000000</v>
      </c>
      <c r="M6" s="170">
        <v>0.53838189761406963</v>
      </c>
      <c r="N6" s="13"/>
      <c r="O6" s="13"/>
      <c r="P6" s="13"/>
      <c r="Q6" s="13"/>
    </row>
    <row r="7" spans="2:49">
      <c r="B7" s="38"/>
      <c r="C7" s="64">
        <v>37361</v>
      </c>
      <c r="D7" s="65">
        <v>1</v>
      </c>
      <c r="E7" s="172">
        <v>6500336.5</v>
      </c>
      <c r="F7" s="173">
        <v>0.32501682500000001</v>
      </c>
      <c r="G7" s="40"/>
      <c r="H7" s="40"/>
      <c r="I7" s="194">
        <v>20000000</v>
      </c>
      <c r="J7" s="169">
        <v>20000000</v>
      </c>
      <c r="K7" s="194">
        <v>20000000</v>
      </c>
      <c r="L7" s="169">
        <v>20000000</v>
      </c>
      <c r="M7" s="170">
        <v>0</v>
      </c>
      <c r="N7" s="13"/>
      <c r="O7" s="13"/>
      <c r="P7" s="13"/>
      <c r="Q7" s="13"/>
    </row>
    <row r="8" spans="2:49">
      <c r="B8" s="38"/>
      <c r="C8" s="64">
        <v>37463</v>
      </c>
      <c r="D8" s="65">
        <v>1</v>
      </c>
      <c r="E8" s="168">
        <v>7800403.7999999998</v>
      </c>
      <c r="F8" s="173">
        <v>0.39002018999999999</v>
      </c>
      <c r="G8" s="40"/>
      <c r="H8" s="40"/>
      <c r="I8" s="194">
        <v>20000000</v>
      </c>
      <c r="J8" s="169">
        <v>20000000</v>
      </c>
      <c r="K8" s="194">
        <v>20000000</v>
      </c>
      <c r="L8" s="169">
        <v>20000000</v>
      </c>
      <c r="M8" s="170">
        <v>0</v>
      </c>
      <c r="N8" s="13"/>
      <c r="O8" s="13"/>
      <c r="P8" s="13"/>
    </row>
    <row r="9" spans="2:49">
      <c r="B9" s="38"/>
      <c r="C9" s="64">
        <v>37558</v>
      </c>
      <c r="D9" s="65">
        <v>1</v>
      </c>
      <c r="E9" s="168">
        <v>7000000</v>
      </c>
      <c r="F9" s="173">
        <v>0.35</v>
      </c>
      <c r="G9" s="40"/>
      <c r="H9" s="40"/>
      <c r="I9" s="194">
        <v>20000000</v>
      </c>
      <c r="J9" s="169">
        <v>20000000</v>
      </c>
      <c r="K9" s="194">
        <v>20000000</v>
      </c>
      <c r="L9" s="169">
        <v>20000000</v>
      </c>
      <c r="M9" s="170">
        <v>0</v>
      </c>
      <c r="N9" s="13"/>
      <c r="O9" s="13"/>
      <c r="P9" s="13"/>
    </row>
    <row r="10" spans="2:49">
      <c r="B10" s="38"/>
      <c r="C10" s="64">
        <v>37693</v>
      </c>
      <c r="D10" s="65">
        <v>1</v>
      </c>
      <c r="E10" s="168">
        <v>14126982</v>
      </c>
      <c r="F10" s="173">
        <v>0.70634909999999995</v>
      </c>
      <c r="G10" s="40"/>
      <c r="H10" s="40"/>
      <c r="I10" s="194">
        <v>20000000</v>
      </c>
      <c r="J10" s="169">
        <v>20000000</v>
      </c>
      <c r="K10" s="194">
        <v>20000000</v>
      </c>
      <c r="L10" s="169">
        <v>20000000</v>
      </c>
      <c r="M10" s="170">
        <v>0</v>
      </c>
      <c r="N10" s="13"/>
      <c r="O10" s="13"/>
      <c r="P10" s="13"/>
    </row>
    <row r="11" spans="2:49">
      <c r="B11" s="38"/>
      <c r="C11" s="64">
        <v>37768</v>
      </c>
      <c r="D11" s="65">
        <v>1</v>
      </c>
      <c r="E11" s="168">
        <v>10000000</v>
      </c>
      <c r="F11" s="173">
        <v>0.5</v>
      </c>
      <c r="G11" s="40"/>
      <c r="H11" s="40"/>
      <c r="I11" s="194">
        <v>20000000</v>
      </c>
      <c r="J11" s="169">
        <v>20000000</v>
      </c>
      <c r="K11" s="194">
        <v>20000000</v>
      </c>
      <c r="L11" s="169">
        <v>20000000</v>
      </c>
      <c r="M11" s="170">
        <v>0</v>
      </c>
      <c r="N11" s="13"/>
      <c r="O11" s="13"/>
      <c r="P11" s="13"/>
    </row>
    <row r="12" spans="2:49">
      <c r="B12" s="38"/>
      <c r="C12" s="64">
        <v>37874</v>
      </c>
      <c r="D12" s="65">
        <v>1</v>
      </c>
      <c r="E12" s="168">
        <v>10000000</v>
      </c>
      <c r="F12" s="173">
        <v>0.5</v>
      </c>
      <c r="G12" s="40"/>
      <c r="H12" s="40"/>
      <c r="I12" s="194">
        <v>20000000</v>
      </c>
      <c r="J12" s="169">
        <v>20000000</v>
      </c>
      <c r="K12" s="194">
        <v>20000000</v>
      </c>
      <c r="L12" s="169">
        <v>20000000</v>
      </c>
      <c r="M12" s="170">
        <v>0</v>
      </c>
      <c r="N12" s="13"/>
      <c r="O12" s="13"/>
      <c r="P12" s="13"/>
    </row>
    <row r="13" spans="2:49">
      <c r="B13" s="38"/>
      <c r="C13" s="64">
        <v>38071</v>
      </c>
      <c r="D13" s="65">
        <v>1</v>
      </c>
      <c r="E13" s="168">
        <v>22466590</v>
      </c>
      <c r="F13" s="173">
        <v>1.1233295000000001</v>
      </c>
      <c r="G13" s="40"/>
      <c r="H13" s="40"/>
      <c r="I13" s="194">
        <v>20000000</v>
      </c>
      <c r="J13" s="169">
        <v>20000000</v>
      </c>
      <c r="K13" s="194">
        <v>20000000</v>
      </c>
      <c r="L13" s="169">
        <v>20000000</v>
      </c>
      <c r="M13" s="170">
        <v>0</v>
      </c>
      <c r="N13" s="13"/>
      <c r="O13" s="13"/>
      <c r="P13" s="13"/>
    </row>
    <row r="14" spans="2:49">
      <c r="B14" s="38"/>
      <c r="C14" s="64">
        <v>38135</v>
      </c>
      <c r="D14" s="65">
        <v>1</v>
      </c>
      <c r="E14" s="168">
        <v>10000000</v>
      </c>
      <c r="F14" s="173">
        <v>0.5</v>
      </c>
      <c r="G14" s="40"/>
      <c r="H14" s="40"/>
      <c r="I14" s="194">
        <v>20000000</v>
      </c>
      <c r="J14" s="169">
        <v>20000000</v>
      </c>
      <c r="K14" s="194">
        <v>20000000</v>
      </c>
      <c r="L14" s="169">
        <v>20000000</v>
      </c>
      <c r="M14" s="170">
        <v>0</v>
      </c>
      <c r="N14" s="13"/>
      <c r="O14" s="13"/>
      <c r="P14" s="13"/>
    </row>
    <row r="15" spans="2:49">
      <c r="B15" s="38"/>
      <c r="C15" s="64">
        <v>38244</v>
      </c>
      <c r="D15" s="65">
        <v>1</v>
      </c>
      <c r="E15" s="168">
        <v>10000000</v>
      </c>
      <c r="F15" s="173">
        <v>0.5</v>
      </c>
      <c r="G15" s="40"/>
      <c r="H15" s="40"/>
      <c r="I15" s="194">
        <v>20000000</v>
      </c>
      <c r="J15" s="169">
        <v>20000000</v>
      </c>
      <c r="K15" s="194">
        <v>20000000</v>
      </c>
      <c r="L15" s="169">
        <v>20000000</v>
      </c>
      <c r="M15" s="170">
        <v>0</v>
      </c>
      <c r="N15" s="13"/>
      <c r="O15" s="13"/>
      <c r="P15" s="13"/>
    </row>
    <row r="16" spans="2:49">
      <c r="B16" s="38"/>
      <c r="C16" s="64">
        <v>38439</v>
      </c>
      <c r="D16" s="65">
        <v>1</v>
      </c>
      <c r="E16" s="168">
        <v>17290467</v>
      </c>
      <c r="F16" s="173">
        <v>0.86452335000000002</v>
      </c>
      <c r="G16" s="40"/>
      <c r="H16" s="40"/>
      <c r="I16" s="194">
        <v>20000000</v>
      </c>
      <c r="J16" s="169">
        <v>20000000</v>
      </c>
      <c r="K16" s="194">
        <v>20000000</v>
      </c>
      <c r="L16" s="169">
        <v>20000000</v>
      </c>
      <c r="M16" s="170">
        <v>0</v>
      </c>
      <c r="N16" s="13"/>
      <c r="O16" s="13"/>
      <c r="P16" s="13"/>
    </row>
    <row r="17" spans="2:16">
      <c r="B17" s="38"/>
      <c r="C17" s="64">
        <v>38496</v>
      </c>
      <c r="D17" s="65">
        <v>1</v>
      </c>
      <c r="E17" s="168">
        <v>10000000</v>
      </c>
      <c r="F17" s="173">
        <v>0.5</v>
      </c>
      <c r="G17" s="40"/>
      <c r="H17" s="40"/>
      <c r="I17" s="194">
        <v>20000000</v>
      </c>
      <c r="J17" s="169">
        <v>20000000</v>
      </c>
      <c r="K17" s="194">
        <v>20000000</v>
      </c>
      <c r="L17" s="169">
        <v>20000000</v>
      </c>
      <c r="M17" s="170">
        <v>0</v>
      </c>
      <c r="N17" s="13"/>
      <c r="O17" s="13"/>
      <c r="P17" s="13"/>
    </row>
    <row r="18" spans="2:16">
      <c r="B18" s="38"/>
      <c r="C18" s="64">
        <v>38622</v>
      </c>
      <c r="D18" s="65">
        <v>1</v>
      </c>
      <c r="E18" s="168">
        <v>10000000</v>
      </c>
      <c r="F18" s="173">
        <v>0.5</v>
      </c>
      <c r="G18" s="40"/>
      <c r="H18" s="40"/>
      <c r="I18" s="194">
        <v>20000000</v>
      </c>
      <c r="J18" s="169">
        <v>20000000</v>
      </c>
      <c r="K18" s="194">
        <v>20000000</v>
      </c>
      <c r="L18" s="169">
        <v>20000000</v>
      </c>
      <c r="M18" s="170">
        <v>0</v>
      </c>
      <c r="N18" s="13"/>
      <c r="O18" s="13"/>
      <c r="P18" s="13"/>
    </row>
    <row r="19" spans="2:16">
      <c r="B19" s="38"/>
      <c r="C19" s="64">
        <v>38803</v>
      </c>
      <c r="D19" s="65">
        <v>1</v>
      </c>
      <c r="E19" s="168">
        <v>16587704</v>
      </c>
      <c r="F19" s="73">
        <v>0.82938520000000004</v>
      </c>
      <c r="G19" s="40"/>
      <c r="H19" s="40"/>
      <c r="I19" s="194">
        <v>20000000</v>
      </c>
      <c r="J19" s="169">
        <v>20000000</v>
      </c>
      <c r="K19" s="194">
        <v>20000000</v>
      </c>
      <c r="L19" s="169">
        <v>20000000</v>
      </c>
      <c r="M19" s="170">
        <v>0</v>
      </c>
      <c r="N19" s="13"/>
      <c r="O19" s="13"/>
      <c r="P19" s="13"/>
    </row>
    <row r="20" spans="2:16">
      <c r="B20" s="38"/>
      <c r="C20" s="64">
        <v>38862</v>
      </c>
      <c r="D20" s="65">
        <v>1</v>
      </c>
      <c r="E20" s="168">
        <v>10000000</v>
      </c>
      <c r="F20" s="173">
        <v>0.5</v>
      </c>
      <c r="G20" s="40"/>
      <c r="H20" s="40"/>
      <c r="I20" s="194">
        <v>20000000</v>
      </c>
      <c r="J20" s="169">
        <v>20000000</v>
      </c>
      <c r="K20" s="194">
        <v>20000000</v>
      </c>
      <c r="L20" s="169">
        <v>20000000</v>
      </c>
      <c r="M20" s="170">
        <v>0</v>
      </c>
      <c r="N20" s="13"/>
      <c r="O20" s="13"/>
      <c r="P20" s="13"/>
    </row>
    <row r="21" spans="2:16">
      <c r="B21" s="38"/>
      <c r="C21" s="64">
        <v>38973</v>
      </c>
      <c r="D21" s="65">
        <v>1</v>
      </c>
      <c r="E21" s="168">
        <v>10000000</v>
      </c>
      <c r="F21" s="173">
        <v>0.5</v>
      </c>
      <c r="G21" s="40"/>
      <c r="H21" s="40"/>
      <c r="I21" s="194">
        <v>20000000</v>
      </c>
      <c r="J21" s="169">
        <v>20000000</v>
      </c>
      <c r="K21" s="194">
        <v>20000000</v>
      </c>
      <c r="L21" s="169">
        <v>20000000</v>
      </c>
      <c r="M21" s="170">
        <v>0</v>
      </c>
      <c r="N21" s="13"/>
      <c r="O21" s="13"/>
      <c r="P21" s="13"/>
    </row>
    <row r="22" spans="2:16">
      <c r="B22" s="38"/>
      <c r="C22" s="64">
        <v>39170</v>
      </c>
      <c r="D22" s="65">
        <v>1</v>
      </c>
      <c r="E22" s="168">
        <v>21722226</v>
      </c>
      <c r="F22" s="173">
        <v>1.0861113</v>
      </c>
      <c r="G22" s="40"/>
      <c r="H22" s="40"/>
      <c r="I22" s="194">
        <v>20000000</v>
      </c>
      <c r="J22" s="169">
        <v>20000000</v>
      </c>
      <c r="K22" s="194">
        <v>20000000</v>
      </c>
      <c r="L22" s="169">
        <v>20000000</v>
      </c>
      <c r="M22" s="170">
        <v>0</v>
      </c>
      <c r="N22" s="13"/>
      <c r="O22" s="13"/>
      <c r="P22" s="13"/>
    </row>
    <row r="23" spans="2:16">
      <c r="B23" s="38"/>
      <c r="C23" s="64">
        <v>39224</v>
      </c>
      <c r="D23" s="65">
        <v>1</v>
      </c>
      <c r="E23" s="168">
        <v>20000000</v>
      </c>
      <c r="F23" s="173">
        <v>1</v>
      </c>
      <c r="G23" s="40"/>
      <c r="H23" s="40"/>
      <c r="I23" s="194">
        <v>20000000</v>
      </c>
      <c r="J23" s="169">
        <v>20000000</v>
      </c>
      <c r="K23" s="194">
        <v>20000000</v>
      </c>
      <c r="L23" s="169">
        <v>20000000</v>
      </c>
      <c r="M23" s="170">
        <v>0</v>
      </c>
      <c r="N23" s="13"/>
      <c r="O23" s="13"/>
      <c r="P23" s="13"/>
    </row>
    <row r="24" spans="2:16">
      <c r="B24" s="38"/>
      <c r="C24" s="64">
        <v>39234</v>
      </c>
      <c r="D24" s="65">
        <v>1</v>
      </c>
      <c r="E24" s="168"/>
      <c r="F24" s="173">
        <v>0</v>
      </c>
      <c r="G24" s="174"/>
      <c r="H24" s="40">
        <v>490472</v>
      </c>
      <c r="I24" s="194">
        <v>20000000</v>
      </c>
      <c r="J24" s="169">
        <v>20490472</v>
      </c>
      <c r="K24" s="194">
        <v>20000000</v>
      </c>
      <c r="L24" s="169">
        <v>20490472</v>
      </c>
      <c r="M24" s="170">
        <v>0</v>
      </c>
      <c r="N24" s="13"/>
      <c r="O24" s="13"/>
      <c r="P24" s="13"/>
    </row>
    <row r="25" spans="2:16">
      <c r="B25" s="38"/>
      <c r="C25" s="64">
        <v>39372</v>
      </c>
      <c r="D25" s="65">
        <v>1</v>
      </c>
      <c r="E25" s="168">
        <v>16392377.600000001</v>
      </c>
      <c r="F25" s="173">
        <v>0.8</v>
      </c>
      <c r="G25" s="40"/>
      <c r="H25" s="40"/>
      <c r="I25" s="194">
        <v>20490472</v>
      </c>
      <c r="J25" s="169">
        <v>20490472</v>
      </c>
      <c r="K25" s="194">
        <v>20490472</v>
      </c>
      <c r="L25" s="169">
        <v>20490472</v>
      </c>
      <c r="M25" s="170">
        <v>0</v>
      </c>
      <c r="N25" s="13"/>
      <c r="O25" s="13"/>
      <c r="P25" s="13"/>
    </row>
    <row r="26" spans="2:16">
      <c r="B26" s="38"/>
      <c r="C26" s="64">
        <v>39538</v>
      </c>
      <c r="D26" s="65">
        <v>1</v>
      </c>
      <c r="E26" s="168">
        <v>20278925</v>
      </c>
      <c r="F26" s="173">
        <v>0.98967583567621087</v>
      </c>
      <c r="G26" s="174"/>
      <c r="H26" s="40"/>
      <c r="I26" s="194">
        <v>20490472</v>
      </c>
      <c r="J26" s="169">
        <v>20490472</v>
      </c>
      <c r="K26" s="194">
        <v>20490472</v>
      </c>
      <c r="L26" s="169">
        <v>20490472</v>
      </c>
      <c r="M26" s="170">
        <v>0</v>
      </c>
      <c r="N26" s="13"/>
      <c r="O26" s="13"/>
      <c r="P26" s="13"/>
    </row>
    <row r="27" spans="2:16">
      <c r="B27" s="38"/>
      <c r="C27" s="64">
        <v>39625</v>
      </c>
      <c r="D27" s="65">
        <v>1</v>
      </c>
      <c r="E27" s="168">
        <v>14343330.399999999</v>
      </c>
      <c r="F27" s="173">
        <v>0.7</v>
      </c>
      <c r="G27" s="40"/>
      <c r="H27" s="40"/>
      <c r="I27" s="194">
        <v>20490472</v>
      </c>
      <c r="J27" s="169">
        <v>20490472</v>
      </c>
      <c r="K27" s="194">
        <v>20490472</v>
      </c>
      <c r="L27" s="169">
        <v>20490472</v>
      </c>
      <c r="M27" s="170">
        <v>0</v>
      </c>
      <c r="N27" s="13"/>
      <c r="O27" s="13"/>
      <c r="P27" s="13"/>
    </row>
    <row r="28" spans="2:16">
      <c r="B28" s="38"/>
      <c r="C28" s="64">
        <v>39741</v>
      </c>
      <c r="D28" s="65">
        <v>1</v>
      </c>
      <c r="E28" s="168">
        <v>14343330.399999999</v>
      </c>
      <c r="F28" s="173">
        <v>0.7</v>
      </c>
      <c r="G28" s="40"/>
      <c r="H28" s="40"/>
      <c r="I28" s="194">
        <v>20490472</v>
      </c>
      <c r="J28" s="169">
        <v>20490472</v>
      </c>
      <c r="K28" s="194">
        <v>20490472</v>
      </c>
      <c r="L28" s="169">
        <v>20490472</v>
      </c>
      <c r="M28" s="170">
        <v>0</v>
      </c>
      <c r="N28" s="13"/>
      <c r="O28" s="13"/>
      <c r="P28" s="13"/>
    </row>
    <row r="29" spans="2:16">
      <c r="B29" s="38"/>
      <c r="C29" s="64">
        <v>39903</v>
      </c>
      <c r="D29" s="65">
        <v>1</v>
      </c>
      <c r="E29" s="168">
        <v>27632176</v>
      </c>
      <c r="F29" s="173">
        <v>1.3485377984460289</v>
      </c>
      <c r="G29" s="40"/>
      <c r="H29" s="40"/>
      <c r="I29" s="194">
        <v>20490472</v>
      </c>
      <c r="J29" s="169">
        <v>20490472</v>
      </c>
      <c r="K29" s="194">
        <v>20490472</v>
      </c>
      <c r="L29" s="169">
        <v>20490472</v>
      </c>
      <c r="M29" s="170">
        <v>0</v>
      </c>
      <c r="N29" s="13"/>
      <c r="O29" s="13"/>
      <c r="P29" s="13"/>
    </row>
    <row r="30" spans="2:16">
      <c r="B30" s="38"/>
      <c r="C30" s="64">
        <v>40098</v>
      </c>
      <c r="D30" s="65">
        <v>1</v>
      </c>
      <c r="E30" s="168">
        <v>32784756</v>
      </c>
      <c r="F30" s="173">
        <v>1.6000000390425364</v>
      </c>
      <c r="G30" s="40"/>
      <c r="H30" s="40"/>
      <c r="I30" s="194">
        <v>20490472</v>
      </c>
      <c r="J30" s="169">
        <v>20490472</v>
      </c>
      <c r="K30" s="194">
        <v>20490472</v>
      </c>
      <c r="L30" s="169">
        <v>20490472</v>
      </c>
      <c r="M30" s="170">
        <v>0</v>
      </c>
      <c r="N30" s="13"/>
      <c r="O30" s="13"/>
      <c r="P30" s="13"/>
    </row>
    <row r="31" spans="2:16">
      <c r="B31" s="38"/>
      <c r="C31" s="64">
        <v>40267</v>
      </c>
      <c r="D31" s="65">
        <v>1</v>
      </c>
      <c r="E31" s="168">
        <v>34272716</v>
      </c>
      <c r="F31" s="173">
        <v>1.6726172047183687</v>
      </c>
      <c r="G31" s="40"/>
      <c r="H31" s="40"/>
      <c r="I31" s="194">
        <v>20490472</v>
      </c>
      <c r="J31" s="169">
        <v>20490472</v>
      </c>
      <c r="K31" s="194">
        <v>20490472</v>
      </c>
      <c r="L31" s="169">
        <v>20490472</v>
      </c>
      <c r="M31" s="170">
        <v>0</v>
      </c>
      <c r="N31" s="13"/>
      <c r="O31" s="13"/>
      <c r="P31" s="13"/>
    </row>
    <row r="32" spans="2:16">
      <c r="B32" s="38"/>
      <c r="C32" s="64">
        <v>40421</v>
      </c>
      <c r="D32" s="65">
        <v>1</v>
      </c>
      <c r="E32" s="168">
        <v>32784755.200000003</v>
      </c>
      <c r="F32" s="173">
        <v>1.6</v>
      </c>
      <c r="G32" s="40"/>
      <c r="H32" s="40"/>
      <c r="I32" s="194">
        <v>20490472</v>
      </c>
      <c r="J32" s="169">
        <v>20490472</v>
      </c>
      <c r="K32" s="194">
        <v>20490472</v>
      </c>
      <c r="L32" s="169">
        <v>20490472</v>
      </c>
      <c r="M32" s="170">
        <v>0</v>
      </c>
      <c r="N32" s="13"/>
      <c r="O32" s="13"/>
      <c r="P32" s="13"/>
    </row>
    <row r="33" spans="2:16">
      <c r="B33" s="38"/>
      <c r="C33" s="64">
        <v>40535</v>
      </c>
      <c r="D33" s="65">
        <v>1</v>
      </c>
      <c r="E33" s="168">
        <v>20490472</v>
      </c>
      <c r="F33" s="173">
        <v>1</v>
      </c>
      <c r="G33" s="40"/>
      <c r="H33" s="40"/>
      <c r="I33" s="194">
        <v>20490472</v>
      </c>
      <c r="J33" s="169">
        <v>20490472</v>
      </c>
      <c r="K33" s="194">
        <v>20490472</v>
      </c>
      <c r="L33" s="169">
        <v>20490472</v>
      </c>
      <c r="M33" s="170">
        <v>0</v>
      </c>
      <c r="N33" s="13"/>
      <c r="O33" s="13"/>
      <c r="P33" s="13"/>
    </row>
    <row r="34" spans="2:16">
      <c r="B34" s="38"/>
      <c r="C34" s="64">
        <v>40662</v>
      </c>
      <c r="D34" s="65">
        <v>1</v>
      </c>
      <c r="E34" s="168">
        <v>27859577</v>
      </c>
      <c r="F34" s="173">
        <v>1.3596356882359761</v>
      </c>
      <c r="G34" s="40"/>
      <c r="H34" s="40"/>
      <c r="I34" s="194">
        <v>20490472</v>
      </c>
      <c r="J34" s="169">
        <v>20490472</v>
      </c>
      <c r="K34" s="194">
        <v>20490472</v>
      </c>
      <c r="L34" s="169">
        <v>20490472</v>
      </c>
      <c r="M34" s="170">
        <v>0</v>
      </c>
      <c r="N34" s="13"/>
      <c r="O34" s="13"/>
      <c r="P34" s="13"/>
    </row>
    <row r="35" spans="2:16">
      <c r="B35" s="38"/>
      <c r="C35" s="64">
        <v>40781</v>
      </c>
      <c r="D35" s="65">
        <v>1</v>
      </c>
      <c r="E35" s="168">
        <v>32784755.200000003</v>
      </c>
      <c r="F35" s="173">
        <v>1.6</v>
      </c>
      <c r="G35" s="40"/>
      <c r="H35" s="40"/>
      <c r="I35" s="194">
        <v>20490472</v>
      </c>
      <c r="J35" s="169">
        <v>20490472</v>
      </c>
      <c r="K35" s="194">
        <v>20490472</v>
      </c>
      <c r="L35" s="169">
        <v>20490472</v>
      </c>
      <c r="M35" s="170">
        <v>0</v>
      </c>
      <c r="N35" s="13"/>
      <c r="O35" s="13"/>
      <c r="P35" s="13"/>
    </row>
    <row r="36" spans="2:16">
      <c r="B36" s="38"/>
      <c r="C36" s="64">
        <v>40906</v>
      </c>
      <c r="D36" s="65">
        <v>1</v>
      </c>
      <c r="E36" s="168">
        <v>20490472</v>
      </c>
      <c r="F36" s="173">
        <v>1</v>
      </c>
      <c r="G36" s="40"/>
      <c r="H36" s="40"/>
      <c r="I36" s="194">
        <v>20490472</v>
      </c>
      <c r="J36" s="169">
        <v>20490472</v>
      </c>
      <c r="K36" s="194">
        <v>20490472</v>
      </c>
      <c r="L36" s="169">
        <v>20490472</v>
      </c>
      <c r="M36" s="170">
        <v>0</v>
      </c>
      <c r="N36" s="13"/>
      <c r="O36" s="13"/>
      <c r="P36" s="13"/>
    </row>
    <row r="37" spans="2:16">
      <c r="B37" s="38"/>
      <c r="C37" s="64">
        <v>40994</v>
      </c>
      <c r="D37" s="65">
        <v>1</v>
      </c>
      <c r="E37" s="168">
        <v>40776039.280000001</v>
      </c>
      <c r="F37" s="173">
        <v>1.99</v>
      </c>
      <c r="G37" s="40"/>
      <c r="H37" s="40"/>
      <c r="I37" s="194">
        <v>20490472</v>
      </c>
      <c r="J37" s="169">
        <v>20490472</v>
      </c>
      <c r="K37" s="194">
        <v>20490472</v>
      </c>
      <c r="L37" s="169">
        <v>20490472</v>
      </c>
      <c r="M37" s="170">
        <v>0</v>
      </c>
      <c r="N37" s="13"/>
      <c r="O37" s="13"/>
      <c r="P37" s="13"/>
    </row>
    <row r="38" spans="2:16">
      <c r="B38" s="38"/>
      <c r="C38" s="64">
        <v>41177</v>
      </c>
      <c r="D38" s="65">
        <v>1</v>
      </c>
      <c r="E38" s="168">
        <v>21924805.040000003</v>
      </c>
      <c r="F38" s="173">
        <v>1.07</v>
      </c>
      <c r="G38" s="40"/>
      <c r="H38" s="40"/>
      <c r="I38" s="194">
        <v>20490472</v>
      </c>
      <c r="J38" s="169">
        <v>20490472</v>
      </c>
      <c r="K38" s="194">
        <v>20490472</v>
      </c>
      <c r="L38" s="169">
        <v>20490472</v>
      </c>
      <c r="M38" s="170">
        <v>0</v>
      </c>
      <c r="N38" s="13"/>
      <c r="O38" s="13"/>
      <c r="P38" s="13"/>
    </row>
    <row r="39" spans="2:16">
      <c r="B39" s="38"/>
      <c r="C39" s="64">
        <v>41255</v>
      </c>
      <c r="D39" s="65">
        <v>1</v>
      </c>
      <c r="E39" s="168">
        <v>32784755.200000003</v>
      </c>
      <c r="F39" s="173">
        <v>1.6</v>
      </c>
      <c r="G39" s="40"/>
      <c r="H39" s="40"/>
      <c r="I39" s="194">
        <v>20490472</v>
      </c>
      <c r="J39" s="169">
        <v>20490472</v>
      </c>
      <c r="K39" s="194">
        <v>20490472</v>
      </c>
      <c r="L39" s="169">
        <v>20490472</v>
      </c>
      <c r="M39" s="170">
        <v>0</v>
      </c>
      <c r="N39" s="13"/>
      <c r="O39" s="13"/>
      <c r="P39" s="13"/>
    </row>
    <row r="40" spans="2:16">
      <c r="B40" s="38"/>
      <c r="C40" s="64">
        <v>41355</v>
      </c>
      <c r="D40" s="65">
        <v>1</v>
      </c>
      <c r="E40" s="168">
        <v>54982402</v>
      </c>
      <c r="F40" s="173">
        <v>2.6833155429508895</v>
      </c>
      <c r="G40" s="40"/>
      <c r="H40" s="40"/>
      <c r="I40" s="194">
        <v>20490472</v>
      </c>
      <c r="J40" s="169">
        <v>20490472</v>
      </c>
      <c r="K40" s="194">
        <v>20490472</v>
      </c>
      <c r="L40" s="169">
        <v>20490472</v>
      </c>
      <c r="M40" s="170">
        <v>0</v>
      </c>
      <c r="N40" s="13"/>
      <c r="O40" s="13"/>
      <c r="P40" s="13"/>
    </row>
    <row r="41" spans="2:16">
      <c r="B41" s="38"/>
      <c r="C41" s="64">
        <v>41528</v>
      </c>
      <c r="D41" s="65">
        <v>1</v>
      </c>
      <c r="E41" s="168">
        <v>32784755.200000003</v>
      </c>
      <c r="F41" s="173">
        <v>1.6</v>
      </c>
      <c r="G41" s="40"/>
      <c r="H41" s="40"/>
      <c r="I41" s="194">
        <v>20490472</v>
      </c>
      <c r="J41" s="169">
        <v>20490472</v>
      </c>
      <c r="K41" s="194">
        <v>20490472</v>
      </c>
      <c r="L41" s="169">
        <v>20490472</v>
      </c>
      <c r="M41" s="170">
        <v>0</v>
      </c>
      <c r="N41" s="13"/>
      <c r="O41" s="13"/>
      <c r="P41" s="13"/>
    </row>
    <row r="42" spans="2:16">
      <c r="B42" s="38"/>
      <c r="C42" s="64">
        <v>41621</v>
      </c>
      <c r="D42" s="65">
        <v>1</v>
      </c>
      <c r="E42" s="168">
        <v>49244919.679999992</v>
      </c>
      <c r="F42" s="173">
        <v>2.4033082146667968</v>
      </c>
      <c r="G42" s="40"/>
      <c r="H42" s="40"/>
      <c r="I42" s="194">
        <v>20490472</v>
      </c>
      <c r="J42" s="169">
        <v>20490472</v>
      </c>
      <c r="K42" s="194">
        <v>20490472</v>
      </c>
      <c r="L42" s="169">
        <v>20490472</v>
      </c>
      <c r="M42" s="170">
        <v>0</v>
      </c>
      <c r="N42" s="13"/>
      <c r="O42" s="13"/>
      <c r="P42" s="13"/>
    </row>
    <row r="43" spans="2:16">
      <c r="B43" s="38"/>
      <c r="C43" s="64">
        <v>41726</v>
      </c>
      <c r="D43" s="65">
        <v>1</v>
      </c>
      <c r="E43" s="168">
        <v>40161325.119999997</v>
      </c>
      <c r="F43" s="173">
        <v>1.96</v>
      </c>
      <c r="G43" s="40"/>
      <c r="H43" s="40"/>
      <c r="I43" s="194">
        <v>20490472</v>
      </c>
      <c r="J43" s="169">
        <v>20490472</v>
      </c>
      <c r="K43" s="194">
        <v>20490472</v>
      </c>
      <c r="L43" s="169">
        <v>20490472</v>
      </c>
      <c r="M43" s="170">
        <v>0</v>
      </c>
      <c r="N43" s="13"/>
      <c r="O43" s="13"/>
      <c r="P43" s="13"/>
    </row>
    <row r="44" spans="2:16">
      <c r="B44" s="38"/>
      <c r="C44" s="64">
        <v>41894</v>
      </c>
      <c r="D44" s="65">
        <v>1</v>
      </c>
      <c r="E44" s="168">
        <v>40980944</v>
      </c>
      <c r="F44" s="173">
        <v>2</v>
      </c>
      <c r="G44" s="40"/>
      <c r="H44" s="40"/>
      <c r="I44" s="194">
        <v>20490472</v>
      </c>
      <c r="J44" s="169">
        <v>20490472</v>
      </c>
      <c r="K44" s="194">
        <v>20490472</v>
      </c>
      <c r="L44" s="169">
        <v>20490472</v>
      </c>
      <c r="M44" s="170">
        <v>0</v>
      </c>
      <c r="N44" s="13"/>
      <c r="O44" s="13"/>
      <c r="P44" s="13"/>
    </row>
    <row r="45" spans="2:16">
      <c r="B45" s="38"/>
      <c r="C45" s="64">
        <v>41991</v>
      </c>
      <c r="D45" s="65">
        <v>1</v>
      </c>
      <c r="E45" s="168">
        <v>40980944</v>
      </c>
      <c r="F45" s="173">
        <v>2</v>
      </c>
      <c r="G45" s="196"/>
      <c r="H45" s="40"/>
      <c r="I45" s="169">
        <v>20490472</v>
      </c>
      <c r="J45" s="169">
        <v>20490472</v>
      </c>
      <c r="K45" s="169">
        <v>20490472</v>
      </c>
      <c r="L45" s="169">
        <v>20490472</v>
      </c>
      <c r="M45" s="170">
        <v>0</v>
      </c>
      <c r="N45" s="13"/>
      <c r="O45" s="13"/>
      <c r="P45" s="13"/>
    </row>
    <row r="46" spans="2:16">
      <c r="B46" s="38"/>
      <c r="C46" s="64">
        <v>42086</v>
      </c>
      <c r="D46" s="65">
        <v>1</v>
      </c>
      <c r="E46" s="168">
        <v>64135177.359999999</v>
      </c>
      <c r="F46" s="173">
        <v>3.13</v>
      </c>
      <c r="G46" s="196"/>
      <c r="H46" s="40"/>
      <c r="I46" s="169">
        <v>20490472</v>
      </c>
      <c r="J46" s="169">
        <v>20490472</v>
      </c>
      <c r="K46" s="169">
        <v>20490472</v>
      </c>
      <c r="L46" s="169">
        <v>20490472</v>
      </c>
      <c r="M46" s="170">
        <v>0</v>
      </c>
      <c r="N46" s="13"/>
      <c r="O46" s="13"/>
      <c r="P46" s="13"/>
    </row>
    <row r="47" spans="2:16">
      <c r="B47" s="38"/>
      <c r="C47" s="64">
        <v>42459</v>
      </c>
      <c r="D47" s="65">
        <v>1</v>
      </c>
      <c r="E47" s="168">
        <v>118700252</v>
      </c>
      <c r="F47" s="173">
        <v>5.7929486446188259</v>
      </c>
      <c r="G47" s="196"/>
      <c r="H47" s="40"/>
      <c r="I47" s="169">
        <v>20490472</v>
      </c>
      <c r="J47" s="169">
        <v>20490472</v>
      </c>
      <c r="K47" s="169">
        <v>20490472</v>
      </c>
      <c r="L47" s="169">
        <v>20490472</v>
      </c>
      <c r="M47" s="170">
        <v>0</v>
      </c>
      <c r="N47" s="13"/>
      <c r="O47" s="13"/>
      <c r="P47" s="13"/>
    </row>
    <row r="48" spans="2:16">
      <c r="B48" s="38"/>
      <c r="C48" s="64">
        <v>42822</v>
      </c>
      <c r="D48" s="65">
        <v>1</v>
      </c>
      <c r="E48" s="168">
        <v>115624422</v>
      </c>
      <c r="F48" s="173">
        <v>5.6428383884958828</v>
      </c>
      <c r="G48" s="196"/>
      <c r="H48" s="40"/>
      <c r="I48" s="169">
        <v>20490472</v>
      </c>
      <c r="J48" s="169">
        <v>20490472</v>
      </c>
      <c r="K48" s="169">
        <v>20490472</v>
      </c>
      <c r="L48" s="169">
        <v>20490472</v>
      </c>
      <c r="M48" s="170">
        <v>0</v>
      </c>
      <c r="N48" s="13"/>
      <c r="O48" s="13"/>
      <c r="P48" s="13"/>
    </row>
    <row r="49" spans="2:16">
      <c r="B49" s="67"/>
      <c r="C49" s="64">
        <v>43187</v>
      </c>
      <c r="D49" s="76">
        <v>1</v>
      </c>
      <c r="E49" s="168">
        <v>159348000</v>
      </c>
      <c r="F49" s="73">
        <v>7.7766876233988169</v>
      </c>
      <c r="G49" s="171"/>
      <c r="H49" s="40"/>
      <c r="I49" s="169">
        <v>20490472</v>
      </c>
      <c r="J49" s="169">
        <v>20490472</v>
      </c>
      <c r="K49" s="169">
        <v>20490472</v>
      </c>
      <c r="L49" s="169">
        <v>20490472</v>
      </c>
      <c r="M49" s="170">
        <v>0</v>
      </c>
      <c r="N49" s="19"/>
      <c r="O49" s="13"/>
      <c r="P49" s="13"/>
    </row>
    <row r="50" spans="2:16">
      <c r="B50" s="38"/>
      <c r="C50" s="64">
        <v>43551</v>
      </c>
      <c r="D50" s="65">
        <v>1</v>
      </c>
      <c r="E50" s="168">
        <v>114474000</v>
      </c>
      <c r="F50" s="173">
        <v>5.586694147406658</v>
      </c>
      <c r="G50" s="196"/>
      <c r="H50" s="40"/>
      <c r="I50" s="169">
        <v>20490472</v>
      </c>
      <c r="J50" s="169">
        <v>20490472</v>
      </c>
      <c r="K50" s="169">
        <v>20490472</v>
      </c>
      <c r="L50" s="169">
        <v>20490472</v>
      </c>
      <c r="M50" s="170">
        <v>0</v>
      </c>
      <c r="N50" s="13"/>
      <c r="O50" s="13"/>
      <c r="P50" s="13"/>
    </row>
    <row r="51" spans="2:16">
      <c r="B51" s="67"/>
      <c r="C51" s="64">
        <v>44005</v>
      </c>
      <c r="D51" s="76">
        <v>1</v>
      </c>
      <c r="E51" s="168">
        <v>97944456.160000011</v>
      </c>
      <c r="F51" s="73">
        <v>4.78</v>
      </c>
      <c r="G51" s="171"/>
      <c r="H51" s="40"/>
      <c r="I51" s="169">
        <v>20490472</v>
      </c>
      <c r="J51" s="169">
        <v>20490472</v>
      </c>
      <c r="K51" s="169">
        <v>20490472</v>
      </c>
      <c r="L51" s="169">
        <v>20490472</v>
      </c>
      <c r="M51" s="170">
        <v>0</v>
      </c>
      <c r="N51" s="19"/>
      <c r="O51" s="20"/>
      <c r="P51" s="17"/>
    </row>
    <row r="52" spans="2:16">
      <c r="B52" s="67"/>
      <c r="C52" s="64">
        <v>44280</v>
      </c>
      <c r="D52" s="76">
        <v>1</v>
      </c>
      <c r="E52" s="168">
        <v>54709560.240000002</v>
      </c>
      <c r="F52" s="73">
        <v>2.67</v>
      </c>
      <c r="G52" s="171"/>
      <c r="H52" s="40"/>
      <c r="I52" s="169">
        <v>20490472</v>
      </c>
      <c r="J52" s="169">
        <v>20490472</v>
      </c>
      <c r="K52" s="169">
        <v>20490472</v>
      </c>
      <c r="L52" s="169">
        <v>20490472</v>
      </c>
      <c r="M52" s="170">
        <v>0</v>
      </c>
      <c r="N52" s="19"/>
      <c r="O52" s="21"/>
      <c r="P52" s="17"/>
    </row>
    <row r="53" spans="2:16" s="38" customFormat="1">
      <c r="C53" s="64">
        <v>44651</v>
      </c>
      <c r="D53" s="65">
        <v>1</v>
      </c>
      <c r="E53" s="79">
        <v>76429460.560000002</v>
      </c>
      <c r="F53" s="80">
        <v>3.73</v>
      </c>
      <c r="G53" s="81"/>
      <c r="H53" s="68"/>
      <c r="I53" s="69">
        <v>20490472</v>
      </c>
      <c r="J53" s="69">
        <v>20490472</v>
      </c>
      <c r="K53" s="69">
        <v>20490472</v>
      </c>
      <c r="L53" s="69">
        <v>20490472</v>
      </c>
      <c r="M53" s="70">
        <v>0</v>
      </c>
    </row>
    <row r="54" spans="2:16" s="38" customFormat="1">
      <c r="B54" s="114"/>
      <c r="C54" s="64">
        <v>45015</v>
      </c>
      <c r="D54" s="65">
        <v>1</v>
      </c>
      <c r="E54" s="72">
        <v>59256433.079999998</v>
      </c>
      <c r="F54" s="73">
        <v>2.8919018107537982</v>
      </c>
      <c r="G54" s="68"/>
      <c r="H54" s="68"/>
      <c r="I54" s="69">
        <v>20490472</v>
      </c>
      <c r="J54" s="69">
        <v>20490472</v>
      </c>
      <c r="K54" s="69">
        <v>20490472</v>
      </c>
      <c r="L54" s="69">
        <v>20490472</v>
      </c>
      <c r="M54" s="70">
        <v>0</v>
      </c>
    </row>
    <row r="55" spans="2:16" s="38" customFormat="1">
      <c r="B55" s="114"/>
      <c r="C55" s="64">
        <v>45378</v>
      </c>
      <c r="D55" s="65">
        <v>1</v>
      </c>
      <c r="E55" s="72">
        <v>66780277.869999997</v>
      </c>
      <c r="F55" s="73">
        <f>E55/K55</f>
        <v>3.2590892913545377</v>
      </c>
      <c r="G55" s="68"/>
      <c r="H55" s="68"/>
      <c r="I55" s="69">
        <v>20490472</v>
      </c>
      <c r="J55" s="69">
        <v>20490472</v>
      </c>
      <c r="K55" s="69">
        <v>20490472</v>
      </c>
      <c r="L55" s="69">
        <v>20490472</v>
      </c>
      <c r="M55" s="70">
        <v>0</v>
      </c>
    </row>
    <row r="56" spans="2:16" s="38" customFormat="1">
      <c r="B56" s="121"/>
      <c r="C56" s="122">
        <v>45743</v>
      </c>
      <c r="D56" s="123">
        <v>1</v>
      </c>
      <c r="E56" s="124">
        <v>70575162.189999998</v>
      </c>
      <c r="F56" s="125">
        <f>E56/K56</f>
        <v>3.4442916781028763</v>
      </c>
      <c r="G56" s="126"/>
      <c r="H56" s="126"/>
      <c r="I56" s="127">
        <v>20490472</v>
      </c>
      <c r="J56" s="127">
        <v>20490472</v>
      </c>
      <c r="K56" s="127">
        <v>20490472</v>
      </c>
      <c r="L56" s="127">
        <v>20490472</v>
      </c>
      <c r="M56" s="128">
        <v>0</v>
      </c>
    </row>
  </sheetData>
  <mergeCells count="1">
    <mergeCell ref="B3:M3"/>
  </mergeCells>
  <pageMargins left="0.7" right="0.7" top="0.75" bottom="0.75" header="0.3" footer="0.3"/>
  <drawing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577E0-209D-4597-91E2-CAE23572508E}">
  <sheetPr codeName="Hoja4"/>
  <dimension ref="A1:AW40"/>
  <sheetViews>
    <sheetView showGridLines="0" topLeftCell="B22" zoomScale="75" zoomScaleNormal="75" workbookViewId="0">
      <selection activeCell="K46" sqref="K46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65</v>
      </c>
      <c r="C6" s="64">
        <v>37328</v>
      </c>
      <c r="D6" s="65">
        <v>0.04</v>
      </c>
      <c r="E6" s="172">
        <v>5533690.9211999997</v>
      </c>
      <c r="F6" s="173">
        <v>0.12889999999999999</v>
      </c>
      <c r="G6" s="40"/>
      <c r="H6" s="40"/>
      <c r="I6" s="194">
        <v>1710051.2</v>
      </c>
      <c r="J6" s="169">
        <v>1710051.2</v>
      </c>
      <c r="K6" s="194">
        <v>42751280</v>
      </c>
      <c r="L6" s="169">
        <v>42751280</v>
      </c>
      <c r="M6" s="170">
        <v>0</v>
      </c>
      <c r="N6" s="13"/>
      <c r="O6" s="13"/>
      <c r="P6" s="13"/>
      <c r="Q6" s="13"/>
    </row>
    <row r="7" spans="2:49">
      <c r="B7" s="38"/>
      <c r="C7" s="64">
        <v>37544</v>
      </c>
      <c r="D7" s="65">
        <v>0.04</v>
      </c>
      <c r="E7" s="168">
        <v>6439516.2000000002</v>
      </c>
      <c r="F7" s="73">
        <v>0.15</v>
      </c>
      <c r="G7" s="40"/>
      <c r="H7" s="40"/>
      <c r="I7" s="194">
        <v>1717204.32</v>
      </c>
      <c r="J7" s="169">
        <v>1717204.32</v>
      </c>
      <c r="K7" s="194">
        <v>42930108</v>
      </c>
      <c r="L7" s="169">
        <v>42930108</v>
      </c>
      <c r="M7" s="170">
        <v>0</v>
      </c>
      <c r="N7" s="13"/>
      <c r="O7" s="13"/>
      <c r="P7" s="13"/>
      <c r="Q7" s="13"/>
    </row>
    <row r="8" spans="2:49">
      <c r="B8" s="38"/>
      <c r="C8" s="64">
        <v>37707</v>
      </c>
      <c r="D8" s="65">
        <v>0.04</v>
      </c>
      <c r="E8" s="168">
        <v>6980435.5608000001</v>
      </c>
      <c r="F8" s="73">
        <v>0.16259999999999999</v>
      </c>
      <c r="G8" s="40"/>
      <c r="H8" s="40"/>
      <c r="I8" s="194">
        <v>1717204.32</v>
      </c>
      <c r="J8" s="169">
        <v>1717204.32</v>
      </c>
      <c r="K8" s="194">
        <v>42930108</v>
      </c>
      <c r="L8" s="169">
        <v>42930108</v>
      </c>
      <c r="M8" s="170">
        <v>0</v>
      </c>
      <c r="N8" s="13"/>
      <c r="O8" s="13"/>
    </row>
    <row r="9" spans="2:49">
      <c r="B9" s="38"/>
      <c r="C9" s="64">
        <v>37921</v>
      </c>
      <c r="D9" s="65">
        <v>0.04</v>
      </c>
      <c r="E9" s="168">
        <v>6412337.0999999996</v>
      </c>
      <c r="F9" s="173">
        <v>0.14936689886734036</v>
      </c>
      <c r="G9" s="40"/>
      <c r="H9" s="40"/>
      <c r="I9" s="194">
        <v>1717204.32</v>
      </c>
      <c r="J9" s="169">
        <v>1717204.32</v>
      </c>
      <c r="K9" s="194">
        <v>42930108</v>
      </c>
      <c r="L9" s="169">
        <v>42930108</v>
      </c>
      <c r="M9" s="170">
        <v>0</v>
      </c>
      <c r="N9" s="13"/>
      <c r="O9" s="13"/>
    </row>
    <row r="10" spans="2:49">
      <c r="B10" s="38"/>
      <c r="C10" s="64">
        <v>38072</v>
      </c>
      <c r="D10" s="65">
        <v>0.04</v>
      </c>
      <c r="E10" s="168">
        <v>6151884.4764</v>
      </c>
      <c r="F10" s="173">
        <v>0.14330000000000001</v>
      </c>
      <c r="G10" s="40"/>
      <c r="H10" s="40"/>
      <c r="I10" s="194">
        <v>1717204.32</v>
      </c>
      <c r="J10" s="169">
        <v>1717204.32</v>
      </c>
      <c r="K10" s="194">
        <v>42930108</v>
      </c>
      <c r="L10" s="169">
        <v>42930108</v>
      </c>
      <c r="M10" s="170">
        <v>0</v>
      </c>
      <c r="N10" s="13"/>
      <c r="O10" s="13"/>
    </row>
    <row r="11" spans="2:49">
      <c r="B11" s="38"/>
      <c r="C11" s="64">
        <v>38194</v>
      </c>
      <c r="D11" s="65">
        <v>0.04</v>
      </c>
      <c r="E11" s="168">
        <v>4293010.8</v>
      </c>
      <c r="F11" s="173">
        <v>0.1</v>
      </c>
      <c r="G11" s="40"/>
      <c r="H11" s="40"/>
      <c r="I11" s="194">
        <v>1717204.32</v>
      </c>
      <c r="J11" s="169">
        <v>1717204.32</v>
      </c>
      <c r="K11" s="194">
        <v>42930108</v>
      </c>
      <c r="L11" s="169">
        <v>42930108</v>
      </c>
      <c r="M11" s="170">
        <v>0</v>
      </c>
      <c r="N11" s="13"/>
      <c r="O11" s="13"/>
    </row>
    <row r="12" spans="2:49">
      <c r="B12" s="38"/>
      <c r="C12" s="64">
        <v>38282</v>
      </c>
      <c r="D12" s="65">
        <v>0.04</v>
      </c>
      <c r="E12" s="168">
        <v>2137273.4500000002</v>
      </c>
      <c r="F12" s="173">
        <v>0.05</v>
      </c>
      <c r="G12" s="40"/>
      <c r="H12" s="40"/>
      <c r="I12" s="194">
        <v>1717204.32</v>
      </c>
      <c r="J12" s="169">
        <v>1717204.32</v>
      </c>
      <c r="K12" s="194">
        <v>42930108</v>
      </c>
      <c r="L12" s="169">
        <v>42930108</v>
      </c>
      <c r="M12" s="170">
        <v>0</v>
      </c>
      <c r="N12" s="13"/>
      <c r="O12" s="13"/>
    </row>
    <row r="13" spans="2:49">
      <c r="B13" s="38"/>
      <c r="C13" s="64">
        <v>38320</v>
      </c>
      <c r="D13" s="65">
        <v>0.04</v>
      </c>
      <c r="E13" s="168">
        <v>4274489</v>
      </c>
      <c r="F13" s="173">
        <v>0.1</v>
      </c>
      <c r="G13" s="40"/>
      <c r="H13" s="40"/>
      <c r="I13" s="194">
        <v>1717204.32</v>
      </c>
      <c r="J13" s="169">
        <v>1717204.32</v>
      </c>
      <c r="K13" s="194">
        <v>42930108</v>
      </c>
      <c r="L13" s="169">
        <v>42930108</v>
      </c>
      <c r="M13" s="170">
        <v>0</v>
      </c>
      <c r="N13" s="13"/>
      <c r="O13" s="13"/>
    </row>
    <row r="14" spans="2:49">
      <c r="B14" s="38"/>
      <c r="C14" s="64">
        <v>38425</v>
      </c>
      <c r="D14" s="65">
        <v>0.04</v>
      </c>
      <c r="E14" s="168">
        <v>3588400.94</v>
      </c>
      <c r="F14" s="173">
        <v>8.3587046648007493E-2</v>
      </c>
      <c r="G14" s="40"/>
      <c r="H14" s="40"/>
      <c r="I14" s="194">
        <v>1717204.32</v>
      </c>
      <c r="J14" s="169">
        <v>1717204.32</v>
      </c>
      <c r="K14" s="194">
        <v>42930108</v>
      </c>
      <c r="L14" s="169">
        <v>42930108</v>
      </c>
      <c r="M14" s="170">
        <v>0</v>
      </c>
      <c r="N14" s="13"/>
      <c r="O14" s="13"/>
    </row>
    <row r="15" spans="2:49">
      <c r="B15" s="38"/>
      <c r="C15" s="64">
        <v>38510</v>
      </c>
      <c r="D15" s="65">
        <v>0.04</v>
      </c>
      <c r="E15" s="168">
        <v>5984236.1600000001</v>
      </c>
      <c r="F15" s="173">
        <v>0.14000000000000001</v>
      </c>
      <c r="G15" s="40"/>
      <c r="H15" s="40"/>
      <c r="I15" s="194">
        <v>1717204.32</v>
      </c>
      <c r="J15" s="169">
        <v>1717204.32</v>
      </c>
      <c r="K15" s="194">
        <v>42930108</v>
      </c>
      <c r="L15" s="169">
        <v>42930108</v>
      </c>
      <c r="M15" s="170">
        <v>0</v>
      </c>
      <c r="N15" s="13"/>
      <c r="O15" s="13"/>
    </row>
    <row r="16" spans="2:49">
      <c r="B16" s="38"/>
      <c r="C16" s="64">
        <v>38670</v>
      </c>
      <c r="D16" s="65">
        <v>0.04</v>
      </c>
      <c r="E16" s="168">
        <v>5984155.0999999996</v>
      </c>
      <c r="F16" s="173">
        <v>0.14000000000000001</v>
      </c>
      <c r="G16" s="40"/>
      <c r="H16" s="40"/>
      <c r="I16" s="194">
        <v>1717204.32</v>
      </c>
      <c r="J16" s="169">
        <v>1717204.32</v>
      </c>
      <c r="K16" s="194">
        <v>42930108</v>
      </c>
      <c r="L16" s="169">
        <v>42930108</v>
      </c>
      <c r="M16" s="170">
        <v>0</v>
      </c>
      <c r="N16" s="13"/>
      <c r="O16" s="13"/>
    </row>
    <row r="17" spans="2:15">
      <c r="B17" s="38"/>
      <c r="C17" s="64">
        <v>38791</v>
      </c>
      <c r="D17" s="65">
        <v>0.04</v>
      </c>
      <c r="E17" s="168">
        <v>1880734.45</v>
      </c>
      <c r="F17" s="73">
        <v>4.3809217763905929E-2</v>
      </c>
      <c r="G17" s="40"/>
      <c r="H17" s="40"/>
      <c r="I17" s="194">
        <v>1717204.32</v>
      </c>
      <c r="J17" s="169">
        <v>1717204.32</v>
      </c>
      <c r="K17" s="194">
        <v>42930108</v>
      </c>
      <c r="L17" s="169">
        <v>42930108</v>
      </c>
      <c r="M17" s="170">
        <v>0</v>
      </c>
      <c r="N17" s="15"/>
      <c r="O17" s="13"/>
    </row>
    <row r="18" spans="2:15">
      <c r="B18" s="38"/>
      <c r="C18" s="64">
        <v>38915</v>
      </c>
      <c r="D18" s="65">
        <v>0.04</v>
      </c>
      <c r="E18" s="168">
        <v>7480193.8799999999</v>
      </c>
      <c r="F18" s="73">
        <v>0.17499762963900142</v>
      </c>
      <c r="G18" s="40"/>
      <c r="H18" s="40"/>
      <c r="I18" s="194">
        <v>1717204.32</v>
      </c>
      <c r="J18" s="169">
        <v>1717204.32</v>
      </c>
      <c r="K18" s="194">
        <v>42930108</v>
      </c>
      <c r="L18" s="169">
        <v>42930108</v>
      </c>
      <c r="M18" s="170">
        <v>0</v>
      </c>
      <c r="N18" s="15"/>
      <c r="O18" s="13"/>
    </row>
    <row r="19" spans="2:15">
      <c r="B19" s="38"/>
      <c r="C19" s="64">
        <v>39043</v>
      </c>
      <c r="D19" s="65">
        <v>0.04</v>
      </c>
      <c r="E19" s="168">
        <v>7480032</v>
      </c>
      <c r="F19" s="173">
        <v>0.17499999999999999</v>
      </c>
      <c r="G19" s="40"/>
      <c r="H19" s="40"/>
      <c r="I19" s="194">
        <v>1717204.32</v>
      </c>
      <c r="J19" s="169">
        <v>1717204.32</v>
      </c>
      <c r="K19" s="194">
        <v>42930108</v>
      </c>
      <c r="L19" s="169">
        <v>42930108</v>
      </c>
      <c r="M19" s="170">
        <v>0</v>
      </c>
      <c r="N19" s="15"/>
      <c r="O19" s="13"/>
    </row>
    <row r="20" spans="2:15">
      <c r="B20" s="38"/>
      <c r="C20" s="64">
        <v>39153</v>
      </c>
      <c r="D20" s="65">
        <v>0.04</v>
      </c>
      <c r="E20" s="195">
        <v>1773836.15</v>
      </c>
      <c r="F20" s="173">
        <v>4.1500000000000002E-2</v>
      </c>
      <c r="G20" s="40"/>
      <c r="H20" s="40"/>
      <c r="I20" s="194">
        <v>1717204.32</v>
      </c>
      <c r="J20" s="169">
        <v>1717204.32</v>
      </c>
      <c r="K20" s="194">
        <v>42930108</v>
      </c>
      <c r="L20" s="169">
        <v>42930108</v>
      </c>
      <c r="M20" s="170">
        <v>0</v>
      </c>
      <c r="N20" s="15"/>
      <c r="O20" s="13"/>
    </row>
    <row r="21" spans="2:15">
      <c r="B21" s="38"/>
      <c r="C21" s="64">
        <v>39266</v>
      </c>
      <c r="D21" s="65">
        <v>0.04</v>
      </c>
      <c r="E21" s="195">
        <v>8586021.5999999996</v>
      </c>
      <c r="F21" s="173">
        <v>0.2</v>
      </c>
      <c r="G21" s="40"/>
      <c r="H21" s="40"/>
      <c r="I21" s="194">
        <v>1717204.32</v>
      </c>
      <c r="J21" s="169">
        <v>1717204.32</v>
      </c>
      <c r="K21" s="194">
        <v>42930108</v>
      </c>
      <c r="L21" s="169">
        <v>42930108</v>
      </c>
      <c r="M21" s="170">
        <v>0</v>
      </c>
      <c r="N21" s="15"/>
      <c r="O21" s="13"/>
    </row>
    <row r="22" spans="2:15">
      <c r="B22" s="38"/>
      <c r="C22" s="64">
        <v>39405</v>
      </c>
      <c r="D22" s="65">
        <v>0.04</v>
      </c>
      <c r="E22" s="195">
        <v>8586021.5999999996</v>
      </c>
      <c r="F22" s="173">
        <v>0.2</v>
      </c>
      <c r="G22" s="40"/>
      <c r="H22" s="40"/>
      <c r="I22" s="194">
        <v>1717204.32</v>
      </c>
      <c r="J22" s="169">
        <v>1717204.32</v>
      </c>
      <c r="K22" s="194">
        <v>42930108</v>
      </c>
      <c r="L22" s="169">
        <v>42930108</v>
      </c>
      <c r="M22" s="170">
        <v>0</v>
      </c>
      <c r="N22" s="15"/>
      <c r="O22" s="13"/>
    </row>
    <row r="23" spans="2:15">
      <c r="B23" s="38"/>
      <c r="C23" s="64">
        <v>39528</v>
      </c>
      <c r="D23" s="65">
        <v>0.04</v>
      </c>
      <c r="E23" s="195">
        <v>1953319.9139999999</v>
      </c>
      <c r="F23" s="173">
        <v>4.5499999999999999E-2</v>
      </c>
      <c r="G23" s="40"/>
      <c r="H23" s="40"/>
      <c r="I23" s="194">
        <v>1717204.32</v>
      </c>
      <c r="J23" s="169">
        <v>1717204.32</v>
      </c>
      <c r="K23" s="194">
        <v>42930108</v>
      </c>
      <c r="L23" s="169">
        <v>42930108</v>
      </c>
      <c r="M23" s="170">
        <v>0</v>
      </c>
      <c r="N23" s="15"/>
      <c r="O23" s="13"/>
    </row>
    <row r="24" spans="2:15">
      <c r="B24" s="38"/>
      <c r="C24" s="64">
        <v>39637</v>
      </c>
      <c r="D24" s="65">
        <v>0.04</v>
      </c>
      <c r="E24" s="195">
        <v>6868817.2800000003</v>
      </c>
      <c r="F24" s="173">
        <v>0.16</v>
      </c>
      <c r="G24" s="40"/>
      <c r="H24" s="40"/>
      <c r="I24" s="194">
        <v>1717204.32</v>
      </c>
      <c r="J24" s="169">
        <v>1717204.32</v>
      </c>
      <c r="K24" s="194">
        <v>42930108</v>
      </c>
      <c r="L24" s="169">
        <v>42930108</v>
      </c>
      <c r="M24" s="170">
        <v>0</v>
      </c>
      <c r="N24" s="15"/>
      <c r="O24" s="13"/>
    </row>
    <row r="25" spans="2:15">
      <c r="B25" s="38"/>
      <c r="C25" s="64">
        <v>39765</v>
      </c>
      <c r="D25" s="65">
        <v>0.04</v>
      </c>
      <c r="E25" s="195">
        <v>4293010.8</v>
      </c>
      <c r="F25" s="173">
        <v>0.1</v>
      </c>
      <c r="G25" s="40"/>
      <c r="H25" s="40"/>
      <c r="I25" s="194">
        <v>1717204.32</v>
      </c>
      <c r="J25" s="169">
        <v>1717204.32</v>
      </c>
      <c r="K25" s="194">
        <v>42930108</v>
      </c>
      <c r="L25" s="169">
        <v>42930108</v>
      </c>
      <c r="M25" s="170">
        <v>0</v>
      </c>
      <c r="N25" s="15"/>
      <c r="O25" s="13"/>
    </row>
    <row r="26" spans="2:15">
      <c r="B26" s="38"/>
      <c r="C26" s="64">
        <v>39897</v>
      </c>
      <c r="D26" s="65">
        <v>0.04</v>
      </c>
      <c r="E26" s="195">
        <v>6732028.7999999998</v>
      </c>
      <c r="F26" s="173">
        <v>0.1575</v>
      </c>
      <c r="G26" s="40"/>
      <c r="H26" s="40"/>
      <c r="I26" s="194">
        <v>1717204.32</v>
      </c>
      <c r="J26" s="169">
        <v>1717204.32</v>
      </c>
      <c r="K26" s="194">
        <v>42930108</v>
      </c>
      <c r="L26" s="169">
        <v>42930108</v>
      </c>
      <c r="M26" s="170">
        <v>0</v>
      </c>
      <c r="N26" s="15"/>
      <c r="O26" s="13"/>
    </row>
    <row r="27" spans="2:15">
      <c r="B27" s="38"/>
      <c r="C27" s="64">
        <v>40021</v>
      </c>
      <c r="D27" s="65">
        <v>0.04</v>
      </c>
      <c r="E27" s="195">
        <v>8586021.5999999996</v>
      </c>
      <c r="F27" s="173">
        <v>0.2</v>
      </c>
      <c r="G27" s="40"/>
      <c r="H27" s="40"/>
      <c r="I27" s="194">
        <v>1717204.32</v>
      </c>
      <c r="J27" s="169">
        <v>1717204.32</v>
      </c>
      <c r="K27" s="194">
        <v>42930108</v>
      </c>
      <c r="L27" s="169">
        <v>42930108</v>
      </c>
      <c r="M27" s="170">
        <v>0</v>
      </c>
      <c r="N27" s="15"/>
      <c r="O27" s="13"/>
    </row>
    <row r="28" spans="2:15">
      <c r="B28" s="38"/>
      <c r="C28" s="64">
        <v>40129</v>
      </c>
      <c r="D28" s="65">
        <v>0.04</v>
      </c>
      <c r="E28" s="195">
        <v>8586021.5999999996</v>
      </c>
      <c r="F28" s="173">
        <v>0.2</v>
      </c>
      <c r="G28" s="40"/>
      <c r="H28" s="40"/>
      <c r="I28" s="194">
        <v>1717204.32</v>
      </c>
      <c r="J28" s="169">
        <v>1717204.32</v>
      </c>
      <c r="K28" s="194">
        <v>42930108</v>
      </c>
      <c r="L28" s="169">
        <v>42930108</v>
      </c>
      <c r="M28" s="170">
        <v>0</v>
      </c>
      <c r="N28" s="15"/>
      <c r="O28" s="13"/>
    </row>
    <row r="29" spans="2:15">
      <c r="B29" s="38"/>
      <c r="C29" s="64">
        <v>40262</v>
      </c>
      <c r="D29" s="65">
        <v>0.04</v>
      </c>
      <c r="E29" s="195">
        <v>6739597.6500000004</v>
      </c>
      <c r="F29" s="173">
        <v>0.15698999988539514</v>
      </c>
      <c r="G29" s="40"/>
      <c r="H29" s="40"/>
      <c r="I29" s="194">
        <v>1717204.32</v>
      </c>
      <c r="J29" s="169">
        <v>1717204.32</v>
      </c>
      <c r="K29" s="194">
        <v>42930108</v>
      </c>
      <c r="L29" s="169">
        <v>42930108</v>
      </c>
      <c r="M29" s="170">
        <v>0</v>
      </c>
      <c r="N29" s="15"/>
      <c r="O29" s="13"/>
    </row>
    <row r="30" spans="2:15">
      <c r="B30" s="38"/>
      <c r="C30" s="64">
        <v>40379</v>
      </c>
      <c r="D30" s="65">
        <v>0.04</v>
      </c>
      <c r="E30" s="195">
        <v>5151612.96</v>
      </c>
      <c r="F30" s="173">
        <v>0.12</v>
      </c>
      <c r="G30" s="40"/>
      <c r="H30" s="40"/>
      <c r="I30" s="194">
        <v>1717204.32</v>
      </c>
      <c r="J30" s="169">
        <v>1717204.32</v>
      </c>
      <c r="K30" s="194">
        <v>42930108</v>
      </c>
      <c r="L30" s="169">
        <v>42930108</v>
      </c>
      <c r="M30" s="170">
        <v>0</v>
      </c>
      <c r="N30" s="15"/>
      <c r="O30" s="13"/>
    </row>
    <row r="31" spans="2:15">
      <c r="B31" s="38"/>
      <c r="C31" s="64">
        <v>40626</v>
      </c>
      <c r="D31" s="65">
        <v>0.04</v>
      </c>
      <c r="E31" s="195">
        <v>6121820.2800000003</v>
      </c>
      <c r="F31" s="173">
        <v>0.14259969436834402</v>
      </c>
      <c r="G31" s="40"/>
      <c r="H31" s="40"/>
      <c r="I31" s="194">
        <v>1717204.32</v>
      </c>
      <c r="J31" s="169">
        <v>1717204.32</v>
      </c>
      <c r="K31" s="194">
        <v>42930108</v>
      </c>
      <c r="L31" s="169">
        <v>42930108</v>
      </c>
      <c r="M31" s="170">
        <v>0</v>
      </c>
      <c r="N31" s="15"/>
      <c r="O31" s="13"/>
    </row>
    <row r="32" spans="2:15">
      <c r="B32" s="38"/>
      <c r="C32" s="64">
        <v>40998</v>
      </c>
      <c r="D32" s="65">
        <v>0.04</v>
      </c>
      <c r="E32" s="195">
        <v>35923716.869999997</v>
      </c>
      <c r="F32" s="173">
        <v>0.83679539939661918</v>
      </c>
      <c r="G32" s="40"/>
      <c r="H32" s="40"/>
      <c r="I32" s="194">
        <v>1717204.32</v>
      </c>
      <c r="J32" s="169">
        <v>1717204.32</v>
      </c>
      <c r="K32" s="194">
        <v>42930108</v>
      </c>
      <c r="L32" s="169">
        <v>42930108</v>
      </c>
      <c r="M32" s="170">
        <v>0</v>
      </c>
      <c r="N32" s="15"/>
      <c r="O32" s="13"/>
    </row>
    <row r="33" spans="2:15">
      <c r="B33" s="38"/>
      <c r="C33" s="64">
        <v>41359</v>
      </c>
      <c r="D33" s="65">
        <v>0.04</v>
      </c>
      <c r="E33" s="195">
        <v>37442367.420000002</v>
      </c>
      <c r="F33" s="173">
        <v>0.87217035233174822</v>
      </c>
      <c r="G33" s="40"/>
      <c r="H33" s="40"/>
      <c r="I33" s="194">
        <v>1717204.32</v>
      </c>
      <c r="J33" s="169">
        <v>1717204.32</v>
      </c>
      <c r="K33" s="194">
        <v>42930108</v>
      </c>
      <c r="L33" s="169">
        <v>42930108</v>
      </c>
      <c r="M33" s="170">
        <v>0</v>
      </c>
      <c r="N33" s="15"/>
      <c r="O33" s="13"/>
    </row>
    <row r="34" spans="2:15">
      <c r="B34" s="38"/>
      <c r="C34" s="64">
        <v>41723</v>
      </c>
      <c r="D34" s="65">
        <v>0.04</v>
      </c>
      <c r="E34" s="168">
        <v>24916111.25</v>
      </c>
      <c r="F34" s="173">
        <v>0.58038780731695339</v>
      </c>
      <c r="G34" s="196"/>
      <c r="H34" s="40"/>
      <c r="I34" s="169">
        <v>1717204.32</v>
      </c>
      <c r="J34" s="169">
        <v>1717204.32</v>
      </c>
      <c r="K34" s="169">
        <v>42930108</v>
      </c>
      <c r="L34" s="169">
        <v>42930108</v>
      </c>
      <c r="M34" s="170">
        <v>0</v>
      </c>
      <c r="N34" s="13"/>
      <c r="O34" s="13"/>
    </row>
    <row r="35" spans="2:15">
      <c r="B35" s="38"/>
      <c r="C35" s="64">
        <v>42080</v>
      </c>
      <c r="D35" s="65">
        <v>0.04</v>
      </c>
      <c r="E35" s="168">
        <v>42740089.140000001</v>
      </c>
      <c r="F35" s="173">
        <v>0.99557376235811013</v>
      </c>
      <c r="G35" s="196"/>
      <c r="H35" s="40"/>
      <c r="I35" s="169">
        <v>1717204.32</v>
      </c>
      <c r="J35" s="169">
        <v>1717204.32</v>
      </c>
      <c r="K35" s="169">
        <v>42930108</v>
      </c>
      <c r="L35" s="169">
        <v>42930108</v>
      </c>
      <c r="M35" s="170">
        <v>0</v>
      </c>
      <c r="N35" s="13"/>
      <c r="O35" s="13"/>
    </row>
    <row r="36" spans="2:15">
      <c r="B36" s="38"/>
      <c r="C36" s="64">
        <v>42451</v>
      </c>
      <c r="D36" s="65">
        <v>0.04</v>
      </c>
      <c r="E36" s="168">
        <v>53508275.159999996</v>
      </c>
      <c r="F36" s="173">
        <v>1.2464043919945413</v>
      </c>
      <c r="G36" s="196"/>
      <c r="H36" s="40"/>
      <c r="I36" s="169">
        <v>1717204.32</v>
      </c>
      <c r="J36" s="169">
        <v>1717204.32</v>
      </c>
      <c r="K36" s="169">
        <v>42930108</v>
      </c>
      <c r="L36" s="169">
        <v>42930108</v>
      </c>
      <c r="M36" s="170">
        <v>0</v>
      </c>
      <c r="N36" s="13"/>
      <c r="O36" s="13"/>
    </row>
    <row r="37" spans="2:15">
      <c r="B37" s="38"/>
      <c r="C37" s="64">
        <v>42808</v>
      </c>
      <c r="D37" s="65">
        <v>0.04</v>
      </c>
      <c r="E37" s="168">
        <v>49196843.030000001</v>
      </c>
      <c r="F37" s="173">
        <v>1.1459752915133594</v>
      </c>
      <c r="G37" s="196"/>
      <c r="H37" s="40"/>
      <c r="I37" s="169">
        <v>1717204.32</v>
      </c>
      <c r="J37" s="169">
        <v>1717204.32</v>
      </c>
      <c r="K37" s="169">
        <v>42930108</v>
      </c>
      <c r="L37" s="169">
        <v>42930108</v>
      </c>
      <c r="M37" s="170">
        <v>0</v>
      </c>
      <c r="N37" s="13"/>
      <c r="O37" s="13"/>
    </row>
    <row r="38" spans="2:15">
      <c r="B38" s="38"/>
      <c r="C38" s="64">
        <v>43186</v>
      </c>
      <c r="D38" s="65">
        <v>0.04</v>
      </c>
      <c r="E38" s="168">
        <v>29643974</v>
      </c>
      <c r="F38" s="173">
        <v>0.69051710748083839</v>
      </c>
      <c r="G38" s="196"/>
      <c r="H38" s="40"/>
      <c r="I38" s="169">
        <v>1717204.32</v>
      </c>
      <c r="J38" s="169">
        <v>1717204.32</v>
      </c>
      <c r="K38" s="169">
        <v>42930108</v>
      </c>
      <c r="L38" s="169">
        <v>42930108</v>
      </c>
      <c r="M38" s="170">
        <v>0</v>
      </c>
      <c r="N38" s="13"/>
      <c r="O38" s="13"/>
    </row>
    <row r="39" spans="2:15">
      <c r="B39" s="38"/>
      <c r="C39" s="64">
        <v>43553</v>
      </c>
      <c r="D39" s="65">
        <v>0.04</v>
      </c>
      <c r="E39" s="168">
        <v>33687618.93</v>
      </c>
      <c r="F39" s="173">
        <v>0.78470845985293114</v>
      </c>
      <c r="G39" s="196"/>
      <c r="H39" s="40"/>
      <c r="I39" s="169">
        <v>1717204.32</v>
      </c>
      <c r="J39" s="169">
        <v>1717204.32</v>
      </c>
      <c r="K39" s="169">
        <v>42930108</v>
      </c>
      <c r="L39" s="169">
        <v>42930108</v>
      </c>
      <c r="M39" s="170">
        <v>0</v>
      </c>
      <c r="N39" s="13"/>
      <c r="O39" s="13"/>
    </row>
    <row r="40" spans="2:15">
      <c r="B40" s="101"/>
      <c r="C40" s="102">
        <v>43997</v>
      </c>
      <c r="D40" s="103">
        <v>0.04</v>
      </c>
      <c r="E40" s="197">
        <v>8295798.2300000004</v>
      </c>
      <c r="F40" s="105">
        <v>0.19323963103004541</v>
      </c>
      <c r="G40" s="198"/>
      <c r="H40" s="198"/>
      <c r="I40" s="199">
        <v>1717204.32</v>
      </c>
      <c r="J40" s="199">
        <v>1717204.32</v>
      </c>
      <c r="K40" s="199">
        <v>42930108</v>
      </c>
      <c r="L40" s="199">
        <v>42930108</v>
      </c>
      <c r="M40" s="200">
        <v>0</v>
      </c>
      <c r="N40" s="19"/>
      <c r="O40" s="13"/>
    </row>
  </sheetData>
  <mergeCells count="1">
    <mergeCell ref="B3:M3"/>
  </mergeCells>
  <pageMargins left="0.7" right="0.7" top="0.75" bottom="0.75" header="0.3" footer="0.3"/>
  <drawing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34575-8E60-49A1-8011-BAE8F7F62B79}">
  <dimension ref="A1:AW7"/>
  <sheetViews>
    <sheetView showGridLines="0" topLeftCell="B1" zoomScale="75" zoomScaleNormal="75" workbookViewId="0">
      <selection activeCell="B6" sqref="B6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 s="38" customFormat="1">
      <c r="B6" s="38" t="s">
        <v>95</v>
      </c>
      <c r="C6" s="64">
        <v>45013</v>
      </c>
      <c r="D6" s="65">
        <v>1</v>
      </c>
      <c r="E6" s="79">
        <v>4852</v>
      </c>
      <c r="F6" s="80">
        <v>3.591945513769618E-3</v>
      </c>
      <c r="G6" s="68"/>
      <c r="H6" s="68"/>
      <c r="I6" s="98">
        <v>1350800</v>
      </c>
      <c r="J6" s="69">
        <v>1350800</v>
      </c>
      <c r="K6" s="98">
        <v>1350800</v>
      </c>
      <c r="L6" s="69">
        <v>1350800</v>
      </c>
      <c r="M6" s="70">
        <v>0</v>
      </c>
    </row>
    <row r="7" spans="2:49" s="38" customFormat="1">
      <c r="B7" s="248"/>
      <c r="C7" s="249">
        <v>45407</v>
      </c>
      <c r="D7" s="250">
        <v>1</v>
      </c>
      <c r="E7" s="251">
        <f>134258+9910</f>
        <v>144168</v>
      </c>
      <c r="F7" s="252">
        <f>E7/I7</f>
        <v>0.10672786496890732</v>
      </c>
      <c r="G7" s="253"/>
      <c r="H7" s="253">
        <v>-756488</v>
      </c>
      <c r="I7" s="254">
        <v>1350800</v>
      </c>
      <c r="J7" s="254">
        <f>I7+H7</f>
        <v>594312</v>
      </c>
      <c r="K7" s="254">
        <v>1350800</v>
      </c>
      <c r="L7" s="254">
        <f>J7/1</f>
        <v>594312</v>
      </c>
      <c r="M7" s="255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EB134-4C4D-434D-AEB4-44D068082728}">
  <sheetPr codeName="Hoja5"/>
  <dimension ref="A1:AW17"/>
  <sheetViews>
    <sheetView showGridLines="0" topLeftCell="B1" zoomScale="75" zoomScaleNormal="75" workbookViewId="0">
      <selection activeCell="B12" sqref="A12:IV17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90" t="s">
        <v>58</v>
      </c>
      <c r="C6" s="91">
        <v>41361</v>
      </c>
      <c r="D6" s="92">
        <v>1</v>
      </c>
      <c r="E6" s="190">
        <v>18585.900000000001</v>
      </c>
      <c r="F6" s="94">
        <v>2.0651000000000003E-2</v>
      </c>
      <c r="G6" s="191"/>
      <c r="H6" s="90"/>
      <c r="I6" s="192">
        <v>900000</v>
      </c>
      <c r="J6" s="192">
        <v>900000</v>
      </c>
      <c r="K6" s="192">
        <v>900000</v>
      </c>
      <c r="L6" s="192">
        <v>900000</v>
      </c>
      <c r="M6" s="193">
        <v>0</v>
      </c>
      <c r="N6" s="23"/>
      <c r="O6" s="13"/>
      <c r="P6" s="13"/>
      <c r="Q6" s="13"/>
    </row>
    <row r="7" spans="2:49">
      <c r="B7" s="38"/>
      <c r="C7" s="64">
        <v>41753</v>
      </c>
      <c r="D7" s="65">
        <v>1</v>
      </c>
      <c r="E7" s="168">
        <v>51598</v>
      </c>
      <c r="F7" s="74">
        <v>5.733111111111111E-2</v>
      </c>
      <c r="G7" s="40"/>
      <c r="H7" s="38"/>
      <c r="I7" s="75">
        <v>900000</v>
      </c>
      <c r="J7" s="169">
        <v>900000</v>
      </c>
      <c r="K7" s="169">
        <v>900000</v>
      </c>
      <c r="L7" s="169">
        <v>900000</v>
      </c>
      <c r="M7" s="170">
        <v>0</v>
      </c>
      <c r="N7" s="13"/>
      <c r="O7" s="13"/>
      <c r="P7" s="13"/>
      <c r="Q7" s="13"/>
    </row>
    <row r="8" spans="2:49">
      <c r="B8" s="38"/>
      <c r="C8" s="64">
        <v>42132</v>
      </c>
      <c r="D8" s="65">
        <v>1</v>
      </c>
      <c r="E8" s="168">
        <v>140133.6</v>
      </c>
      <c r="F8" s="74">
        <v>0.15570400000000001</v>
      </c>
      <c r="G8" s="40"/>
      <c r="H8" s="38"/>
      <c r="I8" s="75">
        <v>900000</v>
      </c>
      <c r="J8" s="169">
        <v>900000</v>
      </c>
      <c r="K8" s="169">
        <v>900000</v>
      </c>
      <c r="L8" s="169">
        <v>900000</v>
      </c>
      <c r="M8" s="170">
        <v>0</v>
      </c>
      <c r="N8" s="13"/>
      <c r="O8" s="13"/>
    </row>
    <row r="9" spans="2:49">
      <c r="B9" s="38"/>
      <c r="C9" s="64">
        <v>42489</v>
      </c>
      <c r="D9" s="65">
        <v>1</v>
      </c>
      <c r="E9" s="168">
        <v>79292.25</v>
      </c>
      <c r="F9" s="173">
        <v>8.81025E-2</v>
      </c>
      <c r="G9" s="40">
        <v>81000</v>
      </c>
      <c r="H9" s="40"/>
      <c r="I9" s="194">
        <v>900000</v>
      </c>
      <c r="J9" s="169">
        <v>981000</v>
      </c>
      <c r="K9" s="194">
        <v>900000</v>
      </c>
      <c r="L9" s="169">
        <v>981000</v>
      </c>
      <c r="M9" s="170">
        <v>0.09</v>
      </c>
      <c r="N9" s="13"/>
      <c r="O9" s="13"/>
    </row>
    <row r="10" spans="2:49">
      <c r="B10" s="38"/>
      <c r="C10" s="64">
        <v>42845</v>
      </c>
      <c r="D10" s="65">
        <v>1</v>
      </c>
      <c r="E10" s="168">
        <v>3833</v>
      </c>
      <c r="F10" s="73">
        <v>3.9072375127420997E-3</v>
      </c>
      <c r="G10" s="40"/>
      <c r="H10" s="40"/>
      <c r="I10" s="169">
        <v>981000</v>
      </c>
      <c r="J10" s="169">
        <v>981000</v>
      </c>
      <c r="K10" s="169">
        <v>981000</v>
      </c>
      <c r="L10" s="169">
        <v>981000</v>
      </c>
      <c r="M10" s="170">
        <v>0</v>
      </c>
      <c r="N10" s="13"/>
      <c r="O10" s="13"/>
    </row>
    <row r="11" spans="2:49">
      <c r="B11" s="38"/>
      <c r="C11" s="64">
        <v>43193</v>
      </c>
      <c r="D11" s="65">
        <v>1</v>
      </c>
      <c r="E11" s="168">
        <v>100901.7</v>
      </c>
      <c r="F11" s="74">
        <v>0.10285596330275229</v>
      </c>
      <c r="G11" s="40"/>
      <c r="H11" s="38"/>
      <c r="I11" s="75">
        <v>981000</v>
      </c>
      <c r="J11" s="169">
        <v>981000</v>
      </c>
      <c r="K11" s="169">
        <v>981000</v>
      </c>
      <c r="L11" s="169">
        <v>981000</v>
      </c>
      <c r="M11" s="170">
        <v>0</v>
      </c>
      <c r="N11" s="13"/>
      <c r="O11" s="13"/>
    </row>
    <row r="12" spans="2:49" s="38" customFormat="1">
      <c r="C12" s="64">
        <v>43580</v>
      </c>
      <c r="D12" s="65">
        <v>1</v>
      </c>
      <c r="E12" s="72">
        <v>18870</v>
      </c>
      <c r="F12" s="74">
        <v>1.9235474006116207E-2</v>
      </c>
      <c r="G12" s="68"/>
      <c r="I12" s="75">
        <v>981000</v>
      </c>
      <c r="J12" s="69">
        <v>981000</v>
      </c>
      <c r="K12" s="69">
        <v>981000</v>
      </c>
      <c r="L12" s="69">
        <v>981000</v>
      </c>
      <c r="M12" s="70">
        <v>0</v>
      </c>
    </row>
    <row r="13" spans="2:49" s="38" customFormat="1">
      <c r="C13" s="64">
        <v>44001</v>
      </c>
      <c r="D13" s="65">
        <v>1</v>
      </c>
      <c r="E13" s="79">
        <v>16670.37</v>
      </c>
      <c r="F13" s="80">
        <v>1.6993241590214068E-2</v>
      </c>
      <c r="G13" s="81"/>
      <c r="H13" s="68"/>
      <c r="I13" s="69">
        <v>981000</v>
      </c>
      <c r="J13" s="69">
        <v>981000</v>
      </c>
      <c r="K13" s="69">
        <v>981000</v>
      </c>
      <c r="L13" s="69">
        <v>981000</v>
      </c>
      <c r="M13" s="70">
        <v>0</v>
      </c>
    </row>
    <row r="14" spans="2:49" s="38" customFormat="1">
      <c r="C14" s="64">
        <v>44298</v>
      </c>
      <c r="D14" s="65">
        <v>1</v>
      </c>
      <c r="E14" s="79">
        <v>5319.9</v>
      </c>
      <c r="F14" s="80">
        <f>E14/K14</f>
        <v>5.4229357798165137E-3</v>
      </c>
      <c r="G14" s="81"/>
      <c r="H14" s="68"/>
      <c r="I14" s="69">
        <v>981000</v>
      </c>
      <c r="J14" s="69">
        <v>981000</v>
      </c>
      <c r="K14" s="69">
        <v>981000</v>
      </c>
      <c r="L14" s="69">
        <v>981000</v>
      </c>
      <c r="M14" s="70">
        <v>0</v>
      </c>
    </row>
    <row r="15" spans="2:49" s="38" customFormat="1">
      <c r="C15" s="64">
        <v>44677</v>
      </c>
      <c r="D15" s="65">
        <v>1</v>
      </c>
      <c r="E15" s="79">
        <v>604.22400000000005</v>
      </c>
      <c r="F15" s="80">
        <f>E15/K15</f>
        <v>6.1592660550458716E-4</v>
      </c>
      <c r="G15" s="81"/>
      <c r="H15" s="68"/>
      <c r="I15" s="69">
        <v>981000</v>
      </c>
      <c r="J15" s="69">
        <v>981000</v>
      </c>
      <c r="K15" s="69">
        <v>981000</v>
      </c>
      <c r="L15" s="69">
        <v>981000</v>
      </c>
      <c r="M15" s="70">
        <v>0</v>
      </c>
    </row>
    <row r="16" spans="2:49" s="38" customFormat="1">
      <c r="C16" s="64">
        <v>45048</v>
      </c>
      <c r="D16" s="65">
        <v>1</v>
      </c>
      <c r="E16" s="79">
        <v>2876.2649999999999</v>
      </c>
      <c r="F16" s="80">
        <f>E16/K16</f>
        <v>2.9319724770642199E-3</v>
      </c>
      <c r="G16" s="81"/>
      <c r="H16" s="68"/>
      <c r="I16" s="69">
        <v>981000</v>
      </c>
      <c r="J16" s="69">
        <v>981000</v>
      </c>
      <c r="K16" s="69">
        <v>981000</v>
      </c>
      <c r="L16" s="69">
        <v>981000</v>
      </c>
      <c r="M16" s="70">
        <v>0</v>
      </c>
    </row>
    <row r="17" spans="2:13" s="38" customFormat="1">
      <c r="B17" s="248"/>
      <c r="C17" s="249">
        <v>45405</v>
      </c>
      <c r="D17" s="250">
        <v>1</v>
      </c>
      <c r="E17" s="251">
        <v>1049670</v>
      </c>
      <c r="F17" s="252">
        <f>E17/K17</f>
        <v>1.07</v>
      </c>
      <c r="G17" s="253"/>
      <c r="H17" s="253"/>
      <c r="I17" s="254">
        <v>981000</v>
      </c>
      <c r="J17" s="254">
        <v>981000</v>
      </c>
      <c r="K17" s="254">
        <v>981000</v>
      </c>
      <c r="L17" s="254">
        <v>981000</v>
      </c>
      <c r="M17" s="255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E0C46-4CA9-493F-BCD0-373A4C8FA0A0}">
  <sheetPr codeName="Hoja6"/>
  <dimension ref="A1:AW12"/>
  <sheetViews>
    <sheetView showGridLines="0" topLeftCell="B1" zoomScale="75" zoomScaleNormal="75" workbookViewId="0">
      <selection activeCell="B6" sqref="B6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69</v>
      </c>
      <c r="C6" s="64">
        <v>43199</v>
      </c>
      <c r="D6" s="65">
        <v>1</v>
      </c>
      <c r="E6" s="168">
        <v>51394.25</v>
      </c>
      <c r="F6" s="74">
        <v>6.4242812499999996E-2</v>
      </c>
      <c r="G6" s="40"/>
      <c r="H6" s="38"/>
      <c r="I6" s="75">
        <v>800000</v>
      </c>
      <c r="J6" s="169">
        <v>800000</v>
      </c>
      <c r="K6" s="169">
        <v>800000</v>
      </c>
      <c r="L6" s="169">
        <v>800000</v>
      </c>
      <c r="M6" s="170">
        <v>0</v>
      </c>
      <c r="N6" s="13"/>
      <c r="O6" s="13"/>
      <c r="P6" s="13"/>
      <c r="Q6" s="13"/>
    </row>
    <row r="7" spans="2:49" s="38" customFormat="1">
      <c r="C7" s="64">
        <v>43570</v>
      </c>
      <c r="D7" s="65">
        <v>1</v>
      </c>
      <c r="E7" s="79">
        <v>135669.01999999999</v>
      </c>
      <c r="F7" s="80">
        <v>0.16958627499999998</v>
      </c>
      <c r="G7" s="81"/>
      <c r="H7" s="68"/>
      <c r="I7" s="69">
        <v>800000</v>
      </c>
      <c r="J7" s="69">
        <v>800000</v>
      </c>
      <c r="K7" s="69">
        <v>800000</v>
      </c>
      <c r="L7" s="69">
        <v>800000</v>
      </c>
      <c r="M7" s="70">
        <v>0</v>
      </c>
    </row>
    <row r="8" spans="2:49" s="38" customFormat="1">
      <c r="C8" s="64">
        <v>43936</v>
      </c>
      <c r="D8" s="65">
        <v>1</v>
      </c>
      <c r="E8" s="79">
        <v>132263.38</v>
      </c>
      <c r="F8" s="80">
        <f>E8/K8</f>
        <v>0.165329225</v>
      </c>
      <c r="G8" s="81"/>
      <c r="H8" s="68"/>
      <c r="I8" s="69">
        <v>800000</v>
      </c>
      <c r="J8" s="69">
        <v>800000</v>
      </c>
      <c r="K8" s="69">
        <v>800000</v>
      </c>
      <c r="L8" s="69">
        <v>800000</v>
      </c>
      <c r="M8" s="70">
        <v>0</v>
      </c>
    </row>
    <row r="9" spans="2:49" s="38" customFormat="1">
      <c r="C9" s="64">
        <v>44315</v>
      </c>
      <c r="D9" s="65">
        <v>1</v>
      </c>
      <c r="E9" s="79">
        <v>114299.33</v>
      </c>
      <c r="F9" s="80">
        <f>E9/K9</f>
        <v>0.14287416250000001</v>
      </c>
      <c r="G9" s="81"/>
      <c r="H9" s="68"/>
      <c r="I9" s="69">
        <v>800000</v>
      </c>
      <c r="J9" s="69">
        <v>800000</v>
      </c>
      <c r="K9" s="69">
        <v>800000</v>
      </c>
      <c r="L9" s="69">
        <v>800000</v>
      </c>
      <c r="M9" s="70">
        <v>0</v>
      </c>
    </row>
    <row r="10" spans="2:49" s="38" customFormat="1">
      <c r="C10" s="64">
        <v>44697</v>
      </c>
      <c r="D10" s="65">
        <v>1</v>
      </c>
      <c r="E10" s="79">
        <v>250908.22</v>
      </c>
      <c r="F10" s="80">
        <f>E10/K10</f>
        <v>0.31363527499999999</v>
      </c>
      <c r="G10" s="81"/>
      <c r="H10" s="68"/>
      <c r="I10" s="69">
        <v>800000</v>
      </c>
      <c r="J10" s="69">
        <v>800000</v>
      </c>
      <c r="K10" s="69">
        <v>800000</v>
      </c>
      <c r="L10" s="69">
        <v>800000</v>
      </c>
      <c r="M10" s="70">
        <v>0</v>
      </c>
    </row>
    <row r="11" spans="2:49" s="38" customFormat="1">
      <c r="C11" s="64">
        <v>45043</v>
      </c>
      <c r="D11" s="65">
        <v>1</v>
      </c>
      <c r="E11" s="79">
        <v>76339.02</v>
      </c>
      <c r="F11" s="80">
        <f>E11/K11</f>
        <v>9.5423775000000002E-2</v>
      </c>
      <c r="G11" s="81"/>
      <c r="H11" s="68"/>
      <c r="I11" s="69">
        <v>800000</v>
      </c>
      <c r="J11" s="69">
        <v>800000</v>
      </c>
      <c r="K11" s="69">
        <v>800000</v>
      </c>
      <c r="L11" s="69">
        <v>800000</v>
      </c>
      <c r="M11" s="70">
        <v>0</v>
      </c>
    </row>
    <row r="12" spans="2:49" s="38" customFormat="1">
      <c r="B12" s="248"/>
      <c r="C12" s="249">
        <v>45405</v>
      </c>
      <c r="D12" s="250">
        <v>1</v>
      </c>
      <c r="E12" s="251">
        <v>70882.5</v>
      </c>
      <c r="F12" s="252">
        <f>E12/K12</f>
        <v>8.8603125000000005E-2</v>
      </c>
      <c r="G12" s="253"/>
      <c r="H12" s="253"/>
      <c r="I12" s="254">
        <v>800000</v>
      </c>
      <c r="J12" s="254">
        <v>800000</v>
      </c>
      <c r="K12" s="254">
        <v>800000</v>
      </c>
      <c r="L12" s="254">
        <v>800000</v>
      </c>
      <c r="M12" s="255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7BAEB-7DE1-4BB3-A3AE-B86D5F82EA18}">
  <sheetPr codeName="Hoja7"/>
  <dimension ref="A1:AW12"/>
  <sheetViews>
    <sheetView showGridLines="0" topLeftCell="B1" zoomScale="75" zoomScaleNormal="75" workbookViewId="0">
      <selection activeCell="B6" sqref="B6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79</v>
      </c>
      <c r="C6" s="64">
        <v>43550</v>
      </c>
      <c r="D6" s="65">
        <v>1</v>
      </c>
      <c r="E6" s="168">
        <v>1808.63</v>
      </c>
      <c r="F6" s="74">
        <v>1.0639E-3</v>
      </c>
      <c r="G6" s="40"/>
      <c r="H6" s="38"/>
      <c r="I6" s="75">
        <v>1700000</v>
      </c>
      <c r="J6" s="169">
        <v>1700000</v>
      </c>
      <c r="K6" s="169">
        <v>1700000</v>
      </c>
      <c r="L6" s="169">
        <v>1700000</v>
      </c>
      <c r="M6" s="170">
        <v>0</v>
      </c>
      <c r="N6" s="13"/>
      <c r="O6" s="13"/>
    </row>
    <row r="7" spans="2:49">
      <c r="B7" s="67"/>
      <c r="C7" s="64">
        <v>44029</v>
      </c>
      <c r="D7" s="65">
        <v>1</v>
      </c>
      <c r="E7" s="168">
        <v>0</v>
      </c>
      <c r="F7" s="73">
        <v>0</v>
      </c>
      <c r="G7" s="171"/>
      <c r="H7" s="40"/>
      <c r="I7" s="169">
        <v>1700000</v>
      </c>
      <c r="J7" s="169">
        <v>1700000</v>
      </c>
      <c r="K7" s="169">
        <v>1700000</v>
      </c>
      <c r="L7" s="169">
        <v>1700000</v>
      </c>
      <c r="M7" s="170">
        <v>0</v>
      </c>
      <c r="N7" s="19"/>
      <c r="O7" s="20"/>
    </row>
    <row r="8" spans="2:49">
      <c r="B8" s="67"/>
      <c r="C8" s="64">
        <v>44278</v>
      </c>
      <c r="D8" s="65">
        <v>1</v>
      </c>
      <c r="E8" s="168">
        <v>0</v>
      </c>
      <c r="F8" s="73">
        <v>0</v>
      </c>
      <c r="G8" s="171"/>
      <c r="H8" s="40"/>
      <c r="I8" s="169">
        <v>1700000</v>
      </c>
      <c r="J8" s="169">
        <v>1700000</v>
      </c>
      <c r="K8" s="169">
        <v>1700000</v>
      </c>
      <c r="L8" s="169">
        <v>1700000</v>
      </c>
      <c r="M8" s="170">
        <v>0</v>
      </c>
      <c r="N8" s="19"/>
      <c r="O8" s="21"/>
    </row>
    <row r="9" spans="2:49">
      <c r="B9" s="38"/>
      <c r="C9" s="64">
        <v>44649</v>
      </c>
      <c r="D9" s="65">
        <v>1</v>
      </c>
      <c r="E9" s="172">
        <v>0</v>
      </c>
      <c r="F9" s="173">
        <v>0</v>
      </c>
      <c r="G9" s="174"/>
      <c r="H9" s="40"/>
      <c r="I9" s="169">
        <v>1700000</v>
      </c>
      <c r="J9" s="169">
        <v>1700000</v>
      </c>
      <c r="K9" s="169">
        <v>1700000</v>
      </c>
      <c r="L9" s="169">
        <v>1700000</v>
      </c>
      <c r="M9" s="170">
        <v>0</v>
      </c>
      <c r="N9" s="18"/>
      <c r="O9" s="22"/>
    </row>
    <row r="10" spans="2:49" s="38" customFormat="1">
      <c r="C10" s="64">
        <v>45014</v>
      </c>
      <c r="D10" s="65">
        <v>1</v>
      </c>
      <c r="E10" s="79">
        <v>0</v>
      </c>
      <c r="F10" s="80">
        <v>0</v>
      </c>
      <c r="G10" s="81"/>
      <c r="H10" s="68"/>
      <c r="I10" s="69">
        <v>1700000</v>
      </c>
      <c r="J10" s="69">
        <v>1700000</v>
      </c>
      <c r="K10" s="69">
        <v>1700000</v>
      </c>
      <c r="L10" s="69">
        <v>1700000</v>
      </c>
      <c r="M10" s="70">
        <v>0</v>
      </c>
    </row>
    <row r="11" spans="2:49" s="38" customFormat="1">
      <c r="B11" s="114"/>
      <c r="C11" s="64">
        <v>45377</v>
      </c>
      <c r="D11" s="65">
        <v>1</v>
      </c>
      <c r="E11" s="72">
        <v>13582.45</v>
      </c>
      <c r="F11" s="73">
        <f>E11/L11</f>
        <v>7.9896764705882362E-3</v>
      </c>
      <c r="G11" s="68"/>
      <c r="H11" s="68"/>
      <c r="I11" s="69">
        <v>1700000</v>
      </c>
      <c r="J11" s="69">
        <v>1700000</v>
      </c>
      <c r="K11" s="69">
        <v>1700000</v>
      </c>
      <c r="L11" s="69">
        <v>1700000</v>
      </c>
      <c r="M11" s="70">
        <v>0</v>
      </c>
    </row>
    <row r="12" spans="2:49" s="38" customFormat="1">
      <c r="B12" s="121"/>
      <c r="C12" s="122">
        <v>45741</v>
      </c>
      <c r="D12" s="123">
        <v>1</v>
      </c>
      <c r="E12" s="124">
        <v>2726.73</v>
      </c>
      <c r="F12" s="125">
        <f>E12/L12</f>
        <v>1.6039588235294117E-3</v>
      </c>
      <c r="G12" s="126"/>
      <c r="H12" s="126"/>
      <c r="I12" s="127">
        <v>1700000</v>
      </c>
      <c r="J12" s="127">
        <v>1700000</v>
      </c>
      <c r="K12" s="127">
        <v>1700000</v>
      </c>
      <c r="L12" s="127">
        <v>1700000</v>
      </c>
      <c r="M12" s="128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ACA1E-AD1C-4283-BED9-87FA0D1D16BF}">
  <sheetPr codeName="Hoja8"/>
  <dimension ref="A1:AW13"/>
  <sheetViews>
    <sheetView showGridLines="0" topLeftCell="B3" zoomScale="75" zoomScaleNormal="75" workbookViewId="0">
      <selection activeCell="C12" sqref="C12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68</v>
      </c>
      <c r="C6" s="64">
        <v>43187</v>
      </c>
      <c r="D6" s="65">
        <v>1</v>
      </c>
      <c r="E6" s="168">
        <v>905.92</v>
      </c>
      <c r="F6" s="74">
        <v>3.6236799999999996E-4</v>
      </c>
      <c r="G6" s="40"/>
      <c r="H6" s="38"/>
      <c r="I6" s="75">
        <v>2500000</v>
      </c>
      <c r="J6" s="169">
        <v>2500000</v>
      </c>
      <c r="K6" s="169">
        <v>2500000</v>
      </c>
      <c r="L6" s="169">
        <v>2500000</v>
      </c>
      <c r="M6" s="170">
        <v>0</v>
      </c>
      <c r="N6" s="13"/>
      <c r="O6" s="13"/>
    </row>
    <row r="7" spans="2:49">
      <c r="B7" s="38"/>
      <c r="C7" s="64">
        <v>43550</v>
      </c>
      <c r="D7" s="65">
        <v>1</v>
      </c>
      <c r="E7" s="168">
        <v>0</v>
      </c>
      <c r="F7" s="74">
        <v>0</v>
      </c>
      <c r="G7" s="40"/>
      <c r="H7" s="38"/>
      <c r="I7" s="75">
        <v>2500000</v>
      </c>
      <c r="J7" s="169">
        <v>2500000</v>
      </c>
      <c r="K7" s="169">
        <v>2500000</v>
      </c>
      <c r="L7" s="169">
        <v>2500000</v>
      </c>
      <c r="M7" s="170">
        <v>0</v>
      </c>
      <c r="N7" s="13"/>
      <c r="O7" s="13"/>
    </row>
    <row r="8" spans="2:49">
      <c r="B8" s="67"/>
      <c r="C8" s="64">
        <v>44029</v>
      </c>
      <c r="D8" s="65">
        <v>1</v>
      </c>
      <c r="E8" s="168">
        <v>0</v>
      </c>
      <c r="F8" s="73">
        <v>0</v>
      </c>
      <c r="G8" s="171"/>
      <c r="H8" s="40"/>
      <c r="I8" s="169">
        <v>2500000</v>
      </c>
      <c r="J8" s="169">
        <v>2500000</v>
      </c>
      <c r="K8" s="169">
        <v>2500000</v>
      </c>
      <c r="L8" s="169">
        <v>2500000</v>
      </c>
      <c r="M8" s="170">
        <v>0</v>
      </c>
      <c r="N8" s="19"/>
      <c r="O8" s="20"/>
    </row>
    <row r="9" spans="2:49">
      <c r="B9" s="67"/>
      <c r="C9" s="64">
        <v>44278</v>
      </c>
      <c r="D9" s="65">
        <v>1</v>
      </c>
      <c r="E9" s="168">
        <v>0</v>
      </c>
      <c r="F9" s="73">
        <v>0</v>
      </c>
      <c r="G9" s="171"/>
      <c r="H9" s="40"/>
      <c r="I9" s="169">
        <v>2500000</v>
      </c>
      <c r="J9" s="169">
        <v>2500000</v>
      </c>
      <c r="K9" s="169">
        <v>2500000</v>
      </c>
      <c r="L9" s="169">
        <v>2500000</v>
      </c>
      <c r="M9" s="170">
        <v>0</v>
      </c>
      <c r="N9" s="19"/>
      <c r="O9" s="21"/>
    </row>
    <row r="10" spans="2:49">
      <c r="B10" s="38"/>
      <c r="C10" s="64">
        <v>44649</v>
      </c>
      <c r="D10" s="65">
        <v>1</v>
      </c>
      <c r="E10" s="172">
        <v>0</v>
      </c>
      <c r="F10" s="173">
        <v>0</v>
      </c>
      <c r="G10" s="174"/>
      <c r="H10" s="40"/>
      <c r="I10" s="169">
        <v>2500000</v>
      </c>
      <c r="J10" s="169">
        <v>2500000</v>
      </c>
      <c r="K10" s="169">
        <v>2500000</v>
      </c>
      <c r="L10" s="169">
        <v>2500000</v>
      </c>
      <c r="M10" s="170">
        <v>0</v>
      </c>
      <c r="N10" s="18"/>
      <c r="O10" s="22"/>
    </row>
    <row r="11" spans="2:49" s="38" customFormat="1">
      <c r="C11" s="64">
        <v>45014</v>
      </c>
      <c r="D11" s="65">
        <v>1</v>
      </c>
      <c r="E11" s="79">
        <v>0</v>
      </c>
      <c r="F11" s="80">
        <v>0</v>
      </c>
      <c r="G11" s="81"/>
      <c r="H11" s="68"/>
      <c r="I11" s="69">
        <v>2500000</v>
      </c>
      <c r="J11" s="69">
        <v>2500000</v>
      </c>
      <c r="K11" s="69">
        <v>2500000</v>
      </c>
      <c r="L11" s="69">
        <v>2500000</v>
      </c>
      <c r="M11" s="70">
        <v>0</v>
      </c>
    </row>
    <row r="12" spans="2:49" s="38" customFormat="1">
      <c r="B12" s="114"/>
      <c r="C12" s="64">
        <v>45377</v>
      </c>
      <c r="D12" s="65">
        <v>1</v>
      </c>
      <c r="E12" s="72">
        <v>10296</v>
      </c>
      <c r="F12" s="73">
        <f>E12/L12</f>
        <v>4.1184000000000004E-3</v>
      </c>
      <c r="G12" s="68"/>
      <c r="H12" s="68"/>
      <c r="I12" s="69">
        <v>2500000</v>
      </c>
      <c r="J12" s="69">
        <v>2500000</v>
      </c>
      <c r="K12" s="69">
        <v>2500000</v>
      </c>
      <c r="L12" s="69">
        <v>2500000</v>
      </c>
      <c r="M12" s="70">
        <v>0</v>
      </c>
    </row>
    <row r="13" spans="2:49" s="38" customFormat="1">
      <c r="B13" s="121"/>
      <c r="C13" s="122">
        <v>45741</v>
      </c>
      <c r="D13" s="123">
        <v>1</v>
      </c>
      <c r="E13" s="124">
        <v>0</v>
      </c>
      <c r="F13" s="125">
        <f>E13/L13</f>
        <v>0</v>
      </c>
      <c r="G13" s="126"/>
      <c r="H13" s="126"/>
      <c r="I13" s="127">
        <v>2500000</v>
      </c>
      <c r="J13" s="127">
        <v>2500000</v>
      </c>
      <c r="K13" s="127">
        <v>2500000</v>
      </c>
      <c r="L13" s="127">
        <v>2500000</v>
      </c>
      <c r="M13" s="128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F7953-037F-45D2-B218-E6713E8F4CCF}">
  <sheetPr codeName="Hoja9"/>
  <dimension ref="A1:AW17"/>
  <sheetViews>
    <sheetView showGridLines="0" topLeftCell="B1" zoomScale="75" zoomScaleNormal="75" workbookViewId="0">
      <selection activeCell="C17" sqref="C17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60</v>
      </c>
      <c r="C6" s="64">
        <v>41723</v>
      </c>
      <c r="D6" s="65">
        <v>1</v>
      </c>
      <c r="E6" s="168">
        <v>61765</v>
      </c>
      <c r="F6" s="74">
        <v>0.26282978723404254</v>
      </c>
      <c r="G6" s="40"/>
      <c r="H6" s="38"/>
      <c r="I6" s="75">
        <v>235000</v>
      </c>
      <c r="J6" s="169">
        <v>235000</v>
      </c>
      <c r="K6" s="169">
        <v>235000</v>
      </c>
      <c r="L6" s="169">
        <v>235000</v>
      </c>
      <c r="M6" s="170">
        <v>0</v>
      </c>
      <c r="N6" s="13"/>
      <c r="O6" s="13"/>
    </row>
    <row r="7" spans="2:49">
      <c r="B7" s="38"/>
      <c r="C7" s="64">
        <v>42094</v>
      </c>
      <c r="D7" s="65">
        <v>1</v>
      </c>
      <c r="E7" s="168">
        <v>130285</v>
      </c>
      <c r="F7" s="74">
        <v>0.55440425531914894</v>
      </c>
      <c r="G7" s="40"/>
      <c r="H7" s="38"/>
      <c r="I7" s="75">
        <v>235000</v>
      </c>
      <c r="J7" s="169">
        <v>235000</v>
      </c>
      <c r="K7" s="169">
        <v>235000</v>
      </c>
      <c r="L7" s="169">
        <v>235000</v>
      </c>
      <c r="M7" s="170">
        <v>0</v>
      </c>
      <c r="N7" s="13"/>
      <c r="O7" s="13"/>
    </row>
    <row r="8" spans="2:49">
      <c r="B8" s="38"/>
      <c r="C8" s="64">
        <v>42458</v>
      </c>
      <c r="D8" s="65">
        <v>1</v>
      </c>
      <c r="E8" s="168">
        <v>59572</v>
      </c>
      <c r="F8" s="74">
        <v>0.25349787234042553</v>
      </c>
      <c r="G8" s="40"/>
      <c r="H8" s="38"/>
      <c r="I8" s="75">
        <v>235000</v>
      </c>
      <c r="J8" s="169">
        <v>235000</v>
      </c>
      <c r="K8" s="169">
        <v>235000</v>
      </c>
      <c r="L8" s="169">
        <v>235000</v>
      </c>
      <c r="M8" s="170">
        <v>0</v>
      </c>
      <c r="N8" s="13"/>
      <c r="O8" s="13"/>
    </row>
    <row r="9" spans="2:49">
      <c r="B9" s="38"/>
      <c r="C9" s="64">
        <v>42822</v>
      </c>
      <c r="D9" s="65">
        <v>1</v>
      </c>
      <c r="E9" s="168">
        <v>36368.78</v>
      </c>
      <c r="F9" s="74">
        <v>0.15476076595744681</v>
      </c>
      <c r="G9" s="40"/>
      <c r="H9" s="38"/>
      <c r="I9" s="75">
        <v>235000</v>
      </c>
      <c r="J9" s="169">
        <v>235000</v>
      </c>
      <c r="K9" s="169">
        <v>235000</v>
      </c>
      <c r="L9" s="169">
        <v>235000</v>
      </c>
      <c r="M9" s="170">
        <v>0</v>
      </c>
      <c r="N9" s="13"/>
      <c r="O9" s="13"/>
    </row>
    <row r="10" spans="2:49">
      <c r="B10" s="38"/>
      <c r="C10" s="64">
        <v>43187</v>
      </c>
      <c r="D10" s="65">
        <v>1</v>
      </c>
      <c r="E10" s="168">
        <v>59523.57</v>
      </c>
      <c r="F10" s="74">
        <v>0.25329178723404255</v>
      </c>
      <c r="G10" s="40"/>
      <c r="H10" s="38"/>
      <c r="I10" s="75">
        <v>235000</v>
      </c>
      <c r="J10" s="169">
        <v>235000</v>
      </c>
      <c r="K10" s="169">
        <v>235000</v>
      </c>
      <c r="L10" s="169">
        <v>235000</v>
      </c>
      <c r="M10" s="170">
        <v>0</v>
      </c>
      <c r="N10" s="13"/>
      <c r="O10" s="13"/>
    </row>
    <row r="11" spans="2:49">
      <c r="B11" s="38"/>
      <c r="C11" s="64">
        <v>43550</v>
      </c>
      <c r="D11" s="65">
        <v>1</v>
      </c>
      <c r="E11" s="168">
        <v>75318.149999999994</v>
      </c>
      <c r="F11" s="74">
        <v>0.32050276595744681</v>
      </c>
      <c r="G11" s="40"/>
      <c r="H11" s="38"/>
      <c r="I11" s="75">
        <v>235000</v>
      </c>
      <c r="J11" s="169">
        <v>235000</v>
      </c>
      <c r="K11" s="169">
        <v>235000</v>
      </c>
      <c r="L11" s="169">
        <v>235000</v>
      </c>
      <c r="M11" s="170">
        <v>0</v>
      </c>
      <c r="N11" s="13"/>
      <c r="O11" s="13"/>
    </row>
    <row r="12" spans="2:49">
      <c r="B12" s="67"/>
      <c r="C12" s="64">
        <v>44029</v>
      </c>
      <c r="D12" s="65">
        <v>1</v>
      </c>
      <c r="E12" s="168">
        <v>83328.539999999994</v>
      </c>
      <c r="F12" s="73">
        <v>0.35458953191489356</v>
      </c>
      <c r="G12" s="171"/>
      <c r="H12" s="40"/>
      <c r="I12" s="169">
        <v>235000</v>
      </c>
      <c r="J12" s="169">
        <v>235000</v>
      </c>
      <c r="K12" s="169">
        <v>235000</v>
      </c>
      <c r="L12" s="169">
        <v>235000</v>
      </c>
      <c r="M12" s="170">
        <v>0</v>
      </c>
      <c r="N12" s="19"/>
      <c r="O12" s="20"/>
    </row>
    <row r="13" spans="2:49">
      <c r="B13" s="67"/>
      <c r="C13" s="64">
        <v>44278</v>
      </c>
      <c r="D13" s="65">
        <v>1</v>
      </c>
      <c r="E13" s="168">
        <v>146875</v>
      </c>
      <c r="F13" s="73">
        <v>0.625</v>
      </c>
      <c r="G13" s="171"/>
      <c r="H13" s="40"/>
      <c r="I13" s="169">
        <v>235000</v>
      </c>
      <c r="J13" s="169">
        <v>235000</v>
      </c>
      <c r="K13" s="169">
        <v>235000</v>
      </c>
      <c r="L13" s="169">
        <v>235000</v>
      </c>
      <c r="M13" s="170">
        <v>0</v>
      </c>
      <c r="N13" s="19"/>
      <c r="O13" s="21"/>
    </row>
    <row r="14" spans="2:49">
      <c r="B14" s="38"/>
      <c r="C14" s="64">
        <v>44648</v>
      </c>
      <c r="D14" s="65">
        <v>1</v>
      </c>
      <c r="E14" s="172">
        <v>146875</v>
      </c>
      <c r="F14" s="173">
        <v>0.625</v>
      </c>
      <c r="G14" s="174"/>
      <c r="H14" s="40"/>
      <c r="I14" s="169">
        <v>235000</v>
      </c>
      <c r="J14" s="169">
        <v>235000</v>
      </c>
      <c r="K14" s="169">
        <v>235000</v>
      </c>
      <c r="L14" s="169">
        <v>235000</v>
      </c>
      <c r="M14" s="170">
        <v>0</v>
      </c>
      <c r="N14" s="18"/>
      <c r="O14" s="22"/>
    </row>
    <row r="15" spans="2:49" s="38" customFormat="1">
      <c r="C15" s="64">
        <v>45014</v>
      </c>
      <c r="D15" s="65">
        <v>1</v>
      </c>
      <c r="E15" s="79">
        <v>146875</v>
      </c>
      <c r="F15" s="80">
        <v>0.625</v>
      </c>
      <c r="G15" s="81"/>
      <c r="H15" s="68"/>
      <c r="I15" s="69">
        <v>235000</v>
      </c>
      <c r="J15" s="69">
        <v>235000</v>
      </c>
      <c r="K15" s="69">
        <v>235000</v>
      </c>
      <c r="L15" s="69">
        <v>235000</v>
      </c>
      <c r="M15" s="70">
        <v>0</v>
      </c>
    </row>
    <row r="16" spans="2:49" s="38" customFormat="1">
      <c r="B16" s="114"/>
      <c r="C16" s="64">
        <v>45377</v>
      </c>
      <c r="D16" s="65">
        <v>1</v>
      </c>
      <c r="E16" s="72">
        <f>94485.78+28889.22</f>
        <v>123375</v>
      </c>
      <c r="F16" s="73">
        <f>E16/L16</f>
        <v>0.52500000000000002</v>
      </c>
      <c r="G16" s="68"/>
      <c r="H16" s="68"/>
      <c r="I16" s="69">
        <v>235000</v>
      </c>
      <c r="J16" s="69">
        <v>235000</v>
      </c>
      <c r="K16" s="69">
        <v>235000</v>
      </c>
      <c r="L16" s="69">
        <v>235000</v>
      </c>
      <c r="M16" s="70">
        <v>0</v>
      </c>
    </row>
    <row r="17" spans="2:13" s="38" customFormat="1">
      <c r="B17" s="121"/>
      <c r="C17" s="122">
        <v>45741</v>
      </c>
      <c r="D17" s="123">
        <v>1</v>
      </c>
      <c r="E17" s="124">
        <v>117500</v>
      </c>
      <c r="F17" s="125">
        <f>E17/L17</f>
        <v>0.5</v>
      </c>
      <c r="G17" s="126"/>
      <c r="H17" s="126"/>
      <c r="I17" s="127">
        <v>235000</v>
      </c>
      <c r="J17" s="127">
        <v>235000</v>
      </c>
      <c r="K17" s="127">
        <v>235000</v>
      </c>
      <c r="L17" s="127">
        <v>235000</v>
      </c>
      <c r="M17" s="128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32D8-E66D-401C-9D23-8335F95D1854}">
  <sheetPr codeName="Hoja10"/>
  <dimension ref="A1:AW15"/>
  <sheetViews>
    <sheetView showGridLines="0" topLeftCell="B1" zoomScale="75" zoomScaleNormal="75" workbookViewId="0">
      <selection activeCell="C15" sqref="C15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66</v>
      </c>
      <c r="C6" s="64">
        <v>42458</v>
      </c>
      <c r="D6" s="65">
        <v>1</v>
      </c>
      <c r="E6" s="168">
        <v>0</v>
      </c>
      <c r="F6" s="73">
        <v>0</v>
      </c>
      <c r="G6" s="40"/>
      <c r="H6" s="40"/>
      <c r="I6" s="169">
        <v>2350000</v>
      </c>
      <c r="J6" s="169">
        <v>2350000</v>
      </c>
      <c r="K6" s="169">
        <v>2350000</v>
      </c>
      <c r="L6" s="169">
        <v>2350000</v>
      </c>
      <c r="M6" s="170">
        <v>0</v>
      </c>
      <c r="N6" s="13"/>
      <c r="O6" s="13"/>
    </row>
    <row r="7" spans="2:49">
      <c r="B7" s="38"/>
      <c r="C7" s="64">
        <v>42822</v>
      </c>
      <c r="D7" s="65">
        <v>1</v>
      </c>
      <c r="E7" s="168">
        <v>1314.94</v>
      </c>
      <c r="F7" s="73">
        <v>5.5954893617021274E-4</v>
      </c>
      <c r="G7" s="40"/>
      <c r="H7" s="40"/>
      <c r="I7" s="169">
        <v>2350000</v>
      </c>
      <c r="J7" s="169">
        <v>2350000</v>
      </c>
      <c r="K7" s="169">
        <v>2350000</v>
      </c>
      <c r="L7" s="169">
        <v>2350000</v>
      </c>
      <c r="M7" s="170">
        <v>0</v>
      </c>
      <c r="N7" s="13"/>
      <c r="O7" s="13"/>
    </row>
    <row r="8" spans="2:49">
      <c r="B8" s="38"/>
      <c r="C8" s="64">
        <v>43187</v>
      </c>
      <c r="D8" s="65">
        <v>1</v>
      </c>
      <c r="E8" s="168">
        <v>0</v>
      </c>
      <c r="F8" s="73">
        <v>0</v>
      </c>
      <c r="G8" s="40"/>
      <c r="H8" s="40"/>
      <c r="I8" s="169">
        <v>2350000</v>
      </c>
      <c r="J8" s="169">
        <v>2350000</v>
      </c>
      <c r="K8" s="169">
        <v>2350000</v>
      </c>
      <c r="L8" s="169">
        <v>2350000</v>
      </c>
      <c r="M8" s="170">
        <v>0</v>
      </c>
      <c r="N8" s="13"/>
      <c r="O8" s="13"/>
    </row>
    <row r="9" spans="2:49">
      <c r="B9" s="38"/>
      <c r="C9" s="64">
        <v>43550</v>
      </c>
      <c r="D9" s="65">
        <v>1</v>
      </c>
      <c r="E9" s="168">
        <v>0</v>
      </c>
      <c r="F9" s="74">
        <v>0</v>
      </c>
      <c r="G9" s="40"/>
      <c r="H9" s="38"/>
      <c r="I9" s="75">
        <v>2350000</v>
      </c>
      <c r="J9" s="169">
        <v>2350000</v>
      </c>
      <c r="K9" s="169">
        <v>2350000</v>
      </c>
      <c r="L9" s="169">
        <v>2350000</v>
      </c>
      <c r="M9" s="170">
        <v>0</v>
      </c>
      <c r="N9" s="13"/>
      <c r="O9" s="13"/>
    </row>
    <row r="10" spans="2:49">
      <c r="B10" s="67"/>
      <c r="C10" s="64">
        <v>44029</v>
      </c>
      <c r="D10" s="65">
        <v>1</v>
      </c>
      <c r="E10" s="168">
        <v>0</v>
      </c>
      <c r="F10" s="73">
        <v>0</v>
      </c>
      <c r="G10" s="171"/>
      <c r="H10" s="40"/>
      <c r="I10" s="169">
        <v>2350000</v>
      </c>
      <c r="J10" s="169">
        <v>2350000</v>
      </c>
      <c r="K10" s="169">
        <v>2350000</v>
      </c>
      <c r="L10" s="169">
        <v>2350000</v>
      </c>
      <c r="M10" s="170">
        <v>0</v>
      </c>
      <c r="N10" s="19"/>
      <c r="O10" s="20"/>
    </row>
    <row r="11" spans="2:49">
      <c r="B11" s="67"/>
      <c r="C11" s="64">
        <v>44278</v>
      </c>
      <c r="D11" s="65">
        <v>1</v>
      </c>
      <c r="E11" s="168">
        <v>0</v>
      </c>
      <c r="F11" s="73">
        <v>0</v>
      </c>
      <c r="G11" s="171"/>
      <c r="H11" s="40"/>
      <c r="I11" s="169">
        <v>2350000</v>
      </c>
      <c r="J11" s="169">
        <v>2350000</v>
      </c>
      <c r="K11" s="169">
        <v>2350000</v>
      </c>
      <c r="L11" s="169">
        <v>2350000</v>
      </c>
      <c r="M11" s="170">
        <v>0</v>
      </c>
      <c r="N11" s="19"/>
      <c r="O11" s="21"/>
    </row>
    <row r="12" spans="2:49">
      <c r="B12" s="38"/>
      <c r="C12" s="64">
        <v>44649</v>
      </c>
      <c r="D12" s="65">
        <v>1</v>
      </c>
      <c r="E12" s="172">
        <v>0</v>
      </c>
      <c r="F12" s="173">
        <v>0</v>
      </c>
      <c r="G12" s="174"/>
      <c r="H12" s="40"/>
      <c r="I12" s="169">
        <v>2350000</v>
      </c>
      <c r="J12" s="169">
        <v>2350000</v>
      </c>
      <c r="K12" s="169">
        <v>2350000</v>
      </c>
      <c r="L12" s="169">
        <v>2350000</v>
      </c>
      <c r="M12" s="170">
        <v>0</v>
      </c>
      <c r="N12" s="18"/>
      <c r="O12" s="22"/>
    </row>
    <row r="13" spans="2:49" s="38" customFormat="1">
      <c r="C13" s="64">
        <v>45014</v>
      </c>
      <c r="D13" s="65">
        <v>1</v>
      </c>
      <c r="E13" s="79">
        <v>0</v>
      </c>
      <c r="F13" s="80">
        <v>0</v>
      </c>
      <c r="G13" s="81"/>
      <c r="H13" s="68"/>
      <c r="I13" s="69">
        <v>2350000</v>
      </c>
      <c r="J13" s="69">
        <v>2350000</v>
      </c>
      <c r="K13" s="69">
        <v>2350000</v>
      </c>
      <c r="L13" s="69">
        <v>2350000</v>
      </c>
      <c r="M13" s="70">
        <v>0</v>
      </c>
    </row>
    <row r="14" spans="2:49" s="38" customFormat="1">
      <c r="B14" s="114"/>
      <c r="C14" s="64">
        <v>45377</v>
      </c>
      <c r="D14" s="65">
        <v>1</v>
      </c>
      <c r="E14" s="72">
        <v>0</v>
      </c>
      <c r="F14" s="73">
        <v>0</v>
      </c>
      <c r="G14" s="68"/>
      <c r="H14" s="68"/>
      <c r="I14" s="69">
        <v>2350000</v>
      </c>
      <c r="J14" s="69">
        <v>2350000</v>
      </c>
      <c r="K14" s="69">
        <v>2350000</v>
      </c>
      <c r="L14" s="69">
        <v>2350000</v>
      </c>
      <c r="M14" s="70">
        <v>0</v>
      </c>
    </row>
    <row r="15" spans="2:49" s="38" customFormat="1">
      <c r="B15" s="121"/>
      <c r="C15" s="122">
        <v>45741</v>
      </c>
      <c r="D15" s="123">
        <v>1</v>
      </c>
      <c r="E15" s="124">
        <v>13845.99</v>
      </c>
      <c r="F15" s="125">
        <f>E15/K15</f>
        <v>5.8919106382978722E-3</v>
      </c>
      <c r="G15" s="126"/>
      <c r="H15" s="126"/>
      <c r="I15" s="127">
        <v>2350000</v>
      </c>
      <c r="J15" s="127">
        <v>2350000</v>
      </c>
      <c r="K15" s="127">
        <v>2350000</v>
      </c>
      <c r="L15" s="127">
        <v>2350000</v>
      </c>
      <c r="M15" s="128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60CC0-A6CC-4D90-B579-9780997E0A01}">
  <sheetPr codeName="Hoja11"/>
  <dimension ref="A1:AW15"/>
  <sheetViews>
    <sheetView showGridLines="0" topLeftCell="B1" zoomScale="75" zoomScaleNormal="75" workbookViewId="0">
      <selection activeCell="C15" sqref="C15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67</v>
      </c>
      <c r="C6" s="64">
        <v>42458</v>
      </c>
      <c r="D6" s="65">
        <v>1</v>
      </c>
      <c r="E6" s="168">
        <v>3088.17</v>
      </c>
      <c r="F6" s="73">
        <v>1.6253526315789474E-3</v>
      </c>
      <c r="G6" s="40"/>
      <c r="H6" s="40"/>
      <c r="I6" s="169">
        <v>1900000</v>
      </c>
      <c r="J6" s="169">
        <v>1900000</v>
      </c>
      <c r="K6" s="169">
        <v>1900000</v>
      </c>
      <c r="L6" s="169">
        <v>1900000</v>
      </c>
      <c r="M6" s="170">
        <v>0</v>
      </c>
      <c r="N6" s="13"/>
      <c r="O6" s="13"/>
    </row>
    <row r="7" spans="2:49">
      <c r="B7" s="38"/>
      <c r="C7" s="64">
        <v>42822</v>
      </c>
      <c r="D7" s="65">
        <v>1</v>
      </c>
      <c r="E7" s="168">
        <v>266.89</v>
      </c>
      <c r="F7" s="73">
        <v>1.4046842105263157E-4</v>
      </c>
      <c r="G7" s="40"/>
      <c r="H7" s="40"/>
      <c r="I7" s="169">
        <v>1900000</v>
      </c>
      <c r="J7" s="169">
        <v>1900000</v>
      </c>
      <c r="K7" s="169">
        <v>1900000</v>
      </c>
      <c r="L7" s="169">
        <v>1900000</v>
      </c>
      <c r="M7" s="170">
        <v>0</v>
      </c>
      <c r="N7" s="13"/>
      <c r="O7" s="13"/>
    </row>
    <row r="8" spans="2:49">
      <c r="B8" s="38"/>
      <c r="C8" s="64">
        <v>43187</v>
      </c>
      <c r="D8" s="65">
        <v>1</v>
      </c>
      <c r="E8" s="168">
        <v>0</v>
      </c>
      <c r="F8" s="73">
        <v>0</v>
      </c>
      <c r="G8" s="40"/>
      <c r="H8" s="40"/>
      <c r="I8" s="169">
        <v>1900000</v>
      </c>
      <c r="J8" s="169">
        <v>1900000</v>
      </c>
      <c r="K8" s="169">
        <v>1900000</v>
      </c>
      <c r="L8" s="169">
        <v>1900000</v>
      </c>
      <c r="M8" s="170">
        <v>0</v>
      </c>
      <c r="N8" s="13"/>
      <c r="O8" s="13"/>
    </row>
    <row r="9" spans="2:49">
      <c r="B9" s="38"/>
      <c r="C9" s="64">
        <v>43550</v>
      </c>
      <c r="D9" s="65">
        <v>1</v>
      </c>
      <c r="E9" s="168">
        <v>0</v>
      </c>
      <c r="F9" s="74">
        <v>0</v>
      </c>
      <c r="G9" s="40"/>
      <c r="H9" s="38"/>
      <c r="I9" s="75">
        <v>1900000</v>
      </c>
      <c r="J9" s="169">
        <v>1900000</v>
      </c>
      <c r="K9" s="169">
        <v>1900000</v>
      </c>
      <c r="L9" s="169">
        <v>1900000</v>
      </c>
      <c r="M9" s="170">
        <v>0</v>
      </c>
      <c r="N9" s="13"/>
      <c r="O9" s="13"/>
    </row>
    <row r="10" spans="2:49">
      <c r="B10" s="67"/>
      <c r="C10" s="64">
        <v>44029</v>
      </c>
      <c r="D10" s="65">
        <v>1</v>
      </c>
      <c r="E10" s="168">
        <v>0</v>
      </c>
      <c r="F10" s="73">
        <v>0</v>
      </c>
      <c r="G10" s="171"/>
      <c r="H10" s="40">
        <v>190000</v>
      </c>
      <c r="I10" s="169">
        <v>1900000</v>
      </c>
      <c r="J10" s="169">
        <v>2090000</v>
      </c>
      <c r="K10" s="169">
        <v>1900000</v>
      </c>
      <c r="L10" s="169">
        <v>2090000</v>
      </c>
      <c r="M10" s="170">
        <v>0</v>
      </c>
      <c r="N10" s="19"/>
      <c r="O10" s="20"/>
    </row>
    <row r="11" spans="2:49">
      <c r="B11" s="67"/>
      <c r="C11" s="64">
        <v>44278</v>
      </c>
      <c r="D11" s="65">
        <v>1</v>
      </c>
      <c r="E11" s="168">
        <v>0</v>
      </c>
      <c r="F11" s="73">
        <v>0</v>
      </c>
      <c r="G11" s="171"/>
      <c r="H11" s="40"/>
      <c r="I11" s="169">
        <v>2090000</v>
      </c>
      <c r="J11" s="169">
        <v>2090000</v>
      </c>
      <c r="K11" s="169">
        <v>2090000</v>
      </c>
      <c r="L11" s="169">
        <v>2090000</v>
      </c>
      <c r="M11" s="170">
        <v>0</v>
      </c>
      <c r="N11" s="19"/>
      <c r="O11" s="21"/>
    </row>
    <row r="12" spans="2:49">
      <c r="B12" s="38"/>
      <c r="C12" s="64">
        <v>44649</v>
      </c>
      <c r="D12" s="65">
        <v>1</v>
      </c>
      <c r="E12" s="172">
        <v>2117.0565000000015</v>
      </c>
      <c r="F12" s="173">
        <v>1.012945693779905E-3</v>
      </c>
      <c r="G12" s="174"/>
      <c r="H12" s="40"/>
      <c r="I12" s="169">
        <v>2090000</v>
      </c>
      <c r="J12" s="169">
        <v>2090000</v>
      </c>
      <c r="K12" s="169">
        <v>2090000</v>
      </c>
      <c r="L12" s="169">
        <v>2090000</v>
      </c>
      <c r="M12" s="170">
        <v>0</v>
      </c>
      <c r="N12" s="18"/>
      <c r="O12" s="22"/>
    </row>
    <row r="13" spans="2:49" s="38" customFormat="1">
      <c r="C13" s="64">
        <v>45014</v>
      </c>
      <c r="D13" s="65">
        <v>1</v>
      </c>
      <c r="E13" s="79">
        <v>0</v>
      </c>
      <c r="F13" s="80">
        <v>0</v>
      </c>
      <c r="G13" s="81"/>
      <c r="H13" s="68"/>
      <c r="I13" s="69">
        <v>2090000</v>
      </c>
      <c r="J13" s="69">
        <v>2090000</v>
      </c>
      <c r="K13" s="69">
        <v>2090000</v>
      </c>
      <c r="L13" s="69">
        <v>2090000</v>
      </c>
      <c r="M13" s="70">
        <v>0</v>
      </c>
    </row>
    <row r="14" spans="2:49" s="38" customFormat="1">
      <c r="B14" s="114"/>
      <c r="C14" s="64">
        <v>45377</v>
      </c>
      <c r="D14" s="65">
        <v>1</v>
      </c>
      <c r="E14" s="72">
        <v>9738.99</v>
      </c>
      <c r="F14" s="73">
        <f>E14/K14</f>
        <v>4.6598038277511963E-3</v>
      </c>
      <c r="G14" s="68"/>
      <c r="H14" s="68"/>
      <c r="I14" s="69">
        <v>2090000</v>
      </c>
      <c r="J14" s="69">
        <v>2090000</v>
      </c>
      <c r="K14" s="69">
        <v>2090000</v>
      </c>
      <c r="L14" s="69">
        <v>2090000</v>
      </c>
      <c r="M14" s="70">
        <v>0</v>
      </c>
    </row>
    <row r="15" spans="2:49" s="38" customFormat="1">
      <c r="B15" s="121"/>
      <c r="C15" s="122">
        <v>45741</v>
      </c>
      <c r="D15" s="123">
        <v>1</v>
      </c>
      <c r="E15" s="124">
        <v>3526.2</v>
      </c>
      <c r="F15" s="125">
        <f>E15/K15</f>
        <v>1.6871770334928229E-3</v>
      </c>
      <c r="G15" s="126"/>
      <c r="H15" s="126"/>
      <c r="I15" s="127">
        <v>2090000</v>
      </c>
      <c r="J15" s="127">
        <v>2090000</v>
      </c>
      <c r="K15" s="127">
        <v>2090000</v>
      </c>
      <c r="L15" s="127">
        <v>2090000</v>
      </c>
      <c r="M15" s="128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E47A-7A91-45F6-9AE0-6CDFE666F655}">
  <sheetPr codeName="Hoja50"/>
  <dimension ref="A1:AW19"/>
  <sheetViews>
    <sheetView showGridLines="0" topLeftCell="B3" zoomScale="75" zoomScaleNormal="75" workbookViewId="0">
      <selection activeCell="B14" sqref="B14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71</v>
      </c>
      <c r="C6" s="64">
        <v>43187</v>
      </c>
      <c r="D6" s="65">
        <v>1</v>
      </c>
      <c r="E6" s="168">
        <v>560021.16</v>
      </c>
      <c r="F6" s="73">
        <v>0.10891655653868483</v>
      </c>
      <c r="G6" s="40"/>
      <c r="H6" s="38"/>
      <c r="I6" s="169">
        <v>5141745</v>
      </c>
      <c r="J6" s="169">
        <v>5141745</v>
      </c>
      <c r="K6" s="169">
        <v>5141745</v>
      </c>
      <c r="L6" s="169">
        <v>5141745</v>
      </c>
      <c r="M6" s="170">
        <v>0</v>
      </c>
    </row>
    <row r="7" spans="2:49">
      <c r="B7" s="38"/>
      <c r="C7" s="64">
        <v>43341</v>
      </c>
      <c r="D7" s="65">
        <v>1</v>
      </c>
      <c r="E7" s="168">
        <v>0</v>
      </c>
      <c r="F7" s="73">
        <v>0</v>
      </c>
      <c r="G7" s="40">
        <v>251492</v>
      </c>
      <c r="H7" s="38"/>
      <c r="I7" s="169">
        <v>5141745</v>
      </c>
      <c r="J7" s="169">
        <v>5393237</v>
      </c>
      <c r="K7" s="169">
        <v>5141745</v>
      </c>
      <c r="L7" s="169">
        <v>5393237</v>
      </c>
      <c r="M7" s="170">
        <v>4.8911799398842222E-2</v>
      </c>
    </row>
    <row r="8" spans="2:49">
      <c r="B8" s="38"/>
      <c r="C8" s="64">
        <v>43425</v>
      </c>
      <c r="D8" s="65">
        <v>1</v>
      </c>
      <c r="E8" s="168">
        <v>300000</v>
      </c>
      <c r="F8" s="73">
        <v>5.5625220994367577E-2</v>
      </c>
      <c r="G8" s="40"/>
      <c r="H8" s="38"/>
      <c r="I8" s="169">
        <v>5393237</v>
      </c>
      <c r="J8" s="169">
        <v>5393237</v>
      </c>
      <c r="K8" s="169">
        <v>5393237</v>
      </c>
      <c r="L8" s="169">
        <v>5393237</v>
      </c>
      <c r="M8" s="170">
        <v>0</v>
      </c>
    </row>
    <row r="9" spans="2:49">
      <c r="B9" s="38"/>
      <c r="C9" s="64">
        <v>43552</v>
      </c>
      <c r="D9" s="65">
        <v>1</v>
      </c>
      <c r="E9" s="168">
        <v>250295</v>
      </c>
      <c r="F9" s="73">
        <v>4.6409048962617439E-2</v>
      </c>
      <c r="G9" s="40"/>
      <c r="H9" s="38"/>
      <c r="I9" s="169">
        <v>5393237</v>
      </c>
      <c r="J9" s="169">
        <v>5393237</v>
      </c>
      <c r="K9" s="169">
        <v>5393237</v>
      </c>
      <c r="L9" s="169">
        <v>5393237</v>
      </c>
      <c r="M9" s="170">
        <v>0</v>
      </c>
    </row>
    <row r="10" spans="2:49">
      <c r="B10" s="114"/>
      <c r="C10" s="64">
        <v>43796</v>
      </c>
      <c r="D10" s="65">
        <v>1</v>
      </c>
      <c r="E10" s="168">
        <v>420000</v>
      </c>
      <c r="F10" s="73">
        <v>7.7875309392114608E-2</v>
      </c>
      <c r="G10" s="40"/>
      <c r="H10" s="40"/>
      <c r="I10" s="169">
        <v>5393237</v>
      </c>
      <c r="J10" s="169">
        <v>5393237</v>
      </c>
      <c r="K10" s="169">
        <v>5393237</v>
      </c>
      <c r="L10" s="169">
        <v>5393237</v>
      </c>
      <c r="M10" s="170">
        <v>0</v>
      </c>
    </row>
    <row r="11" spans="2:49">
      <c r="B11" s="114"/>
      <c r="C11" s="64">
        <v>43935</v>
      </c>
      <c r="D11" s="65">
        <v>1</v>
      </c>
      <c r="E11" s="168">
        <v>516744</v>
      </c>
      <c r="F11" s="73">
        <v>9.5813330658378257E-2</v>
      </c>
      <c r="G11" s="40"/>
      <c r="H11" s="40"/>
      <c r="I11" s="169">
        <v>5393237</v>
      </c>
      <c r="J11" s="169">
        <v>5393237</v>
      </c>
      <c r="K11" s="169">
        <v>5393237</v>
      </c>
      <c r="L11" s="169">
        <v>5393237</v>
      </c>
      <c r="M11" s="170">
        <v>0</v>
      </c>
    </row>
    <row r="12" spans="2:49">
      <c r="B12" s="114"/>
      <c r="C12" s="64">
        <v>44180</v>
      </c>
      <c r="D12" s="65">
        <v>1</v>
      </c>
      <c r="E12" s="168">
        <v>208005</v>
      </c>
      <c r="F12" s="73">
        <v>3.8567746976444758E-2</v>
      </c>
      <c r="G12" s="40"/>
      <c r="H12" s="40"/>
      <c r="I12" s="169">
        <v>5393237</v>
      </c>
      <c r="J12" s="169">
        <v>5393237</v>
      </c>
      <c r="K12" s="169">
        <v>5393237</v>
      </c>
      <c r="L12" s="169">
        <v>5393237</v>
      </c>
      <c r="M12" s="170">
        <v>0</v>
      </c>
    </row>
    <row r="13" spans="2:49">
      <c r="B13" s="114"/>
      <c r="C13" s="64">
        <v>44280</v>
      </c>
      <c r="D13" s="65">
        <v>1</v>
      </c>
      <c r="E13" s="168">
        <v>547049</v>
      </c>
      <c r="F13" s="73">
        <v>0.10143240506582596</v>
      </c>
      <c r="G13" s="40"/>
      <c r="H13" s="40"/>
      <c r="I13" s="169">
        <v>5393237</v>
      </c>
      <c r="J13" s="169">
        <v>5393237</v>
      </c>
      <c r="K13" s="169">
        <v>5393237</v>
      </c>
      <c r="L13" s="169">
        <v>5393237</v>
      </c>
      <c r="M13" s="170">
        <v>0</v>
      </c>
    </row>
    <row r="14" spans="2:49">
      <c r="B14" s="114"/>
      <c r="C14" s="64">
        <v>44648</v>
      </c>
      <c r="D14" s="65">
        <v>1</v>
      </c>
      <c r="E14" s="168">
        <v>1452691</v>
      </c>
      <c r="F14" s="73">
        <v>0.26935419303842945</v>
      </c>
      <c r="G14" s="40"/>
      <c r="H14" s="40"/>
      <c r="I14" s="169">
        <v>5393237</v>
      </c>
      <c r="J14" s="169">
        <v>5393237</v>
      </c>
      <c r="K14" s="169">
        <v>5393237</v>
      </c>
      <c r="L14" s="169">
        <v>5393237</v>
      </c>
      <c r="M14" s="170">
        <v>0</v>
      </c>
    </row>
    <row r="15" spans="2:49" s="38" customFormat="1">
      <c r="C15" s="64">
        <v>45012</v>
      </c>
      <c r="D15" s="65">
        <v>1</v>
      </c>
      <c r="E15" s="72">
        <v>1366896</v>
      </c>
      <c r="F15" s="74">
        <v>0.25344630692105685</v>
      </c>
      <c r="G15" s="68"/>
      <c r="I15" s="75">
        <v>5393237</v>
      </c>
      <c r="J15" s="69">
        <v>5393237</v>
      </c>
      <c r="K15" s="69">
        <v>5393237</v>
      </c>
      <c r="L15" s="69">
        <v>5393237</v>
      </c>
      <c r="M15" s="70">
        <v>0</v>
      </c>
    </row>
    <row r="16" spans="2:49" s="38" customFormat="1">
      <c r="C16" s="64">
        <v>45258</v>
      </c>
      <c r="D16" s="65">
        <v>1</v>
      </c>
      <c r="E16" s="72">
        <v>323594.21999999997</v>
      </c>
      <c r="F16" s="74">
        <f>E16/K16</f>
        <v>0.06</v>
      </c>
      <c r="G16" s="68"/>
      <c r="I16" s="75">
        <v>5393237</v>
      </c>
      <c r="J16" s="69">
        <v>5393237</v>
      </c>
      <c r="K16" s="69">
        <v>5393237</v>
      </c>
      <c r="L16" s="69">
        <v>5393237</v>
      </c>
      <c r="M16" s="70">
        <v>0</v>
      </c>
    </row>
    <row r="17" spans="2:13" s="38" customFormat="1">
      <c r="C17" s="64">
        <v>45377</v>
      </c>
      <c r="D17" s="65">
        <v>1</v>
      </c>
      <c r="E17" s="72">
        <v>1318382</v>
      </c>
      <c r="F17" s="74">
        <f>E17/K17</f>
        <v>0.24445096701665436</v>
      </c>
      <c r="G17" s="68"/>
      <c r="I17" s="75">
        <v>5393237</v>
      </c>
      <c r="J17" s="69">
        <v>5393237</v>
      </c>
      <c r="K17" s="69">
        <v>5393237</v>
      </c>
      <c r="L17" s="69">
        <v>5393237</v>
      </c>
      <c r="M17" s="70">
        <v>0</v>
      </c>
    </row>
    <row r="18" spans="2:13" s="38" customFormat="1">
      <c r="C18" s="64">
        <v>45629</v>
      </c>
      <c r="D18" s="65">
        <v>1</v>
      </c>
      <c r="E18" s="72">
        <v>323594</v>
      </c>
      <c r="F18" s="74">
        <f>E18/K18</f>
        <v>5.999995920817127E-2</v>
      </c>
      <c r="G18" s="68"/>
      <c r="I18" s="75">
        <v>5393237</v>
      </c>
      <c r="J18" s="69">
        <v>5393237</v>
      </c>
      <c r="K18" s="69">
        <v>5393237</v>
      </c>
      <c r="L18" s="69">
        <v>5393237</v>
      </c>
      <c r="M18" s="70">
        <v>0</v>
      </c>
    </row>
    <row r="19" spans="2:13" s="38" customFormat="1">
      <c r="B19" s="121"/>
      <c r="C19" s="122">
        <v>45744</v>
      </c>
      <c r="D19" s="123">
        <v>1</v>
      </c>
      <c r="E19" s="124">
        <v>1190205</v>
      </c>
      <c r="F19" s="125">
        <f>E19/K19</f>
        <v>0.22068472051200419</v>
      </c>
      <c r="G19" s="126"/>
      <c r="H19" s="126"/>
      <c r="I19" s="127">
        <v>5393237</v>
      </c>
      <c r="J19" s="127">
        <v>5393237</v>
      </c>
      <c r="K19" s="127">
        <v>5393237</v>
      </c>
      <c r="L19" s="127">
        <v>5393237</v>
      </c>
      <c r="M19" s="128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8E7A8-7100-46CC-9303-FFD3013E442A}">
  <sheetPr codeName="Hoja12"/>
  <dimension ref="A1:AW17"/>
  <sheetViews>
    <sheetView showGridLines="0" topLeftCell="B1" zoomScale="75" zoomScaleNormal="75" workbookViewId="0">
      <selection activeCell="C17" sqref="C17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175" t="s">
        <v>59</v>
      </c>
      <c r="C6" s="176">
        <v>41723</v>
      </c>
      <c r="D6" s="177">
        <v>1</v>
      </c>
      <c r="E6" s="178">
        <v>4515.3209999999999</v>
      </c>
      <c r="F6" s="179">
        <v>1.2900917142857142E-2</v>
      </c>
      <c r="G6" s="180"/>
      <c r="H6" s="180"/>
      <c r="I6" s="181">
        <v>350000</v>
      </c>
      <c r="J6" s="181">
        <v>350000</v>
      </c>
      <c r="K6" s="181">
        <v>350000</v>
      </c>
      <c r="L6" s="181">
        <v>350000</v>
      </c>
      <c r="M6" s="182">
        <v>0</v>
      </c>
      <c r="N6" s="13"/>
      <c r="O6" s="13"/>
    </row>
    <row r="7" spans="2:49">
      <c r="B7" s="175"/>
      <c r="C7" s="176">
        <v>42094</v>
      </c>
      <c r="D7" s="177">
        <v>1</v>
      </c>
      <c r="E7" s="178">
        <v>5712</v>
      </c>
      <c r="F7" s="179">
        <v>1.6320000000000001E-2</v>
      </c>
      <c r="G7" s="180"/>
      <c r="H7" s="180"/>
      <c r="I7" s="181">
        <v>350000</v>
      </c>
      <c r="J7" s="181">
        <v>350000</v>
      </c>
      <c r="K7" s="181">
        <v>350000</v>
      </c>
      <c r="L7" s="181">
        <v>350000</v>
      </c>
      <c r="M7" s="182">
        <v>0</v>
      </c>
      <c r="N7" s="13"/>
      <c r="O7" s="13"/>
    </row>
    <row r="8" spans="2:49">
      <c r="B8" s="175"/>
      <c r="C8" s="176">
        <v>42458</v>
      </c>
      <c r="D8" s="177">
        <v>1</v>
      </c>
      <c r="E8" s="178">
        <v>4077.81</v>
      </c>
      <c r="F8" s="179">
        <v>1.1650885714285714E-2</v>
      </c>
      <c r="G8" s="180"/>
      <c r="H8" s="180"/>
      <c r="I8" s="181">
        <v>350000</v>
      </c>
      <c r="J8" s="181">
        <v>350000</v>
      </c>
      <c r="K8" s="181">
        <v>350000</v>
      </c>
      <c r="L8" s="181">
        <v>350000</v>
      </c>
      <c r="M8" s="182">
        <v>0</v>
      </c>
      <c r="N8" s="13"/>
      <c r="O8" s="13"/>
    </row>
    <row r="9" spans="2:49">
      <c r="B9" s="175"/>
      <c r="C9" s="176">
        <v>42822</v>
      </c>
      <c r="D9" s="177">
        <v>1</v>
      </c>
      <c r="E9" s="178">
        <v>4983.87</v>
      </c>
      <c r="F9" s="179">
        <v>1.4239628571428572E-2</v>
      </c>
      <c r="G9" s="180"/>
      <c r="H9" s="180"/>
      <c r="I9" s="181">
        <v>350000</v>
      </c>
      <c r="J9" s="181">
        <v>350000</v>
      </c>
      <c r="K9" s="181">
        <v>350000</v>
      </c>
      <c r="L9" s="181">
        <v>350000</v>
      </c>
      <c r="M9" s="182">
        <v>0</v>
      </c>
      <c r="N9" s="13"/>
      <c r="O9" s="13"/>
    </row>
    <row r="10" spans="2:49">
      <c r="B10" s="175"/>
      <c r="C10" s="176">
        <v>43187</v>
      </c>
      <c r="D10" s="177">
        <v>1</v>
      </c>
      <c r="E10" s="178">
        <v>0</v>
      </c>
      <c r="F10" s="179">
        <v>0</v>
      </c>
      <c r="G10" s="180"/>
      <c r="H10" s="180"/>
      <c r="I10" s="181">
        <v>350000</v>
      </c>
      <c r="J10" s="181">
        <v>350000</v>
      </c>
      <c r="K10" s="181">
        <v>350000</v>
      </c>
      <c r="L10" s="181">
        <v>350000</v>
      </c>
      <c r="M10" s="182">
        <v>0</v>
      </c>
      <c r="N10" s="13"/>
      <c r="O10" s="13"/>
    </row>
    <row r="11" spans="2:49">
      <c r="B11" s="175"/>
      <c r="C11" s="176">
        <v>43550</v>
      </c>
      <c r="D11" s="177">
        <v>1</v>
      </c>
      <c r="E11" s="178">
        <v>178.53</v>
      </c>
      <c r="F11" s="183">
        <v>5.1008571428571431E-4</v>
      </c>
      <c r="G11" s="180"/>
      <c r="H11" s="175"/>
      <c r="I11" s="184">
        <v>350000</v>
      </c>
      <c r="J11" s="181">
        <v>350000</v>
      </c>
      <c r="K11" s="181">
        <v>350000</v>
      </c>
      <c r="L11" s="181">
        <v>350000</v>
      </c>
      <c r="M11" s="182">
        <v>0</v>
      </c>
      <c r="N11" s="13"/>
      <c r="O11" s="13"/>
    </row>
    <row r="12" spans="2:49">
      <c r="B12" s="185"/>
      <c r="C12" s="176">
        <v>44029</v>
      </c>
      <c r="D12" s="177">
        <v>1</v>
      </c>
      <c r="E12" s="178">
        <v>0</v>
      </c>
      <c r="F12" s="179">
        <v>0</v>
      </c>
      <c r="G12" s="186"/>
      <c r="H12" s="180">
        <v>35000</v>
      </c>
      <c r="I12" s="181">
        <v>350000</v>
      </c>
      <c r="J12" s="181">
        <v>385000</v>
      </c>
      <c r="K12" s="181">
        <v>350000</v>
      </c>
      <c r="L12" s="181">
        <v>385000</v>
      </c>
      <c r="M12" s="182">
        <v>0</v>
      </c>
      <c r="N12" s="19"/>
      <c r="O12" s="20"/>
    </row>
    <row r="13" spans="2:49">
      <c r="B13" s="185"/>
      <c r="C13" s="176">
        <v>44278</v>
      </c>
      <c r="D13" s="177">
        <v>1</v>
      </c>
      <c r="E13" s="178">
        <v>0</v>
      </c>
      <c r="F13" s="179">
        <v>0</v>
      </c>
      <c r="G13" s="186"/>
      <c r="H13" s="180"/>
      <c r="I13" s="181">
        <v>385000</v>
      </c>
      <c r="J13" s="181">
        <v>385000</v>
      </c>
      <c r="K13" s="181">
        <v>385000</v>
      </c>
      <c r="L13" s="181">
        <v>385000</v>
      </c>
      <c r="M13" s="182">
        <v>0</v>
      </c>
      <c r="N13" s="19"/>
      <c r="O13" s="21"/>
    </row>
    <row r="14" spans="2:49">
      <c r="B14" s="175"/>
      <c r="C14" s="176">
        <v>44649</v>
      </c>
      <c r="D14" s="177">
        <v>1</v>
      </c>
      <c r="E14" s="187">
        <v>0</v>
      </c>
      <c r="F14" s="188">
        <v>0</v>
      </c>
      <c r="G14" s="189"/>
      <c r="H14" s="180"/>
      <c r="I14" s="181">
        <v>385000</v>
      </c>
      <c r="J14" s="181">
        <v>385000</v>
      </c>
      <c r="K14" s="181">
        <v>385000</v>
      </c>
      <c r="L14" s="181">
        <v>385000</v>
      </c>
      <c r="M14" s="182">
        <v>0</v>
      </c>
      <c r="N14" s="18"/>
      <c r="O14" s="22"/>
    </row>
    <row r="15" spans="2:49" s="38" customFormat="1">
      <c r="C15" s="64">
        <v>45013</v>
      </c>
      <c r="D15" s="65">
        <v>1</v>
      </c>
      <c r="E15" s="79">
        <v>0</v>
      </c>
      <c r="F15" s="80">
        <v>0</v>
      </c>
      <c r="G15" s="81"/>
      <c r="H15" s="68"/>
      <c r="I15" s="69">
        <v>385000</v>
      </c>
      <c r="J15" s="69">
        <v>385000</v>
      </c>
      <c r="K15" s="69">
        <v>385000</v>
      </c>
      <c r="L15" s="69">
        <v>385000</v>
      </c>
      <c r="M15" s="70">
        <v>0</v>
      </c>
    </row>
    <row r="16" spans="2:49" s="38" customFormat="1">
      <c r="B16" s="114"/>
      <c r="C16" s="64">
        <v>45377</v>
      </c>
      <c r="D16" s="65">
        <v>1</v>
      </c>
      <c r="E16" s="72">
        <v>0</v>
      </c>
      <c r="F16" s="73">
        <v>0</v>
      </c>
      <c r="G16" s="68"/>
      <c r="H16" s="68"/>
      <c r="I16" s="69">
        <v>385000</v>
      </c>
      <c r="J16" s="69">
        <v>385000</v>
      </c>
      <c r="K16" s="69">
        <v>385000</v>
      </c>
      <c r="L16" s="69">
        <v>385000</v>
      </c>
      <c r="M16" s="70">
        <v>0</v>
      </c>
    </row>
    <row r="17" spans="2:13" s="38" customFormat="1">
      <c r="B17" s="121"/>
      <c r="C17" s="122">
        <v>45740</v>
      </c>
      <c r="D17" s="123">
        <v>1</v>
      </c>
      <c r="E17" s="124">
        <v>10972.55</v>
      </c>
      <c r="F17" s="125">
        <f>E17/K17</f>
        <v>2.8500129870129867E-2</v>
      </c>
      <c r="G17" s="126"/>
      <c r="H17" s="126"/>
      <c r="I17" s="127">
        <v>385000</v>
      </c>
      <c r="J17" s="127">
        <v>385000</v>
      </c>
      <c r="K17" s="127">
        <v>385000</v>
      </c>
      <c r="L17" s="127">
        <v>385000</v>
      </c>
      <c r="M17" s="128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34D3A-3C61-4A4D-A6F2-EF863C112E62}">
  <sheetPr codeName="Hoja13"/>
  <dimension ref="A1:AW18"/>
  <sheetViews>
    <sheetView showGridLines="0" topLeftCell="B1" zoomScale="75" zoomScaleNormal="75" workbookViewId="0">
      <selection activeCell="C18" sqref="C18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4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57</v>
      </c>
      <c r="C6" s="64">
        <v>41352</v>
      </c>
      <c r="D6" s="65">
        <v>1</v>
      </c>
      <c r="E6" s="168">
        <v>0</v>
      </c>
      <c r="F6" s="73">
        <v>0</v>
      </c>
      <c r="G6" s="40"/>
      <c r="H6" s="40"/>
      <c r="I6" s="169">
        <v>150000</v>
      </c>
      <c r="J6" s="169">
        <v>150000</v>
      </c>
      <c r="K6" s="169">
        <v>150000</v>
      </c>
      <c r="L6" s="169">
        <v>150000</v>
      </c>
      <c r="M6" s="170">
        <v>0</v>
      </c>
      <c r="N6" s="13"/>
      <c r="O6" s="13"/>
    </row>
    <row r="7" spans="2:49">
      <c r="B7" s="38"/>
      <c r="C7" s="64">
        <v>41723</v>
      </c>
      <c r="D7" s="65">
        <v>1</v>
      </c>
      <c r="E7" s="168">
        <v>567.774</v>
      </c>
      <c r="F7" s="73">
        <v>3.7851600000000001E-3</v>
      </c>
      <c r="G7" s="40"/>
      <c r="H7" s="40"/>
      <c r="I7" s="169">
        <v>150000</v>
      </c>
      <c r="J7" s="169">
        <v>150000</v>
      </c>
      <c r="K7" s="169">
        <v>150000</v>
      </c>
      <c r="L7" s="169">
        <v>150000</v>
      </c>
      <c r="M7" s="170">
        <v>0</v>
      </c>
      <c r="N7" s="13"/>
      <c r="O7" s="13"/>
    </row>
    <row r="8" spans="2:49">
      <c r="B8" s="38"/>
      <c r="C8" s="64">
        <v>42094</v>
      </c>
      <c r="D8" s="65">
        <v>1</v>
      </c>
      <c r="E8" s="168">
        <v>0</v>
      </c>
      <c r="F8" s="73">
        <v>0</v>
      </c>
      <c r="G8" s="40"/>
      <c r="H8" s="40"/>
      <c r="I8" s="169">
        <v>150000</v>
      </c>
      <c r="J8" s="169">
        <v>150000</v>
      </c>
      <c r="K8" s="169">
        <v>150000</v>
      </c>
      <c r="L8" s="169">
        <v>150000</v>
      </c>
      <c r="M8" s="170">
        <v>0</v>
      </c>
      <c r="N8" s="13"/>
      <c r="O8" s="13"/>
    </row>
    <row r="9" spans="2:49">
      <c r="B9" s="38"/>
      <c r="C9" s="64">
        <v>42458</v>
      </c>
      <c r="D9" s="65">
        <v>1</v>
      </c>
      <c r="E9" s="168">
        <v>0</v>
      </c>
      <c r="F9" s="73">
        <v>0</v>
      </c>
      <c r="G9" s="40"/>
      <c r="H9" s="40"/>
      <c r="I9" s="169">
        <v>150000</v>
      </c>
      <c r="J9" s="169">
        <v>150000</v>
      </c>
      <c r="K9" s="169">
        <v>150000</v>
      </c>
      <c r="L9" s="169">
        <v>150000</v>
      </c>
      <c r="M9" s="170">
        <v>0</v>
      </c>
      <c r="N9" s="13"/>
      <c r="O9" s="13"/>
    </row>
    <row r="10" spans="2:49">
      <c r="B10" s="38"/>
      <c r="C10" s="64">
        <v>42822</v>
      </c>
      <c r="D10" s="65">
        <v>1</v>
      </c>
      <c r="E10" s="168">
        <v>1113.53</v>
      </c>
      <c r="F10" s="73">
        <v>7.4235333333333335E-3</v>
      </c>
      <c r="G10" s="40"/>
      <c r="H10" s="40"/>
      <c r="I10" s="169">
        <v>150000</v>
      </c>
      <c r="J10" s="169">
        <v>150000</v>
      </c>
      <c r="K10" s="169">
        <v>150000</v>
      </c>
      <c r="L10" s="169">
        <v>150000</v>
      </c>
      <c r="M10" s="170">
        <v>0</v>
      </c>
      <c r="N10" s="13"/>
      <c r="O10" s="13"/>
    </row>
    <row r="11" spans="2:49">
      <c r="B11" s="38"/>
      <c r="C11" s="64">
        <v>43187</v>
      </c>
      <c r="D11" s="65">
        <v>1</v>
      </c>
      <c r="E11" s="168">
        <v>0</v>
      </c>
      <c r="F11" s="73">
        <v>0</v>
      </c>
      <c r="G11" s="40"/>
      <c r="H11" s="40"/>
      <c r="I11" s="169">
        <v>150000</v>
      </c>
      <c r="J11" s="169">
        <v>150000</v>
      </c>
      <c r="K11" s="169">
        <v>150000</v>
      </c>
      <c r="L11" s="169">
        <v>150000</v>
      </c>
      <c r="M11" s="170">
        <v>0</v>
      </c>
      <c r="N11" s="13"/>
      <c r="O11" s="13"/>
    </row>
    <row r="12" spans="2:49">
      <c r="B12" s="38"/>
      <c r="C12" s="64">
        <v>43550</v>
      </c>
      <c r="D12" s="65">
        <v>1</v>
      </c>
      <c r="E12" s="168">
        <v>0</v>
      </c>
      <c r="F12" s="74">
        <v>0</v>
      </c>
      <c r="G12" s="40"/>
      <c r="H12" s="38"/>
      <c r="I12" s="75">
        <v>150000</v>
      </c>
      <c r="J12" s="169">
        <v>150000</v>
      </c>
      <c r="K12" s="169">
        <v>150000</v>
      </c>
      <c r="L12" s="169">
        <v>150000</v>
      </c>
      <c r="M12" s="170">
        <v>0</v>
      </c>
      <c r="N12" s="13"/>
      <c r="O12" s="13"/>
    </row>
    <row r="13" spans="2:49">
      <c r="B13" s="67"/>
      <c r="C13" s="64">
        <v>44028</v>
      </c>
      <c r="D13" s="65">
        <v>1</v>
      </c>
      <c r="E13" s="168">
        <v>0</v>
      </c>
      <c r="F13" s="73">
        <v>0</v>
      </c>
      <c r="G13" s="171"/>
      <c r="H13" s="40">
        <v>15000</v>
      </c>
      <c r="I13" s="169">
        <v>150000</v>
      </c>
      <c r="J13" s="169">
        <v>165000</v>
      </c>
      <c r="K13" s="169">
        <v>150000</v>
      </c>
      <c r="L13" s="169">
        <v>165000</v>
      </c>
      <c r="M13" s="170">
        <v>0</v>
      </c>
      <c r="N13" s="19"/>
      <c r="O13" s="20"/>
    </row>
    <row r="14" spans="2:49">
      <c r="B14" s="67"/>
      <c r="C14" s="64">
        <v>44278</v>
      </c>
      <c r="D14" s="65">
        <v>1</v>
      </c>
      <c r="E14" s="168">
        <v>0</v>
      </c>
      <c r="F14" s="73">
        <v>0</v>
      </c>
      <c r="G14" s="171"/>
      <c r="H14" s="40"/>
      <c r="I14" s="169">
        <v>165000</v>
      </c>
      <c r="J14" s="169">
        <v>165000</v>
      </c>
      <c r="K14" s="169">
        <v>165000</v>
      </c>
      <c r="L14" s="169">
        <v>165000</v>
      </c>
      <c r="M14" s="170">
        <v>0</v>
      </c>
      <c r="N14" s="19"/>
      <c r="O14" s="21"/>
    </row>
    <row r="15" spans="2:49">
      <c r="B15" s="38"/>
      <c r="C15" s="64">
        <v>44649</v>
      </c>
      <c r="D15" s="65">
        <v>1</v>
      </c>
      <c r="E15" s="172">
        <v>0</v>
      </c>
      <c r="F15" s="173">
        <v>0</v>
      </c>
      <c r="G15" s="174"/>
      <c r="H15" s="40"/>
      <c r="I15" s="169">
        <v>165000</v>
      </c>
      <c r="J15" s="169">
        <v>165000</v>
      </c>
      <c r="K15" s="169">
        <v>165000</v>
      </c>
      <c r="L15" s="169">
        <v>165000</v>
      </c>
      <c r="M15" s="170">
        <v>0</v>
      </c>
      <c r="N15" s="18"/>
      <c r="O15" s="22"/>
    </row>
    <row r="16" spans="2:49" s="38" customFormat="1">
      <c r="C16" s="64">
        <v>45013</v>
      </c>
      <c r="D16" s="65">
        <v>1</v>
      </c>
      <c r="E16" s="79">
        <v>0</v>
      </c>
      <c r="F16" s="80">
        <v>0</v>
      </c>
      <c r="G16" s="81"/>
      <c r="H16" s="68"/>
      <c r="I16" s="69">
        <v>165000</v>
      </c>
      <c r="J16" s="69">
        <v>165000</v>
      </c>
      <c r="K16" s="69">
        <v>165000</v>
      </c>
      <c r="L16" s="69">
        <v>165000</v>
      </c>
      <c r="M16" s="70">
        <v>0</v>
      </c>
    </row>
    <row r="17" spans="2:13" s="38" customFormat="1">
      <c r="B17" s="114"/>
      <c r="C17" s="64">
        <v>45377</v>
      </c>
      <c r="D17" s="65">
        <v>1</v>
      </c>
      <c r="E17" s="72">
        <v>0</v>
      </c>
      <c r="F17" s="73">
        <v>0</v>
      </c>
      <c r="G17" s="68"/>
      <c r="H17" s="68"/>
      <c r="I17" s="69">
        <v>165000</v>
      </c>
      <c r="J17" s="69">
        <v>165000</v>
      </c>
      <c r="K17" s="69">
        <v>165000</v>
      </c>
      <c r="L17" s="69">
        <v>165000</v>
      </c>
      <c r="M17" s="70">
        <v>0</v>
      </c>
    </row>
    <row r="18" spans="2:13" s="38" customFormat="1">
      <c r="B18" s="121"/>
      <c r="C18" s="122">
        <v>45741</v>
      </c>
      <c r="D18" s="123">
        <v>1</v>
      </c>
      <c r="E18" s="124">
        <v>0</v>
      </c>
      <c r="F18" s="125">
        <v>0</v>
      </c>
      <c r="G18" s="126"/>
      <c r="H18" s="126"/>
      <c r="I18" s="127">
        <v>165000</v>
      </c>
      <c r="J18" s="127">
        <v>165000</v>
      </c>
      <c r="K18" s="127">
        <v>165000</v>
      </c>
      <c r="L18" s="127">
        <v>165000</v>
      </c>
      <c r="M18" s="128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AFAB9-3B0F-42F2-9909-8295359C013A}">
  <sheetPr codeName="Hoja14"/>
  <dimension ref="A1:AW18"/>
  <sheetViews>
    <sheetView showGridLines="0" topLeftCell="B3" zoomScale="75" zoomScaleNormal="75" workbookViewId="0">
      <selection activeCell="C18" sqref="C18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4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56</v>
      </c>
      <c r="C6" s="64">
        <v>41352</v>
      </c>
      <c r="D6" s="65">
        <v>1</v>
      </c>
      <c r="E6" s="168">
        <v>4696.893</v>
      </c>
      <c r="F6" s="73">
        <v>1.9570387500000001E-2</v>
      </c>
      <c r="G6" s="40"/>
      <c r="H6" s="40"/>
      <c r="I6" s="169">
        <v>240000</v>
      </c>
      <c r="J6" s="169">
        <v>240000</v>
      </c>
      <c r="K6" s="169">
        <v>240000</v>
      </c>
      <c r="L6" s="169">
        <v>240000</v>
      </c>
      <c r="M6" s="170">
        <v>0</v>
      </c>
      <c r="N6" s="13"/>
      <c r="O6" s="13"/>
    </row>
    <row r="7" spans="2:49">
      <c r="B7" s="38"/>
      <c r="C7" s="64">
        <v>41723</v>
      </c>
      <c r="D7" s="65">
        <v>1</v>
      </c>
      <c r="E7" s="168">
        <v>3042.5250000000001</v>
      </c>
      <c r="F7" s="73">
        <v>1.2677187500000001E-2</v>
      </c>
      <c r="G7" s="40"/>
      <c r="H7" s="40"/>
      <c r="I7" s="169">
        <v>240000</v>
      </c>
      <c r="J7" s="169">
        <v>240000</v>
      </c>
      <c r="K7" s="169">
        <v>240000</v>
      </c>
      <c r="L7" s="169">
        <v>240000</v>
      </c>
      <c r="M7" s="170">
        <v>0</v>
      </c>
      <c r="N7" s="13"/>
      <c r="O7" s="13"/>
    </row>
    <row r="8" spans="2:49">
      <c r="B8" s="38"/>
      <c r="C8" s="64">
        <v>42094</v>
      </c>
      <c r="D8" s="65">
        <v>1</v>
      </c>
      <c r="E8" s="168">
        <v>2172.96</v>
      </c>
      <c r="F8" s="73">
        <v>9.0539999999999995E-3</v>
      </c>
      <c r="G8" s="40"/>
      <c r="H8" s="40"/>
      <c r="I8" s="169">
        <v>240000</v>
      </c>
      <c r="J8" s="169">
        <v>240000</v>
      </c>
      <c r="K8" s="169">
        <v>240000</v>
      </c>
      <c r="L8" s="169">
        <v>240000</v>
      </c>
      <c r="M8" s="170">
        <v>0</v>
      </c>
      <c r="N8" s="13"/>
      <c r="O8" s="13"/>
    </row>
    <row r="9" spans="2:49">
      <c r="B9" s="38"/>
      <c r="C9" s="64">
        <v>42458</v>
      </c>
      <c r="D9" s="65">
        <v>1</v>
      </c>
      <c r="E9" s="168">
        <v>58.43</v>
      </c>
      <c r="F9" s="73">
        <v>2.4345833333333332E-4</v>
      </c>
      <c r="G9" s="40"/>
      <c r="H9" s="40"/>
      <c r="I9" s="169">
        <v>240000</v>
      </c>
      <c r="J9" s="169">
        <v>240000</v>
      </c>
      <c r="K9" s="169">
        <v>240000</v>
      </c>
      <c r="L9" s="169">
        <v>240000</v>
      </c>
      <c r="M9" s="170">
        <v>0</v>
      </c>
      <c r="N9" s="13"/>
      <c r="O9" s="13"/>
    </row>
    <row r="10" spans="2:49">
      <c r="B10" s="38"/>
      <c r="C10" s="64">
        <v>42822</v>
      </c>
      <c r="D10" s="65">
        <v>1</v>
      </c>
      <c r="E10" s="168">
        <v>0</v>
      </c>
      <c r="F10" s="73">
        <v>0</v>
      </c>
      <c r="G10" s="40"/>
      <c r="H10" s="40"/>
      <c r="I10" s="169">
        <v>240000</v>
      </c>
      <c r="J10" s="169">
        <v>240000</v>
      </c>
      <c r="K10" s="169">
        <v>240000</v>
      </c>
      <c r="L10" s="169">
        <v>240000</v>
      </c>
      <c r="M10" s="170">
        <v>0</v>
      </c>
      <c r="N10" s="13"/>
      <c r="O10" s="13"/>
    </row>
    <row r="11" spans="2:49">
      <c r="B11" s="38"/>
      <c r="C11" s="64">
        <v>43187</v>
      </c>
      <c r="D11" s="65">
        <v>1</v>
      </c>
      <c r="E11" s="168">
        <v>0</v>
      </c>
      <c r="F11" s="73">
        <v>0</v>
      </c>
      <c r="G11" s="40"/>
      <c r="H11" s="40"/>
      <c r="I11" s="169">
        <v>240000</v>
      </c>
      <c r="J11" s="169">
        <v>240000</v>
      </c>
      <c r="K11" s="169">
        <v>240000</v>
      </c>
      <c r="L11" s="169">
        <v>240000</v>
      </c>
      <c r="M11" s="170">
        <v>0</v>
      </c>
      <c r="N11" s="13"/>
      <c r="O11" s="13"/>
    </row>
    <row r="12" spans="2:49">
      <c r="B12" s="38"/>
      <c r="C12" s="64">
        <v>43550</v>
      </c>
      <c r="D12" s="65">
        <v>1</v>
      </c>
      <c r="E12" s="168">
        <v>0</v>
      </c>
      <c r="F12" s="74">
        <v>0</v>
      </c>
      <c r="G12" s="40"/>
      <c r="H12" s="38"/>
      <c r="I12" s="75">
        <v>240000</v>
      </c>
      <c r="J12" s="169">
        <v>240000</v>
      </c>
      <c r="K12" s="169">
        <v>240000</v>
      </c>
      <c r="L12" s="169">
        <v>240000</v>
      </c>
      <c r="M12" s="170">
        <v>0</v>
      </c>
      <c r="N12" s="13"/>
      <c r="O12" s="13"/>
    </row>
    <row r="13" spans="2:49">
      <c r="B13" s="67"/>
      <c r="C13" s="64">
        <v>44028</v>
      </c>
      <c r="D13" s="65">
        <v>1</v>
      </c>
      <c r="E13" s="168">
        <v>0</v>
      </c>
      <c r="F13" s="73">
        <v>0</v>
      </c>
      <c r="G13" s="171"/>
      <c r="H13" s="40">
        <v>24000</v>
      </c>
      <c r="I13" s="169">
        <v>240000</v>
      </c>
      <c r="J13" s="169">
        <v>264000</v>
      </c>
      <c r="K13" s="169">
        <v>240000</v>
      </c>
      <c r="L13" s="169">
        <v>264000</v>
      </c>
      <c r="M13" s="170">
        <v>0</v>
      </c>
      <c r="N13" s="19"/>
      <c r="O13" s="20"/>
    </row>
    <row r="14" spans="2:49">
      <c r="B14" s="67"/>
      <c r="C14" s="64">
        <v>44278</v>
      </c>
      <c r="D14" s="65">
        <v>1</v>
      </c>
      <c r="E14" s="168">
        <v>0</v>
      </c>
      <c r="F14" s="73">
        <v>0</v>
      </c>
      <c r="G14" s="171"/>
      <c r="H14" s="40"/>
      <c r="I14" s="169">
        <v>264000</v>
      </c>
      <c r="J14" s="169">
        <v>264000</v>
      </c>
      <c r="K14" s="169">
        <v>264000</v>
      </c>
      <c r="L14" s="169">
        <v>264000</v>
      </c>
      <c r="M14" s="170">
        <v>0</v>
      </c>
      <c r="N14" s="19"/>
      <c r="O14" s="21"/>
    </row>
    <row r="15" spans="2:49">
      <c r="B15" s="38"/>
      <c r="C15" s="64">
        <v>44649</v>
      </c>
      <c r="D15" s="65">
        <v>1</v>
      </c>
      <c r="E15" s="172">
        <v>8947.6056000000008</v>
      </c>
      <c r="F15" s="173">
        <v>3.3892445454545457E-2</v>
      </c>
      <c r="G15" s="174"/>
      <c r="H15" s="40"/>
      <c r="I15" s="169">
        <v>264000</v>
      </c>
      <c r="J15" s="169">
        <v>264000</v>
      </c>
      <c r="K15" s="169">
        <v>264000</v>
      </c>
      <c r="L15" s="169">
        <v>264000</v>
      </c>
      <c r="M15" s="170">
        <v>0</v>
      </c>
      <c r="N15" s="18"/>
      <c r="O15" s="22"/>
    </row>
    <row r="16" spans="2:49" s="38" customFormat="1">
      <c r="C16" s="64">
        <v>45013</v>
      </c>
      <c r="D16" s="65">
        <v>1</v>
      </c>
      <c r="E16" s="79">
        <v>2916.86</v>
      </c>
      <c r="F16" s="80">
        <v>1.1048712121212122E-2</v>
      </c>
      <c r="G16" s="81"/>
      <c r="H16" s="68"/>
      <c r="I16" s="69">
        <v>264000</v>
      </c>
      <c r="J16" s="69">
        <v>264000</v>
      </c>
      <c r="K16" s="69">
        <v>264000</v>
      </c>
      <c r="L16" s="69">
        <v>264000</v>
      </c>
      <c r="M16" s="70">
        <v>0</v>
      </c>
    </row>
    <row r="17" spans="2:13" s="38" customFormat="1">
      <c r="B17" s="114"/>
      <c r="C17" s="64">
        <v>45376</v>
      </c>
      <c r="D17" s="65">
        <v>1</v>
      </c>
      <c r="E17" s="72">
        <v>0</v>
      </c>
      <c r="F17" s="73">
        <v>0</v>
      </c>
      <c r="G17" s="68"/>
      <c r="H17" s="68"/>
      <c r="I17" s="69">
        <v>264000</v>
      </c>
      <c r="J17" s="69">
        <v>264000</v>
      </c>
      <c r="K17" s="69">
        <v>264000</v>
      </c>
      <c r="L17" s="69">
        <v>264000</v>
      </c>
      <c r="M17" s="70">
        <v>0</v>
      </c>
    </row>
    <row r="18" spans="2:13" s="38" customFormat="1">
      <c r="B18" s="121"/>
      <c r="C18" s="122">
        <v>45740</v>
      </c>
      <c r="D18" s="123">
        <v>1</v>
      </c>
      <c r="E18" s="124">
        <v>20299.650000000001</v>
      </c>
      <c r="F18" s="125">
        <f>E18/K18</f>
        <v>7.6892613636363641E-2</v>
      </c>
      <c r="G18" s="126"/>
      <c r="H18" s="126"/>
      <c r="I18" s="127">
        <v>264000</v>
      </c>
      <c r="J18" s="127">
        <v>264000</v>
      </c>
      <c r="K18" s="127">
        <v>264000</v>
      </c>
      <c r="L18" s="127">
        <v>264000</v>
      </c>
      <c r="M18" s="128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38293-39FC-4629-A2E8-AD92E0127EC5}">
  <sheetPr codeName="Hoja15"/>
  <dimension ref="A1:AW19"/>
  <sheetViews>
    <sheetView showGridLines="0" topLeftCell="B3" zoomScale="75" zoomScaleNormal="75" workbookViewId="0">
      <selection activeCell="C19" sqref="C19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4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53</v>
      </c>
      <c r="C6" s="64">
        <v>40990</v>
      </c>
      <c r="D6" s="65">
        <v>1</v>
      </c>
      <c r="E6" s="168">
        <v>6295.8359999999993</v>
      </c>
      <c r="F6" s="73">
        <v>3.1479179999999995E-2</v>
      </c>
      <c r="G6" s="40"/>
      <c r="H6" s="40"/>
      <c r="I6" s="169">
        <v>200000</v>
      </c>
      <c r="J6" s="169">
        <v>200000</v>
      </c>
      <c r="K6" s="169">
        <v>200000</v>
      </c>
      <c r="L6" s="169">
        <v>200000</v>
      </c>
      <c r="M6" s="170">
        <v>0</v>
      </c>
      <c r="N6" s="13"/>
      <c r="O6" s="13"/>
    </row>
    <row r="7" spans="2:49">
      <c r="B7" s="38"/>
      <c r="C7" s="64">
        <v>41352</v>
      </c>
      <c r="D7" s="65">
        <v>1</v>
      </c>
      <c r="E7" s="168">
        <v>5879.5619999999999</v>
      </c>
      <c r="F7" s="73">
        <v>2.939781E-2</v>
      </c>
      <c r="G7" s="40"/>
      <c r="H7" s="40"/>
      <c r="I7" s="169">
        <v>200000</v>
      </c>
      <c r="J7" s="169">
        <v>200000</v>
      </c>
      <c r="K7" s="169">
        <v>200000</v>
      </c>
      <c r="L7" s="169">
        <v>200000</v>
      </c>
      <c r="M7" s="170">
        <v>0</v>
      </c>
      <c r="N7" s="13"/>
      <c r="O7" s="13"/>
    </row>
    <row r="8" spans="2:49">
      <c r="B8" s="38"/>
      <c r="C8" s="64">
        <v>41723</v>
      </c>
      <c r="D8" s="65">
        <v>1</v>
      </c>
      <c r="E8" s="168">
        <v>6587.6580000000004</v>
      </c>
      <c r="F8" s="73">
        <v>3.2938290000000002E-2</v>
      </c>
      <c r="G8" s="40"/>
      <c r="H8" s="40"/>
      <c r="I8" s="169">
        <v>200000</v>
      </c>
      <c r="J8" s="169">
        <v>200000</v>
      </c>
      <c r="K8" s="169">
        <v>200000</v>
      </c>
      <c r="L8" s="169">
        <v>200000</v>
      </c>
      <c r="M8" s="170">
        <v>0</v>
      </c>
      <c r="N8" s="13"/>
      <c r="O8" s="13"/>
    </row>
    <row r="9" spans="2:49">
      <c r="B9" s="38"/>
      <c r="C9" s="64">
        <v>42094</v>
      </c>
      <c r="D9" s="65">
        <v>1</v>
      </c>
      <c r="E9" s="168">
        <v>3375.57</v>
      </c>
      <c r="F9" s="73">
        <v>1.687785E-2</v>
      </c>
      <c r="G9" s="40"/>
      <c r="H9" s="40"/>
      <c r="I9" s="169">
        <v>200000</v>
      </c>
      <c r="J9" s="169">
        <v>200000</v>
      </c>
      <c r="K9" s="169">
        <v>200000</v>
      </c>
      <c r="L9" s="169">
        <v>200000</v>
      </c>
      <c r="M9" s="170">
        <v>0</v>
      </c>
      <c r="N9" s="13"/>
      <c r="O9" s="13"/>
    </row>
    <row r="10" spans="2:49">
      <c r="B10" s="38"/>
      <c r="C10" s="64">
        <v>42458</v>
      </c>
      <c r="D10" s="65">
        <v>1</v>
      </c>
      <c r="E10" s="168">
        <v>774.65</v>
      </c>
      <c r="F10" s="73">
        <v>3.87325E-3</v>
      </c>
      <c r="G10" s="40"/>
      <c r="H10" s="40"/>
      <c r="I10" s="169">
        <v>200000</v>
      </c>
      <c r="J10" s="169">
        <v>200000</v>
      </c>
      <c r="K10" s="169">
        <v>200000</v>
      </c>
      <c r="L10" s="169">
        <v>200000</v>
      </c>
      <c r="M10" s="170">
        <v>0</v>
      </c>
      <c r="N10" s="13"/>
      <c r="O10" s="13"/>
    </row>
    <row r="11" spans="2:49">
      <c r="B11" s="38"/>
      <c r="C11" s="64">
        <v>42822</v>
      </c>
      <c r="D11" s="65">
        <v>1</v>
      </c>
      <c r="E11" s="168">
        <v>0</v>
      </c>
      <c r="F11" s="73">
        <v>0</v>
      </c>
      <c r="G11" s="40"/>
      <c r="H11" s="40"/>
      <c r="I11" s="169">
        <v>200000</v>
      </c>
      <c r="J11" s="169">
        <v>200000</v>
      </c>
      <c r="K11" s="169">
        <v>200000</v>
      </c>
      <c r="L11" s="169">
        <v>200000</v>
      </c>
      <c r="M11" s="170">
        <v>0</v>
      </c>
      <c r="N11" s="13"/>
      <c r="O11" s="13"/>
    </row>
    <row r="12" spans="2:49">
      <c r="B12" s="38"/>
      <c r="C12" s="64">
        <v>43187</v>
      </c>
      <c r="D12" s="65">
        <v>1</v>
      </c>
      <c r="E12" s="168">
        <v>0</v>
      </c>
      <c r="F12" s="73">
        <v>0</v>
      </c>
      <c r="G12" s="40"/>
      <c r="H12" s="40"/>
      <c r="I12" s="169">
        <v>200000</v>
      </c>
      <c r="J12" s="169">
        <v>200000</v>
      </c>
      <c r="K12" s="169">
        <v>200000</v>
      </c>
      <c r="L12" s="169">
        <v>200000</v>
      </c>
      <c r="M12" s="170">
        <v>0</v>
      </c>
      <c r="N12" s="13"/>
      <c r="O12" s="13"/>
    </row>
    <row r="13" spans="2:49">
      <c r="B13" s="38"/>
      <c r="C13" s="64">
        <v>43550</v>
      </c>
      <c r="D13" s="65">
        <v>1</v>
      </c>
      <c r="E13" s="168">
        <v>0</v>
      </c>
      <c r="F13" s="74">
        <v>0</v>
      </c>
      <c r="G13" s="40"/>
      <c r="H13" s="38"/>
      <c r="I13" s="75">
        <v>200000</v>
      </c>
      <c r="J13" s="169">
        <v>200000</v>
      </c>
      <c r="K13" s="169">
        <v>200000</v>
      </c>
      <c r="L13" s="169">
        <v>200000</v>
      </c>
      <c r="M13" s="170">
        <v>0</v>
      </c>
      <c r="N13" s="13"/>
      <c r="O13" s="13"/>
    </row>
    <row r="14" spans="2:49">
      <c r="B14" s="67"/>
      <c r="C14" s="64">
        <v>44028</v>
      </c>
      <c r="D14" s="65">
        <v>1</v>
      </c>
      <c r="E14" s="168">
        <v>0</v>
      </c>
      <c r="F14" s="73">
        <v>0</v>
      </c>
      <c r="G14" s="171"/>
      <c r="H14" s="40">
        <v>20000</v>
      </c>
      <c r="I14" s="169">
        <v>200000</v>
      </c>
      <c r="J14" s="169">
        <v>220000</v>
      </c>
      <c r="K14" s="169">
        <v>200000</v>
      </c>
      <c r="L14" s="169">
        <v>220000</v>
      </c>
      <c r="M14" s="170">
        <v>0</v>
      </c>
      <c r="N14" s="19"/>
      <c r="O14" s="20"/>
    </row>
    <row r="15" spans="2:49">
      <c r="B15" s="67"/>
      <c r="C15" s="64">
        <v>44277</v>
      </c>
      <c r="D15" s="65">
        <v>1</v>
      </c>
      <c r="E15" s="168">
        <v>1064.5</v>
      </c>
      <c r="F15" s="73">
        <v>4.8386363636363635E-3</v>
      </c>
      <c r="G15" s="171"/>
      <c r="H15" s="40"/>
      <c r="I15" s="169">
        <v>220000</v>
      </c>
      <c r="J15" s="169">
        <v>220000</v>
      </c>
      <c r="K15" s="169">
        <v>220000</v>
      </c>
      <c r="L15" s="169">
        <v>220000</v>
      </c>
      <c r="M15" s="170">
        <v>0</v>
      </c>
      <c r="N15" s="19"/>
      <c r="O15" s="21"/>
    </row>
    <row r="16" spans="2:49">
      <c r="B16" s="38"/>
      <c r="C16" s="64">
        <v>44648</v>
      </c>
      <c r="D16" s="65">
        <v>1</v>
      </c>
      <c r="E16" s="172">
        <v>6949.838999999999</v>
      </c>
      <c r="F16" s="173">
        <v>3.1590177272727268E-2</v>
      </c>
      <c r="G16" s="174"/>
      <c r="H16" s="40"/>
      <c r="I16" s="169">
        <v>220000</v>
      </c>
      <c r="J16" s="169">
        <v>220000</v>
      </c>
      <c r="K16" s="169">
        <v>220000</v>
      </c>
      <c r="L16" s="169">
        <v>220000</v>
      </c>
      <c r="M16" s="170">
        <v>0</v>
      </c>
      <c r="N16" s="18"/>
      <c r="O16" s="22"/>
    </row>
    <row r="17" spans="2:13" s="38" customFormat="1">
      <c r="C17" s="64">
        <v>45012</v>
      </c>
      <c r="D17" s="65">
        <v>1</v>
      </c>
      <c r="E17" s="79">
        <v>0</v>
      </c>
      <c r="F17" s="80">
        <v>0</v>
      </c>
      <c r="G17" s="81"/>
      <c r="H17" s="68"/>
      <c r="I17" s="69">
        <v>220000</v>
      </c>
      <c r="J17" s="69">
        <v>220000</v>
      </c>
      <c r="K17" s="69">
        <v>220000</v>
      </c>
      <c r="L17" s="69">
        <v>220000</v>
      </c>
      <c r="M17" s="70">
        <v>0</v>
      </c>
    </row>
    <row r="18" spans="2:13" s="38" customFormat="1">
      <c r="B18" s="114"/>
      <c r="C18" s="64">
        <v>45376</v>
      </c>
      <c r="D18" s="65">
        <v>1</v>
      </c>
      <c r="E18" s="72">
        <v>0</v>
      </c>
      <c r="F18" s="73">
        <v>0</v>
      </c>
      <c r="G18" s="68"/>
      <c r="H18" s="68"/>
      <c r="I18" s="69">
        <v>220000</v>
      </c>
      <c r="J18" s="69">
        <v>220000</v>
      </c>
      <c r="K18" s="69">
        <v>220000</v>
      </c>
      <c r="L18" s="69">
        <v>220000</v>
      </c>
      <c r="M18" s="70">
        <v>0</v>
      </c>
    </row>
    <row r="19" spans="2:13" s="38" customFormat="1">
      <c r="B19" s="121"/>
      <c r="C19" s="122">
        <v>45740</v>
      </c>
      <c r="D19" s="123">
        <v>1</v>
      </c>
      <c r="E19" s="124">
        <v>19227.96</v>
      </c>
      <c r="F19" s="125">
        <f>E19/K19</f>
        <v>8.7399818181818176E-2</v>
      </c>
      <c r="G19" s="126"/>
      <c r="H19" s="126"/>
      <c r="I19" s="127">
        <v>220000</v>
      </c>
      <c r="J19" s="127">
        <v>220000</v>
      </c>
      <c r="K19" s="127">
        <v>220000</v>
      </c>
      <c r="L19" s="127">
        <v>220000</v>
      </c>
      <c r="M19" s="128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119BD-42FC-474E-97AE-3BFD8E567075}">
  <sheetPr codeName="Hoja16"/>
  <dimension ref="A1:AW20"/>
  <sheetViews>
    <sheetView showGridLines="0" topLeftCell="B5" zoomScale="75" zoomScaleNormal="75" workbookViewId="0">
      <selection activeCell="C20" sqref="C20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4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54</v>
      </c>
      <c r="C6" s="64">
        <v>40623</v>
      </c>
      <c r="D6" s="65">
        <v>1</v>
      </c>
      <c r="E6" s="168">
        <v>2780.5379999999996</v>
      </c>
      <c r="F6" s="73">
        <v>1.8536919999999998E-2</v>
      </c>
      <c r="G6" s="40"/>
      <c r="H6" s="40"/>
      <c r="I6" s="169">
        <v>150000</v>
      </c>
      <c r="J6" s="169">
        <v>150000</v>
      </c>
      <c r="K6" s="169">
        <v>150000</v>
      </c>
      <c r="L6" s="169">
        <v>150000</v>
      </c>
      <c r="M6" s="170">
        <v>0</v>
      </c>
      <c r="N6" s="13"/>
      <c r="O6" s="13"/>
    </row>
    <row r="7" spans="2:49">
      <c r="B7" s="38"/>
      <c r="C7" s="64">
        <v>40989</v>
      </c>
      <c r="D7" s="65">
        <v>1</v>
      </c>
      <c r="E7" s="168">
        <v>5111.085</v>
      </c>
      <c r="F7" s="73">
        <v>3.4073899999999997E-2</v>
      </c>
      <c r="G7" s="40"/>
      <c r="H7" s="40"/>
      <c r="I7" s="169">
        <v>150000</v>
      </c>
      <c r="J7" s="169">
        <v>150000</v>
      </c>
      <c r="K7" s="169">
        <v>150000</v>
      </c>
      <c r="L7" s="169">
        <v>150000</v>
      </c>
      <c r="M7" s="170">
        <v>0</v>
      </c>
      <c r="N7" s="13"/>
      <c r="O7" s="13"/>
    </row>
    <row r="8" spans="2:49">
      <c r="B8" s="38"/>
      <c r="C8" s="64">
        <v>41352</v>
      </c>
      <c r="D8" s="65">
        <v>1</v>
      </c>
      <c r="E8" s="168">
        <v>3851.6489999999999</v>
      </c>
      <c r="F8" s="73">
        <v>2.5677659999999998E-2</v>
      </c>
      <c r="G8" s="40"/>
      <c r="H8" s="40"/>
      <c r="I8" s="169">
        <v>150000</v>
      </c>
      <c r="J8" s="169">
        <v>150000</v>
      </c>
      <c r="K8" s="169">
        <v>150000</v>
      </c>
      <c r="L8" s="169">
        <v>150000</v>
      </c>
      <c r="M8" s="170">
        <v>0</v>
      </c>
      <c r="N8" s="13"/>
      <c r="O8" s="13"/>
    </row>
    <row r="9" spans="2:49">
      <c r="B9" s="38"/>
      <c r="C9" s="64">
        <v>41723</v>
      </c>
      <c r="D9" s="65">
        <v>1</v>
      </c>
      <c r="E9" s="168">
        <v>3203.1629999999996</v>
      </c>
      <c r="F9" s="73">
        <v>2.1354419999999995E-2</v>
      </c>
      <c r="G9" s="40"/>
      <c r="H9" s="40"/>
      <c r="I9" s="169">
        <v>150000</v>
      </c>
      <c r="J9" s="169">
        <v>150000</v>
      </c>
      <c r="K9" s="169">
        <v>150000</v>
      </c>
      <c r="L9" s="169">
        <v>150000</v>
      </c>
      <c r="M9" s="170">
        <v>0</v>
      </c>
      <c r="N9" s="13"/>
      <c r="O9" s="13"/>
    </row>
    <row r="10" spans="2:49">
      <c r="B10" s="38"/>
      <c r="C10" s="64">
        <v>42094</v>
      </c>
      <c r="D10" s="65">
        <v>1</v>
      </c>
      <c r="E10" s="168">
        <v>666.67</v>
      </c>
      <c r="F10" s="73">
        <v>4.4444666666666665E-3</v>
      </c>
      <c r="G10" s="40"/>
      <c r="H10" s="40"/>
      <c r="I10" s="169">
        <v>150000</v>
      </c>
      <c r="J10" s="169">
        <v>150000</v>
      </c>
      <c r="K10" s="169">
        <v>150000</v>
      </c>
      <c r="L10" s="169">
        <v>150000</v>
      </c>
      <c r="M10" s="170">
        <v>0</v>
      </c>
      <c r="N10" s="13"/>
      <c r="O10" s="13"/>
    </row>
    <row r="11" spans="2:49">
      <c r="B11" s="38"/>
      <c r="C11" s="64">
        <v>42458</v>
      </c>
      <c r="D11" s="65">
        <v>1</v>
      </c>
      <c r="E11" s="168">
        <v>0</v>
      </c>
      <c r="F11" s="73">
        <v>0</v>
      </c>
      <c r="G11" s="40"/>
      <c r="H11" s="40"/>
      <c r="I11" s="169">
        <v>150000</v>
      </c>
      <c r="J11" s="169">
        <v>150000</v>
      </c>
      <c r="K11" s="169">
        <v>150000</v>
      </c>
      <c r="L11" s="169">
        <v>150000</v>
      </c>
      <c r="M11" s="170">
        <v>0</v>
      </c>
      <c r="N11" s="13"/>
      <c r="O11" s="13"/>
    </row>
    <row r="12" spans="2:49">
      <c r="B12" s="38"/>
      <c r="C12" s="64">
        <v>42822</v>
      </c>
      <c r="D12" s="65">
        <v>1</v>
      </c>
      <c r="E12" s="168">
        <v>0</v>
      </c>
      <c r="F12" s="73">
        <v>0</v>
      </c>
      <c r="G12" s="40"/>
      <c r="H12" s="40"/>
      <c r="I12" s="169">
        <v>150000</v>
      </c>
      <c r="J12" s="169">
        <v>150000</v>
      </c>
      <c r="K12" s="169">
        <v>150000</v>
      </c>
      <c r="L12" s="169">
        <v>150000</v>
      </c>
      <c r="M12" s="170">
        <v>0</v>
      </c>
      <c r="N12" s="13"/>
      <c r="O12" s="13"/>
    </row>
    <row r="13" spans="2:49">
      <c r="B13" s="38"/>
      <c r="C13" s="64">
        <v>43187</v>
      </c>
      <c r="D13" s="65">
        <v>1</v>
      </c>
      <c r="E13" s="168">
        <v>0</v>
      </c>
      <c r="F13" s="73">
        <v>0</v>
      </c>
      <c r="G13" s="40"/>
      <c r="H13" s="40"/>
      <c r="I13" s="169">
        <v>150000</v>
      </c>
      <c r="J13" s="169">
        <v>150000</v>
      </c>
      <c r="K13" s="169">
        <v>150000</v>
      </c>
      <c r="L13" s="169">
        <v>150000</v>
      </c>
      <c r="M13" s="170">
        <v>0</v>
      </c>
      <c r="N13" s="13"/>
      <c r="O13" s="13"/>
    </row>
    <row r="14" spans="2:49">
      <c r="B14" s="38"/>
      <c r="C14" s="64">
        <v>43549</v>
      </c>
      <c r="D14" s="65">
        <v>1</v>
      </c>
      <c r="E14" s="168">
        <v>0</v>
      </c>
      <c r="F14" s="74">
        <v>0</v>
      </c>
      <c r="G14" s="40"/>
      <c r="H14" s="38"/>
      <c r="I14" s="75">
        <v>150000</v>
      </c>
      <c r="J14" s="169">
        <v>150000</v>
      </c>
      <c r="K14" s="169">
        <v>150000</v>
      </c>
      <c r="L14" s="169">
        <v>150000</v>
      </c>
      <c r="M14" s="170">
        <v>0</v>
      </c>
      <c r="N14" s="13"/>
      <c r="O14" s="13"/>
    </row>
    <row r="15" spans="2:49">
      <c r="B15" s="67"/>
      <c r="C15" s="64">
        <v>44028</v>
      </c>
      <c r="D15" s="65">
        <v>1</v>
      </c>
      <c r="E15" s="168">
        <v>1961.43</v>
      </c>
      <c r="F15" s="73">
        <v>1.30762E-2</v>
      </c>
      <c r="G15" s="171"/>
      <c r="H15" s="40">
        <v>15000</v>
      </c>
      <c r="I15" s="169">
        <v>150000</v>
      </c>
      <c r="J15" s="169">
        <v>165000</v>
      </c>
      <c r="K15" s="169">
        <v>150000</v>
      </c>
      <c r="L15" s="169">
        <v>165000</v>
      </c>
      <c r="M15" s="170">
        <v>0</v>
      </c>
      <c r="N15" s="19"/>
      <c r="O15" s="20"/>
    </row>
    <row r="16" spans="2:49">
      <c r="B16" s="67"/>
      <c r="C16" s="64">
        <v>44277</v>
      </c>
      <c r="D16" s="65">
        <v>1</v>
      </c>
      <c r="E16" s="168">
        <v>0</v>
      </c>
      <c r="F16" s="73">
        <v>0</v>
      </c>
      <c r="G16" s="171"/>
      <c r="H16" s="40"/>
      <c r="I16" s="169">
        <v>165000</v>
      </c>
      <c r="J16" s="169">
        <v>165000</v>
      </c>
      <c r="K16" s="169">
        <v>165000</v>
      </c>
      <c r="L16" s="169">
        <v>165000</v>
      </c>
      <c r="M16" s="170">
        <v>0</v>
      </c>
      <c r="N16" s="19"/>
      <c r="O16" s="21"/>
    </row>
    <row r="17" spans="2:15">
      <c r="B17" s="38"/>
      <c r="C17" s="64">
        <v>44648</v>
      </c>
      <c r="D17" s="65">
        <v>1</v>
      </c>
      <c r="E17" s="172">
        <v>6174.3464400000021</v>
      </c>
      <c r="F17" s="173">
        <v>3.742028145454547E-2</v>
      </c>
      <c r="G17" s="174"/>
      <c r="H17" s="40"/>
      <c r="I17" s="169">
        <v>165000</v>
      </c>
      <c r="J17" s="169">
        <v>165000</v>
      </c>
      <c r="K17" s="169">
        <v>165000</v>
      </c>
      <c r="L17" s="169">
        <v>165000</v>
      </c>
      <c r="M17" s="170">
        <v>0</v>
      </c>
      <c r="N17" s="18"/>
      <c r="O17" s="22"/>
    </row>
    <row r="18" spans="2:15" s="38" customFormat="1">
      <c r="C18" s="64">
        <v>45012</v>
      </c>
      <c r="D18" s="65">
        <v>1</v>
      </c>
      <c r="E18" s="79">
        <v>1628.42</v>
      </c>
      <c r="F18" s="80">
        <v>9.8692121212121224E-3</v>
      </c>
      <c r="G18" s="81"/>
      <c r="H18" s="68"/>
      <c r="I18" s="69">
        <v>165000</v>
      </c>
      <c r="J18" s="69">
        <v>165000</v>
      </c>
      <c r="K18" s="69">
        <v>165000</v>
      </c>
      <c r="L18" s="69">
        <v>165000</v>
      </c>
      <c r="M18" s="70">
        <v>0</v>
      </c>
    </row>
    <row r="19" spans="2:15" s="38" customFormat="1">
      <c r="B19" s="114"/>
      <c r="C19" s="64">
        <v>45376</v>
      </c>
      <c r="D19" s="65">
        <v>1</v>
      </c>
      <c r="E19" s="72">
        <v>0</v>
      </c>
      <c r="F19" s="73">
        <v>0</v>
      </c>
      <c r="G19" s="68"/>
      <c r="H19" s="68"/>
      <c r="I19" s="69">
        <v>165000</v>
      </c>
      <c r="J19" s="69">
        <v>165000</v>
      </c>
      <c r="K19" s="69">
        <v>165000</v>
      </c>
      <c r="L19" s="69">
        <v>165000</v>
      </c>
      <c r="M19" s="70">
        <v>0</v>
      </c>
    </row>
    <row r="20" spans="2:15" s="38" customFormat="1">
      <c r="B20" s="121"/>
      <c r="C20" s="122">
        <v>45740</v>
      </c>
      <c r="D20" s="123">
        <v>1</v>
      </c>
      <c r="E20" s="124">
        <v>0</v>
      </c>
      <c r="F20" s="125">
        <v>0</v>
      </c>
      <c r="G20" s="126"/>
      <c r="H20" s="126"/>
      <c r="I20" s="127">
        <v>165000</v>
      </c>
      <c r="J20" s="127">
        <v>165000</v>
      </c>
      <c r="K20" s="127">
        <v>165000</v>
      </c>
      <c r="L20" s="127">
        <v>165000</v>
      </c>
      <c r="M20" s="128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91297-9212-4AFA-B616-28E92251FA42}">
  <sheetPr codeName="Hoja17"/>
  <dimension ref="A1:AW21"/>
  <sheetViews>
    <sheetView showGridLines="0" topLeftCell="B5" zoomScale="75" zoomScaleNormal="75" workbookViewId="0">
      <selection activeCell="C21" sqref="C21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4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48</v>
      </c>
      <c r="C6" s="64">
        <v>40256</v>
      </c>
      <c r="D6" s="65">
        <v>1</v>
      </c>
      <c r="E6" s="168">
        <v>366.93</v>
      </c>
      <c r="F6" s="73">
        <v>2.7179999999999999E-3</v>
      </c>
      <c r="G6" s="40"/>
      <c r="H6" s="40"/>
      <c r="I6" s="169">
        <v>135000</v>
      </c>
      <c r="J6" s="169">
        <v>135000</v>
      </c>
      <c r="K6" s="169">
        <v>135000</v>
      </c>
      <c r="L6" s="169">
        <v>135000</v>
      </c>
      <c r="M6" s="170">
        <v>0</v>
      </c>
      <c r="N6" s="13"/>
      <c r="O6" s="13"/>
    </row>
    <row r="7" spans="2:49">
      <c r="B7" s="38"/>
      <c r="C7" s="64">
        <v>40623</v>
      </c>
      <c r="D7" s="65">
        <v>1</v>
      </c>
      <c r="E7" s="168">
        <v>3677.1389999999997</v>
      </c>
      <c r="F7" s="73">
        <v>2.7238066666666665E-2</v>
      </c>
      <c r="G7" s="40"/>
      <c r="H7" s="40"/>
      <c r="I7" s="169">
        <v>135000</v>
      </c>
      <c r="J7" s="169">
        <v>135000</v>
      </c>
      <c r="K7" s="169">
        <v>135000</v>
      </c>
      <c r="L7" s="169">
        <v>135000</v>
      </c>
      <c r="M7" s="170">
        <v>0</v>
      </c>
      <c r="N7" s="13"/>
      <c r="O7" s="13"/>
    </row>
    <row r="8" spans="2:49">
      <c r="B8" s="38"/>
      <c r="C8" s="64">
        <v>40989</v>
      </c>
      <c r="D8" s="65">
        <v>1</v>
      </c>
      <c r="E8" s="168">
        <v>5801.7269999999999</v>
      </c>
      <c r="F8" s="73">
        <v>4.2975755555555557E-2</v>
      </c>
      <c r="G8" s="40"/>
      <c r="H8" s="40"/>
      <c r="I8" s="169">
        <v>135000</v>
      </c>
      <c r="J8" s="169">
        <v>135000</v>
      </c>
      <c r="K8" s="169">
        <v>135000</v>
      </c>
      <c r="L8" s="169">
        <v>135000</v>
      </c>
      <c r="M8" s="170">
        <v>0</v>
      </c>
      <c r="N8" s="13"/>
      <c r="O8" s="13"/>
    </row>
    <row r="9" spans="2:49">
      <c r="B9" s="38"/>
      <c r="C9" s="64">
        <v>41352</v>
      </c>
      <c r="D9" s="65">
        <v>1</v>
      </c>
      <c r="E9" s="168">
        <v>2512.4789999999998</v>
      </c>
      <c r="F9" s="73">
        <v>1.8610955555555555E-2</v>
      </c>
      <c r="G9" s="40"/>
      <c r="H9" s="40"/>
      <c r="I9" s="169">
        <v>135000</v>
      </c>
      <c r="J9" s="169">
        <v>135000</v>
      </c>
      <c r="K9" s="169">
        <v>135000</v>
      </c>
      <c r="L9" s="169">
        <v>135000</v>
      </c>
      <c r="M9" s="170">
        <v>0</v>
      </c>
      <c r="N9" s="13"/>
      <c r="O9" s="13"/>
    </row>
    <row r="10" spans="2:49">
      <c r="B10" s="38"/>
      <c r="C10" s="64">
        <v>41723</v>
      </c>
      <c r="D10" s="65">
        <v>1</v>
      </c>
      <c r="E10" s="168">
        <v>1513.836</v>
      </c>
      <c r="F10" s="73">
        <v>1.1213600000000001E-2</v>
      </c>
      <c r="G10" s="40"/>
      <c r="H10" s="40"/>
      <c r="I10" s="169">
        <v>135000</v>
      </c>
      <c r="J10" s="169">
        <v>135000</v>
      </c>
      <c r="K10" s="169">
        <v>135000</v>
      </c>
      <c r="L10" s="169">
        <v>135000</v>
      </c>
      <c r="M10" s="170">
        <v>0</v>
      </c>
      <c r="N10" s="13"/>
      <c r="O10" s="13"/>
    </row>
    <row r="11" spans="2:49">
      <c r="B11" s="38"/>
      <c r="C11" s="64">
        <v>42093</v>
      </c>
      <c r="D11" s="65">
        <v>1</v>
      </c>
      <c r="E11" s="168">
        <v>0</v>
      </c>
      <c r="F11" s="73">
        <v>0</v>
      </c>
      <c r="G11" s="40"/>
      <c r="H11" s="40"/>
      <c r="I11" s="169">
        <v>135000</v>
      </c>
      <c r="J11" s="169">
        <v>135000</v>
      </c>
      <c r="K11" s="169">
        <v>135000</v>
      </c>
      <c r="L11" s="169">
        <v>135000</v>
      </c>
      <c r="M11" s="170">
        <v>0</v>
      </c>
      <c r="N11" s="13"/>
      <c r="O11" s="13"/>
    </row>
    <row r="12" spans="2:49">
      <c r="B12" s="38"/>
      <c r="C12" s="64">
        <v>42457</v>
      </c>
      <c r="D12" s="65">
        <v>1</v>
      </c>
      <c r="E12" s="168">
        <v>0</v>
      </c>
      <c r="F12" s="73">
        <v>0</v>
      </c>
      <c r="G12" s="40"/>
      <c r="H12" s="40"/>
      <c r="I12" s="169">
        <v>135000</v>
      </c>
      <c r="J12" s="169">
        <v>135000</v>
      </c>
      <c r="K12" s="169">
        <v>135000</v>
      </c>
      <c r="L12" s="169">
        <v>135000</v>
      </c>
      <c r="M12" s="170">
        <v>0</v>
      </c>
      <c r="N12" s="13"/>
      <c r="O12" s="13"/>
    </row>
    <row r="13" spans="2:49">
      <c r="B13" s="38"/>
      <c r="C13" s="64">
        <v>42822</v>
      </c>
      <c r="D13" s="65">
        <v>1</v>
      </c>
      <c r="E13" s="168">
        <v>0</v>
      </c>
      <c r="F13" s="73">
        <v>0</v>
      </c>
      <c r="G13" s="40"/>
      <c r="H13" s="40"/>
      <c r="I13" s="169">
        <v>135000</v>
      </c>
      <c r="J13" s="169">
        <v>135000</v>
      </c>
      <c r="K13" s="169">
        <v>135000</v>
      </c>
      <c r="L13" s="169">
        <v>135000</v>
      </c>
      <c r="M13" s="170">
        <v>0</v>
      </c>
      <c r="N13" s="13"/>
      <c r="O13" s="13"/>
    </row>
    <row r="14" spans="2:49">
      <c r="B14" s="38"/>
      <c r="C14" s="64">
        <v>43187</v>
      </c>
      <c r="D14" s="65">
        <v>1</v>
      </c>
      <c r="E14" s="168">
        <v>0</v>
      </c>
      <c r="F14" s="73">
        <v>0</v>
      </c>
      <c r="G14" s="40"/>
      <c r="H14" s="40"/>
      <c r="I14" s="169">
        <v>135000</v>
      </c>
      <c r="J14" s="169">
        <v>135000</v>
      </c>
      <c r="K14" s="169">
        <v>135000</v>
      </c>
      <c r="L14" s="169">
        <v>135000</v>
      </c>
      <c r="M14" s="170">
        <v>0</v>
      </c>
      <c r="N14" s="13"/>
      <c r="O14" s="13"/>
    </row>
    <row r="15" spans="2:49">
      <c r="B15" s="38"/>
      <c r="C15" s="64">
        <v>43549</v>
      </c>
      <c r="D15" s="65">
        <v>1</v>
      </c>
      <c r="E15" s="168">
        <v>0</v>
      </c>
      <c r="F15" s="74">
        <v>0</v>
      </c>
      <c r="G15" s="40"/>
      <c r="H15" s="38"/>
      <c r="I15" s="75">
        <v>135000</v>
      </c>
      <c r="J15" s="169">
        <v>135000</v>
      </c>
      <c r="K15" s="169">
        <v>135000</v>
      </c>
      <c r="L15" s="169">
        <v>135000</v>
      </c>
      <c r="M15" s="170">
        <v>0</v>
      </c>
      <c r="N15" s="13"/>
      <c r="O15" s="13"/>
    </row>
    <row r="16" spans="2:49">
      <c r="B16" s="67"/>
      <c r="C16" s="64">
        <v>44028</v>
      </c>
      <c r="D16" s="65">
        <v>1</v>
      </c>
      <c r="E16" s="168">
        <v>0</v>
      </c>
      <c r="F16" s="73">
        <v>0</v>
      </c>
      <c r="G16" s="171"/>
      <c r="H16" s="40">
        <v>13500</v>
      </c>
      <c r="I16" s="169">
        <v>135000</v>
      </c>
      <c r="J16" s="169">
        <v>148500</v>
      </c>
      <c r="K16" s="169">
        <v>135000</v>
      </c>
      <c r="L16" s="169">
        <v>148500</v>
      </c>
      <c r="M16" s="170">
        <v>0</v>
      </c>
      <c r="N16" s="19"/>
      <c r="O16" s="20"/>
    </row>
    <row r="17" spans="2:15">
      <c r="B17" s="67"/>
      <c r="C17" s="64">
        <v>44277</v>
      </c>
      <c r="D17" s="65">
        <v>1</v>
      </c>
      <c r="E17" s="168">
        <v>0</v>
      </c>
      <c r="F17" s="73">
        <v>0</v>
      </c>
      <c r="G17" s="171"/>
      <c r="H17" s="40"/>
      <c r="I17" s="169">
        <v>148500</v>
      </c>
      <c r="J17" s="169">
        <v>148500</v>
      </c>
      <c r="K17" s="169">
        <v>148500</v>
      </c>
      <c r="L17" s="169">
        <v>148500</v>
      </c>
      <c r="M17" s="170">
        <v>0</v>
      </c>
      <c r="N17" s="19"/>
      <c r="O17" s="21"/>
    </row>
    <row r="18" spans="2:15">
      <c r="B18" s="38"/>
      <c r="C18" s="64">
        <v>44648</v>
      </c>
      <c r="D18" s="65">
        <v>1</v>
      </c>
      <c r="E18" s="172">
        <v>8305.9266239999961</v>
      </c>
      <c r="F18" s="173">
        <v>5.5932165818181792E-2</v>
      </c>
      <c r="G18" s="174"/>
      <c r="H18" s="40"/>
      <c r="I18" s="169">
        <v>148500</v>
      </c>
      <c r="J18" s="169">
        <v>148500</v>
      </c>
      <c r="K18" s="169">
        <v>148500</v>
      </c>
      <c r="L18" s="169">
        <v>148500</v>
      </c>
      <c r="M18" s="170">
        <v>0</v>
      </c>
      <c r="N18" s="18"/>
      <c r="O18" s="22"/>
    </row>
    <row r="19" spans="2:15" s="38" customFormat="1">
      <c r="C19" s="64">
        <v>45012</v>
      </c>
      <c r="D19" s="65">
        <v>1</v>
      </c>
      <c r="E19" s="79">
        <v>0</v>
      </c>
      <c r="F19" s="80">
        <v>0</v>
      </c>
      <c r="G19" s="81"/>
      <c r="H19" s="68"/>
      <c r="I19" s="69">
        <v>148500</v>
      </c>
      <c r="J19" s="69">
        <v>148500</v>
      </c>
      <c r="K19" s="69">
        <v>148500</v>
      </c>
      <c r="L19" s="69">
        <v>148500</v>
      </c>
      <c r="M19" s="70">
        <v>0</v>
      </c>
    </row>
    <row r="20" spans="2:15" s="38" customFormat="1">
      <c r="B20" s="114"/>
      <c r="C20" s="64">
        <v>45376</v>
      </c>
      <c r="D20" s="65">
        <v>1</v>
      </c>
      <c r="E20" s="72">
        <v>0</v>
      </c>
      <c r="F20" s="73">
        <v>0</v>
      </c>
      <c r="G20" s="68"/>
      <c r="H20" s="68"/>
      <c r="I20" s="69">
        <v>148500</v>
      </c>
      <c r="J20" s="69">
        <v>148500</v>
      </c>
      <c r="K20" s="69">
        <v>148500</v>
      </c>
      <c r="L20" s="69">
        <v>148500</v>
      </c>
      <c r="M20" s="70">
        <v>0</v>
      </c>
    </row>
    <row r="21" spans="2:15" s="38" customFormat="1">
      <c r="B21" s="121"/>
      <c r="C21" s="122">
        <v>45740</v>
      </c>
      <c r="D21" s="123">
        <v>1</v>
      </c>
      <c r="E21" s="124">
        <v>0</v>
      </c>
      <c r="F21" s="125">
        <v>0</v>
      </c>
      <c r="G21" s="126"/>
      <c r="H21" s="126"/>
      <c r="I21" s="127">
        <v>148500</v>
      </c>
      <c r="J21" s="127">
        <v>148500</v>
      </c>
      <c r="K21" s="127">
        <v>148500</v>
      </c>
      <c r="L21" s="127">
        <v>148500</v>
      </c>
      <c r="M21" s="128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F04F4-BB3A-4D09-8210-A053F2BFF0C7}">
  <sheetPr codeName="Hoja18"/>
  <dimension ref="A1:AW22"/>
  <sheetViews>
    <sheetView showGridLines="0" topLeftCell="B5" zoomScale="75" zoomScaleNormal="75" workbookViewId="0">
      <selection activeCell="C22" sqref="C22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4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49</v>
      </c>
      <c r="C6" s="64">
        <v>39888</v>
      </c>
      <c r="D6" s="65">
        <v>1</v>
      </c>
      <c r="E6" s="168">
        <v>738.93</v>
      </c>
      <c r="F6" s="73">
        <v>5.9114399999999996E-3</v>
      </c>
      <c r="G6" s="40"/>
      <c r="H6" s="40"/>
      <c r="I6" s="169">
        <v>125000</v>
      </c>
      <c r="J6" s="169">
        <v>125000</v>
      </c>
      <c r="K6" s="169">
        <v>125000</v>
      </c>
      <c r="L6" s="169">
        <v>125000</v>
      </c>
      <c r="M6" s="170">
        <v>0</v>
      </c>
      <c r="N6" s="13"/>
      <c r="O6" s="13"/>
    </row>
    <row r="7" spans="2:49">
      <c r="B7" s="38"/>
      <c r="C7" s="64">
        <v>40256</v>
      </c>
      <c r="D7" s="65">
        <v>1</v>
      </c>
      <c r="E7" s="168">
        <v>3454.51</v>
      </c>
      <c r="F7" s="73">
        <v>2.763608E-2</v>
      </c>
      <c r="G7" s="40"/>
      <c r="H7" s="40"/>
      <c r="I7" s="169">
        <v>125000</v>
      </c>
      <c r="J7" s="169">
        <v>125000</v>
      </c>
      <c r="K7" s="169">
        <v>125000</v>
      </c>
      <c r="L7" s="169">
        <v>125000</v>
      </c>
      <c r="M7" s="170">
        <v>0</v>
      </c>
      <c r="N7" s="13"/>
      <c r="O7" s="13"/>
    </row>
    <row r="8" spans="2:49">
      <c r="B8" s="38"/>
      <c r="C8" s="64">
        <v>40623</v>
      </c>
      <c r="D8" s="65">
        <v>1</v>
      </c>
      <c r="E8" s="168">
        <v>4240.4189999999999</v>
      </c>
      <c r="F8" s="73">
        <v>3.3923351999999997E-2</v>
      </c>
      <c r="G8" s="40"/>
      <c r="H8" s="40"/>
      <c r="I8" s="169">
        <v>125000</v>
      </c>
      <c r="J8" s="169">
        <v>125000</v>
      </c>
      <c r="K8" s="169">
        <v>125000</v>
      </c>
      <c r="L8" s="169">
        <v>125000</v>
      </c>
      <c r="M8" s="170">
        <v>0</v>
      </c>
      <c r="N8" s="13"/>
      <c r="O8" s="13"/>
    </row>
    <row r="9" spans="2:49">
      <c r="B9" s="38"/>
      <c r="C9" s="64">
        <v>40989</v>
      </c>
      <c r="D9" s="65">
        <v>1</v>
      </c>
      <c r="E9" s="168">
        <v>3294.6419999999998</v>
      </c>
      <c r="F9" s="73">
        <v>2.6357136E-2</v>
      </c>
      <c r="G9" s="40"/>
      <c r="H9" s="40"/>
      <c r="I9" s="169">
        <v>125000</v>
      </c>
      <c r="J9" s="169">
        <v>125000</v>
      </c>
      <c r="K9" s="169">
        <v>125000</v>
      </c>
      <c r="L9" s="169">
        <v>125000</v>
      </c>
      <c r="M9" s="170">
        <v>0</v>
      </c>
      <c r="N9" s="13"/>
      <c r="O9" s="13"/>
    </row>
    <row r="10" spans="2:49">
      <c r="B10" s="38"/>
      <c r="C10" s="64">
        <v>41352</v>
      </c>
      <c r="D10" s="65">
        <v>1</v>
      </c>
      <c r="E10" s="168">
        <v>1255.7369999999999</v>
      </c>
      <c r="F10" s="73">
        <v>1.0045895999999999E-2</v>
      </c>
      <c r="G10" s="40"/>
      <c r="H10" s="40"/>
      <c r="I10" s="169">
        <v>125000</v>
      </c>
      <c r="J10" s="169">
        <v>125000</v>
      </c>
      <c r="K10" s="169">
        <v>125000</v>
      </c>
      <c r="L10" s="169">
        <v>125000</v>
      </c>
      <c r="M10" s="170">
        <v>0</v>
      </c>
      <c r="N10" s="13"/>
      <c r="O10" s="13"/>
    </row>
    <row r="11" spans="2:49">
      <c r="B11" s="38"/>
      <c r="C11" s="64">
        <v>41722</v>
      </c>
      <c r="D11" s="65">
        <v>1</v>
      </c>
      <c r="E11" s="168">
        <v>130.22399999999999</v>
      </c>
      <c r="F11" s="73">
        <v>1.0417919999999999E-3</v>
      </c>
      <c r="G11" s="40"/>
      <c r="H11" s="40"/>
      <c r="I11" s="169">
        <v>125000</v>
      </c>
      <c r="J11" s="169">
        <v>125000</v>
      </c>
      <c r="K11" s="169">
        <v>125000</v>
      </c>
      <c r="L11" s="169">
        <v>125000</v>
      </c>
      <c r="M11" s="170">
        <v>0</v>
      </c>
      <c r="N11" s="13"/>
      <c r="O11" s="13"/>
    </row>
    <row r="12" spans="2:49">
      <c r="B12" s="38"/>
      <c r="C12" s="64">
        <v>42093</v>
      </c>
      <c r="D12" s="65">
        <v>1</v>
      </c>
      <c r="E12" s="168">
        <v>0</v>
      </c>
      <c r="F12" s="73">
        <v>0</v>
      </c>
      <c r="G12" s="40"/>
      <c r="H12" s="40"/>
      <c r="I12" s="169">
        <v>125000</v>
      </c>
      <c r="J12" s="169">
        <v>125000</v>
      </c>
      <c r="K12" s="169">
        <v>125000</v>
      </c>
      <c r="L12" s="169">
        <v>125000</v>
      </c>
      <c r="M12" s="170">
        <v>0</v>
      </c>
      <c r="N12" s="13"/>
      <c r="O12" s="13"/>
    </row>
    <row r="13" spans="2:49">
      <c r="B13" s="38"/>
      <c r="C13" s="64">
        <v>42457</v>
      </c>
      <c r="D13" s="65">
        <v>1</v>
      </c>
      <c r="E13" s="168">
        <v>0</v>
      </c>
      <c r="F13" s="73">
        <v>0</v>
      </c>
      <c r="G13" s="40"/>
      <c r="H13" s="40"/>
      <c r="I13" s="169">
        <v>125000</v>
      </c>
      <c r="J13" s="169">
        <v>125000</v>
      </c>
      <c r="K13" s="169">
        <v>125000</v>
      </c>
      <c r="L13" s="169">
        <v>125000</v>
      </c>
      <c r="M13" s="170">
        <v>0</v>
      </c>
      <c r="N13" s="13"/>
      <c r="O13" s="13"/>
    </row>
    <row r="14" spans="2:49">
      <c r="B14" s="38"/>
      <c r="C14" s="64">
        <v>42822</v>
      </c>
      <c r="D14" s="65">
        <v>1</v>
      </c>
      <c r="E14" s="168">
        <v>0</v>
      </c>
      <c r="F14" s="73">
        <v>0</v>
      </c>
      <c r="G14" s="40"/>
      <c r="H14" s="40"/>
      <c r="I14" s="169">
        <v>125000</v>
      </c>
      <c r="J14" s="169">
        <v>125000</v>
      </c>
      <c r="K14" s="169">
        <v>125000</v>
      </c>
      <c r="L14" s="169">
        <v>125000</v>
      </c>
      <c r="M14" s="170">
        <v>0</v>
      </c>
      <c r="N14" s="13"/>
      <c r="O14" s="13"/>
    </row>
    <row r="15" spans="2:49">
      <c r="B15" s="38"/>
      <c r="C15" s="64">
        <v>43187</v>
      </c>
      <c r="D15" s="65">
        <v>1</v>
      </c>
      <c r="E15" s="168">
        <v>5350.31</v>
      </c>
      <c r="F15" s="73">
        <v>4.2802480000000004E-2</v>
      </c>
      <c r="G15" s="40"/>
      <c r="H15" s="40"/>
      <c r="I15" s="169">
        <v>125000</v>
      </c>
      <c r="J15" s="169">
        <v>125000</v>
      </c>
      <c r="K15" s="169">
        <v>125000</v>
      </c>
      <c r="L15" s="169">
        <v>125000</v>
      </c>
      <c r="M15" s="170">
        <v>0</v>
      </c>
      <c r="N15" s="13"/>
      <c r="O15" s="13"/>
    </row>
    <row r="16" spans="2:49">
      <c r="B16" s="38"/>
      <c r="C16" s="64">
        <v>43549</v>
      </c>
      <c r="D16" s="65">
        <v>1</v>
      </c>
      <c r="E16" s="168">
        <v>0</v>
      </c>
      <c r="F16" s="74">
        <v>0</v>
      </c>
      <c r="G16" s="40"/>
      <c r="H16" s="38"/>
      <c r="I16" s="75">
        <v>125000</v>
      </c>
      <c r="J16" s="169">
        <v>125000</v>
      </c>
      <c r="K16" s="169">
        <v>125000</v>
      </c>
      <c r="L16" s="169">
        <v>125000</v>
      </c>
      <c r="M16" s="170">
        <v>0</v>
      </c>
      <c r="N16" s="13"/>
      <c r="O16" s="13"/>
    </row>
    <row r="17" spans="2:15">
      <c r="B17" s="67"/>
      <c r="C17" s="64">
        <v>44028</v>
      </c>
      <c r="D17" s="65">
        <v>1</v>
      </c>
      <c r="E17" s="168">
        <v>0</v>
      </c>
      <c r="F17" s="73">
        <v>0</v>
      </c>
      <c r="G17" s="171"/>
      <c r="H17" s="40">
        <v>12500</v>
      </c>
      <c r="I17" s="169">
        <v>125000</v>
      </c>
      <c r="J17" s="169">
        <v>137500</v>
      </c>
      <c r="K17" s="169">
        <v>125000</v>
      </c>
      <c r="L17" s="169">
        <v>137500</v>
      </c>
      <c r="M17" s="170">
        <v>0</v>
      </c>
      <c r="N17" s="19"/>
      <c r="O17" s="20"/>
    </row>
    <row r="18" spans="2:15">
      <c r="B18" s="67"/>
      <c r="C18" s="64">
        <v>44277</v>
      </c>
      <c r="D18" s="65">
        <v>1</v>
      </c>
      <c r="E18" s="168">
        <v>15881.63</v>
      </c>
      <c r="F18" s="73">
        <v>0.11550276363636364</v>
      </c>
      <c r="G18" s="171"/>
      <c r="H18" s="40"/>
      <c r="I18" s="169">
        <v>137500</v>
      </c>
      <c r="J18" s="169">
        <v>137500</v>
      </c>
      <c r="K18" s="169">
        <v>137500</v>
      </c>
      <c r="L18" s="169">
        <v>137500</v>
      </c>
      <c r="M18" s="170">
        <v>0</v>
      </c>
      <c r="N18" s="19"/>
      <c r="O18" s="21"/>
    </row>
    <row r="19" spans="2:15">
      <c r="B19" s="38"/>
      <c r="C19" s="64">
        <v>44648</v>
      </c>
      <c r="D19" s="65">
        <v>1</v>
      </c>
      <c r="E19" s="172">
        <v>0</v>
      </c>
      <c r="F19" s="173">
        <v>0</v>
      </c>
      <c r="G19" s="174"/>
      <c r="H19" s="40"/>
      <c r="I19" s="169">
        <v>137500</v>
      </c>
      <c r="J19" s="169">
        <v>137500</v>
      </c>
      <c r="K19" s="169">
        <v>137500</v>
      </c>
      <c r="L19" s="169">
        <v>137500</v>
      </c>
      <c r="M19" s="170">
        <v>0</v>
      </c>
      <c r="N19" s="18"/>
      <c r="O19" s="22" t="s">
        <v>81</v>
      </c>
    </row>
    <row r="20" spans="2:15" s="38" customFormat="1">
      <c r="C20" s="64">
        <v>45012</v>
      </c>
      <c r="D20" s="65">
        <v>1</v>
      </c>
      <c r="E20" s="79">
        <v>0</v>
      </c>
      <c r="F20" s="80">
        <v>0</v>
      </c>
      <c r="G20" s="81"/>
      <c r="H20" s="68"/>
      <c r="I20" s="69">
        <v>137500</v>
      </c>
      <c r="J20" s="69">
        <v>137500</v>
      </c>
      <c r="K20" s="69">
        <v>137500</v>
      </c>
      <c r="L20" s="69">
        <v>137500</v>
      </c>
      <c r="M20" s="70">
        <v>0</v>
      </c>
    </row>
    <row r="21" spans="2:15" s="38" customFormat="1">
      <c r="B21" s="114"/>
      <c r="C21" s="64">
        <v>45376</v>
      </c>
      <c r="D21" s="65">
        <v>1</v>
      </c>
      <c r="E21" s="72">
        <v>0</v>
      </c>
      <c r="F21" s="73">
        <v>0</v>
      </c>
      <c r="G21" s="68"/>
      <c r="H21" s="68"/>
      <c r="I21" s="69">
        <v>137500</v>
      </c>
      <c r="J21" s="69">
        <v>137500</v>
      </c>
      <c r="K21" s="69">
        <v>137500</v>
      </c>
      <c r="L21" s="69">
        <v>137500</v>
      </c>
      <c r="M21" s="70">
        <v>0</v>
      </c>
    </row>
    <row r="22" spans="2:15" s="38" customFormat="1">
      <c r="B22" s="121"/>
      <c r="C22" s="122">
        <v>45740</v>
      </c>
      <c r="D22" s="123">
        <v>1</v>
      </c>
      <c r="E22" s="124">
        <v>0</v>
      </c>
      <c r="F22" s="125">
        <v>0</v>
      </c>
      <c r="G22" s="126"/>
      <c r="H22" s="126"/>
      <c r="I22" s="127">
        <v>137500</v>
      </c>
      <c r="J22" s="127">
        <v>137500</v>
      </c>
      <c r="K22" s="127">
        <v>137500</v>
      </c>
      <c r="L22" s="127">
        <v>137500</v>
      </c>
      <c r="M22" s="128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22547-4066-4FF3-8AB4-0488E3A35102}">
  <sheetPr codeName="Hoja19"/>
  <dimension ref="A1:AW23"/>
  <sheetViews>
    <sheetView showGridLines="0" topLeftCell="B3" zoomScale="75" zoomScaleNormal="75" workbookViewId="0">
      <selection activeCell="C23" sqref="C23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4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55</v>
      </c>
      <c r="C6" s="64">
        <v>39525</v>
      </c>
      <c r="D6" s="65">
        <v>1</v>
      </c>
      <c r="E6" s="168">
        <v>1717.81306875</v>
      </c>
      <c r="F6" s="73">
        <v>1.7178130687500001E-2</v>
      </c>
      <c r="G6" s="40"/>
      <c r="H6" s="40"/>
      <c r="I6" s="169">
        <v>100000</v>
      </c>
      <c r="J6" s="169">
        <v>100000</v>
      </c>
      <c r="K6" s="169">
        <v>100000</v>
      </c>
      <c r="L6" s="169">
        <v>100000</v>
      </c>
      <c r="M6" s="170">
        <v>0</v>
      </c>
    </row>
    <row r="7" spans="2:49">
      <c r="B7" s="38"/>
      <c r="C7" s="64">
        <v>39891</v>
      </c>
      <c r="D7" s="65">
        <v>1</v>
      </c>
      <c r="E7" s="168">
        <v>200.84</v>
      </c>
      <c r="F7" s="73">
        <v>2.0084E-3</v>
      </c>
      <c r="G7" s="40"/>
      <c r="H7" s="40"/>
      <c r="I7" s="169">
        <v>100000</v>
      </c>
      <c r="J7" s="169">
        <v>100000</v>
      </c>
      <c r="K7" s="169">
        <v>100000</v>
      </c>
      <c r="L7" s="169">
        <v>100000</v>
      </c>
      <c r="M7" s="170">
        <v>0</v>
      </c>
    </row>
    <row r="8" spans="2:49">
      <c r="B8" s="38"/>
      <c r="C8" s="64">
        <v>40255</v>
      </c>
      <c r="D8" s="65">
        <v>1</v>
      </c>
      <c r="E8" s="168">
        <v>2153.89</v>
      </c>
      <c r="F8" s="73">
        <v>2.15389E-2</v>
      </c>
      <c r="G8" s="40"/>
      <c r="H8" s="40"/>
      <c r="I8" s="169">
        <v>100000</v>
      </c>
      <c r="J8" s="169">
        <v>100000</v>
      </c>
      <c r="K8" s="169">
        <v>100000</v>
      </c>
      <c r="L8" s="169">
        <v>100000</v>
      </c>
      <c r="M8" s="170">
        <v>0</v>
      </c>
    </row>
    <row r="9" spans="2:49">
      <c r="B9" s="38"/>
      <c r="C9" s="64">
        <v>40623</v>
      </c>
      <c r="D9" s="65">
        <v>1</v>
      </c>
      <c r="E9" s="168">
        <v>1924.011</v>
      </c>
      <c r="F9" s="73">
        <v>1.9240110000000001E-2</v>
      </c>
      <c r="G9" s="40"/>
      <c r="H9" s="40"/>
      <c r="I9" s="169">
        <v>100000</v>
      </c>
      <c r="J9" s="169">
        <v>100000</v>
      </c>
      <c r="K9" s="169">
        <v>100000</v>
      </c>
      <c r="L9" s="169">
        <v>100000</v>
      </c>
      <c r="M9" s="170">
        <v>0</v>
      </c>
    </row>
    <row r="10" spans="2:49">
      <c r="B10" s="38"/>
      <c r="C10" s="64">
        <v>40989</v>
      </c>
      <c r="D10" s="65">
        <v>1</v>
      </c>
      <c r="E10" s="168">
        <v>0</v>
      </c>
      <c r="F10" s="73">
        <v>0</v>
      </c>
      <c r="G10" s="40"/>
      <c r="H10" s="40"/>
      <c r="I10" s="169">
        <v>100000</v>
      </c>
      <c r="J10" s="169">
        <v>100000</v>
      </c>
      <c r="K10" s="169">
        <v>100000</v>
      </c>
      <c r="L10" s="169">
        <v>100000</v>
      </c>
      <c r="M10" s="170">
        <v>0</v>
      </c>
    </row>
    <row r="11" spans="2:49">
      <c r="B11" s="38"/>
      <c r="C11" s="64">
        <v>41352</v>
      </c>
      <c r="D11" s="65">
        <v>1</v>
      </c>
      <c r="E11" s="168">
        <v>0</v>
      </c>
      <c r="F11" s="73">
        <v>0</v>
      </c>
      <c r="G11" s="40"/>
      <c r="H11" s="40"/>
      <c r="I11" s="169">
        <v>100000</v>
      </c>
      <c r="J11" s="169">
        <v>100000</v>
      </c>
      <c r="K11" s="169">
        <v>100000</v>
      </c>
      <c r="L11" s="169">
        <v>100000</v>
      </c>
      <c r="M11" s="170">
        <v>0</v>
      </c>
    </row>
    <row r="12" spans="2:49">
      <c r="B12" s="38"/>
      <c r="C12" s="64">
        <v>41722</v>
      </c>
      <c r="D12" s="65">
        <v>1</v>
      </c>
      <c r="E12" s="168">
        <v>675.64199999999994</v>
      </c>
      <c r="F12" s="73">
        <v>6.7564199999999991E-3</v>
      </c>
      <c r="G12" s="40"/>
      <c r="H12" s="40"/>
      <c r="I12" s="169">
        <v>100000</v>
      </c>
      <c r="J12" s="169">
        <v>100000</v>
      </c>
      <c r="K12" s="169">
        <v>100000</v>
      </c>
      <c r="L12" s="169">
        <v>100000</v>
      </c>
      <c r="M12" s="170">
        <v>0</v>
      </c>
    </row>
    <row r="13" spans="2:49">
      <c r="B13" s="38"/>
      <c r="C13" s="64">
        <v>42093</v>
      </c>
      <c r="D13" s="65">
        <v>1</v>
      </c>
      <c r="E13" s="168">
        <v>0</v>
      </c>
      <c r="F13" s="73">
        <v>0</v>
      </c>
      <c r="G13" s="40"/>
      <c r="H13" s="40"/>
      <c r="I13" s="169">
        <v>100000</v>
      </c>
      <c r="J13" s="169">
        <v>100000</v>
      </c>
      <c r="K13" s="169">
        <v>100000</v>
      </c>
      <c r="L13" s="169">
        <v>100000</v>
      </c>
      <c r="M13" s="170">
        <v>0</v>
      </c>
    </row>
    <row r="14" spans="2:49">
      <c r="B14" s="38"/>
      <c r="C14" s="64">
        <v>42457</v>
      </c>
      <c r="D14" s="65">
        <v>1</v>
      </c>
      <c r="E14" s="168">
        <v>0</v>
      </c>
      <c r="F14" s="73">
        <v>0</v>
      </c>
      <c r="G14" s="40"/>
      <c r="H14" s="40"/>
      <c r="I14" s="169">
        <v>100000</v>
      </c>
      <c r="J14" s="169">
        <v>100000</v>
      </c>
      <c r="K14" s="169">
        <v>100000</v>
      </c>
      <c r="L14" s="169">
        <v>100000</v>
      </c>
      <c r="M14" s="170">
        <v>0</v>
      </c>
    </row>
    <row r="15" spans="2:49">
      <c r="B15" s="38"/>
      <c r="C15" s="64">
        <v>42822</v>
      </c>
      <c r="D15" s="65">
        <v>1</v>
      </c>
      <c r="E15" s="168">
        <v>5443.81</v>
      </c>
      <c r="F15" s="73">
        <v>5.4438100000000003E-2</v>
      </c>
      <c r="G15" s="40"/>
      <c r="H15" s="40"/>
      <c r="I15" s="169">
        <v>100000</v>
      </c>
      <c r="J15" s="169">
        <v>100000</v>
      </c>
      <c r="K15" s="169">
        <v>100000</v>
      </c>
      <c r="L15" s="169">
        <v>100000</v>
      </c>
      <c r="M15" s="170">
        <v>0</v>
      </c>
    </row>
    <row r="16" spans="2:49">
      <c r="B16" s="38"/>
      <c r="C16" s="64">
        <v>43187</v>
      </c>
      <c r="D16" s="65">
        <v>1</v>
      </c>
      <c r="E16" s="168">
        <v>16481.11</v>
      </c>
      <c r="F16" s="73">
        <v>0.16481110000000002</v>
      </c>
      <c r="G16" s="40"/>
      <c r="H16" s="40"/>
      <c r="I16" s="169">
        <v>100000</v>
      </c>
      <c r="J16" s="169">
        <v>100000</v>
      </c>
      <c r="K16" s="169">
        <v>100000</v>
      </c>
      <c r="L16" s="169">
        <v>100000</v>
      </c>
      <c r="M16" s="170">
        <v>0</v>
      </c>
    </row>
    <row r="17" spans="2:13">
      <c r="B17" s="38"/>
      <c r="C17" s="64">
        <v>43549</v>
      </c>
      <c r="D17" s="65">
        <v>1</v>
      </c>
      <c r="E17" s="168">
        <v>0</v>
      </c>
      <c r="F17" s="74">
        <v>0</v>
      </c>
      <c r="G17" s="40"/>
      <c r="H17" s="38"/>
      <c r="I17" s="75">
        <v>100000</v>
      </c>
      <c r="J17" s="169">
        <v>100000</v>
      </c>
      <c r="K17" s="169">
        <v>100000</v>
      </c>
      <c r="L17" s="169">
        <v>100000</v>
      </c>
      <c r="M17" s="170">
        <v>0</v>
      </c>
    </row>
    <row r="18" spans="2:13">
      <c r="B18" s="67"/>
      <c r="C18" s="64">
        <v>44027</v>
      </c>
      <c r="D18" s="65">
        <v>1</v>
      </c>
      <c r="E18" s="168">
        <v>6156.26</v>
      </c>
      <c r="F18" s="73">
        <v>6.1562600000000002E-2</v>
      </c>
      <c r="G18" s="171"/>
      <c r="H18" s="40">
        <v>10000</v>
      </c>
      <c r="I18" s="169">
        <v>100000</v>
      </c>
      <c r="J18" s="169">
        <v>110000</v>
      </c>
      <c r="K18" s="169">
        <v>100000</v>
      </c>
      <c r="L18" s="169">
        <v>110000</v>
      </c>
      <c r="M18" s="170">
        <v>0</v>
      </c>
    </row>
    <row r="19" spans="2:13">
      <c r="B19" s="67"/>
      <c r="C19" s="64">
        <v>44277</v>
      </c>
      <c r="D19" s="65">
        <v>1</v>
      </c>
      <c r="E19" s="168">
        <v>0</v>
      </c>
      <c r="F19" s="73">
        <v>0</v>
      </c>
      <c r="G19" s="171"/>
      <c r="H19" s="40"/>
      <c r="I19" s="169">
        <v>110000</v>
      </c>
      <c r="J19" s="169">
        <v>110000</v>
      </c>
      <c r="K19" s="169">
        <v>110000</v>
      </c>
      <c r="L19" s="169">
        <v>110000</v>
      </c>
      <c r="M19" s="170">
        <v>0</v>
      </c>
    </row>
    <row r="20" spans="2:13">
      <c r="B20" s="38"/>
      <c r="C20" s="64">
        <v>44648</v>
      </c>
      <c r="D20" s="65">
        <v>1</v>
      </c>
      <c r="E20" s="172">
        <v>0</v>
      </c>
      <c r="F20" s="173">
        <v>0</v>
      </c>
      <c r="G20" s="174"/>
      <c r="H20" s="40"/>
      <c r="I20" s="169">
        <v>110000</v>
      </c>
      <c r="J20" s="169">
        <v>110000</v>
      </c>
      <c r="K20" s="169">
        <v>110000</v>
      </c>
      <c r="L20" s="169">
        <v>110000</v>
      </c>
      <c r="M20" s="170">
        <v>0</v>
      </c>
    </row>
    <row r="21" spans="2:13" s="38" customFormat="1">
      <c r="C21" s="64">
        <v>45012</v>
      </c>
      <c r="D21" s="65">
        <v>1</v>
      </c>
      <c r="E21" s="79">
        <v>0</v>
      </c>
      <c r="F21" s="80">
        <v>0</v>
      </c>
      <c r="G21" s="81"/>
      <c r="H21" s="68"/>
      <c r="I21" s="69">
        <v>110000</v>
      </c>
      <c r="J21" s="69">
        <v>110000</v>
      </c>
      <c r="K21" s="69">
        <v>110000</v>
      </c>
      <c r="L21" s="69">
        <v>110000</v>
      </c>
      <c r="M21" s="70">
        <v>0</v>
      </c>
    </row>
    <row r="22" spans="2:13" s="38" customFormat="1">
      <c r="B22" s="114"/>
      <c r="C22" s="64">
        <v>45376</v>
      </c>
      <c r="D22" s="65">
        <v>1</v>
      </c>
      <c r="E22" s="72">
        <v>0</v>
      </c>
      <c r="F22" s="73">
        <v>0</v>
      </c>
      <c r="G22" s="68"/>
      <c r="H22" s="68"/>
      <c r="I22" s="69">
        <v>110000</v>
      </c>
      <c r="J22" s="69">
        <v>110000</v>
      </c>
      <c r="K22" s="69">
        <v>110000</v>
      </c>
      <c r="L22" s="69">
        <v>110000</v>
      </c>
      <c r="M22" s="70">
        <v>0</v>
      </c>
    </row>
    <row r="23" spans="2:13" s="38" customFormat="1">
      <c r="B23" s="121"/>
      <c r="C23" s="122">
        <v>45740</v>
      </c>
      <c r="D23" s="123">
        <v>1</v>
      </c>
      <c r="E23" s="124">
        <v>0</v>
      </c>
      <c r="F23" s="125">
        <v>0</v>
      </c>
      <c r="G23" s="126"/>
      <c r="H23" s="126"/>
      <c r="I23" s="127">
        <v>110000</v>
      </c>
      <c r="J23" s="127">
        <v>110000</v>
      </c>
      <c r="K23" s="127">
        <v>110000</v>
      </c>
      <c r="L23" s="127">
        <v>110000</v>
      </c>
      <c r="M23" s="128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7767B-DE0D-43D5-A18F-BCCD3DE6451F}">
  <sheetPr codeName="Hoja20"/>
  <dimension ref="A1:AW24"/>
  <sheetViews>
    <sheetView showGridLines="0" topLeftCell="B5" zoomScale="75" zoomScaleNormal="75" workbookViewId="0">
      <selection activeCell="C24" sqref="C24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4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33</v>
      </c>
      <c r="C6" s="64">
        <v>39160</v>
      </c>
      <c r="D6" s="65">
        <v>1</v>
      </c>
      <c r="E6" s="168">
        <v>471.23</v>
      </c>
      <c r="F6" s="73">
        <v>4.7123E-3</v>
      </c>
      <c r="G6" s="40"/>
      <c r="H6" s="40"/>
      <c r="I6" s="169">
        <v>100000</v>
      </c>
      <c r="J6" s="169">
        <v>100000</v>
      </c>
      <c r="K6" s="169">
        <v>100000</v>
      </c>
      <c r="L6" s="169">
        <v>100000</v>
      </c>
      <c r="M6" s="170">
        <v>0</v>
      </c>
    </row>
    <row r="7" spans="2:49">
      <c r="B7" s="38"/>
      <c r="C7" s="64">
        <v>39524</v>
      </c>
      <c r="D7" s="65">
        <v>1</v>
      </c>
      <c r="E7" s="168">
        <v>1834.1297437500007</v>
      </c>
      <c r="F7" s="73">
        <v>1.8341297437500008E-2</v>
      </c>
      <c r="G7" s="40"/>
      <c r="H7" s="40"/>
      <c r="I7" s="169">
        <v>100000</v>
      </c>
      <c r="J7" s="169">
        <v>100000</v>
      </c>
      <c r="K7" s="169">
        <v>100000</v>
      </c>
      <c r="L7" s="169">
        <v>100000</v>
      </c>
      <c r="M7" s="170">
        <v>0</v>
      </c>
    </row>
    <row r="8" spans="2:49">
      <c r="B8" s="38"/>
      <c r="C8" s="64">
        <v>39891</v>
      </c>
      <c r="D8" s="65">
        <v>1</v>
      </c>
      <c r="E8" s="168">
        <v>1648.48</v>
      </c>
      <c r="F8" s="73">
        <v>1.6484800000000001E-2</v>
      </c>
      <c r="G8" s="40"/>
      <c r="H8" s="40"/>
      <c r="I8" s="169">
        <v>100000</v>
      </c>
      <c r="J8" s="169">
        <v>100000</v>
      </c>
      <c r="K8" s="169">
        <v>100000</v>
      </c>
      <c r="L8" s="169">
        <v>100000</v>
      </c>
      <c r="M8" s="170">
        <v>0</v>
      </c>
    </row>
    <row r="9" spans="2:49">
      <c r="B9" s="38"/>
      <c r="C9" s="64">
        <v>40255</v>
      </c>
      <c r="D9" s="65">
        <v>1</v>
      </c>
      <c r="E9" s="168">
        <v>1341.92</v>
      </c>
      <c r="F9" s="73">
        <v>1.3419200000000001E-2</v>
      </c>
      <c r="G9" s="40"/>
      <c r="H9" s="40"/>
      <c r="I9" s="169">
        <v>100000</v>
      </c>
      <c r="J9" s="169">
        <v>100000</v>
      </c>
      <c r="K9" s="169">
        <v>100000</v>
      </c>
      <c r="L9" s="169">
        <v>100000</v>
      </c>
      <c r="M9" s="170">
        <v>0</v>
      </c>
    </row>
    <row r="10" spans="2:49">
      <c r="B10" s="38"/>
      <c r="C10" s="64">
        <v>40623</v>
      </c>
      <c r="D10" s="65">
        <v>1</v>
      </c>
      <c r="E10" s="168">
        <v>2310.2939999999999</v>
      </c>
      <c r="F10" s="73">
        <v>2.3102939999999999E-2</v>
      </c>
      <c r="G10" s="40"/>
      <c r="H10" s="40"/>
      <c r="I10" s="169">
        <v>100000</v>
      </c>
      <c r="J10" s="169">
        <v>100000</v>
      </c>
      <c r="K10" s="169">
        <v>100000</v>
      </c>
      <c r="L10" s="169">
        <v>100000</v>
      </c>
      <c r="M10" s="170">
        <v>0</v>
      </c>
    </row>
    <row r="11" spans="2:49">
      <c r="B11" s="38"/>
      <c r="C11" s="64">
        <v>40989</v>
      </c>
      <c r="D11" s="65">
        <v>1</v>
      </c>
      <c r="E11" s="168">
        <v>882.24</v>
      </c>
      <c r="F11" s="73">
        <v>8.8223999999999993E-3</v>
      </c>
      <c r="G11" s="40"/>
      <c r="H11" s="40"/>
      <c r="I11" s="169">
        <v>100000</v>
      </c>
      <c r="J11" s="169">
        <v>100000</v>
      </c>
      <c r="K11" s="169">
        <v>100000</v>
      </c>
      <c r="L11" s="169">
        <v>100000</v>
      </c>
      <c r="M11" s="170">
        <v>0</v>
      </c>
    </row>
    <row r="12" spans="2:49">
      <c r="B12" s="38"/>
      <c r="C12" s="64">
        <v>41351</v>
      </c>
      <c r="D12" s="65">
        <v>1</v>
      </c>
      <c r="E12" s="168">
        <v>0</v>
      </c>
      <c r="F12" s="73">
        <v>0</v>
      </c>
      <c r="G12" s="40"/>
      <c r="H12" s="40"/>
      <c r="I12" s="169">
        <v>100000</v>
      </c>
      <c r="J12" s="169">
        <v>100000</v>
      </c>
      <c r="K12" s="169">
        <v>100000</v>
      </c>
      <c r="L12" s="169">
        <v>100000</v>
      </c>
      <c r="M12" s="170">
        <v>0</v>
      </c>
    </row>
    <row r="13" spans="2:49">
      <c r="B13" s="38"/>
      <c r="C13" s="64">
        <v>41722</v>
      </c>
      <c r="D13" s="65">
        <v>1</v>
      </c>
      <c r="E13" s="168">
        <v>5107.6319999999996</v>
      </c>
      <c r="F13" s="73">
        <v>5.1076319999999995E-2</v>
      </c>
      <c r="G13" s="40"/>
      <c r="H13" s="40"/>
      <c r="I13" s="169">
        <v>100000</v>
      </c>
      <c r="J13" s="169">
        <v>100000</v>
      </c>
      <c r="K13" s="169">
        <v>100000</v>
      </c>
      <c r="L13" s="169">
        <v>100000</v>
      </c>
      <c r="M13" s="170">
        <v>0</v>
      </c>
    </row>
    <row r="14" spans="2:49">
      <c r="B14" s="38"/>
      <c r="C14" s="64">
        <v>42093</v>
      </c>
      <c r="D14" s="65">
        <v>1</v>
      </c>
      <c r="E14" s="168">
        <v>0</v>
      </c>
      <c r="F14" s="73">
        <v>0</v>
      </c>
      <c r="G14" s="40"/>
      <c r="H14" s="40"/>
      <c r="I14" s="169">
        <v>100000</v>
      </c>
      <c r="J14" s="169">
        <v>100000</v>
      </c>
      <c r="K14" s="169">
        <v>100000</v>
      </c>
      <c r="L14" s="169">
        <v>100000</v>
      </c>
      <c r="M14" s="170">
        <v>0</v>
      </c>
    </row>
    <row r="15" spans="2:49">
      <c r="B15" s="38"/>
      <c r="C15" s="64">
        <v>42457</v>
      </c>
      <c r="D15" s="65">
        <v>1</v>
      </c>
      <c r="E15" s="168">
        <v>3084.29</v>
      </c>
      <c r="F15" s="73">
        <v>3.0842899999999999E-2</v>
      </c>
      <c r="G15" s="40"/>
      <c r="H15" s="40"/>
      <c r="I15" s="169">
        <v>100000</v>
      </c>
      <c r="J15" s="169">
        <v>100000</v>
      </c>
      <c r="K15" s="169">
        <v>100000</v>
      </c>
      <c r="L15" s="169">
        <v>100000</v>
      </c>
      <c r="M15" s="170">
        <v>0</v>
      </c>
    </row>
    <row r="16" spans="2:49">
      <c r="B16" s="38"/>
      <c r="C16" s="64">
        <v>42822</v>
      </c>
      <c r="D16" s="65">
        <v>1</v>
      </c>
      <c r="E16" s="168">
        <v>1475.38</v>
      </c>
      <c r="F16" s="73">
        <v>1.4753800000000001E-2</v>
      </c>
      <c r="G16" s="40"/>
      <c r="H16" s="40"/>
      <c r="I16" s="169">
        <v>100000</v>
      </c>
      <c r="J16" s="169">
        <v>100000</v>
      </c>
      <c r="K16" s="169">
        <v>100000</v>
      </c>
      <c r="L16" s="169">
        <v>100000</v>
      </c>
      <c r="M16" s="170">
        <v>0</v>
      </c>
    </row>
    <row r="17" spans="2:13">
      <c r="B17" s="38"/>
      <c r="C17" s="64">
        <v>43187</v>
      </c>
      <c r="D17" s="65">
        <v>1</v>
      </c>
      <c r="E17" s="168">
        <v>0</v>
      </c>
      <c r="F17" s="73">
        <v>0</v>
      </c>
      <c r="G17" s="40"/>
      <c r="H17" s="40"/>
      <c r="I17" s="169">
        <v>100000</v>
      </c>
      <c r="J17" s="169">
        <v>100000</v>
      </c>
      <c r="K17" s="169">
        <v>100000</v>
      </c>
      <c r="L17" s="169">
        <v>100000</v>
      </c>
      <c r="M17" s="170">
        <v>0</v>
      </c>
    </row>
    <row r="18" spans="2:13">
      <c r="B18" s="38"/>
      <c r="C18" s="64">
        <v>43549</v>
      </c>
      <c r="D18" s="65">
        <v>1</v>
      </c>
      <c r="E18" s="168">
        <v>18429.669999999998</v>
      </c>
      <c r="F18" s="74">
        <v>0.18429669999999998</v>
      </c>
      <c r="G18" s="40"/>
      <c r="H18" s="38"/>
      <c r="I18" s="75">
        <v>100000</v>
      </c>
      <c r="J18" s="169">
        <v>100000</v>
      </c>
      <c r="K18" s="169">
        <v>100000</v>
      </c>
      <c r="L18" s="169">
        <v>100000</v>
      </c>
      <c r="M18" s="170">
        <v>0</v>
      </c>
    </row>
    <row r="19" spans="2:13">
      <c r="B19" s="67"/>
      <c r="C19" s="64">
        <v>44027</v>
      </c>
      <c r="D19" s="65">
        <v>1</v>
      </c>
      <c r="E19" s="168">
        <v>0</v>
      </c>
      <c r="F19" s="73">
        <v>0</v>
      </c>
      <c r="G19" s="171"/>
      <c r="H19" s="40">
        <v>10000</v>
      </c>
      <c r="I19" s="169">
        <v>100000</v>
      </c>
      <c r="J19" s="169">
        <v>110000</v>
      </c>
      <c r="K19" s="169">
        <v>100000</v>
      </c>
      <c r="L19" s="169">
        <v>110000</v>
      </c>
      <c r="M19" s="170">
        <v>0</v>
      </c>
    </row>
    <row r="20" spans="2:13">
      <c r="B20" s="67"/>
      <c r="C20" s="64">
        <v>44277</v>
      </c>
      <c r="D20" s="65">
        <v>1</v>
      </c>
      <c r="E20" s="168">
        <v>0</v>
      </c>
      <c r="F20" s="73">
        <v>0</v>
      </c>
      <c r="G20" s="171"/>
      <c r="H20" s="40"/>
      <c r="I20" s="169">
        <v>110000</v>
      </c>
      <c r="J20" s="169">
        <v>110000</v>
      </c>
      <c r="K20" s="169">
        <v>110000</v>
      </c>
      <c r="L20" s="169">
        <v>110000</v>
      </c>
      <c r="M20" s="170">
        <v>0</v>
      </c>
    </row>
    <row r="21" spans="2:13">
      <c r="B21" s="38"/>
      <c r="C21" s="64">
        <v>44655</v>
      </c>
      <c r="D21" s="65">
        <v>1</v>
      </c>
      <c r="E21" s="172">
        <v>0</v>
      </c>
      <c r="F21" s="173">
        <v>0</v>
      </c>
      <c r="G21" s="174"/>
      <c r="H21" s="40"/>
      <c r="I21" s="169">
        <v>110000</v>
      </c>
      <c r="J21" s="169">
        <v>110000</v>
      </c>
      <c r="K21" s="169">
        <v>110000</v>
      </c>
      <c r="L21" s="169">
        <v>110000</v>
      </c>
      <c r="M21" s="170">
        <v>0</v>
      </c>
    </row>
    <row r="22" spans="2:13" s="38" customFormat="1">
      <c r="C22" s="64">
        <v>45012</v>
      </c>
      <c r="D22" s="65">
        <v>1</v>
      </c>
      <c r="E22" s="79">
        <v>0</v>
      </c>
      <c r="F22" s="80">
        <v>0</v>
      </c>
      <c r="G22" s="81"/>
      <c r="H22" s="68"/>
      <c r="I22" s="69">
        <v>110000</v>
      </c>
      <c r="J22" s="69">
        <v>110000</v>
      </c>
      <c r="K22" s="69">
        <v>110000</v>
      </c>
      <c r="L22" s="69">
        <v>110000</v>
      </c>
      <c r="M22" s="70">
        <v>0</v>
      </c>
    </row>
    <row r="23" spans="2:13" s="38" customFormat="1">
      <c r="B23" s="114"/>
      <c r="C23" s="64">
        <v>45376</v>
      </c>
      <c r="D23" s="65">
        <v>1</v>
      </c>
      <c r="E23" s="72">
        <v>0</v>
      </c>
      <c r="F23" s="73">
        <v>0</v>
      </c>
      <c r="G23" s="68"/>
      <c r="H23" s="68"/>
      <c r="I23" s="69">
        <v>110000</v>
      </c>
      <c r="J23" s="69">
        <v>110000</v>
      </c>
      <c r="K23" s="69">
        <v>110000</v>
      </c>
      <c r="L23" s="69">
        <v>110000</v>
      </c>
      <c r="M23" s="70">
        <v>0</v>
      </c>
    </row>
    <row r="24" spans="2:13" s="38" customFormat="1">
      <c r="B24" s="121"/>
      <c r="C24" s="122">
        <v>45741</v>
      </c>
      <c r="D24" s="123">
        <v>1</v>
      </c>
      <c r="E24" s="124">
        <v>572000</v>
      </c>
      <c r="F24" s="125">
        <f>E24/K24</f>
        <v>5.2</v>
      </c>
      <c r="G24" s="126"/>
      <c r="H24" s="126"/>
      <c r="I24" s="127">
        <v>110000</v>
      </c>
      <c r="J24" s="127">
        <v>110000</v>
      </c>
      <c r="K24" s="127">
        <v>110000</v>
      </c>
      <c r="L24" s="127">
        <v>110000</v>
      </c>
      <c r="M24" s="128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452F-0BF7-46F8-8F46-79DB7B4E3BFF}">
  <sheetPr codeName="Hoja21"/>
  <dimension ref="A1:AW26"/>
  <sheetViews>
    <sheetView showGridLines="0" topLeftCell="B3" zoomScale="75" zoomScaleNormal="75" workbookViewId="0">
      <selection activeCell="C25" sqref="C25"/>
    </sheetView>
  </sheetViews>
  <sheetFormatPr baseColWidth="10" defaultColWidth="11.44140625" defaultRowHeight="19.8"/>
  <cols>
    <col min="1" max="1" width="2.44140625" style="1" hidden="1" customWidth="1"/>
    <col min="2" max="2" width="39.6640625" style="38" customWidth="1"/>
    <col min="3" max="3" width="16.6640625" style="38" bestFit="1" customWidth="1"/>
    <col min="4" max="4" width="11.5546875" style="38" bestFit="1" customWidth="1"/>
    <col min="5" max="5" width="20.33203125" style="39" bestFit="1" customWidth="1"/>
    <col min="6" max="6" width="13.6640625" style="38" customWidth="1"/>
    <col min="7" max="7" width="17.44140625" style="40" bestFit="1" customWidth="1"/>
    <col min="8" max="8" width="16.44140625" style="38" customWidth="1"/>
    <col min="9" max="9" width="16.109375" style="41" customWidth="1"/>
    <col min="10" max="10" width="19.44140625" style="41" bestFit="1" customWidth="1"/>
    <col min="11" max="12" width="16.33203125" style="41" bestFit="1" customWidth="1"/>
    <col min="13" max="13" width="15.109375" style="38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1:49" ht="90.6" customHeight="1">
      <c r="B1" s="1"/>
      <c r="C1" s="1"/>
      <c r="D1" s="1"/>
      <c r="E1" s="2"/>
      <c r="F1" s="1"/>
      <c r="G1" s="3"/>
      <c r="H1" s="1"/>
      <c r="I1" s="4"/>
      <c r="J1" s="4"/>
      <c r="K1" s="4"/>
      <c r="L1" s="4"/>
      <c r="M1" s="1"/>
    </row>
    <row r="2" spans="1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49" s="28" customFormat="1" ht="24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1:49">
      <c r="B4" s="1"/>
      <c r="C4" s="1"/>
      <c r="D4" s="1"/>
      <c r="E4" s="2"/>
      <c r="F4" s="1"/>
      <c r="G4" s="3"/>
      <c r="H4" s="1"/>
      <c r="I4" s="4"/>
      <c r="J4" s="4"/>
      <c r="K4" s="4"/>
      <c r="L4" s="4"/>
      <c r="M4" s="1"/>
    </row>
    <row r="5" spans="1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>
      <c r="A6" s="1" t="s">
        <v>44</v>
      </c>
      <c r="B6" s="38" t="s">
        <v>26</v>
      </c>
      <c r="C6" s="64">
        <v>38799</v>
      </c>
      <c r="D6" s="65">
        <v>1</v>
      </c>
      <c r="E6" s="168">
        <v>904.41</v>
      </c>
      <c r="F6" s="73">
        <v>1.0048999999999999E-2</v>
      </c>
      <c r="H6" s="40"/>
      <c r="I6" s="169">
        <v>90000</v>
      </c>
      <c r="J6" s="169">
        <v>90000</v>
      </c>
      <c r="K6" s="169">
        <v>90000</v>
      </c>
      <c r="L6" s="169">
        <v>90000</v>
      </c>
      <c r="M6" s="170">
        <v>0</v>
      </c>
    </row>
    <row r="7" spans="1:49">
      <c r="A7" s="1" t="s">
        <v>44</v>
      </c>
      <c r="C7" s="64">
        <v>39156</v>
      </c>
      <c r="D7" s="65">
        <v>1</v>
      </c>
      <c r="E7" s="168">
        <v>3056.96</v>
      </c>
      <c r="F7" s="73">
        <v>3.3966222222222224E-2</v>
      </c>
      <c r="H7" s="40"/>
      <c r="I7" s="169">
        <v>90000</v>
      </c>
      <c r="J7" s="169">
        <v>90000</v>
      </c>
      <c r="K7" s="169">
        <v>90000</v>
      </c>
      <c r="L7" s="169">
        <v>90000</v>
      </c>
      <c r="M7" s="170">
        <v>0</v>
      </c>
    </row>
    <row r="8" spans="1:49">
      <c r="A8" s="1" t="s">
        <v>44</v>
      </c>
      <c r="C8" s="64">
        <v>39520</v>
      </c>
      <c r="D8" s="65">
        <v>1</v>
      </c>
      <c r="E8" s="168">
        <v>2702.969325</v>
      </c>
      <c r="F8" s="73">
        <v>3.0032992500000001E-2</v>
      </c>
      <c r="H8" s="40"/>
      <c r="I8" s="169">
        <v>90000</v>
      </c>
      <c r="J8" s="169">
        <v>90000</v>
      </c>
      <c r="K8" s="169">
        <v>90000</v>
      </c>
      <c r="L8" s="169">
        <v>90000</v>
      </c>
      <c r="M8" s="170">
        <v>0</v>
      </c>
    </row>
    <row r="9" spans="1:49">
      <c r="A9" s="1" t="s">
        <v>44</v>
      </c>
      <c r="C9" s="64">
        <v>39890</v>
      </c>
      <c r="D9" s="65">
        <v>1</v>
      </c>
      <c r="E9" s="168">
        <v>1868.99</v>
      </c>
      <c r="F9" s="73">
        <v>2.0766555555555555E-2</v>
      </c>
      <c r="H9" s="40"/>
      <c r="I9" s="169">
        <v>90000</v>
      </c>
      <c r="J9" s="169">
        <v>90000</v>
      </c>
      <c r="K9" s="169">
        <v>90000</v>
      </c>
      <c r="L9" s="169">
        <v>90000</v>
      </c>
      <c r="M9" s="170">
        <v>0</v>
      </c>
    </row>
    <row r="10" spans="1:49">
      <c r="A10" s="1" t="s">
        <v>44</v>
      </c>
      <c r="C10" s="64">
        <v>40255</v>
      </c>
      <c r="D10" s="65">
        <v>1</v>
      </c>
      <c r="E10" s="168">
        <v>1170.08</v>
      </c>
      <c r="F10" s="73">
        <v>1.3000888888888888E-2</v>
      </c>
      <c r="H10" s="40"/>
      <c r="I10" s="169">
        <v>90000</v>
      </c>
      <c r="J10" s="169">
        <v>90000</v>
      </c>
      <c r="K10" s="169">
        <v>90000</v>
      </c>
      <c r="L10" s="169">
        <v>90000</v>
      </c>
      <c r="M10" s="170">
        <v>0</v>
      </c>
    </row>
    <row r="11" spans="1:49">
      <c r="A11" s="1" t="s">
        <v>44</v>
      </c>
      <c r="C11" s="64">
        <v>40623</v>
      </c>
      <c r="D11" s="65">
        <v>1</v>
      </c>
      <c r="E11" s="168">
        <v>817.84199999999998</v>
      </c>
      <c r="F11" s="73">
        <v>9.0871333333333339E-3</v>
      </c>
      <c r="H11" s="40"/>
      <c r="I11" s="169">
        <v>90000</v>
      </c>
      <c r="J11" s="169">
        <v>90000</v>
      </c>
      <c r="K11" s="169">
        <v>90000</v>
      </c>
      <c r="L11" s="169">
        <v>90000</v>
      </c>
      <c r="M11" s="170">
        <v>0</v>
      </c>
    </row>
    <row r="12" spans="1:49">
      <c r="A12" s="1" t="s">
        <v>44</v>
      </c>
      <c r="C12" s="64">
        <v>40989</v>
      </c>
      <c r="D12" s="65">
        <v>1</v>
      </c>
      <c r="E12" s="168">
        <v>0</v>
      </c>
      <c r="F12" s="73">
        <v>0</v>
      </c>
      <c r="H12" s="40"/>
      <c r="I12" s="169">
        <v>90000</v>
      </c>
      <c r="J12" s="169">
        <v>90000</v>
      </c>
      <c r="K12" s="169">
        <v>90000</v>
      </c>
      <c r="L12" s="169">
        <v>90000</v>
      </c>
      <c r="M12" s="170">
        <v>0</v>
      </c>
    </row>
    <row r="13" spans="1:49">
      <c r="A13" s="1" t="s">
        <v>44</v>
      </c>
      <c r="C13" s="64">
        <v>41351</v>
      </c>
      <c r="D13" s="65">
        <v>1</v>
      </c>
      <c r="E13" s="168">
        <v>0</v>
      </c>
      <c r="F13" s="73">
        <v>0</v>
      </c>
      <c r="H13" s="40"/>
      <c r="I13" s="169">
        <v>90000</v>
      </c>
      <c r="J13" s="169">
        <v>90000</v>
      </c>
      <c r="K13" s="169">
        <v>90000</v>
      </c>
      <c r="L13" s="169">
        <v>90000</v>
      </c>
      <c r="M13" s="170">
        <v>0</v>
      </c>
    </row>
    <row r="14" spans="1:49">
      <c r="A14" s="1" t="s">
        <v>44</v>
      </c>
      <c r="C14" s="64">
        <v>41722</v>
      </c>
      <c r="D14" s="65">
        <v>1</v>
      </c>
      <c r="E14" s="168">
        <v>0</v>
      </c>
      <c r="F14" s="73">
        <v>0</v>
      </c>
      <c r="H14" s="40"/>
      <c r="I14" s="169">
        <v>90000</v>
      </c>
      <c r="J14" s="169">
        <v>90000</v>
      </c>
      <c r="K14" s="169">
        <v>90000</v>
      </c>
      <c r="L14" s="169">
        <v>90000</v>
      </c>
      <c r="M14" s="170">
        <v>0</v>
      </c>
    </row>
    <row r="15" spans="1:49">
      <c r="A15" s="1" t="s">
        <v>44</v>
      </c>
      <c r="C15" s="64">
        <v>42093</v>
      </c>
      <c r="D15" s="65">
        <v>1</v>
      </c>
      <c r="E15" s="168">
        <v>14662.58</v>
      </c>
      <c r="F15" s="73">
        <v>0.16291755555555557</v>
      </c>
      <c r="H15" s="40"/>
      <c r="I15" s="169">
        <v>90000</v>
      </c>
      <c r="J15" s="169">
        <v>90000</v>
      </c>
      <c r="K15" s="169">
        <v>90000</v>
      </c>
      <c r="L15" s="169">
        <v>90000</v>
      </c>
      <c r="M15" s="170">
        <v>0</v>
      </c>
    </row>
    <row r="16" spans="1:49">
      <c r="A16" s="1" t="s">
        <v>44</v>
      </c>
      <c r="C16" s="64">
        <v>42457</v>
      </c>
      <c r="D16" s="65">
        <v>1</v>
      </c>
      <c r="E16" s="168">
        <v>0</v>
      </c>
      <c r="F16" s="73">
        <v>0</v>
      </c>
      <c r="H16" s="40"/>
      <c r="I16" s="169">
        <v>90000</v>
      </c>
      <c r="J16" s="169">
        <v>90000</v>
      </c>
      <c r="K16" s="169">
        <v>90000</v>
      </c>
      <c r="L16" s="169">
        <v>90000</v>
      </c>
      <c r="M16" s="170">
        <v>0</v>
      </c>
    </row>
    <row r="17" spans="1:49">
      <c r="A17" s="1" t="s">
        <v>44</v>
      </c>
      <c r="C17" s="64">
        <v>42822</v>
      </c>
      <c r="D17" s="65">
        <v>1</v>
      </c>
      <c r="E17" s="168">
        <v>0</v>
      </c>
      <c r="F17" s="73">
        <v>0</v>
      </c>
      <c r="H17" s="40"/>
      <c r="I17" s="169">
        <v>90000</v>
      </c>
      <c r="J17" s="169">
        <v>90000</v>
      </c>
      <c r="K17" s="169">
        <v>90000</v>
      </c>
      <c r="L17" s="169">
        <v>90000</v>
      </c>
      <c r="M17" s="170">
        <v>0</v>
      </c>
    </row>
    <row r="18" spans="1:49">
      <c r="A18" s="1" t="s">
        <v>44</v>
      </c>
      <c r="C18" s="64">
        <v>43187</v>
      </c>
      <c r="D18" s="65">
        <v>1</v>
      </c>
      <c r="E18" s="168">
        <v>9928.08</v>
      </c>
      <c r="F18" s="73">
        <v>0.11031199999999999</v>
      </c>
      <c r="H18" s="40"/>
      <c r="I18" s="169">
        <v>90000</v>
      </c>
      <c r="J18" s="169">
        <v>90000</v>
      </c>
      <c r="K18" s="169">
        <v>90000</v>
      </c>
      <c r="L18" s="169">
        <v>90000</v>
      </c>
      <c r="M18" s="170">
        <v>0</v>
      </c>
    </row>
    <row r="19" spans="1:49">
      <c r="A19" s="1" t="s">
        <v>44</v>
      </c>
      <c r="C19" s="64">
        <v>43549</v>
      </c>
      <c r="D19" s="65">
        <v>1</v>
      </c>
      <c r="E19" s="168">
        <v>0</v>
      </c>
      <c r="F19" s="74">
        <v>0</v>
      </c>
      <c r="I19" s="75">
        <v>90000</v>
      </c>
      <c r="J19" s="169">
        <v>90000</v>
      </c>
      <c r="K19" s="169">
        <v>90000</v>
      </c>
      <c r="L19" s="169">
        <v>90000</v>
      </c>
      <c r="M19" s="170">
        <v>0</v>
      </c>
    </row>
    <row r="20" spans="1:49">
      <c r="A20" s="1" t="s">
        <v>44</v>
      </c>
      <c r="B20" s="67"/>
      <c r="C20" s="64">
        <v>44027</v>
      </c>
      <c r="D20" s="65">
        <v>1</v>
      </c>
      <c r="E20" s="168">
        <v>0</v>
      </c>
      <c r="F20" s="73">
        <v>0</v>
      </c>
      <c r="G20" s="171"/>
      <c r="H20" s="40">
        <v>9000</v>
      </c>
      <c r="I20" s="169">
        <v>90000</v>
      </c>
      <c r="J20" s="169">
        <v>99000</v>
      </c>
      <c r="K20" s="169">
        <v>90000</v>
      </c>
      <c r="L20" s="169">
        <v>99000</v>
      </c>
      <c r="M20" s="170">
        <v>0</v>
      </c>
    </row>
    <row r="21" spans="1:49" s="9" customFormat="1">
      <c r="A21" s="9" t="s">
        <v>44</v>
      </c>
      <c r="B21" s="67"/>
      <c r="C21" s="64">
        <v>44277</v>
      </c>
      <c r="D21" s="65">
        <v>1</v>
      </c>
      <c r="E21" s="168">
        <v>0</v>
      </c>
      <c r="F21" s="73">
        <v>0</v>
      </c>
      <c r="G21" s="171"/>
      <c r="H21" s="40"/>
      <c r="I21" s="169">
        <v>99000</v>
      </c>
      <c r="J21" s="169">
        <v>99000</v>
      </c>
      <c r="K21" s="169">
        <v>99000</v>
      </c>
      <c r="L21" s="169">
        <v>99000</v>
      </c>
      <c r="M21" s="170">
        <v>0</v>
      </c>
      <c r="O21" s="10"/>
      <c r="P21" s="7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s="9" customFormat="1">
      <c r="A22" s="9" t="s">
        <v>44</v>
      </c>
      <c r="B22" s="38"/>
      <c r="C22" s="64">
        <v>44648</v>
      </c>
      <c r="D22" s="65">
        <v>1</v>
      </c>
      <c r="E22" s="172">
        <v>0</v>
      </c>
      <c r="F22" s="173">
        <v>0</v>
      </c>
      <c r="G22" s="174"/>
      <c r="H22" s="40"/>
      <c r="I22" s="169">
        <v>99000</v>
      </c>
      <c r="J22" s="169">
        <v>99000</v>
      </c>
      <c r="K22" s="169">
        <v>99000</v>
      </c>
      <c r="L22" s="169">
        <v>99000</v>
      </c>
      <c r="M22" s="170">
        <v>0</v>
      </c>
      <c r="O22" s="11"/>
      <c r="P22" s="7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s="38" customFormat="1">
      <c r="C23" s="64">
        <v>45012</v>
      </c>
      <c r="D23" s="65">
        <v>1</v>
      </c>
      <c r="E23" s="79">
        <v>0</v>
      </c>
      <c r="F23" s="80">
        <v>0</v>
      </c>
      <c r="G23" s="81"/>
      <c r="H23" s="68"/>
      <c r="I23" s="69">
        <v>99000</v>
      </c>
      <c r="J23" s="69">
        <v>99000</v>
      </c>
      <c r="K23" s="69">
        <v>99000</v>
      </c>
      <c r="L23" s="69">
        <v>99000</v>
      </c>
      <c r="M23" s="70">
        <v>0</v>
      </c>
    </row>
    <row r="24" spans="1:49" s="38" customFormat="1">
      <c r="B24" s="114"/>
      <c r="C24" s="64">
        <v>45376</v>
      </c>
      <c r="D24" s="65">
        <v>1</v>
      </c>
      <c r="E24" s="72">
        <v>0</v>
      </c>
      <c r="F24" s="73">
        <v>0</v>
      </c>
      <c r="G24" s="68"/>
      <c r="H24" s="68"/>
      <c r="I24" s="69">
        <v>99000</v>
      </c>
      <c r="J24" s="69">
        <v>99000</v>
      </c>
      <c r="K24" s="69">
        <v>99000</v>
      </c>
      <c r="L24" s="69">
        <v>99000</v>
      </c>
      <c r="M24" s="70">
        <v>0</v>
      </c>
    </row>
    <row r="25" spans="1:49" s="38" customFormat="1">
      <c r="B25" s="121"/>
      <c r="C25" s="122">
        <v>45740</v>
      </c>
      <c r="D25" s="123">
        <v>1</v>
      </c>
      <c r="E25" s="124">
        <v>0</v>
      </c>
      <c r="F25" s="125">
        <v>0</v>
      </c>
      <c r="G25" s="126"/>
      <c r="H25" s="126"/>
      <c r="I25" s="127">
        <v>99000</v>
      </c>
      <c r="J25" s="127">
        <v>99000</v>
      </c>
      <c r="K25" s="127">
        <v>99000</v>
      </c>
      <c r="L25" s="127">
        <v>99000</v>
      </c>
      <c r="M25" s="128">
        <v>0</v>
      </c>
    </row>
    <row r="26" spans="1:49">
      <c r="E26" s="40"/>
      <c r="G26" s="41"/>
      <c r="H26" s="41"/>
      <c r="K26" s="38"/>
      <c r="L26" s="38"/>
    </row>
  </sheetData>
  <mergeCells count="1">
    <mergeCell ref="B3:M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6E761-9037-49EB-908B-D7B7087F0323}">
  <sheetPr codeName="Hoja42"/>
  <dimension ref="A1:AW30"/>
  <sheetViews>
    <sheetView showGridLines="0" topLeftCell="B13" zoomScale="75" zoomScaleNormal="75" workbookViewId="0">
      <selection activeCell="C29" sqref="C29"/>
    </sheetView>
  </sheetViews>
  <sheetFormatPr baseColWidth="10" defaultColWidth="11.44140625" defaultRowHeight="20.399999999999999"/>
  <cols>
    <col min="1" max="1" width="2.44140625" style="30" hidden="1" customWidth="1"/>
    <col min="2" max="2" width="39.6640625" style="30" customWidth="1"/>
    <col min="3" max="3" width="16.6640625" style="30" bestFit="1" customWidth="1"/>
    <col min="4" max="4" width="11.5546875" style="30" bestFit="1" customWidth="1"/>
    <col min="5" max="5" width="20.33203125" style="31" bestFit="1" customWidth="1"/>
    <col min="6" max="6" width="13.6640625" style="30" customWidth="1"/>
    <col min="7" max="7" width="17.44140625" style="32" bestFit="1" customWidth="1"/>
    <col min="8" max="8" width="16.44140625" style="30" customWidth="1"/>
    <col min="9" max="9" width="16.109375" style="33" customWidth="1"/>
    <col min="10" max="10" width="19.44140625" style="33" bestFit="1" customWidth="1"/>
    <col min="11" max="12" width="16.33203125" style="33" bestFit="1" customWidth="1"/>
    <col min="13" max="13" width="15.109375" style="30" customWidth="1"/>
    <col min="14" max="14" width="6.33203125" style="30" hidden="1" customWidth="1"/>
    <col min="15" max="15" width="25.109375" style="30" customWidth="1"/>
    <col min="16" max="16" width="14.88671875" style="30" bestFit="1" customWidth="1"/>
    <col min="17" max="17" width="15.5546875" style="30" bestFit="1" customWidth="1"/>
    <col min="18" max="18" width="13.88671875" style="30" bestFit="1" customWidth="1"/>
    <col min="19" max="19" width="15.109375" style="30" bestFit="1" customWidth="1"/>
    <col min="20" max="49" width="10.88671875" style="30" customWidth="1"/>
    <col min="50" max="16384" width="11.44140625" style="30"/>
  </cols>
  <sheetData>
    <row r="1" spans="2:49" ht="90.6" customHeight="1"/>
    <row r="2" spans="2:49" ht="24">
      <c r="B2" s="34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2:49" ht="22.95" customHeight="1">
      <c r="B3" s="263" t="s">
        <v>1</v>
      </c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</row>
    <row r="5" spans="2:49" s="37" customFormat="1" ht="58.2" customHeight="1">
      <c r="B5" s="36" t="s">
        <v>2</v>
      </c>
      <c r="C5" s="36" t="s">
        <v>30</v>
      </c>
      <c r="D5" s="36" t="s">
        <v>3</v>
      </c>
      <c r="E5" s="36" t="s">
        <v>4</v>
      </c>
      <c r="F5" s="36" t="s">
        <v>5</v>
      </c>
      <c r="G5" s="36" t="s">
        <v>29</v>
      </c>
      <c r="H5" s="36" t="s">
        <v>28</v>
      </c>
      <c r="I5" s="36" t="s">
        <v>87</v>
      </c>
      <c r="J5" s="36" t="s">
        <v>88</v>
      </c>
      <c r="K5" s="36" t="s">
        <v>89</v>
      </c>
      <c r="L5" s="36" t="s">
        <v>90</v>
      </c>
      <c r="M5" s="36" t="s">
        <v>32</v>
      </c>
      <c r="N5" s="37" t="s">
        <v>46</v>
      </c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</row>
    <row r="6" spans="2:49">
      <c r="B6" s="38" t="s">
        <v>18</v>
      </c>
      <c r="C6" s="64">
        <v>37350</v>
      </c>
      <c r="D6" s="65">
        <v>1</v>
      </c>
      <c r="E6" s="79">
        <v>2453564.52</v>
      </c>
      <c r="F6" s="139">
        <v>0.27</v>
      </c>
      <c r="G6" s="98">
        <v>10911130.690140845</v>
      </c>
      <c r="H6" s="68"/>
      <c r="I6" s="98">
        <v>9087276</v>
      </c>
      <c r="J6" s="69">
        <v>19998406.690140843</v>
      </c>
      <c r="K6" s="98">
        <v>9087276</v>
      </c>
      <c r="L6" s="69">
        <v>19998406.690140843</v>
      </c>
      <c r="M6" s="70">
        <v>1.2007042253521127</v>
      </c>
    </row>
    <row r="7" spans="2:49">
      <c r="B7" s="38"/>
      <c r="C7" s="64">
        <v>37350</v>
      </c>
      <c r="D7" s="65">
        <v>1</v>
      </c>
      <c r="E7" s="79"/>
      <c r="F7" s="80">
        <v>0</v>
      </c>
      <c r="G7" s="98"/>
      <c r="H7" s="68"/>
      <c r="I7" s="98">
        <v>20000000</v>
      </c>
      <c r="J7" s="69">
        <v>20000000</v>
      </c>
      <c r="K7" s="98">
        <v>20000000</v>
      </c>
      <c r="L7" s="69">
        <v>20000000</v>
      </c>
      <c r="M7" s="70">
        <v>0</v>
      </c>
    </row>
    <row r="8" spans="2:49">
      <c r="B8" s="38"/>
      <c r="C8" s="64">
        <v>37708</v>
      </c>
      <c r="D8" s="65">
        <v>1</v>
      </c>
      <c r="E8" s="79">
        <v>3000000</v>
      </c>
      <c r="F8" s="139">
        <v>0.15</v>
      </c>
      <c r="G8" s="98"/>
      <c r="H8" s="68"/>
      <c r="I8" s="98">
        <v>20000000</v>
      </c>
      <c r="J8" s="69">
        <v>20000000</v>
      </c>
      <c r="K8" s="98">
        <v>20000000</v>
      </c>
      <c r="L8" s="69">
        <v>20000000</v>
      </c>
      <c r="M8" s="70">
        <v>0</v>
      </c>
    </row>
    <row r="9" spans="2:49">
      <c r="B9" s="38"/>
      <c r="C9" s="64">
        <v>38072</v>
      </c>
      <c r="D9" s="65">
        <v>1</v>
      </c>
      <c r="E9" s="79">
        <v>2000000</v>
      </c>
      <c r="F9" s="139">
        <v>0.1</v>
      </c>
      <c r="G9" s="98">
        <v>10000000</v>
      </c>
      <c r="H9" s="68"/>
      <c r="I9" s="98">
        <v>20000000</v>
      </c>
      <c r="J9" s="69">
        <v>30000000</v>
      </c>
      <c r="K9" s="98">
        <v>20000000</v>
      </c>
      <c r="L9" s="69">
        <v>30000000</v>
      </c>
      <c r="M9" s="70">
        <v>0.5</v>
      </c>
    </row>
    <row r="10" spans="2:49">
      <c r="B10" s="38"/>
      <c r="C10" s="64">
        <v>38470</v>
      </c>
      <c r="D10" s="65">
        <v>1</v>
      </c>
      <c r="E10" s="79">
        <v>2000000</v>
      </c>
      <c r="F10" s="139">
        <v>6.6666666666666666E-2</v>
      </c>
      <c r="G10" s="98">
        <v>3000000</v>
      </c>
      <c r="H10" s="68"/>
      <c r="I10" s="98">
        <v>30000000</v>
      </c>
      <c r="J10" s="69">
        <v>33000000</v>
      </c>
      <c r="K10" s="98">
        <v>30000000</v>
      </c>
      <c r="L10" s="69">
        <v>33000000</v>
      </c>
      <c r="M10" s="70">
        <v>0.1</v>
      </c>
    </row>
    <row r="11" spans="2:49">
      <c r="B11" s="38"/>
      <c r="C11" s="64">
        <v>38834</v>
      </c>
      <c r="D11" s="65">
        <v>1</v>
      </c>
      <c r="E11" s="79">
        <v>2000000</v>
      </c>
      <c r="F11" s="139">
        <v>6.0606060606060608E-2</v>
      </c>
      <c r="G11" s="98">
        <v>3000000</v>
      </c>
      <c r="H11" s="68"/>
      <c r="I11" s="69">
        <v>33000000</v>
      </c>
      <c r="J11" s="69">
        <v>36000000</v>
      </c>
      <c r="K11" s="98">
        <v>33000000</v>
      </c>
      <c r="L11" s="69">
        <v>36000000</v>
      </c>
      <c r="M11" s="70">
        <v>9.0909090909090912E-2</v>
      </c>
    </row>
    <row r="12" spans="2:49">
      <c r="B12" s="38"/>
      <c r="C12" s="64">
        <v>39197</v>
      </c>
      <c r="D12" s="65">
        <v>1</v>
      </c>
      <c r="E12" s="79">
        <v>3000000</v>
      </c>
      <c r="F12" s="139">
        <v>8.3333333333333329E-2</v>
      </c>
      <c r="G12" s="98">
        <v>4000000</v>
      </c>
      <c r="H12" s="68"/>
      <c r="I12" s="69">
        <v>36000000</v>
      </c>
      <c r="J12" s="69">
        <v>40000000</v>
      </c>
      <c r="K12" s="98">
        <v>36000000</v>
      </c>
      <c r="L12" s="69">
        <v>40000000</v>
      </c>
      <c r="M12" s="70">
        <v>0.1111111111111111</v>
      </c>
    </row>
    <row r="13" spans="2:49">
      <c r="B13" s="38"/>
      <c r="C13" s="64">
        <v>39563</v>
      </c>
      <c r="D13" s="65">
        <v>1</v>
      </c>
      <c r="E13" s="79">
        <v>4000000</v>
      </c>
      <c r="F13" s="139">
        <v>0.1</v>
      </c>
      <c r="G13" s="98">
        <v>4000000</v>
      </c>
      <c r="H13" s="68"/>
      <c r="I13" s="69">
        <v>40000000</v>
      </c>
      <c r="J13" s="69">
        <v>44000000</v>
      </c>
      <c r="K13" s="98">
        <v>40000000</v>
      </c>
      <c r="L13" s="69">
        <v>44000000</v>
      </c>
      <c r="M13" s="70">
        <v>0.1</v>
      </c>
    </row>
    <row r="14" spans="2:49">
      <c r="B14" s="38"/>
      <c r="C14" s="64">
        <v>39933</v>
      </c>
      <c r="D14" s="65">
        <v>1</v>
      </c>
      <c r="E14" s="79">
        <v>4000000</v>
      </c>
      <c r="F14" s="139">
        <v>9.0909090909090912E-2</v>
      </c>
      <c r="G14" s="98">
        <v>6000000</v>
      </c>
      <c r="H14" s="81"/>
      <c r="I14" s="69">
        <v>44000000</v>
      </c>
      <c r="J14" s="69">
        <v>50000000</v>
      </c>
      <c r="K14" s="98">
        <v>44000000</v>
      </c>
      <c r="L14" s="69">
        <v>50000000</v>
      </c>
      <c r="M14" s="70">
        <v>0.13636363636363635</v>
      </c>
    </row>
    <row r="15" spans="2:49">
      <c r="B15" s="38"/>
      <c r="C15" s="64">
        <v>40298</v>
      </c>
      <c r="D15" s="65">
        <v>1</v>
      </c>
      <c r="E15" s="79">
        <v>3500000</v>
      </c>
      <c r="F15" s="139">
        <v>7.0000000000000007E-2</v>
      </c>
      <c r="G15" s="98">
        <v>5000000</v>
      </c>
      <c r="H15" s="81"/>
      <c r="I15" s="69">
        <v>50000000</v>
      </c>
      <c r="J15" s="69">
        <v>55000000</v>
      </c>
      <c r="K15" s="98">
        <v>50000000</v>
      </c>
      <c r="L15" s="69">
        <v>55000000</v>
      </c>
      <c r="M15" s="70">
        <v>0.1</v>
      </c>
    </row>
    <row r="16" spans="2:49">
      <c r="B16" s="38"/>
      <c r="C16" s="64">
        <v>40662</v>
      </c>
      <c r="D16" s="65">
        <v>1</v>
      </c>
      <c r="E16" s="79">
        <v>4000000</v>
      </c>
      <c r="F16" s="139">
        <v>7.2727272727272724E-2</v>
      </c>
      <c r="G16" s="98"/>
      <c r="H16" s="81"/>
      <c r="I16" s="69">
        <v>55000000</v>
      </c>
      <c r="J16" s="69">
        <v>55000000</v>
      </c>
      <c r="K16" s="98">
        <v>55000000</v>
      </c>
      <c r="L16" s="69">
        <v>55000000</v>
      </c>
      <c r="M16" s="70">
        <v>0</v>
      </c>
    </row>
    <row r="17" spans="2:13">
      <c r="B17" s="38"/>
      <c r="C17" s="64">
        <v>41032</v>
      </c>
      <c r="D17" s="65">
        <v>1</v>
      </c>
      <c r="E17" s="79">
        <v>4000000</v>
      </c>
      <c r="F17" s="139">
        <v>7.2727272727272724E-2</v>
      </c>
      <c r="G17" s="98"/>
      <c r="H17" s="81"/>
      <c r="I17" s="69">
        <v>55000000</v>
      </c>
      <c r="J17" s="69">
        <v>55000000</v>
      </c>
      <c r="K17" s="98">
        <v>55000000</v>
      </c>
      <c r="L17" s="69">
        <v>55000000</v>
      </c>
      <c r="M17" s="70">
        <v>0</v>
      </c>
    </row>
    <row r="18" spans="2:13">
      <c r="B18" s="38"/>
      <c r="C18" s="64">
        <v>41394</v>
      </c>
      <c r="D18" s="65">
        <v>1</v>
      </c>
      <c r="E18" s="79">
        <v>5000000</v>
      </c>
      <c r="F18" s="139">
        <v>9.0909090909090912E-2</v>
      </c>
      <c r="G18" s="98"/>
      <c r="H18" s="81"/>
      <c r="I18" s="69">
        <v>55000000</v>
      </c>
      <c r="J18" s="69">
        <v>55000000</v>
      </c>
      <c r="K18" s="98">
        <v>55000000</v>
      </c>
      <c r="L18" s="69">
        <v>55000000</v>
      </c>
      <c r="M18" s="70">
        <v>0</v>
      </c>
    </row>
    <row r="19" spans="2:13">
      <c r="B19" s="38"/>
      <c r="C19" s="64">
        <v>41759</v>
      </c>
      <c r="D19" s="65">
        <v>1</v>
      </c>
      <c r="E19" s="72">
        <v>4000000</v>
      </c>
      <c r="F19" s="74">
        <v>7.2727272727272724E-2</v>
      </c>
      <c r="G19" s="68"/>
      <c r="H19" s="38"/>
      <c r="I19" s="75">
        <v>55000000</v>
      </c>
      <c r="J19" s="69">
        <v>55000000</v>
      </c>
      <c r="K19" s="69">
        <v>55000000</v>
      </c>
      <c r="L19" s="69">
        <v>55000000</v>
      </c>
      <c r="M19" s="70">
        <v>0</v>
      </c>
    </row>
    <row r="20" spans="2:13">
      <c r="B20" s="67"/>
      <c r="C20" s="64">
        <v>42116</v>
      </c>
      <c r="D20" s="76">
        <v>1</v>
      </c>
      <c r="E20" s="72">
        <v>6500000</v>
      </c>
      <c r="F20" s="73">
        <v>0.11818181818181818</v>
      </c>
      <c r="G20" s="77"/>
      <c r="H20" s="68"/>
      <c r="I20" s="69">
        <v>55000000</v>
      </c>
      <c r="J20" s="69">
        <v>55000000</v>
      </c>
      <c r="K20" s="69">
        <v>55000000</v>
      </c>
      <c r="L20" s="69">
        <v>55000000</v>
      </c>
      <c r="M20" s="70">
        <v>0</v>
      </c>
    </row>
    <row r="21" spans="2:13">
      <c r="B21" s="38"/>
      <c r="C21" s="64">
        <v>42482</v>
      </c>
      <c r="D21" s="65">
        <v>1</v>
      </c>
      <c r="E21" s="72">
        <v>6000000</v>
      </c>
      <c r="F21" s="80">
        <v>0.10909090909090909</v>
      </c>
      <c r="G21" s="68"/>
      <c r="H21" s="68"/>
      <c r="I21" s="98">
        <v>55000000</v>
      </c>
      <c r="J21" s="69">
        <v>55000000</v>
      </c>
      <c r="K21" s="98">
        <v>55000000</v>
      </c>
      <c r="L21" s="69">
        <v>55000000</v>
      </c>
      <c r="M21" s="70">
        <v>0</v>
      </c>
    </row>
    <row r="22" spans="2:13">
      <c r="B22" s="38"/>
      <c r="C22" s="64">
        <v>42851</v>
      </c>
      <c r="D22" s="65">
        <v>1</v>
      </c>
      <c r="E22" s="72">
        <v>6000000</v>
      </c>
      <c r="F22" s="74">
        <v>0.10909090909090909</v>
      </c>
      <c r="G22" s="68"/>
      <c r="H22" s="38"/>
      <c r="I22" s="75">
        <v>55000000</v>
      </c>
      <c r="J22" s="69">
        <v>55000000</v>
      </c>
      <c r="K22" s="69">
        <v>55000000</v>
      </c>
      <c r="L22" s="69">
        <v>55000000</v>
      </c>
      <c r="M22" s="70">
        <v>0</v>
      </c>
    </row>
    <row r="23" spans="2:13">
      <c r="B23" s="114"/>
      <c r="C23" s="64">
        <v>43216</v>
      </c>
      <c r="D23" s="65">
        <v>1</v>
      </c>
      <c r="E23" s="72">
        <v>6000000</v>
      </c>
      <c r="F23" s="73">
        <v>0.10909090909090909</v>
      </c>
      <c r="G23" s="68"/>
      <c r="H23" s="68"/>
      <c r="I23" s="69">
        <v>55000000</v>
      </c>
      <c r="J23" s="69">
        <v>55000000</v>
      </c>
      <c r="K23" s="69">
        <v>55000000</v>
      </c>
      <c r="L23" s="69">
        <v>55000000</v>
      </c>
      <c r="M23" s="70">
        <v>0</v>
      </c>
    </row>
    <row r="24" spans="2:13">
      <c r="B24" s="114"/>
      <c r="C24" s="64">
        <v>43570</v>
      </c>
      <c r="D24" s="65">
        <v>1</v>
      </c>
      <c r="E24" s="72">
        <v>10000000</v>
      </c>
      <c r="F24" s="73">
        <v>0.18181818181818182</v>
      </c>
      <c r="G24" s="68"/>
      <c r="H24" s="68"/>
      <c r="I24" s="69">
        <v>55000000</v>
      </c>
      <c r="J24" s="69">
        <v>55000000</v>
      </c>
      <c r="K24" s="69">
        <v>55000000</v>
      </c>
      <c r="L24" s="69">
        <v>55000000</v>
      </c>
      <c r="M24" s="70">
        <v>0</v>
      </c>
    </row>
    <row r="25" spans="2:13">
      <c r="B25" s="114"/>
      <c r="C25" s="64">
        <v>44035</v>
      </c>
      <c r="D25" s="65">
        <v>1</v>
      </c>
      <c r="E25" s="72">
        <v>9000000</v>
      </c>
      <c r="F25" s="73">
        <v>0.16363636363636364</v>
      </c>
      <c r="G25" s="68"/>
      <c r="H25" s="68"/>
      <c r="I25" s="69">
        <v>55000000</v>
      </c>
      <c r="J25" s="69">
        <v>55000000</v>
      </c>
      <c r="K25" s="69">
        <v>55000000</v>
      </c>
      <c r="L25" s="69">
        <v>55000000</v>
      </c>
      <c r="M25" s="70">
        <v>0</v>
      </c>
    </row>
    <row r="26" spans="2:13">
      <c r="B26" s="114"/>
      <c r="C26" s="64">
        <v>44307</v>
      </c>
      <c r="D26" s="65">
        <v>1</v>
      </c>
      <c r="E26" s="72">
        <v>12000000</v>
      </c>
      <c r="F26" s="73">
        <v>0.21818181818181817</v>
      </c>
      <c r="G26" s="68"/>
      <c r="H26" s="68"/>
      <c r="I26" s="69">
        <v>55000000</v>
      </c>
      <c r="J26" s="69">
        <v>55000000</v>
      </c>
      <c r="K26" s="69">
        <v>55000000</v>
      </c>
      <c r="L26" s="69">
        <v>55000000</v>
      </c>
      <c r="M26" s="70">
        <v>0</v>
      </c>
    </row>
    <row r="27" spans="2:13">
      <c r="B27" s="114"/>
      <c r="C27" s="64">
        <v>44673</v>
      </c>
      <c r="D27" s="65">
        <v>1</v>
      </c>
      <c r="E27" s="72">
        <v>16000000</v>
      </c>
      <c r="F27" s="73">
        <v>0.29090909090909089</v>
      </c>
      <c r="G27" s="68"/>
      <c r="H27" s="68"/>
      <c r="I27" s="69">
        <v>55000000</v>
      </c>
      <c r="J27" s="69">
        <v>55000000</v>
      </c>
      <c r="K27" s="69">
        <v>55000000</v>
      </c>
      <c r="L27" s="69">
        <v>55000000</v>
      </c>
      <c r="M27" s="70">
        <v>0</v>
      </c>
    </row>
    <row r="28" spans="2:13" s="38" customFormat="1" ht="19.8">
      <c r="C28" s="64">
        <v>45036</v>
      </c>
      <c r="D28" s="65">
        <v>1</v>
      </c>
      <c r="E28" s="72">
        <v>20000000</v>
      </c>
      <c r="F28" s="74">
        <v>0.36363636363636365</v>
      </c>
      <c r="G28" s="68">
        <v>27500000</v>
      </c>
      <c r="I28" s="75">
        <v>55000000</v>
      </c>
      <c r="J28" s="69">
        <v>82500000</v>
      </c>
      <c r="K28" s="69">
        <v>55000000</v>
      </c>
      <c r="L28" s="69">
        <v>82500000</v>
      </c>
      <c r="M28" s="70">
        <v>0.5</v>
      </c>
    </row>
    <row r="29" spans="2:13" s="38" customFormat="1" ht="19.8">
      <c r="C29" s="64">
        <v>45407</v>
      </c>
      <c r="D29" s="65">
        <v>1</v>
      </c>
      <c r="E29" s="72">
        <v>12000000</v>
      </c>
      <c r="F29" s="74">
        <f>E29/J29</f>
        <v>0.14545454545454545</v>
      </c>
      <c r="G29" s="68"/>
      <c r="I29" s="75">
        <f>J27</f>
        <v>55000000</v>
      </c>
      <c r="J29" s="69">
        <v>82500000</v>
      </c>
      <c r="K29" s="69">
        <f>L27</f>
        <v>55000000</v>
      </c>
      <c r="L29" s="69">
        <v>82500000</v>
      </c>
      <c r="M29" s="70">
        <v>0</v>
      </c>
    </row>
    <row r="30" spans="2:13" s="38" customFormat="1" ht="19.8">
      <c r="B30" s="121"/>
      <c r="C30" s="122">
        <v>45772</v>
      </c>
      <c r="D30" s="123">
        <v>1</v>
      </c>
      <c r="E30" s="124">
        <v>17000000</v>
      </c>
      <c r="F30" s="125">
        <f>E30/J30</f>
        <v>0.20606060606060606</v>
      </c>
      <c r="G30" s="126"/>
      <c r="H30" s="126"/>
      <c r="I30" s="127">
        <f>J28</f>
        <v>82500000</v>
      </c>
      <c r="J30" s="127">
        <v>82500000</v>
      </c>
      <c r="K30" s="127">
        <f>L28</f>
        <v>82500000</v>
      </c>
      <c r="L30" s="127">
        <v>82500000</v>
      </c>
      <c r="M30" s="128">
        <v>0</v>
      </c>
    </row>
  </sheetData>
  <mergeCells count="1">
    <mergeCell ref="B3:M3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C0BCF-444F-48CA-9C4C-CFCEE84063AB}">
  <sheetPr codeName="Hoja22">
    <pageSetUpPr fitToPage="1"/>
  </sheetPr>
  <dimension ref="A1:AW27"/>
  <sheetViews>
    <sheetView showGridLines="0" topLeftCell="B3" zoomScale="75" zoomScaleNormal="75" workbookViewId="0">
      <selection activeCell="C26" sqref="C26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1:49" ht="90.6" customHeight="1"/>
    <row r="2" spans="1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49" s="28" customFormat="1" ht="24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1:49" s="5" customFormat="1" ht="60.6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>
      <c r="A6" s="1" t="s">
        <v>44</v>
      </c>
      <c r="B6" s="38" t="s">
        <v>22</v>
      </c>
      <c r="C6" s="64">
        <v>38413</v>
      </c>
      <c r="D6" s="65">
        <v>1</v>
      </c>
      <c r="E6" s="72">
        <v>894.01</v>
      </c>
      <c r="F6" s="73">
        <v>9.9334444444444444E-3</v>
      </c>
      <c r="G6" s="68"/>
      <c r="H6" s="68"/>
      <c r="I6" s="69">
        <v>90000</v>
      </c>
      <c r="J6" s="69">
        <v>90000</v>
      </c>
      <c r="K6" s="69">
        <v>90000</v>
      </c>
      <c r="L6" s="69">
        <v>90000</v>
      </c>
      <c r="M6" s="70">
        <v>0</v>
      </c>
    </row>
    <row r="7" spans="1:49">
      <c r="A7" s="1" t="s">
        <v>44</v>
      </c>
      <c r="B7" s="38"/>
      <c r="C7" s="64">
        <v>38798</v>
      </c>
      <c r="D7" s="65">
        <v>1</v>
      </c>
      <c r="E7" s="72">
        <v>2420.44</v>
      </c>
      <c r="F7" s="73">
        <v>2.6893777777777777E-2</v>
      </c>
      <c r="G7" s="68"/>
      <c r="H7" s="68"/>
      <c r="I7" s="69">
        <v>90000</v>
      </c>
      <c r="J7" s="69">
        <v>90000</v>
      </c>
      <c r="K7" s="69">
        <v>90000</v>
      </c>
      <c r="L7" s="69">
        <v>90000</v>
      </c>
      <c r="M7" s="70">
        <v>0</v>
      </c>
    </row>
    <row r="8" spans="1:49">
      <c r="A8" s="1" t="s">
        <v>44</v>
      </c>
      <c r="B8" s="38"/>
      <c r="C8" s="64">
        <v>39155</v>
      </c>
      <c r="D8" s="65">
        <v>1</v>
      </c>
      <c r="E8" s="72">
        <v>3499.3</v>
      </c>
      <c r="F8" s="73">
        <v>3.8881111111111116E-2</v>
      </c>
      <c r="G8" s="68"/>
      <c r="H8" s="68"/>
      <c r="I8" s="69">
        <v>90000</v>
      </c>
      <c r="J8" s="69">
        <v>90000</v>
      </c>
      <c r="K8" s="69">
        <v>90000</v>
      </c>
      <c r="L8" s="69">
        <v>90000</v>
      </c>
      <c r="M8" s="70">
        <v>0</v>
      </c>
    </row>
    <row r="9" spans="1:49">
      <c r="A9" s="1" t="s">
        <v>44</v>
      </c>
      <c r="B9" s="38"/>
      <c r="C9" s="64">
        <v>39519</v>
      </c>
      <c r="D9" s="65">
        <v>1</v>
      </c>
      <c r="E9" s="72">
        <v>5395.3978499999994</v>
      </c>
      <c r="F9" s="73">
        <v>5.994886499999999E-2</v>
      </c>
      <c r="G9" s="68"/>
      <c r="H9" s="68"/>
      <c r="I9" s="69">
        <v>90000</v>
      </c>
      <c r="J9" s="69">
        <v>90000</v>
      </c>
      <c r="K9" s="69">
        <v>90000</v>
      </c>
      <c r="L9" s="69">
        <v>90000</v>
      </c>
      <c r="M9" s="70">
        <v>0</v>
      </c>
    </row>
    <row r="10" spans="1:49">
      <c r="A10" s="1" t="s">
        <v>44</v>
      </c>
      <c r="B10" s="38"/>
      <c r="C10" s="64">
        <v>39890</v>
      </c>
      <c r="D10" s="65">
        <v>1</v>
      </c>
      <c r="E10" s="72">
        <v>816.82</v>
      </c>
      <c r="F10" s="73">
        <v>9.0757777777777781E-3</v>
      </c>
      <c r="G10" s="68"/>
      <c r="H10" s="68"/>
      <c r="I10" s="69">
        <v>90000</v>
      </c>
      <c r="J10" s="69">
        <v>90000</v>
      </c>
      <c r="K10" s="69">
        <v>90000</v>
      </c>
      <c r="L10" s="69">
        <v>90000</v>
      </c>
      <c r="M10" s="70">
        <v>0</v>
      </c>
    </row>
    <row r="11" spans="1:49">
      <c r="A11" s="1" t="s">
        <v>44</v>
      </c>
      <c r="B11" s="38"/>
      <c r="C11" s="64">
        <v>40254</v>
      </c>
      <c r="D11" s="65">
        <v>1</v>
      </c>
      <c r="E11" s="72">
        <v>1173.29</v>
      </c>
      <c r="F11" s="73">
        <v>1.3036555555555555E-2</v>
      </c>
      <c r="G11" s="68"/>
      <c r="H11" s="68"/>
      <c r="I11" s="69">
        <v>90000</v>
      </c>
      <c r="J11" s="69">
        <v>90000</v>
      </c>
      <c r="K11" s="69">
        <v>90000</v>
      </c>
      <c r="L11" s="69">
        <v>90000</v>
      </c>
      <c r="M11" s="70">
        <v>0</v>
      </c>
    </row>
    <row r="12" spans="1:49">
      <c r="A12" s="1" t="s">
        <v>44</v>
      </c>
      <c r="B12" s="38"/>
      <c r="C12" s="64">
        <v>40623</v>
      </c>
      <c r="D12" s="65">
        <v>1</v>
      </c>
      <c r="E12" s="72">
        <v>433.23</v>
      </c>
      <c r="F12" s="73">
        <v>4.8136666666666666E-3</v>
      </c>
      <c r="G12" s="68"/>
      <c r="H12" s="68"/>
      <c r="I12" s="69">
        <v>90000</v>
      </c>
      <c r="J12" s="69">
        <v>90000</v>
      </c>
      <c r="K12" s="69">
        <v>90000</v>
      </c>
      <c r="L12" s="69">
        <v>90000</v>
      </c>
      <c r="M12" s="70">
        <v>0</v>
      </c>
    </row>
    <row r="13" spans="1:49">
      <c r="A13" s="1" t="s">
        <v>44</v>
      </c>
      <c r="B13" s="38"/>
      <c r="C13" s="64">
        <v>40989</v>
      </c>
      <c r="D13" s="65">
        <v>1</v>
      </c>
      <c r="E13" s="72">
        <v>0</v>
      </c>
      <c r="F13" s="73">
        <v>0</v>
      </c>
      <c r="G13" s="68"/>
      <c r="H13" s="68"/>
      <c r="I13" s="69">
        <v>90000</v>
      </c>
      <c r="J13" s="69">
        <v>90000</v>
      </c>
      <c r="K13" s="69">
        <v>90000</v>
      </c>
      <c r="L13" s="69">
        <v>90000</v>
      </c>
      <c r="M13" s="70">
        <v>0</v>
      </c>
    </row>
    <row r="14" spans="1:49">
      <c r="A14" s="1" t="s">
        <v>44</v>
      </c>
      <c r="B14" s="38"/>
      <c r="C14" s="64">
        <v>41351</v>
      </c>
      <c r="D14" s="65">
        <v>1</v>
      </c>
      <c r="E14" s="72">
        <v>0</v>
      </c>
      <c r="F14" s="73">
        <v>0</v>
      </c>
      <c r="G14" s="68"/>
      <c r="H14" s="68"/>
      <c r="I14" s="69">
        <v>90000</v>
      </c>
      <c r="J14" s="69">
        <v>90000</v>
      </c>
      <c r="K14" s="69">
        <v>90000</v>
      </c>
      <c r="L14" s="69">
        <v>90000</v>
      </c>
      <c r="M14" s="70">
        <v>0</v>
      </c>
    </row>
    <row r="15" spans="1:49">
      <c r="A15" s="1" t="s">
        <v>44</v>
      </c>
      <c r="B15" s="38"/>
      <c r="C15" s="64">
        <v>41722</v>
      </c>
      <c r="D15" s="65">
        <v>1</v>
      </c>
      <c r="E15" s="72">
        <v>19994.46</v>
      </c>
      <c r="F15" s="73">
        <v>0.22216066666666665</v>
      </c>
      <c r="G15" s="68"/>
      <c r="H15" s="68"/>
      <c r="I15" s="69">
        <v>90000</v>
      </c>
      <c r="J15" s="69">
        <v>90000</v>
      </c>
      <c r="K15" s="69">
        <v>90000</v>
      </c>
      <c r="L15" s="69">
        <v>90000</v>
      </c>
      <c r="M15" s="70">
        <v>0</v>
      </c>
    </row>
    <row r="16" spans="1:49">
      <c r="A16" s="1" t="s">
        <v>44</v>
      </c>
      <c r="B16" s="38"/>
      <c r="C16" s="64">
        <v>42093</v>
      </c>
      <c r="D16" s="65">
        <v>1</v>
      </c>
      <c r="E16" s="72">
        <v>0</v>
      </c>
      <c r="F16" s="73">
        <v>0</v>
      </c>
      <c r="G16" s="68"/>
      <c r="H16" s="68"/>
      <c r="I16" s="69">
        <v>90000</v>
      </c>
      <c r="J16" s="69">
        <v>90000</v>
      </c>
      <c r="K16" s="69">
        <v>90000</v>
      </c>
      <c r="L16" s="69">
        <v>90000</v>
      </c>
      <c r="M16" s="70">
        <v>0</v>
      </c>
    </row>
    <row r="17" spans="1:49">
      <c r="A17" s="1" t="s">
        <v>44</v>
      </c>
      <c r="B17" s="38"/>
      <c r="C17" s="64">
        <v>42457</v>
      </c>
      <c r="D17" s="65">
        <v>1</v>
      </c>
      <c r="E17" s="72">
        <v>0</v>
      </c>
      <c r="F17" s="73">
        <v>0</v>
      </c>
      <c r="G17" s="68"/>
      <c r="H17" s="68"/>
      <c r="I17" s="69">
        <v>90000</v>
      </c>
      <c r="J17" s="69">
        <v>90000</v>
      </c>
      <c r="K17" s="69">
        <v>90000</v>
      </c>
      <c r="L17" s="69">
        <v>90000</v>
      </c>
      <c r="M17" s="70">
        <v>0</v>
      </c>
    </row>
    <row r="18" spans="1:49">
      <c r="A18" s="1" t="s">
        <v>44</v>
      </c>
      <c r="B18" s="38"/>
      <c r="C18" s="64">
        <v>42822</v>
      </c>
      <c r="D18" s="65">
        <v>1</v>
      </c>
      <c r="E18" s="72">
        <v>16656.5</v>
      </c>
      <c r="F18" s="73">
        <v>0.18507222222222222</v>
      </c>
      <c r="G18" s="68"/>
      <c r="H18" s="68"/>
      <c r="I18" s="69">
        <v>90000</v>
      </c>
      <c r="J18" s="69">
        <v>90000</v>
      </c>
      <c r="K18" s="69">
        <v>90000</v>
      </c>
      <c r="L18" s="69">
        <v>90000</v>
      </c>
      <c r="M18" s="70">
        <v>0</v>
      </c>
    </row>
    <row r="19" spans="1:49">
      <c r="A19" s="1" t="s">
        <v>44</v>
      </c>
      <c r="B19" s="38"/>
      <c r="C19" s="64">
        <v>43187</v>
      </c>
      <c r="D19" s="65">
        <v>1</v>
      </c>
      <c r="E19" s="72">
        <v>0</v>
      </c>
      <c r="F19" s="73">
        <v>0</v>
      </c>
      <c r="G19" s="68"/>
      <c r="H19" s="68"/>
      <c r="I19" s="69">
        <v>90000</v>
      </c>
      <c r="J19" s="69">
        <v>90000</v>
      </c>
      <c r="K19" s="69">
        <v>90000</v>
      </c>
      <c r="L19" s="69">
        <v>90000</v>
      </c>
      <c r="M19" s="70">
        <v>0</v>
      </c>
    </row>
    <row r="20" spans="1:49">
      <c r="A20" s="1" t="s">
        <v>44</v>
      </c>
      <c r="B20" s="38"/>
      <c r="C20" s="64">
        <v>43549</v>
      </c>
      <c r="D20" s="65">
        <v>1</v>
      </c>
      <c r="E20" s="72">
        <v>0</v>
      </c>
      <c r="F20" s="74">
        <v>0</v>
      </c>
      <c r="G20" s="68"/>
      <c r="H20" s="38"/>
      <c r="I20" s="75">
        <v>90000</v>
      </c>
      <c r="J20" s="69">
        <v>90000</v>
      </c>
      <c r="K20" s="69">
        <v>90000</v>
      </c>
      <c r="L20" s="69">
        <v>90000</v>
      </c>
      <c r="M20" s="70">
        <v>0</v>
      </c>
    </row>
    <row r="21" spans="1:49" s="9" customFormat="1">
      <c r="A21" s="9" t="s">
        <v>44</v>
      </c>
      <c r="B21" s="67"/>
      <c r="C21" s="64">
        <v>44027</v>
      </c>
      <c r="D21" s="65">
        <v>1</v>
      </c>
      <c r="E21" s="72">
        <v>0</v>
      </c>
      <c r="F21" s="73">
        <v>0</v>
      </c>
      <c r="G21" s="77"/>
      <c r="H21" s="68">
        <v>9000</v>
      </c>
      <c r="I21" s="69">
        <v>90000</v>
      </c>
      <c r="J21" s="69">
        <v>99000</v>
      </c>
      <c r="K21" s="69">
        <v>90000</v>
      </c>
      <c r="L21" s="69">
        <v>99000</v>
      </c>
      <c r="M21" s="70">
        <v>0</v>
      </c>
      <c r="O21" s="10"/>
      <c r="P21" s="7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s="9" customFormat="1">
      <c r="A22" s="9" t="s">
        <v>44</v>
      </c>
      <c r="B22" s="67"/>
      <c r="C22" s="64">
        <v>44277</v>
      </c>
      <c r="D22" s="65">
        <v>1</v>
      </c>
      <c r="E22" s="72">
        <v>0</v>
      </c>
      <c r="F22" s="73">
        <v>0</v>
      </c>
      <c r="G22" s="77"/>
      <c r="H22" s="68"/>
      <c r="I22" s="69">
        <v>99000</v>
      </c>
      <c r="J22" s="69">
        <v>99000</v>
      </c>
      <c r="K22" s="69">
        <v>99000</v>
      </c>
      <c r="L22" s="69">
        <v>99000</v>
      </c>
      <c r="M22" s="70">
        <v>0</v>
      </c>
      <c r="O22" s="11"/>
      <c r="P22" s="7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>
      <c r="A23" s="1" t="s">
        <v>44</v>
      </c>
      <c r="B23" s="38"/>
      <c r="C23" s="64">
        <v>44648</v>
      </c>
      <c r="D23" s="65">
        <v>1</v>
      </c>
      <c r="E23" s="79">
        <v>0</v>
      </c>
      <c r="F23" s="80">
        <v>0</v>
      </c>
      <c r="G23" s="81"/>
      <c r="H23" s="68"/>
      <c r="I23" s="69">
        <v>99000</v>
      </c>
      <c r="J23" s="69">
        <v>99000</v>
      </c>
      <c r="K23" s="69">
        <v>99000</v>
      </c>
      <c r="L23" s="69">
        <v>99000</v>
      </c>
      <c r="M23" s="70">
        <v>0</v>
      </c>
      <c r="N23" s="8"/>
      <c r="O23" s="12"/>
    </row>
    <row r="24" spans="1:49" s="38" customFormat="1">
      <c r="C24" s="64">
        <v>45012</v>
      </c>
      <c r="D24" s="65">
        <v>1</v>
      </c>
      <c r="E24" s="79">
        <v>0</v>
      </c>
      <c r="F24" s="80">
        <v>0</v>
      </c>
      <c r="G24" s="81"/>
      <c r="H24" s="68"/>
      <c r="I24" s="69">
        <v>99000</v>
      </c>
      <c r="J24" s="69">
        <v>99000</v>
      </c>
      <c r="K24" s="69">
        <v>99000</v>
      </c>
      <c r="L24" s="69">
        <v>99000</v>
      </c>
      <c r="M24" s="70">
        <v>0</v>
      </c>
    </row>
    <row r="25" spans="1:49" s="38" customFormat="1">
      <c r="B25" s="114"/>
      <c r="C25" s="64">
        <v>45376</v>
      </c>
      <c r="D25" s="65">
        <v>1</v>
      </c>
      <c r="E25" s="72">
        <v>0</v>
      </c>
      <c r="F25" s="73">
        <v>0</v>
      </c>
      <c r="G25" s="68"/>
      <c r="H25" s="68"/>
      <c r="I25" s="69">
        <v>99000</v>
      </c>
      <c r="J25" s="69">
        <v>99000</v>
      </c>
      <c r="K25" s="69">
        <v>99000</v>
      </c>
      <c r="L25" s="69">
        <v>99000</v>
      </c>
      <c r="M25" s="70">
        <v>0</v>
      </c>
    </row>
    <row r="26" spans="1:49" s="38" customFormat="1">
      <c r="B26" s="121"/>
      <c r="C26" s="122">
        <v>45741</v>
      </c>
      <c r="D26" s="123">
        <v>1</v>
      </c>
      <c r="E26" s="124">
        <v>1336500</v>
      </c>
      <c r="F26" s="125">
        <f>E26/K26</f>
        <v>13.5</v>
      </c>
      <c r="G26" s="126"/>
      <c r="H26" s="126"/>
      <c r="I26" s="127">
        <v>99000</v>
      </c>
      <c r="J26" s="127">
        <v>99000</v>
      </c>
      <c r="K26" s="127">
        <v>99000</v>
      </c>
      <c r="L26" s="127">
        <v>99000</v>
      </c>
      <c r="M26" s="128">
        <v>0</v>
      </c>
    </row>
    <row r="27" spans="1:49">
      <c r="E27" s="3"/>
      <c r="G27" s="4"/>
      <c r="H27" s="4"/>
      <c r="K27" s="1"/>
      <c r="L27" s="1"/>
    </row>
  </sheetData>
  <mergeCells count="1">
    <mergeCell ref="B3:M3"/>
  </mergeCells>
  <pageMargins left="0.75" right="0.75" top="1" bottom="1" header="0" footer="0"/>
  <pageSetup scale="50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E1F36-3885-4859-A6B9-84F4E7F84C71}">
  <sheetPr codeName="Hoja23">
    <pageSetUpPr fitToPage="1"/>
  </sheetPr>
  <dimension ref="A1:AW28"/>
  <sheetViews>
    <sheetView showGridLines="0" topLeftCell="B7" zoomScale="75" zoomScaleNormal="75" workbookViewId="0">
      <selection activeCell="D28" sqref="D28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1:49" ht="90.6" customHeight="1"/>
    <row r="2" spans="1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49" s="28" customFormat="1" ht="24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1:49" s="5" customFormat="1" ht="61.95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>
      <c r="A6" s="1" t="s">
        <v>43</v>
      </c>
      <c r="B6" s="38" t="s">
        <v>8</v>
      </c>
      <c r="C6" s="64">
        <v>37659</v>
      </c>
      <c r="D6" s="65">
        <v>1</v>
      </c>
      <c r="E6" s="72">
        <v>513</v>
      </c>
      <c r="F6" s="73">
        <v>6.4124999999999998E-3</v>
      </c>
      <c r="G6" s="68"/>
      <c r="H6" s="68"/>
      <c r="I6" s="69">
        <v>80000</v>
      </c>
      <c r="J6" s="69">
        <v>80000</v>
      </c>
      <c r="K6" s="69">
        <v>80000</v>
      </c>
      <c r="L6" s="69">
        <v>80000</v>
      </c>
      <c r="M6" s="70">
        <v>0</v>
      </c>
    </row>
    <row r="7" spans="1:49">
      <c r="A7" s="1" t="s">
        <v>43</v>
      </c>
      <c r="B7" s="38"/>
      <c r="C7" s="64">
        <v>38026</v>
      </c>
      <c r="D7" s="65">
        <v>1</v>
      </c>
      <c r="E7" s="72">
        <v>2501.12</v>
      </c>
      <c r="F7" s="73">
        <v>3.1264E-2</v>
      </c>
      <c r="G7" s="68"/>
      <c r="H7" s="68"/>
      <c r="I7" s="69">
        <v>80000</v>
      </c>
      <c r="J7" s="69">
        <v>80000</v>
      </c>
      <c r="K7" s="69">
        <v>80000</v>
      </c>
      <c r="L7" s="69">
        <v>80000</v>
      </c>
      <c r="M7" s="70">
        <v>0</v>
      </c>
    </row>
    <row r="8" spans="1:49">
      <c r="A8" s="1" t="s">
        <v>43</v>
      </c>
      <c r="B8" s="38"/>
      <c r="C8" s="64">
        <v>38408</v>
      </c>
      <c r="D8" s="65">
        <v>1</v>
      </c>
      <c r="E8" s="72">
        <v>814.22</v>
      </c>
      <c r="F8" s="73">
        <v>1.0177750000000001E-2</v>
      </c>
      <c r="G8" s="68"/>
      <c r="H8" s="68"/>
      <c r="I8" s="69">
        <v>80000</v>
      </c>
      <c r="J8" s="69">
        <v>80000</v>
      </c>
      <c r="K8" s="69">
        <v>80000</v>
      </c>
      <c r="L8" s="69">
        <v>80000</v>
      </c>
      <c r="M8" s="70">
        <v>0</v>
      </c>
    </row>
    <row r="9" spans="1:49">
      <c r="A9" s="1" t="s">
        <v>43</v>
      </c>
      <c r="B9" s="38"/>
      <c r="C9" s="64">
        <v>38796</v>
      </c>
      <c r="D9" s="65">
        <v>1</v>
      </c>
      <c r="E9" s="72">
        <v>1283.92</v>
      </c>
      <c r="F9" s="73">
        <v>1.6049000000000001E-2</v>
      </c>
      <c r="G9" s="68"/>
      <c r="H9" s="68"/>
      <c r="I9" s="69">
        <v>80000</v>
      </c>
      <c r="J9" s="69">
        <v>80000</v>
      </c>
      <c r="K9" s="69">
        <v>80000</v>
      </c>
      <c r="L9" s="69">
        <v>80000</v>
      </c>
      <c r="M9" s="70">
        <v>0</v>
      </c>
    </row>
    <row r="10" spans="1:49">
      <c r="A10" s="1" t="s">
        <v>43</v>
      </c>
      <c r="B10" s="38"/>
      <c r="C10" s="64">
        <v>39153</v>
      </c>
      <c r="D10" s="65">
        <v>1</v>
      </c>
      <c r="E10" s="72">
        <v>1976.24</v>
      </c>
      <c r="F10" s="73">
        <v>2.4702999999999999E-2</v>
      </c>
      <c r="G10" s="68"/>
      <c r="H10" s="68"/>
      <c r="I10" s="69">
        <v>80000</v>
      </c>
      <c r="J10" s="69">
        <v>80000</v>
      </c>
      <c r="K10" s="69">
        <v>80000</v>
      </c>
      <c r="L10" s="69">
        <v>80000</v>
      </c>
      <c r="M10" s="70">
        <v>0</v>
      </c>
    </row>
    <row r="11" spans="1:49">
      <c r="A11" s="1" t="s">
        <v>43</v>
      </c>
      <c r="B11" s="38"/>
      <c r="C11" s="64">
        <v>39517</v>
      </c>
      <c r="D11" s="65">
        <v>1</v>
      </c>
      <c r="E11" s="72">
        <v>1302.6723750000003</v>
      </c>
      <c r="F11" s="73">
        <v>1.6283404687500003E-2</v>
      </c>
      <c r="G11" s="68"/>
      <c r="H11" s="68"/>
      <c r="I11" s="69">
        <v>80000</v>
      </c>
      <c r="J11" s="69">
        <v>80000</v>
      </c>
      <c r="K11" s="69">
        <v>80000</v>
      </c>
      <c r="L11" s="69">
        <v>80000</v>
      </c>
      <c r="M11" s="70">
        <v>0</v>
      </c>
    </row>
    <row r="12" spans="1:49">
      <c r="B12" s="38"/>
      <c r="C12" s="64">
        <v>39889</v>
      </c>
      <c r="D12" s="65">
        <v>1</v>
      </c>
      <c r="E12" s="72">
        <v>237.02</v>
      </c>
      <c r="F12" s="73">
        <v>2.9627500000000001E-3</v>
      </c>
      <c r="G12" s="68"/>
      <c r="H12" s="68"/>
      <c r="I12" s="69">
        <v>80000</v>
      </c>
      <c r="J12" s="69">
        <v>80000</v>
      </c>
      <c r="K12" s="69">
        <v>80000</v>
      </c>
      <c r="L12" s="69">
        <v>80000</v>
      </c>
      <c r="M12" s="70">
        <v>0</v>
      </c>
    </row>
    <row r="13" spans="1:49">
      <c r="B13" s="38"/>
      <c r="C13" s="64">
        <v>40254</v>
      </c>
      <c r="D13" s="65">
        <v>1</v>
      </c>
      <c r="E13" s="72">
        <v>218</v>
      </c>
      <c r="F13" s="73">
        <v>2.725E-3</v>
      </c>
      <c r="G13" s="68"/>
      <c r="H13" s="68"/>
      <c r="I13" s="69">
        <v>80000</v>
      </c>
      <c r="J13" s="69">
        <v>80000</v>
      </c>
      <c r="K13" s="69">
        <v>80000</v>
      </c>
      <c r="L13" s="69">
        <v>80000</v>
      </c>
      <c r="M13" s="70">
        <v>0</v>
      </c>
    </row>
    <row r="14" spans="1:49">
      <c r="B14" s="38"/>
      <c r="C14" s="64">
        <v>40623</v>
      </c>
      <c r="D14" s="65">
        <v>1</v>
      </c>
      <c r="E14" s="72">
        <v>0</v>
      </c>
      <c r="F14" s="73">
        <v>0</v>
      </c>
      <c r="G14" s="68"/>
      <c r="H14" s="68"/>
      <c r="I14" s="69">
        <v>80000</v>
      </c>
      <c r="J14" s="69">
        <v>80000</v>
      </c>
      <c r="K14" s="69">
        <v>80000</v>
      </c>
      <c r="L14" s="69">
        <v>80000</v>
      </c>
      <c r="M14" s="70">
        <v>0</v>
      </c>
    </row>
    <row r="15" spans="1:49">
      <c r="B15" s="38"/>
      <c r="C15" s="64">
        <v>40989</v>
      </c>
      <c r="D15" s="65">
        <v>1</v>
      </c>
      <c r="E15" s="72">
        <v>0</v>
      </c>
      <c r="F15" s="73">
        <v>0</v>
      </c>
      <c r="G15" s="68"/>
      <c r="H15" s="68"/>
      <c r="I15" s="69">
        <v>80000</v>
      </c>
      <c r="J15" s="69">
        <v>80000</v>
      </c>
      <c r="K15" s="69">
        <v>80000</v>
      </c>
      <c r="L15" s="69">
        <v>80000</v>
      </c>
      <c r="M15" s="70">
        <v>0</v>
      </c>
    </row>
    <row r="16" spans="1:49">
      <c r="B16" s="38"/>
      <c r="C16" s="64">
        <v>41351</v>
      </c>
      <c r="D16" s="65">
        <v>1</v>
      </c>
      <c r="E16" s="72">
        <v>327.55199999999996</v>
      </c>
      <c r="F16" s="73">
        <v>4.0943999999999998E-3</v>
      </c>
      <c r="G16" s="68"/>
      <c r="H16" s="68"/>
      <c r="I16" s="69">
        <v>80000</v>
      </c>
      <c r="J16" s="69">
        <v>80000</v>
      </c>
      <c r="K16" s="69">
        <v>80000</v>
      </c>
      <c r="L16" s="69">
        <v>80000</v>
      </c>
      <c r="M16" s="70">
        <v>0</v>
      </c>
    </row>
    <row r="17" spans="2:49">
      <c r="B17" s="38"/>
      <c r="C17" s="64">
        <v>41722</v>
      </c>
      <c r="D17" s="65">
        <v>1</v>
      </c>
      <c r="E17" s="72">
        <v>0</v>
      </c>
      <c r="F17" s="73">
        <v>0</v>
      </c>
      <c r="G17" s="68"/>
      <c r="H17" s="68"/>
      <c r="I17" s="69">
        <v>80000</v>
      </c>
      <c r="J17" s="69">
        <v>80000</v>
      </c>
      <c r="K17" s="69">
        <v>80000</v>
      </c>
      <c r="L17" s="69">
        <v>80000</v>
      </c>
      <c r="M17" s="70">
        <v>0</v>
      </c>
    </row>
    <row r="18" spans="2:49">
      <c r="B18" s="38"/>
      <c r="C18" s="64">
        <v>42093</v>
      </c>
      <c r="D18" s="65">
        <v>1</v>
      </c>
      <c r="E18" s="72">
        <v>1996.63</v>
      </c>
      <c r="F18" s="73">
        <v>2.4957875000000001E-2</v>
      </c>
      <c r="G18" s="68"/>
      <c r="H18" s="68"/>
      <c r="I18" s="69">
        <v>80000</v>
      </c>
      <c r="J18" s="69">
        <v>80000</v>
      </c>
      <c r="K18" s="69">
        <v>80000</v>
      </c>
      <c r="L18" s="69">
        <v>80000</v>
      </c>
      <c r="M18" s="70">
        <v>0</v>
      </c>
    </row>
    <row r="19" spans="2:49">
      <c r="B19" s="38"/>
      <c r="C19" s="64">
        <v>42457</v>
      </c>
      <c r="D19" s="65">
        <v>1</v>
      </c>
      <c r="E19" s="72">
        <v>9920.1200000000008</v>
      </c>
      <c r="F19" s="73">
        <v>0.12400150000000001</v>
      </c>
      <c r="G19" s="68"/>
      <c r="H19" s="68"/>
      <c r="I19" s="69">
        <v>80000</v>
      </c>
      <c r="J19" s="69">
        <v>80000</v>
      </c>
      <c r="K19" s="69">
        <v>80000</v>
      </c>
      <c r="L19" s="69">
        <v>80000</v>
      </c>
      <c r="M19" s="70">
        <v>0</v>
      </c>
    </row>
    <row r="20" spans="2:49">
      <c r="B20" s="38"/>
      <c r="C20" s="64">
        <v>42822</v>
      </c>
      <c r="D20" s="65">
        <v>1</v>
      </c>
      <c r="E20" s="72">
        <v>0</v>
      </c>
      <c r="F20" s="73">
        <v>0</v>
      </c>
      <c r="G20" s="68"/>
      <c r="H20" s="68"/>
      <c r="I20" s="69">
        <v>80000</v>
      </c>
      <c r="J20" s="69">
        <v>80000</v>
      </c>
      <c r="K20" s="69">
        <v>80000</v>
      </c>
      <c r="L20" s="69">
        <v>80000</v>
      </c>
      <c r="M20" s="70">
        <v>0</v>
      </c>
    </row>
    <row r="21" spans="2:49">
      <c r="B21" s="38"/>
      <c r="C21" s="64">
        <v>43187</v>
      </c>
      <c r="D21" s="65">
        <v>1</v>
      </c>
      <c r="E21" s="72">
        <v>0</v>
      </c>
      <c r="F21" s="73">
        <v>0</v>
      </c>
      <c r="G21" s="68"/>
      <c r="H21" s="68"/>
      <c r="I21" s="69">
        <v>80000</v>
      </c>
      <c r="J21" s="69">
        <v>80000</v>
      </c>
      <c r="K21" s="69">
        <v>80000</v>
      </c>
      <c r="L21" s="69">
        <v>80000</v>
      </c>
      <c r="M21" s="70">
        <v>0</v>
      </c>
    </row>
    <row r="22" spans="2:49">
      <c r="B22" s="38"/>
      <c r="C22" s="64">
        <v>43549</v>
      </c>
      <c r="D22" s="65">
        <v>1</v>
      </c>
      <c r="E22" s="72">
        <v>0</v>
      </c>
      <c r="F22" s="74">
        <v>0</v>
      </c>
      <c r="G22" s="68"/>
      <c r="H22" s="38"/>
      <c r="I22" s="75">
        <v>80000</v>
      </c>
      <c r="J22" s="69">
        <v>80000</v>
      </c>
      <c r="K22" s="69">
        <v>80000</v>
      </c>
      <c r="L22" s="69">
        <v>80000</v>
      </c>
      <c r="M22" s="70">
        <v>0</v>
      </c>
    </row>
    <row r="23" spans="2:49" s="9" customFormat="1">
      <c r="B23" s="67"/>
      <c r="C23" s="64">
        <v>44027</v>
      </c>
      <c r="D23" s="65">
        <v>1</v>
      </c>
      <c r="E23" s="72">
        <v>0</v>
      </c>
      <c r="F23" s="73">
        <v>0</v>
      </c>
      <c r="G23" s="77"/>
      <c r="H23" s="68">
        <v>4933</v>
      </c>
      <c r="I23" s="69">
        <v>80000</v>
      </c>
      <c r="J23" s="69">
        <v>84933</v>
      </c>
      <c r="K23" s="69">
        <v>80000</v>
      </c>
      <c r="L23" s="69">
        <v>84933</v>
      </c>
      <c r="M23" s="70">
        <v>0</v>
      </c>
      <c r="O23" s="10"/>
      <c r="P23" s="7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2:49" s="9" customFormat="1">
      <c r="B24" s="67"/>
      <c r="C24" s="64">
        <v>44277</v>
      </c>
      <c r="D24" s="65">
        <v>1</v>
      </c>
      <c r="E24" s="72">
        <v>0</v>
      </c>
      <c r="F24" s="73">
        <v>0</v>
      </c>
      <c r="G24" s="77"/>
      <c r="H24" s="68"/>
      <c r="I24" s="69">
        <v>84933</v>
      </c>
      <c r="J24" s="69">
        <v>84933</v>
      </c>
      <c r="K24" s="69">
        <v>84933</v>
      </c>
      <c r="L24" s="69">
        <v>84933</v>
      </c>
      <c r="M24" s="70">
        <v>0</v>
      </c>
      <c r="O24" s="11"/>
      <c r="P24" s="7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2:49">
      <c r="B25" s="38"/>
      <c r="C25" s="64">
        <v>44649</v>
      </c>
      <c r="D25" s="65">
        <v>1</v>
      </c>
      <c r="E25" s="79">
        <v>0</v>
      </c>
      <c r="F25" s="80">
        <v>0</v>
      </c>
      <c r="G25" s="81"/>
      <c r="H25" s="68"/>
      <c r="I25" s="69">
        <v>84933</v>
      </c>
      <c r="J25" s="69">
        <v>84933</v>
      </c>
      <c r="K25" s="69">
        <v>84933</v>
      </c>
      <c r="L25" s="69">
        <v>84933</v>
      </c>
      <c r="M25" s="70">
        <v>0</v>
      </c>
      <c r="N25" s="8"/>
      <c r="O25" s="12"/>
    </row>
    <row r="26" spans="2:49" s="38" customFormat="1">
      <c r="C26" s="64">
        <v>45013</v>
      </c>
      <c r="D26" s="65">
        <v>1</v>
      </c>
      <c r="E26" s="79">
        <v>0</v>
      </c>
      <c r="F26" s="80">
        <v>0</v>
      </c>
      <c r="G26" s="81"/>
      <c r="H26" s="68"/>
      <c r="I26" s="69">
        <v>84933</v>
      </c>
      <c r="J26" s="69">
        <v>84933</v>
      </c>
      <c r="K26" s="69">
        <v>84933</v>
      </c>
      <c r="L26" s="69">
        <v>84933</v>
      </c>
      <c r="M26" s="70">
        <v>0</v>
      </c>
    </row>
    <row r="27" spans="2:49" s="38" customFormat="1">
      <c r="B27" s="114"/>
      <c r="C27" s="64">
        <v>45376</v>
      </c>
      <c r="D27" s="65">
        <v>1</v>
      </c>
      <c r="E27" s="72">
        <v>0</v>
      </c>
      <c r="F27" s="73">
        <v>0</v>
      </c>
      <c r="G27" s="68"/>
      <c r="H27" s="68"/>
      <c r="I27" s="69">
        <v>84933</v>
      </c>
      <c r="J27" s="69">
        <v>84933</v>
      </c>
      <c r="K27" s="69">
        <v>84933</v>
      </c>
      <c r="L27" s="69">
        <v>84933</v>
      </c>
      <c r="M27" s="70">
        <v>0</v>
      </c>
    </row>
    <row r="28" spans="2:49" s="38" customFormat="1">
      <c r="B28" s="121"/>
      <c r="C28" s="122">
        <v>45741</v>
      </c>
      <c r="D28" s="123">
        <v>1</v>
      </c>
      <c r="E28" s="124">
        <v>0</v>
      </c>
      <c r="F28" s="125">
        <v>0</v>
      </c>
      <c r="G28" s="126"/>
      <c r="H28" s="126"/>
      <c r="I28" s="127">
        <v>84933</v>
      </c>
      <c r="J28" s="127">
        <v>84933</v>
      </c>
      <c r="K28" s="127">
        <v>84933</v>
      </c>
      <c r="L28" s="127">
        <v>84933</v>
      </c>
      <c r="M28" s="128">
        <v>0</v>
      </c>
    </row>
  </sheetData>
  <mergeCells count="1">
    <mergeCell ref="B3:M3"/>
  </mergeCells>
  <pageMargins left="0.75" right="0.75" top="1" bottom="1" header="0" footer="0"/>
  <pageSetup scale="50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F56D-184E-49CA-A379-9641A6DF1CAC}">
  <sheetPr codeName="Hoja24">
    <pageSetUpPr fitToPage="1"/>
  </sheetPr>
  <dimension ref="A1:AW27"/>
  <sheetViews>
    <sheetView showGridLines="0" topLeftCell="B5" zoomScale="75" zoomScaleNormal="75" workbookViewId="0">
      <selection activeCell="C27" sqref="C27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9.33203125" style="1" bestFit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1:49" ht="90.6" customHeight="1"/>
    <row r="2" spans="1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49" s="28" customFormat="1" ht="24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1:49" s="5" customFormat="1" ht="76.95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>
      <c r="A6" s="1" t="s">
        <v>42</v>
      </c>
      <c r="B6" s="38" t="s">
        <v>7</v>
      </c>
      <c r="C6" s="64">
        <v>38033</v>
      </c>
      <c r="D6" s="65">
        <v>1</v>
      </c>
      <c r="E6" s="72">
        <v>763.45</v>
      </c>
      <c r="F6" s="73">
        <v>8.4827777777777783E-3</v>
      </c>
      <c r="G6" s="68"/>
      <c r="H6" s="68"/>
      <c r="I6" s="69">
        <v>90000</v>
      </c>
      <c r="J6" s="69">
        <v>90000</v>
      </c>
      <c r="K6" s="69">
        <v>90000</v>
      </c>
      <c r="L6" s="69">
        <v>90000</v>
      </c>
      <c r="M6" s="70">
        <v>0</v>
      </c>
    </row>
    <row r="7" spans="1:49">
      <c r="A7" s="1" t="s">
        <v>42</v>
      </c>
      <c r="B7" s="38"/>
      <c r="C7" s="64">
        <v>38411</v>
      </c>
      <c r="D7" s="65">
        <v>1</v>
      </c>
      <c r="E7" s="72">
        <v>2658.8070000000002</v>
      </c>
      <c r="F7" s="73">
        <v>2.9542300000000004E-2</v>
      </c>
      <c r="G7" s="68"/>
      <c r="H7" s="68"/>
      <c r="I7" s="69">
        <v>90000</v>
      </c>
      <c r="J7" s="69">
        <v>90000</v>
      </c>
      <c r="K7" s="69">
        <v>90000</v>
      </c>
      <c r="L7" s="69">
        <v>90000</v>
      </c>
      <c r="M7" s="70">
        <v>0</v>
      </c>
    </row>
    <row r="8" spans="1:49">
      <c r="A8" s="1" t="s">
        <v>42</v>
      </c>
      <c r="B8" s="38"/>
      <c r="C8" s="64">
        <v>38797</v>
      </c>
      <c r="D8" s="65">
        <v>1</v>
      </c>
      <c r="E8" s="72">
        <v>4450.49</v>
      </c>
      <c r="F8" s="73">
        <v>4.9449888888888884E-2</v>
      </c>
      <c r="G8" s="68"/>
      <c r="H8" s="68"/>
      <c r="I8" s="69">
        <v>90000</v>
      </c>
      <c r="J8" s="69">
        <v>90000</v>
      </c>
      <c r="K8" s="69">
        <v>90000</v>
      </c>
      <c r="L8" s="69">
        <v>90000</v>
      </c>
      <c r="M8" s="70">
        <v>0</v>
      </c>
    </row>
    <row r="9" spans="1:49">
      <c r="A9" s="1" t="s">
        <v>42</v>
      </c>
      <c r="B9" s="38"/>
      <c r="C9" s="64">
        <v>39155</v>
      </c>
      <c r="D9" s="65">
        <v>1</v>
      </c>
      <c r="E9" s="72">
        <v>6814.47</v>
      </c>
      <c r="F9" s="73">
        <v>7.571633333333333E-2</v>
      </c>
      <c r="G9" s="68"/>
      <c r="H9" s="68"/>
      <c r="I9" s="69">
        <v>90000</v>
      </c>
      <c r="J9" s="69">
        <v>90000</v>
      </c>
      <c r="K9" s="69">
        <v>90000</v>
      </c>
      <c r="L9" s="69">
        <v>90000</v>
      </c>
      <c r="M9" s="70">
        <v>0</v>
      </c>
    </row>
    <row r="10" spans="1:49">
      <c r="A10" s="1" t="s">
        <v>42</v>
      </c>
      <c r="B10" s="38"/>
      <c r="C10" s="64">
        <v>39518</v>
      </c>
      <c r="D10" s="65">
        <v>1</v>
      </c>
      <c r="E10" s="72">
        <v>4344.8723999999993</v>
      </c>
      <c r="F10" s="73">
        <v>4.827635999999999E-2</v>
      </c>
      <c r="G10" s="68"/>
      <c r="H10" s="68"/>
      <c r="I10" s="69">
        <v>90000</v>
      </c>
      <c r="J10" s="69">
        <v>90000</v>
      </c>
      <c r="K10" s="69">
        <v>90000</v>
      </c>
      <c r="L10" s="69">
        <v>90000</v>
      </c>
      <c r="M10" s="70">
        <v>0</v>
      </c>
    </row>
    <row r="11" spans="1:49">
      <c r="A11" s="1" t="s">
        <v>42</v>
      </c>
      <c r="B11" s="38"/>
      <c r="C11" s="64">
        <v>39889</v>
      </c>
      <c r="D11" s="65">
        <v>1</v>
      </c>
      <c r="E11" s="72">
        <v>2093.84</v>
      </c>
      <c r="F11" s="73">
        <v>2.3264888888888891E-2</v>
      </c>
      <c r="G11" s="68"/>
      <c r="H11" s="68"/>
      <c r="I11" s="69">
        <v>90000</v>
      </c>
      <c r="J11" s="69">
        <v>90000</v>
      </c>
      <c r="K11" s="69">
        <v>90000</v>
      </c>
      <c r="L11" s="69">
        <v>90000</v>
      </c>
      <c r="M11" s="70">
        <v>0</v>
      </c>
    </row>
    <row r="12" spans="1:49">
      <c r="A12" s="1" t="s">
        <v>42</v>
      </c>
      <c r="B12" s="38"/>
      <c r="C12" s="64">
        <v>40254</v>
      </c>
      <c r="D12" s="65">
        <v>1</v>
      </c>
      <c r="E12" s="72">
        <v>1812.2</v>
      </c>
      <c r="F12" s="73">
        <v>2.0135555555555556E-2</v>
      </c>
      <c r="G12" s="68"/>
      <c r="H12" s="68"/>
      <c r="I12" s="69">
        <v>90000</v>
      </c>
      <c r="J12" s="69">
        <v>90000</v>
      </c>
      <c r="K12" s="69">
        <v>90000</v>
      </c>
      <c r="L12" s="69">
        <v>90000</v>
      </c>
      <c r="M12" s="70">
        <v>0</v>
      </c>
    </row>
    <row r="13" spans="1:49">
      <c r="A13" s="1" t="s">
        <v>42</v>
      </c>
      <c r="B13" s="38"/>
      <c r="C13" s="64">
        <v>40623</v>
      </c>
      <c r="D13" s="65">
        <v>1</v>
      </c>
      <c r="E13" s="72">
        <v>1514.8109999999999</v>
      </c>
      <c r="F13" s="73">
        <v>1.6831233333333334E-2</v>
      </c>
      <c r="G13" s="68"/>
      <c r="H13" s="68"/>
      <c r="I13" s="69">
        <v>90000</v>
      </c>
      <c r="J13" s="69">
        <v>90000</v>
      </c>
      <c r="K13" s="69">
        <v>90000</v>
      </c>
      <c r="L13" s="69">
        <v>90000</v>
      </c>
      <c r="M13" s="70">
        <v>0</v>
      </c>
    </row>
    <row r="14" spans="1:49">
      <c r="A14" s="1" t="s">
        <v>42</v>
      </c>
      <c r="B14" s="38"/>
      <c r="C14" s="64">
        <v>40989</v>
      </c>
      <c r="D14" s="65">
        <v>1</v>
      </c>
      <c r="E14" s="72">
        <v>0</v>
      </c>
      <c r="F14" s="73">
        <v>0</v>
      </c>
      <c r="G14" s="68"/>
      <c r="H14" s="68"/>
      <c r="I14" s="69">
        <v>90000</v>
      </c>
      <c r="J14" s="69">
        <v>90000</v>
      </c>
      <c r="K14" s="69">
        <v>90000</v>
      </c>
      <c r="L14" s="69">
        <v>90000</v>
      </c>
      <c r="M14" s="70">
        <v>0</v>
      </c>
    </row>
    <row r="15" spans="1:49">
      <c r="A15" s="1" t="s">
        <v>42</v>
      </c>
      <c r="B15" s="38"/>
      <c r="C15" s="64">
        <v>41351</v>
      </c>
      <c r="D15" s="65">
        <v>1</v>
      </c>
      <c r="E15" s="72">
        <v>48942.01</v>
      </c>
      <c r="F15" s="73">
        <v>0.54380011111111115</v>
      </c>
      <c r="G15" s="68"/>
      <c r="H15" s="68"/>
      <c r="I15" s="69">
        <v>90000</v>
      </c>
      <c r="J15" s="69">
        <v>90000</v>
      </c>
      <c r="K15" s="69">
        <v>90000</v>
      </c>
      <c r="L15" s="69">
        <v>90000</v>
      </c>
      <c r="M15" s="70">
        <v>0</v>
      </c>
    </row>
    <row r="16" spans="1:49">
      <c r="A16" s="1" t="s">
        <v>42</v>
      </c>
      <c r="B16" s="38"/>
      <c r="C16" s="64">
        <v>41722</v>
      </c>
      <c r="D16" s="65">
        <v>1</v>
      </c>
      <c r="E16" s="72">
        <v>8078.5410000000002</v>
      </c>
      <c r="F16" s="73">
        <v>8.9761566666666667E-2</v>
      </c>
      <c r="G16" s="68"/>
      <c r="H16" s="68"/>
      <c r="I16" s="69">
        <v>90000</v>
      </c>
      <c r="J16" s="69">
        <v>90000</v>
      </c>
      <c r="K16" s="69">
        <v>90000</v>
      </c>
      <c r="L16" s="69">
        <v>90000</v>
      </c>
      <c r="M16" s="70">
        <v>0</v>
      </c>
    </row>
    <row r="17" spans="1:49">
      <c r="A17" s="1" t="s">
        <v>42</v>
      </c>
      <c r="B17" s="38"/>
      <c r="C17" s="64">
        <v>42093</v>
      </c>
      <c r="D17" s="65">
        <v>1</v>
      </c>
      <c r="E17" s="72">
        <v>0</v>
      </c>
      <c r="F17" s="73">
        <v>0</v>
      </c>
      <c r="G17" s="68"/>
      <c r="H17" s="68"/>
      <c r="I17" s="69">
        <v>90000</v>
      </c>
      <c r="J17" s="69">
        <v>90000</v>
      </c>
      <c r="K17" s="69">
        <v>90000</v>
      </c>
      <c r="L17" s="69">
        <v>90000</v>
      </c>
      <c r="M17" s="70">
        <v>0</v>
      </c>
    </row>
    <row r="18" spans="1:49">
      <c r="A18" s="1" t="s">
        <v>42</v>
      </c>
      <c r="B18" s="38"/>
      <c r="C18" s="64">
        <v>42457</v>
      </c>
      <c r="D18" s="65">
        <v>1</v>
      </c>
      <c r="E18" s="72">
        <v>0</v>
      </c>
      <c r="F18" s="73">
        <v>0</v>
      </c>
      <c r="G18" s="68"/>
      <c r="H18" s="68"/>
      <c r="I18" s="69">
        <v>90000</v>
      </c>
      <c r="J18" s="69">
        <v>90000</v>
      </c>
      <c r="K18" s="69">
        <v>90000</v>
      </c>
      <c r="L18" s="69">
        <v>90000</v>
      </c>
      <c r="M18" s="70">
        <v>0</v>
      </c>
    </row>
    <row r="19" spans="1:49">
      <c r="A19" s="1" t="s">
        <v>42</v>
      </c>
      <c r="B19" s="38"/>
      <c r="C19" s="64">
        <v>42822</v>
      </c>
      <c r="D19" s="65">
        <v>1</v>
      </c>
      <c r="E19" s="72">
        <v>1595.58</v>
      </c>
      <c r="F19" s="73">
        <v>1.7728666666666667E-2</v>
      </c>
      <c r="G19" s="68"/>
      <c r="H19" s="68"/>
      <c r="I19" s="69">
        <v>90000</v>
      </c>
      <c r="J19" s="69">
        <v>90000</v>
      </c>
      <c r="K19" s="69">
        <v>90000</v>
      </c>
      <c r="L19" s="69">
        <v>90000</v>
      </c>
      <c r="M19" s="70">
        <v>0</v>
      </c>
    </row>
    <row r="20" spans="1:49">
      <c r="A20" s="1" t="s">
        <v>42</v>
      </c>
      <c r="B20" s="38"/>
      <c r="C20" s="64">
        <v>43187</v>
      </c>
      <c r="D20" s="65">
        <v>1</v>
      </c>
      <c r="E20" s="72">
        <v>0</v>
      </c>
      <c r="F20" s="73">
        <v>0</v>
      </c>
      <c r="G20" s="68"/>
      <c r="H20" s="68"/>
      <c r="I20" s="69">
        <v>90000</v>
      </c>
      <c r="J20" s="69">
        <v>90000</v>
      </c>
      <c r="K20" s="69">
        <v>90000</v>
      </c>
      <c r="L20" s="69">
        <v>90000</v>
      </c>
      <c r="M20" s="70">
        <v>0</v>
      </c>
    </row>
    <row r="21" spans="1:49">
      <c r="A21" s="1" t="s">
        <v>42</v>
      </c>
      <c r="B21" s="38"/>
      <c r="C21" s="64">
        <v>43549</v>
      </c>
      <c r="D21" s="65">
        <v>1</v>
      </c>
      <c r="E21" s="72">
        <v>7803.84</v>
      </c>
      <c r="F21" s="74">
        <v>8.6709333333333333E-2</v>
      </c>
      <c r="G21" s="68"/>
      <c r="H21" s="38"/>
      <c r="I21" s="75">
        <v>90000</v>
      </c>
      <c r="J21" s="69">
        <v>90000</v>
      </c>
      <c r="K21" s="69">
        <v>90000</v>
      </c>
      <c r="L21" s="69">
        <v>90000</v>
      </c>
      <c r="M21" s="70">
        <v>0</v>
      </c>
    </row>
    <row r="22" spans="1:49" s="9" customFormat="1">
      <c r="A22" s="9" t="s">
        <v>42</v>
      </c>
      <c r="B22" s="67"/>
      <c r="C22" s="64">
        <v>44027</v>
      </c>
      <c r="D22" s="65">
        <v>1</v>
      </c>
      <c r="E22" s="72">
        <v>0</v>
      </c>
      <c r="F22" s="73">
        <v>0</v>
      </c>
      <c r="G22" s="77"/>
      <c r="H22" s="68">
        <v>9000</v>
      </c>
      <c r="I22" s="69">
        <v>90000</v>
      </c>
      <c r="J22" s="69">
        <v>99000</v>
      </c>
      <c r="K22" s="69">
        <v>90000</v>
      </c>
      <c r="L22" s="69">
        <v>99000</v>
      </c>
      <c r="M22" s="70">
        <v>0</v>
      </c>
      <c r="O22" s="10"/>
      <c r="P22" s="7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s="9" customFormat="1">
      <c r="A23" s="9" t="s">
        <v>42</v>
      </c>
      <c r="B23" s="67"/>
      <c r="C23" s="64">
        <v>44278</v>
      </c>
      <c r="D23" s="65">
        <v>1</v>
      </c>
      <c r="E23" s="72">
        <v>1200000</v>
      </c>
      <c r="F23" s="73">
        <v>12.121212121212121</v>
      </c>
      <c r="G23" s="77"/>
      <c r="H23" s="68"/>
      <c r="I23" s="69">
        <v>99000</v>
      </c>
      <c r="J23" s="69">
        <v>99000</v>
      </c>
      <c r="K23" s="69">
        <v>99000</v>
      </c>
      <c r="L23" s="69">
        <v>99000</v>
      </c>
      <c r="M23" s="70">
        <v>0</v>
      </c>
      <c r="O23" s="11"/>
      <c r="P23" s="7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>
      <c r="A24" s="1" t="s">
        <v>42</v>
      </c>
      <c r="B24" s="38"/>
      <c r="C24" s="64">
        <v>44649</v>
      </c>
      <c r="D24" s="65">
        <v>1</v>
      </c>
      <c r="E24" s="79">
        <v>8715.91</v>
      </c>
      <c r="F24" s="80">
        <v>8.8039494949494951E-2</v>
      </c>
      <c r="G24" s="81"/>
      <c r="H24" s="68"/>
      <c r="I24" s="69">
        <v>99000</v>
      </c>
      <c r="J24" s="69">
        <v>99000</v>
      </c>
      <c r="K24" s="69">
        <v>99000</v>
      </c>
      <c r="L24" s="69">
        <v>99000</v>
      </c>
      <c r="M24" s="70">
        <v>0</v>
      </c>
      <c r="N24" s="8"/>
      <c r="O24" s="12"/>
    </row>
    <row r="25" spans="1:49" s="38" customFormat="1">
      <c r="C25" s="64">
        <v>45012</v>
      </c>
      <c r="D25" s="65">
        <v>1</v>
      </c>
      <c r="E25" s="79">
        <v>1236.81</v>
      </c>
      <c r="F25" s="80">
        <v>1.2493030303030303E-2</v>
      </c>
      <c r="G25" s="81"/>
      <c r="H25" s="68"/>
      <c r="I25" s="69">
        <v>99000</v>
      </c>
      <c r="J25" s="69">
        <v>99000</v>
      </c>
      <c r="K25" s="69">
        <v>99000</v>
      </c>
      <c r="L25" s="69">
        <v>99000</v>
      </c>
      <c r="M25" s="70">
        <v>0</v>
      </c>
    </row>
    <row r="26" spans="1:49" s="38" customFormat="1">
      <c r="B26" s="114"/>
      <c r="C26" s="64">
        <v>45376</v>
      </c>
      <c r="D26" s="65">
        <v>1</v>
      </c>
      <c r="E26" s="72">
        <v>1236.81</v>
      </c>
      <c r="F26" s="73">
        <v>1.2493030303030303E-2</v>
      </c>
      <c r="G26" s="68"/>
      <c r="H26" s="68"/>
      <c r="I26" s="69">
        <v>99000</v>
      </c>
      <c r="J26" s="69">
        <v>99000</v>
      </c>
      <c r="K26" s="69">
        <v>99000</v>
      </c>
      <c r="L26" s="69">
        <v>99000</v>
      </c>
      <c r="M26" s="70">
        <v>0</v>
      </c>
    </row>
    <row r="27" spans="1:49" s="38" customFormat="1">
      <c r="B27" s="121"/>
      <c r="C27" s="122">
        <v>45740</v>
      </c>
      <c r="D27" s="123">
        <v>1</v>
      </c>
      <c r="E27" s="124">
        <v>0</v>
      </c>
      <c r="F27" s="125">
        <v>0</v>
      </c>
      <c r="G27" s="126"/>
      <c r="H27" s="126"/>
      <c r="I27" s="127">
        <v>99000</v>
      </c>
      <c r="J27" s="127">
        <v>99000</v>
      </c>
      <c r="K27" s="127">
        <v>99000</v>
      </c>
      <c r="L27" s="127">
        <v>99000</v>
      </c>
      <c r="M27" s="128">
        <v>0</v>
      </c>
    </row>
  </sheetData>
  <mergeCells count="1">
    <mergeCell ref="B3:M3"/>
  </mergeCells>
  <pageMargins left="0.75" right="0.75" top="1" bottom="1" header="0" footer="0"/>
  <pageSetup scale="5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AF9E8-C74A-46AE-B114-5BB885059D02}">
  <sheetPr codeName="Hoja48"/>
  <dimension ref="A1:AW22"/>
  <sheetViews>
    <sheetView showGridLines="0" topLeftCell="B7" zoomScale="75" zoomScaleNormal="75" workbookViewId="0">
      <selection activeCell="L31" sqref="L31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52</v>
      </c>
      <c r="C6" s="64">
        <v>40997</v>
      </c>
      <c r="D6" s="65">
        <v>1</v>
      </c>
      <c r="E6" s="72">
        <v>14785504</v>
      </c>
      <c r="F6" s="73">
        <v>0.35815974421701341</v>
      </c>
      <c r="G6" s="68">
        <v>1342153</v>
      </c>
      <c r="H6" s="38"/>
      <c r="I6" s="69">
        <v>41281870</v>
      </c>
      <c r="J6" s="69">
        <v>42624023</v>
      </c>
      <c r="K6" s="69">
        <v>41281870</v>
      </c>
      <c r="L6" s="69">
        <v>42624023</v>
      </c>
      <c r="M6" s="70">
        <v>3.2511923515092703E-2</v>
      </c>
    </row>
    <row r="7" spans="2:49">
      <c r="B7" s="38"/>
      <c r="C7" s="64">
        <v>41386</v>
      </c>
      <c r="D7" s="65">
        <v>1</v>
      </c>
      <c r="E7" s="72">
        <v>8928926</v>
      </c>
      <c r="F7" s="73">
        <v>0.2094810712728829</v>
      </c>
      <c r="G7" s="68">
        <v>8928925</v>
      </c>
      <c r="H7" s="38"/>
      <c r="I7" s="69">
        <v>42624023</v>
      </c>
      <c r="J7" s="69">
        <v>51552948</v>
      </c>
      <c r="K7" s="69">
        <v>42624023</v>
      </c>
      <c r="L7" s="69">
        <v>51552948</v>
      </c>
      <c r="M7" s="70">
        <v>0.20948104781193461</v>
      </c>
    </row>
    <row r="8" spans="2:49">
      <c r="B8" s="38"/>
      <c r="C8" s="64">
        <v>41449</v>
      </c>
      <c r="D8" s="65">
        <v>1</v>
      </c>
      <c r="E8" s="72"/>
      <c r="F8" s="73"/>
      <c r="G8" s="68"/>
      <c r="H8" s="68">
        <v>9700597</v>
      </c>
      <c r="I8" s="69">
        <v>51552948</v>
      </c>
      <c r="J8" s="69">
        <v>61253545</v>
      </c>
      <c r="K8" s="69">
        <v>51552948</v>
      </c>
      <c r="L8" s="69">
        <v>61253545</v>
      </c>
      <c r="M8" s="70">
        <v>0</v>
      </c>
    </row>
    <row r="9" spans="2:49">
      <c r="B9" s="38"/>
      <c r="C9" s="64">
        <v>41666</v>
      </c>
      <c r="D9" s="65">
        <v>1</v>
      </c>
      <c r="E9" s="72"/>
      <c r="F9" s="73"/>
      <c r="G9" s="68">
        <v>7999805</v>
      </c>
      <c r="H9" s="68"/>
      <c r="I9" s="69">
        <v>61253545</v>
      </c>
      <c r="J9" s="69">
        <v>69253350</v>
      </c>
      <c r="K9" s="69">
        <v>61253545</v>
      </c>
      <c r="L9" s="69">
        <v>69253350</v>
      </c>
      <c r="M9" s="70">
        <v>0.1306015023293754</v>
      </c>
    </row>
    <row r="10" spans="2:49">
      <c r="B10" s="38"/>
      <c r="C10" s="64">
        <v>41984</v>
      </c>
      <c r="D10" s="65">
        <v>1</v>
      </c>
      <c r="E10" s="72">
        <v>12400000</v>
      </c>
      <c r="F10" s="73">
        <v>0.17905271008550488</v>
      </c>
      <c r="G10" s="68"/>
      <c r="H10" s="68"/>
      <c r="I10" s="69">
        <v>69253350</v>
      </c>
      <c r="J10" s="69">
        <v>69253350</v>
      </c>
      <c r="K10" s="69">
        <v>69253350</v>
      </c>
      <c r="L10" s="69">
        <v>69253350</v>
      </c>
      <c r="M10" s="70">
        <v>0</v>
      </c>
    </row>
    <row r="11" spans="2:49">
      <c r="B11" s="38"/>
      <c r="C11" s="64">
        <v>41984</v>
      </c>
      <c r="D11" s="65">
        <v>1</v>
      </c>
      <c r="E11" s="72"/>
      <c r="F11" s="73"/>
      <c r="G11" s="68"/>
      <c r="H11" s="68">
        <v>-8928925</v>
      </c>
      <c r="I11" s="69">
        <v>69253350</v>
      </c>
      <c r="J11" s="69">
        <v>60324425</v>
      </c>
      <c r="K11" s="69">
        <v>69253350</v>
      </c>
      <c r="L11" s="69">
        <v>60324425</v>
      </c>
      <c r="M11" s="70">
        <v>0</v>
      </c>
    </row>
    <row r="12" spans="2:49">
      <c r="B12" s="38"/>
      <c r="C12" s="64">
        <v>41984</v>
      </c>
      <c r="D12" s="65">
        <v>1</v>
      </c>
      <c r="E12" s="72"/>
      <c r="F12" s="73"/>
      <c r="G12" s="68"/>
      <c r="H12" s="68">
        <v>8928925</v>
      </c>
      <c r="I12" s="69">
        <v>60324425</v>
      </c>
      <c r="J12" s="69">
        <v>69253350</v>
      </c>
      <c r="K12" s="69">
        <v>60324425</v>
      </c>
      <c r="L12" s="69">
        <v>69253350</v>
      </c>
      <c r="M12" s="70">
        <v>0</v>
      </c>
    </row>
    <row r="13" spans="2:49">
      <c r="B13" s="38"/>
      <c r="C13" s="64">
        <v>42135</v>
      </c>
      <c r="D13" s="65">
        <v>1</v>
      </c>
      <c r="E13" s="72">
        <v>14580813.58</v>
      </c>
      <c r="F13" s="74">
        <v>0.21054307957665586</v>
      </c>
      <c r="G13" s="68"/>
      <c r="H13" s="38"/>
      <c r="I13" s="75">
        <v>69253350</v>
      </c>
      <c r="J13" s="69">
        <v>69253350</v>
      </c>
      <c r="K13" s="69">
        <v>69253350</v>
      </c>
      <c r="L13" s="69">
        <v>69253350</v>
      </c>
      <c r="M13" s="70">
        <v>0</v>
      </c>
    </row>
    <row r="14" spans="2:49">
      <c r="B14" s="38"/>
      <c r="C14" s="64">
        <v>42510</v>
      </c>
      <c r="D14" s="65">
        <v>1</v>
      </c>
      <c r="E14" s="72">
        <v>18470022</v>
      </c>
      <c r="F14" s="80">
        <v>0.26670221729345944</v>
      </c>
      <c r="G14" s="68"/>
      <c r="H14" s="68"/>
      <c r="I14" s="98">
        <v>69253350</v>
      </c>
      <c r="J14" s="69">
        <v>69253350</v>
      </c>
      <c r="K14" s="98">
        <v>69253350</v>
      </c>
      <c r="L14" s="69">
        <v>69253350</v>
      </c>
      <c r="M14" s="70">
        <v>0</v>
      </c>
    </row>
    <row r="15" spans="2:49">
      <c r="B15" s="38"/>
      <c r="C15" s="64">
        <v>42599</v>
      </c>
      <c r="D15" s="65">
        <v>1</v>
      </c>
      <c r="E15" s="72">
        <v>0</v>
      </c>
      <c r="F15" s="80">
        <v>0</v>
      </c>
      <c r="G15" s="68"/>
      <c r="H15" s="68">
        <v>18690487</v>
      </c>
      <c r="I15" s="98">
        <v>69253350</v>
      </c>
      <c r="J15" s="69">
        <v>87943837</v>
      </c>
      <c r="K15" s="98">
        <v>69253350</v>
      </c>
      <c r="L15" s="69">
        <v>87943837</v>
      </c>
      <c r="M15" s="70">
        <v>0</v>
      </c>
    </row>
    <row r="16" spans="2:49">
      <c r="B16" s="38"/>
      <c r="C16" s="64">
        <v>42846</v>
      </c>
      <c r="D16" s="65">
        <v>1</v>
      </c>
      <c r="E16" s="72">
        <v>6941708</v>
      </c>
      <c r="F16" s="80">
        <v>7.8933422020237759E-2</v>
      </c>
      <c r="G16" s="68"/>
      <c r="H16" s="68"/>
      <c r="I16" s="98">
        <v>87943837</v>
      </c>
      <c r="J16" s="69">
        <v>87943837</v>
      </c>
      <c r="K16" s="98">
        <v>87943837</v>
      </c>
      <c r="L16" s="69">
        <v>87943837</v>
      </c>
      <c r="M16" s="70">
        <v>0</v>
      </c>
    </row>
    <row r="17" spans="2:13">
      <c r="B17" s="38"/>
      <c r="C17" s="64">
        <v>43202</v>
      </c>
      <c r="D17" s="65">
        <v>1</v>
      </c>
      <c r="E17" s="72">
        <v>5153296</v>
      </c>
      <c r="F17" s="73">
        <v>5.8597579725797044E-2</v>
      </c>
      <c r="G17" s="68"/>
      <c r="H17" s="38"/>
      <c r="I17" s="69">
        <v>87943837</v>
      </c>
      <c r="J17" s="69">
        <v>87943837</v>
      </c>
      <c r="K17" s="69">
        <v>87943837</v>
      </c>
      <c r="L17" s="69">
        <v>87943837</v>
      </c>
      <c r="M17" s="70">
        <v>0</v>
      </c>
    </row>
    <row r="18" spans="2:13">
      <c r="B18" s="38"/>
      <c r="C18" s="64">
        <v>43584</v>
      </c>
      <c r="D18" s="65">
        <v>1</v>
      </c>
      <c r="E18" s="72">
        <v>1782071.4</v>
      </c>
      <c r="F18" s="73">
        <v>2.0263744007439657E-2</v>
      </c>
      <c r="G18" s="68"/>
      <c r="H18" s="68"/>
      <c r="I18" s="69">
        <v>87943837</v>
      </c>
      <c r="J18" s="69">
        <v>87943837</v>
      </c>
      <c r="K18" s="69">
        <v>87943837</v>
      </c>
      <c r="L18" s="69">
        <v>87943837</v>
      </c>
      <c r="M18" s="70">
        <v>0</v>
      </c>
    </row>
    <row r="19" spans="2:13">
      <c r="B19" s="114"/>
      <c r="C19" s="64">
        <v>44018</v>
      </c>
      <c r="D19" s="65">
        <v>1</v>
      </c>
      <c r="E19" s="72">
        <v>2193482</v>
      </c>
      <c r="F19" s="73">
        <v>2.4941850103720173E-2</v>
      </c>
      <c r="G19" s="68"/>
      <c r="H19" s="68">
        <v>2700000</v>
      </c>
      <c r="I19" s="69">
        <v>87943837</v>
      </c>
      <c r="J19" s="69">
        <v>90643837</v>
      </c>
      <c r="K19" s="69">
        <v>87943837</v>
      </c>
      <c r="L19" s="69">
        <v>90643837</v>
      </c>
      <c r="M19" s="70">
        <v>0</v>
      </c>
    </row>
    <row r="20" spans="2:13">
      <c r="B20" s="114"/>
      <c r="C20" s="64">
        <v>44698</v>
      </c>
      <c r="D20" s="65">
        <v>1</v>
      </c>
      <c r="E20" s="72">
        <v>1000000</v>
      </c>
      <c r="F20" s="73">
        <v>1.1032189645722962E-2</v>
      </c>
      <c r="G20" s="68"/>
      <c r="H20" s="68"/>
      <c r="I20" s="69">
        <v>90643837</v>
      </c>
      <c r="J20" s="69">
        <v>90643837</v>
      </c>
      <c r="K20" s="69">
        <v>90643837</v>
      </c>
      <c r="L20" s="69">
        <v>90643837</v>
      </c>
      <c r="M20" s="70">
        <v>0</v>
      </c>
    </row>
    <row r="21" spans="2:13" s="38" customFormat="1">
      <c r="C21" s="64">
        <v>45036</v>
      </c>
      <c r="D21" s="65">
        <v>1</v>
      </c>
      <c r="E21" s="72">
        <v>826518</v>
      </c>
      <c r="F21" s="74">
        <v>9.1183033216036512E-3</v>
      </c>
      <c r="G21" s="68"/>
      <c r="I21" s="75">
        <v>90643837</v>
      </c>
      <c r="J21" s="69">
        <v>90643837</v>
      </c>
      <c r="K21" s="69">
        <v>90643837</v>
      </c>
      <c r="L21" s="69">
        <v>90643837</v>
      </c>
      <c r="M21" s="70">
        <v>0</v>
      </c>
    </row>
    <row r="22" spans="2:13" s="38" customFormat="1">
      <c r="B22" s="248"/>
      <c r="C22" s="249">
        <v>45439</v>
      </c>
      <c r="D22" s="250">
        <v>1</v>
      </c>
      <c r="E22" s="251">
        <v>956859</v>
      </c>
      <c r="F22" s="252">
        <f>E22/I22</f>
        <v>1.0556249952216828E-2</v>
      </c>
      <c r="G22" s="253"/>
      <c r="H22" s="253"/>
      <c r="I22" s="254">
        <v>90643837</v>
      </c>
      <c r="J22" s="254">
        <v>90643837</v>
      </c>
      <c r="K22" s="254">
        <v>90643837</v>
      </c>
      <c r="L22" s="254">
        <v>90643837</v>
      </c>
      <c r="M22" s="255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3EF0B-7D90-4D5D-AD3D-1211D354E536}">
  <sheetPr codeName="Hoja47"/>
  <dimension ref="A1:AW32"/>
  <sheetViews>
    <sheetView showGridLines="0" topLeftCell="B10" zoomScale="75" zoomScaleNormal="75" workbookViewId="0">
      <selection activeCell="D30" sqref="D30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51</v>
      </c>
      <c r="C6" s="64">
        <v>40268</v>
      </c>
      <c r="D6" s="65">
        <v>1</v>
      </c>
      <c r="E6" s="72">
        <v>1810400.5113754533</v>
      </c>
      <c r="F6" s="73">
        <v>0.11529531017960712</v>
      </c>
      <c r="G6" s="68"/>
      <c r="H6" s="38"/>
      <c r="I6" s="69">
        <v>15702291</v>
      </c>
      <c r="J6" s="69">
        <v>15702291</v>
      </c>
      <c r="K6" s="69">
        <v>15702291</v>
      </c>
      <c r="L6" s="69">
        <v>15702291</v>
      </c>
      <c r="M6" s="70">
        <v>0</v>
      </c>
    </row>
    <row r="7" spans="2:49">
      <c r="B7" s="38"/>
      <c r="C7" s="64">
        <v>40268</v>
      </c>
      <c r="D7" s="65">
        <v>1</v>
      </c>
      <c r="E7" s="72">
        <v>270677.3816368815</v>
      </c>
      <c r="F7" s="73">
        <v>0.16176783427952704</v>
      </c>
      <c r="G7" s="68"/>
      <c r="H7" s="38"/>
      <c r="I7" s="69">
        <v>1673246</v>
      </c>
      <c r="J7" s="69">
        <v>1673246</v>
      </c>
      <c r="K7" s="69">
        <v>1673246</v>
      </c>
      <c r="L7" s="69">
        <v>1673246</v>
      </c>
      <c r="M7" s="70">
        <v>0</v>
      </c>
    </row>
    <row r="8" spans="2:49">
      <c r="B8" s="38"/>
      <c r="C8" s="64">
        <v>40268</v>
      </c>
      <c r="D8" s="65">
        <v>2500</v>
      </c>
      <c r="E8" s="72">
        <v>696006.10698766506</v>
      </c>
      <c r="F8" s="73">
        <v>404.41958569881757</v>
      </c>
      <c r="G8" s="68"/>
      <c r="H8" s="38"/>
      <c r="I8" s="69">
        <v>4302500</v>
      </c>
      <c r="J8" s="69">
        <v>4302500</v>
      </c>
      <c r="K8" s="69">
        <v>1721</v>
      </c>
      <c r="L8" s="69">
        <v>1721</v>
      </c>
      <c r="M8" s="70">
        <v>0</v>
      </c>
    </row>
    <row r="9" spans="2:49">
      <c r="B9" s="38"/>
      <c r="C9" s="64">
        <v>43538</v>
      </c>
      <c r="D9" s="65">
        <v>1</v>
      </c>
      <c r="E9" s="72">
        <v>1423871.98</v>
      </c>
      <c r="F9" s="73">
        <v>6.3659628396428053E-2</v>
      </c>
      <c r="G9" s="68"/>
      <c r="H9" s="38"/>
      <c r="I9" s="69">
        <v>22366954</v>
      </c>
      <c r="J9" s="69">
        <v>22366954</v>
      </c>
      <c r="K9" s="69">
        <v>22366954</v>
      </c>
      <c r="L9" s="69">
        <v>22366954</v>
      </c>
      <c r="M9" s="70">
        <v>0</v>
      </c>
    </row>
    <row r="10" spans="2:49">
      <c r="B10" s="38"/>
      <c r="C10" s="64">
        <v>43538</v>
      </c>
      <c r="D10" s="65">
        <v>1</v>
      </c>
      <c r="E10" s="72">
        <v>330893.71000000002</v>
      </c>
      <c r="F10" s="73">
        <v>8.777217052051027E-2</v>
      </c>
      <c r="G10" s="68"/>
      <c r="H10" s="38"/>
      <c r="I10" s="69">
        <v>3769916</v>
      </c>
      <c r="J10" s="69">
        <v>3769916</v>
      </c>
      <c r="K10" s="69">
        <v>3769916</v>
      </c>
      <c r="L10" s="69">
        <v>3769916</v>
      </c>
      <c r="M10" s="70">
        <v>0</v>
      </c>
    </row>
    <row r="11" spans="2:49">
      <c r="B11" s="38"/>
      <c r="C11" s="64">
        <v>43538</v>
      </c>
      <c r="D11" s="65">
        <v>2500</v>
      </c>
      <c r="E11" s="72">
        <v>484063.52</v>
      </c>
      <c r="F11" s="73">
        <v>219.43042611060744</v>
      </c>
      <c r="G11" s="68"/>
      <c r="H11" s="38"/>
      <c r="I11" s="69">
        <v>5515000</v>
      </c>
      <c r="J11" s="69">
        <v>5515000</v>
      </c>
      <c r="K11" s="69">
        <v>2206</v>
      </c>
      <c r="L11" s="69">
        <v>2206</v>
      </c>
      <c r="M11" s="70">
        <v>0</v>
      </c>
    </row>
    <row r="12" spans="2:49">
      <c r="B12" s="38"/>
      <c r="C12" s="64">
        <v>44042</v>
      </c>
      <c r="D12" s="65">
        <v>1</v>
      </c>
      <c r="E12" s="72">
        <v>655753.56000000006</v>
      </c>
      <c r="F12" s="73">
        <v>2.9317964350443072E-2</v>
      </c>
      <c r="G12" s="68"/>
      <c r="H12" s="38"/>
      <c r="I12" s="69">
        <v>22366954</v>
      </c>
      <c r="J12" s="69">
        <v>22366954</v>
      </c>
      <c r="K12" s="69">
        <v>22366954</v>
      </c>
      <c r="L12" s="69">
        <v>22366954</v>
      </c>
      <c r="M12" s="70">
        <v>0</v>
      </c>
    </row>
    <row r="13" spans="2:49">
      <c r="B13" s="38"/>
      <c r="C13" s="64">
        <v>44042</v>
      </c>
      <c r="D13" s="65">
        <v>1</v>
      </c>
      <c r="E13" s="72">
        <v>152390.62</v>
      </c>
      <c r="F13" s="73">
        <v>4.0422815786876946E-2</v>
      </c>
      <c r="G13" s="68"/>
      <c r="H13" s="38"/>
      <c r="I13" s="69">
        <v>3769916</v>
      </c>
      <c r="J13" s="69">
        <v>3769916</v>
      </c>
      <c r="K13" s="69">
        <v>3769916</v>
      </c>
      <c r="L13" s="69">
        <v>3769916</v>
      </c>
      <c r="M13" s="70">
        <v>0</v>
      </c>
    </row>
    <row r="14" spans="2:49">
      <c r="B14" s="38"/>
      <c r="C14" s="64">
        <v>44042</v>
      </c>
      <c r="D14" s="65">
        <v>2500</v>
      </c>
      <c r="E14" s="72">
        <v>222931.82</v>
      </c>
      <c r="F14" s="73">
        <v>101.05703535811423</v>
      </c>
      <c r="G14" s="68"/>
      <c r="H14" s="38"/>
      <c r="I14" s="69">
        <v>5515000</v>
      </c>
      <c r="J14" s="69">
        <v>5515000</v>
      </c>
      <c r="K14" s="69">
        <v>2206</v>
      </c>
      <c r="L14" s="69">
        <v>2206</v>
      </c>
      <c r="M14" s="70">
        <v>0</v>
      </c>
    </row>
    <row r="15" spans="2:49">
      <c r="B15" s="38"/>
      <c r="C15" s="64">
        <v>44330</v>
      </c>
      <c r="D15" s="65">
        <v>1</v>
      </c>
      <c r="E15" s="72">
        <v>910543.06</v>
      </c>
      <c r="F15" s="73">
        <v>4.0709300873064791E-2</v>
      </c>
      <c r="G15" s="68">
        <v>617580</v>
      </c>
      <c r="H15" s="38"/>
      <c r="I15" s="69">
        <v>22366954</v>
      </c>
      <c r="J15" s="69">
        <v>22984534</v>
      </c>
      <c r="K15" s="69">
        <v>22366954</v>
      </c>
      <c r="L15" s="69">
        <v>22984534</v>
      </c>
      <c r="M15" s="70">
        <v>2.7611269733017738E-2</v>
      </c>
    </row>
    <row r="16" spans="2:49">
      <c r="B16" s="38"/>
      <c r="C16" s="64">
        <v>44330</v>
      </c>
      <c r="D16" s="65">
        <v>1</v>
      </c>
      <c r="E16" s="72">
        <v>152390.62</v>
      </c>
      <c r="F16" s="73">
        <v>4.0422815786876946E-2</v>
      </c>
      <c r="G16" s="68">
        <v>353473</v>
      </c>
      <c r="H16" s="38"/>
      <c r="I16" s="69">
        <v>3769916</v>
      </c>
      <c r="J16" s="69">
        <v>4123389</v>
      </c>
      <c r="K16" s="69">
        <v>3769916</v>
      </c>
      <c r="L16" s="69">
        <v>4123389</v>
      </c>
      <c r="M16" s="70">
        <v>9.3761505561397118E-2</v>
      </c>
    </row>
    <row r="17" spans="2:16">
      <c r="B17" s="38"/>
      <c r="C17" s="64">
        <v>44330</v>
      </c>
      <c r="D17" s="65">
        <v>2500</v>
      </c>
      <c r="E17" s="72">
        <v>222931.82</v>
      </c>
      <c r="F17" s="73">
        <v>101.05703535811423</v>
      </c>
      <c r="G17" s="68"/>
      <c r="H17" s="38"/>
      <c r="I17" s="69">
        <v>5515000</v>
      </c>
      <c r="J17" s="69">
        <v>5515000</v>
      </c>
      <c r="K17" s="69">
        <v>2206</v>
      </c>
      <c r="L17" s="69">
        <v>2206</v>
      </c>
      <c r="M17" s="70">
        <v>0</v>
      </c>
    </row>
    <row r="18" spans="2:16">
      <c r="B18" s="38"/>
      <c r="C18" s="64">
        <v>44438</v>
      </c>
      <c r="D18" s="65">
        <v>1</v>
      </c>
      <c r="E18" s="72">
        <v>498173.8</v>
      </c>
      <c r="F18" s="73">
        <v>2.1674304991347659E-2</v>
      </c>
      <c r="G18" s="68"/>
      <c r="H18" s="38"/>
      <c r="I18" s="69">
        <v>22984534</v>
      </c>
      <c r="J18" s="69">
        <v>22984534</v>
      </c>
      <c r="K18" s="69">
        <v>22984534</v>
      </c>
      <c r="L18" s="69">
        <v>22984534</v>
      </c>
      <c r="M18" s="70">
        <v>0</v>
      </c>
    </row>
    <row r="19" spans="2:16">
      <c r="B19" s="38"/>
      <c r="C19" s="64">
        <v>44438</v>
      </c>
      <c r="D19" s="65">
        <v>1</v>
      </c>
      <c r="E19" s="72">
        <v>115770.64</v>
      </c>
      <c r="F19" s="73">
        <v>2.8076574875666595E-2</v>
      </c>
      <c r="G19" s="68"/>
      <c r="H19" s="38"/>
      <c r="I19" s="69">
        <v>4123389</v>
      </c>
      <c r="J19" s="69">
        <v>4123389</v>
      </c>
      <c r="K19" s="69">
        <v>4123389</v>
      </c>
      <c r="L19" s="69">
        <v>4123389</v>
      </c>
      <c r="M19" s="70">
        <v>0</v>
      </c>
    </row>
    <row r="20" spans="2:16">
      <c r="B20" s="38"/>
      <c r="C20" s="64">
        <v>44438</v>
      </c>
      <c r="D20" s="65">
        <v>2500</v>
      </c>
      <c r="E20" s="72">
        <v>169360.56</v>
      </c>
      <c r="F20" s="73">
        <v>76.772692656391655</v>
      </c>
      <c r="G20" s="68"/>
      <c r="H20" s="38"/>
      <c r="I20" s="69">
        <v>5515000</v>
      </c>
      <c r="J20" s="69">
        <v>5515000</v>
      </c>
      <c r="K20" s="69">
        <v>2206</v>
      </c>
      <c r="L20" s="69">
        <v>2206</v>
      </c>
      <c r="M20" s="70">
        <v>0</v>
      </c>
    </row>
    <row r="21" spans="2:16">
      <c r="B21" s="114"/>
      <c r="C21" s="64">
        <v>44665</v>
      </c>
      <c r="D21" s="65">
        <v>1</v>
      </c>
      <c r="E21" s="72">
        <v>3102912.38</v>
      </c>
      <c r="F21" s="73">
        <v>0.13500001261717987</v>
      </c>
      <c r="G21" s="68"/>
      <c r="H21" s="68"/>
      <c r="I21" s="69">
        <v>22984534</v>
      </c>
      <c r="J21" s="69">
        <v>22984534</v>
      </c>
      <c r="K21" s="69">
        <v>22984534</v>
      </c>
      <c r="L21" s="69">
        <v>22984534</v>
      </c>
      <c r="M21" s="70">
        <v>0</v>
      </c>
    </row>
    <row r="22" spans="2:16">
      <c r="B22" s="114"/>
      <c r="C22" s="64">
        <v>44665</v>
      </c>
      <c r="D22" s="65">
        <v>1</v>
      </c>
      <c r="E22" s="72">
        <v>766003.26</v>
      </c>
      <c r="F22" s="73">
        <v>0.1857703117508438</v>
      </c>
      <c r="G22" s="68"/>
      <c r="H22" s="68"/>
      <c r="I22" s="69">
        <v>4123389</v>
      </c>
      <c r="J22" s="69">
        <v>4123389</v>
      </c>
      <c r="K22" s="69">
        <v>4123389</v>
      </c>
      <c r="L22" s="69">
        <v>4123389</v>
      </c>
      <c r="M22" s="70">
        <v>0</v>
      </c>
    </row>
    <row r="23" spans="2:16">
      <c r="B23" s="114"/>
      <c r="C23" s="64">
        <v>44665</v>
      </c>
      <c r="D23" s="65">
        <v>2500</v>
      </c>
      <c r="E23" s="72">
        <v>1024523.27</v>
      </c>
      <c r="F23" s="73">
        <v>464.42577969174977</v>
      </c>
      <c r="G23" s="68"/>
      <c r="H23" s="68"/>
      <c r="I23" s="69">
        <v>5515000</v>
      </c>
      <c r="J23" s="69">
        <v>5515000</v>
      </c>
      <c r="K23" s="69">
        <v>2206</v>
      </c>
      <c r="L23" s="69">
        <v>2206</v>
      </c>
      <c r="M23" s="70">
        <v>0</v>
      </c>
    </row>
    <row r="24" spans="2:16" s="38" customFormat="1">
      <c r="B24" s="114"/>
      <c r="C24" s="64">
        <v>45034</v>
      </c>
      <c r="D24" s="65">
        <v>1</v>
      </c>
      <c r="E24" s="72">
        <v>2951115.45</v>
      </c>
      <c r="F24" s="73">
        <v>0.1283957051293709</v>
      </c>
      <c r="G24" s="68"/>
      <c r="H24" s="68"/>
      <c r="I24" s="69">
        <v>22984534</v>
      </c>
      <c r="J24" s="69">
        <v>22984534</v>
      </c>
      <c r="K24" s="69">
        <v>22984534</v>
      </c>
      <c r="L24" s="69">
        <v>22984534</v>
      </c>
      <c r="M24" s="70">
        <v>0</v>
      </c>
    </row>
    <row r="25" spans="2:16" s="38" customFormat="1">
      <c r="B25" s="114"/>
      <c r="C25" s="64">
        <v>45034</v>
      </c>
      <c r="D25" s="65">
        <v>1</v>
      </c>
      <c r="E25" s="72">
        <v>728529.77</v>
      </c>
      <c r="F25" s="73">
        <v>0.1766822800371248</v>
      </c>
      <c r="G25" s="68"/>
      <c r="H25" s="68"/>
      <c r="I25" s="69">
        <v>4123389</v>
      </c>
      <c r="J25" s="69">
        <v>4123389</v>
      </c>
      <c r="K25" s="69">
        <v>4123389</v>
      </c>
      <c r="L25" s="69">
        <v>4123389</v>
      </c>
      <c r="M25" s="70">
        <v>0</v>
      </c>
    </row>
    <row r="26" spans="2:16" s="38" customFormat="1">
      <c r="B26" s="114"/>
      <c r="C26" s="64">
        <v>45034</v>
      </c>
      <c r="D26" s="65">
        <v>2500</v>
      </c>
      <c r="E26" s="72">
        <v>974402.78</v>
      </c>
      <c r="F26" s="73">
        <v>441.70570262919313</v>
      </c>
      <c r="G26" s="68"/>
      <c r="H26" s="68"/>
      <c r="I26" s="69">
        <v>5515000</v>
      </c>
      <c r="J26" s="69">
        <v>5515000</v>
      </c>
      <c r="K26" s="69">
        <v>2206</v>
      </c>
      <c r="L26" s="69">
        <v>2206</v>
      </c>
      <c r="M26" s="70">
        <v>0</v>
      </c>
    </row>
    <row r="27" spans="2:16" s="38" customFormat="1">
      <c r="B27" s="114"/>
      <c r="C27" s="64">
        <v>45391</v>
      </c>
      <c r="D27" s="65">
        <v>1</v>
      </c>
      <c r="E27" s="72">
        <v>2980253.45</v>
      </c>
      <c r="F27" s="73">
        <f t="shared" ref="F27:F32" si="0">E27/K27</f>
        <v>0.129663427154973</v>
      </c>
      <c r="G27" s="68"/>
      <c r="H27" s="68"/>
      <c r="I27" s="69">
        <v>22984534</v>
      </c>
      <c r="J27" s="69">
        <v>22984534</v>
      </c>
      <c r="K27" s="69">
        <v>22984534</v>
      </c>
      <c r="L27" s="69">
        <v>22984534</v>
      </c>
      <c r="M27" s="70">
        <v>0</v>
      </c>
    </row>
    <row r="28" spans="2:16" s="38" customFormat="1">
      <c r="B28" s="114"/>
      <c r="C28" s="64">
        <v>45391</v>
      </c>
      <c r="D28" s="65">
        <v>1</v>
      </c>
      <c r="E28" s="72">
        <v>735722.95</v>
      </c>
      <c r="F28" s="73">
        <f t="shared" si="0"/>
        <v>0.17842676254896153</v>
      </c>
      <c r="G28" s="68"/>
      <c r="H28" s="68"/>
      <c r="I28" s="69">
        <v>4123389</v>
      </c>
      <c r="J28" s="69">
        <v>4123389</v>
      </c>
      <c r="K28" s="69">
        <v>4123389</v>
      </c>
      <c r="L28" s="69">
        <v>4123389</v>
      </c>
      <c r="M28" s="70">
        <v>0</v>
      </c>
    </row>
    <row r="29" spans="2:16" s="38" customFormat="1">
      <c r="B29" s="114"/>
      <c r="C29" s="64">
        <v>45391</v>
      </c>
      <c r="D29" s="65">
        <v>2500</v>
      </c>
      <c r="E29" s="72">
        <v>984023.6</v>
      </c>
      <c r="F29" s="73">
        <f t="shared" si="0"/>
        <v>446.0669084315503</v>
      </c>
      <c r="G29" s="68"/>
      <c r="H29" s="68"/>
      <c r="I29" s="69">
        <v>5515000</v>
      </c>
      <c r="J29" s="69">
        <v>5515000</v>
      </c>
      <c r="K29" s="69">
        <v>2206</v>
      </c>
      <c r="L29" s="69">
        <v>2206</v>
      </c>
      <c r="M29" s="70">
        <v>0</v>
      </c>
    </row>
    <row r="30" spans="2:16" s="38" customFormat="1">
      <c r="B30" s="121"/>
      <c r="C30" s="122">
        <v>45769</v>
      </c>
      <c r="D30" s="123">
        <v>1</v>
      </c>
      <c r="E30" s="124">
        <v>3103885.63</v>
      </c>
      <c r="F30" s="125">
        <f t="shared" si="0"/>
        <v>0.13504235630794167</v>
      </c>
      <c r="G30" s="126"/>
      <c r="H30" s="126"/>
      <c r="I30" s="127">
        <v>22984534</v>
      </c>
      <c r="J30" s="127">
        <v>22984534</v>
      </c>
      <c r="K30" s="127">
        <v>22984534</v>
      </c>
      <c r="L30" s="127">
        <v>22984534</v>
      </c>
      <c r="M30" s="128">
        <v>0</v>
      </c>
      <c r="O30" s="69"/>
      <c r="P30" s="69"/>
    </row>
    <row r="31" spans="2:16" s="38" customFormat="1">
      <c r="B31" s="121"/>
      <c r="C31" s="122">
        <v>45769</v>
      </c>
      <c r="D31" s="123">
        <v>1</v>
      </c>
      <c r="E31" s="124">
        <v>766254.75</v>
      </c>
      <c r="F31" s="125">
        <f t="shared" si="0"/>
        <v>0.18583130284336502</v>
      </c>
      <c r="G31" s="126"/>
      <c r="H31" s="126"/>
      <c r="I31" s="127">
        <v>4123389</v>
      </c>
      <c r="J31" s="127">
        <v>4123389</v>
      </c>
      <c r="K31" s="127">
        <v>4123389</v>
      </c>
      <c r="L31" s="127">
        <v>4123389</v>
      </c>
      <c r="M31" s="128">
        <v>0</v>
      </c>
      <c r="O31" s="69"/>
      <c r="P31" s="69"/>
    </row>
    <row r="32" spans="2:16" s="38" customFormat="1">
      <c r="B32" s="121"/>
      <c r="C32" s="122">
        <v>45769</v>
      </c>
      <c r="D32" s="123">
        <v>2500</v>
      </c>
      <c r="E32" s="124">
        <v>1024859.63</v>
      </c>
      <c r="F32" s="125">
        <f t="shared" si="0"/>
        <v>464.57825475974613</v>
      </c>
      <c r="G32" s="126"/>
      <c r="H32" s="126"/>
      <c r="I32" s="127">
        <v>5515000</v>
      </c>
      <c r="J32" s="127">
        <v>5515000</v>
      </c>
      <c r="K32" s="127">
        <v>2206</v>
      </c>
      <c r="L32" s="127">
        <v>2206</v>
      </c>
      <c r="M32" s="128">
        <v>0</v>
      </c>
      <c r="O32" s="69"/>
      <c r="P32" s="256"/>
    </row>
  </sheetData>
  <mergeCells count="1">
    <mergeCell ref="B3:M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4A6C6-56D5-4335-96C2-5E291118878D}">
  <sheetPr codeName="Hoja46"/>
  <dimension ref="A1:AW23"/>
  <sheetViews>
    <sheetView showGridLines="0" topLeftCell="B10" zoomScale="75" zoomScaleNormal="75" workbookViewId="0">
      <selection activeCell="B22" sqref="A22:IV23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>
      <c r="B6" s="38" t="s">
        <v>50</v>
      </c>
      <c r="C6" s="64">
        <v>40267</v>
      </c>
      <c r="D6" s="65">
        <v>1</v>
      </c>
      <c r="E6" s="72">
        <v>4761372</v>
      </c>
      <c r="F6" s="73">
        <v>0.30817941747572813</v>
      </c>
      <c r="G6" s="68"/>
      <c r="H6" s="38"/>
      <c r="I6" s="69">
        <v>15450000</v>
      </c>
      <c r="J6" s="69">
        <v>15450000</v>
      </c>
      <c r="K6" s="69">
        <v>15450000</v>
      </c>
      <c r="L6" s="69">
        <v>15450000</v>
      </c>
      <c r="M6" s="70">
        <v>0</v>
      </c>
    </row>
    <row r="7" spans="2:49">
      <c r="B7" s="38"/>
      <c r="C7" s="64">
        <v>40633</v>
      </c>
      <c r="D7" s="65">
        <v>1</v>
      </c>
      <c r="E7" s="72">
        <v>3365054.38</v>
      </c>
      <c r="F7" s="73">
        <v>0.21780287249190938</v>
      </c>
      <c r="G7" s="81">
        <v>3862532</v>
      </c>
      <c r="H7" s="38"/>
      <c r="I7" s="69">
        <v>15450000</v>
      </c>
      <c r="J7" s="69">
        <v>19312532</v>
      </c>
      <c r="K7" s="69">
        <v>15450000</v>
      </c>
      <c r="L7" s="69">
        <v>19312532</v>
      </c>
      <c r="M7" s="70">
        <v>0.25000207119741102</v>
      </c>
    </row>
    <row r="8" spans="2:49">
      <c r="B8" s="38"/>
      <c r="C8" s="64">
        <v>40998</v>
      </c>
      <c r="D8" s="65">
        <v>1</v>
      </c>
      <c r="E8" s="72">
        <v>4441882.3600000003</v>
      </c>
      <c r="F8" s="73">
        <v>0.23</v>
      </c>
      <c r="G8" s="81">
        <v>4635056</v>
      </c>
      <c r="H8" s="38"/>
      <c r="I8" s="69">
        <v>19312532</v>
      </c>
      <c r="J8" s="69">
        <v>23947588</v>
      </c>
      <c r="K8" s="69">
        <v>19312532</v>
      </c>
      <c r="L8" s="69">
        <v>23947588</v>
      </c>
      <c r="M8" s="70">
        <v>0.24000250200232678</v>
      </c>
    </row>
    <row r="9" spans="2:49">
      <c r="B9" s="38"/>
      <c r="C9" s="64">
        <v>41361</v>
      </c>
      <c r="D9" s="65">
        <v>1</v>
      </c>
      <c r="E9" s="72">
        <v>7280066.75</v>
      </c>
      <c r="F9" s="73">
        <v>0.3039999999164843</v>
      </c>
      <c r="G9" s="81"/>
      <c r="H9" s="81">
        <v>1820096</v>
      </c>
      <c r="I9" s="69">
        <v>23947588</v>
      </c>
      <c r="J9" s="69">
        <v>25767684</v>
      </c>
      <c r="K9" s="69">
        <v>23947588</v>
      </c>
      <c r="L9" s="69">
        <v>25767684</v>
      </c>
      <c r="M9" s="70">
        <v>0</v>
      </c>
    </row>
    <row r="10" spans="2:49">
      <c r="B10" s="38"/>
      <c r="C10" s="64">
        <v>41729</v>
      </c>
      <c r="D10" s="65">
        <v>1</v>
      </c>
      <c r="E10" s="72">
        <v>8116820.46</v>
      </c>
      <c r="F10" s="74">
        <v>0.315</v>
      </c>
      <c r="G10" s="81">
        <v>901945</v>
      </c>
      <c r="H10" s="38"/>
      <c r="I10" s="75">
        <v>25767684</v>
      </c>
      <c r="J10" s="69">
        <v>26669629</v>
      </c>
      <c r="K10" s="69">
        <v>25767684</v>
      </c>
      <c r="L10" s="69">
        <v>26669629</v>
      </c>
      <c r="M10" s="70">
        <v>3.5002951759265599E-2</v>
      </c>
    </row>
    <row r="11" spans="2:49">
      <c r="B11" s="38"/>
      <c r="C11" s="64">
        <v>42094</v>
      </c>
      <c r="D11" s="65">
        <v>1</v>
      </c>
      <c r="E11" s="72">
        <v>8889350</v>
      </c>
      <c r="F11" s="74">
        <v>0.33331359802567934</v>
      </c>
      <c r="G11" s="68"/>
      <c r="H11" s="38"/>
      <c r="I11" s="75">
        <v>26669629</v>
      </c>
      <c r="J11" s="69">
        <v>26669629</v>
      </c>
      <c r="K11" s="69">
        <v>26669629</v>
      </c>
      <c r="L11" s="69">
        <v>26669629</v>
      </c>
      <c r="M11" s="70">
        <v>0</v>
      </c>
    </row>
    <row r="12" spans="2:49">
      <c r="B12" s="38"/>
      <c r="C12" s="64">
        <v>42307</v>
      </c>
      <c r="D12" s="65">
        <v>1</v>
      </c>
      <c r="E12" s="72">
        <v>0</v>
      </c>
      <c r="F12" s="74">
        <v>0</v>
      </c>
      <c r="G12" s="68"/>
      <c r="H12" s="81">
        <v>1350000</v>
      </c>
      <c r="I12" s="75">
        <v>26669629</v>
      </c>
      <c r="J12" s="69">
        <v>28019629</v>
      </c>
      <c r="K12" s="69">
        <v>26669629</v>
      </c>
      <c r="L12" s="69">
        <v>28019629</v>
      </c>
      <c r="M12" s="70">
        <v>0</v>
      </c>
    </row>
    <row r="13" spans="2:49">
      <c r="B13" s="38"/>
      <c r="C13" s="64">
        <v>42460</v>
      </c>
      <c r="D13" s="65">
        <v>1</v>
      </c>
      <c r="E13" s="72">
        <v>3967663.59</v>
      </c>
      <c r="F13" s="74">
        <v>0.14160300230955949</v>
      </c>
      <c r="G13" s="68"/>
      <c r="H13" s="38"/>
      <c r="I13" s="75">
        <v>28019629</v>
      </c>
      <c r="J13" s="69">
        <v>28019629</v>
      </c>
      <c r="K13" s="69">
        <v>28019629</v>
      </c>
      <c r="L13" s="69">
        <v>28019629</v>
      </c>
      <c r="M13" s="70">
        <v>0</v>
      </c>
    </row>
    <row r="14" spans="2:49">
      <c r="B14" s="38"/>
      <c r="C14" s="64">
        <v>42460</v>
      </c>
      <c r="D14" s="65">
        <v>1</v>
      </c>
      <c r="E14" s="72">
        <v>3967663.59</v>
      </c>
      <c r="F14" s="74">
        <v>0.14160300230955949</v>
      </c>
      <c r="G14" s="68"/>
      <c r="H14" s="38"/>
      <c r="I14" s="75">
        <v>28019629</v>
      </c>
      <c r="J14" s="69">
        <v>28019629</v>
      </c>
      <c r="K14" s="69">
        <v>28019629</v>
      </c>
      <c r="L14" s="69">
        <v>28019629</v>
      </c>
      <c r="M14" s="70">
        <v>0</v>
      </c>
    </row>
    <row r="15" spans="2:49">
      <c r="B15" s="38"/>
      <c r="C15" s="64">
        <v>42825</v>
      </c>
      <c r="D15" s="65">
        <v>1</v>
      </c>
      <c r="E15" s="72">
        <v>0</v>
      </c>
      <c r="F15" s="74">
        <v>0</v>
      </c>
      <c r="G15" s="68"/>
      <c r="H15" s="38"/>
      <c r="I15" s="75">
        <v>28019629</v>
      </c>
      <c r="J15" s="69">
        <v>28019629</v>
      </c>
      <c r="K15" s="69">
        <v>28019629</v>
      </c>
      <c r="L15" s="69">
        <v>28019629</v>
      </c>
      <c r="M15" s="70">
        <v>0</v>
      </c>
    </row>
    <row r="16" spans="2:49">
      <c r="B16" s="38"/>
      <c r="C16" s="64">
        <v>43187</v>
      </c>
      <c r="D16" s="65">
        <v>1</v>
      </c>
      <c r="E16" s="72">
        <v>1194107.3600000001</v>
      </c>
      <c r="F16" s="73">
        <v>4.2616815518863586E-2</v>
      </c>
      <c r="G16" s="68"/>
      <c r="H16" s="68"/>
      <c r="I16" s="69">
        <v>28019629</v>
      </c>
      <c r="J16" s="69">
        <v>28019629</v>
      </c>
      <c r="K16" s="69">
        <v>28019629</v>
      </c>
      <c r="L16" s="69">
        <v>28019629</v>
      </c>
      <c r="M16" s="70">
        <v>0</v>
      </c>
    </row>
    <row r="17" spans="2:13">
      <c r="B17" s="38"/>
      <c r="C17" s="64">
        <v>43553</v>
      </c>
      <c r="D17" s="65">
        <v>1</v>
      </c>
      <c r="E17" s="72">
        <v>1814272.64</v>
      </c>
      <c r="F17" s="73">
        <v>6.4750059324482842E-2</v>
      </c>
      <c r="G17" s="68"/>
      <c r="H17" s="68"/>
      <c r="I17" s="69">
        <v>28019629</v>
      </c>
      <c r="J17" s="69">
        <v>28019629</v>
      </c>
      <c r="K17" s="69">
        <v>28019629</v>
      </c>
      <c r="L17" s="69">
        <v>28019629</v>
      </c>
      <c r="M17" s="70">
        <v>0</v>
      </c>
    </row>
    <row r="18" spans="2:13">
      <c r="B18" s="38"/>
      <c r="C18" s="64">
        <v>43620</v>
      </c>
      <c r="D18" s="65">
        <v>1</v>
      </c>
      <c r="E18" s="72"/>
      <c r="F18" s="73">
        <v>0</v>
      </c>
      <c r="G18" s="68"/>
      <c r="H18" s="68">
        <v>6378236</v>
      </c>
      <c r="I18" s="69">
        <v>28019629</v>
      </c>
      <c r="J18" s="69">
        <v>34397865</v>
      </c>
      <c r="K18" s="69">
        <v>28019629</v>
      </c>
      <c r="L18" s="69">
        <v>34397865</v>
      </c>
      <c r="M18" s="70">
        <v>0</v>
      </c>
    </row>
    <row r="19" spans="2:13">
      <c r="B19" s="114"/>
      <c r="C19" s="64">
        <v>43938</v>
      </c>
      <c r="D19" s="65">
        <v>1</v>
      </c>
      <c r="E19" s="72">
        <v>1413363.26</v>
      </c>
      <c r="F19" s="73">
        <v>4.1088691405702073E-2</v>
      </c>
      <c r="G19" s="68"/>
      <c r="H19" s="68"/>
      <c r="I19" s="69">
        <v>34397865</v>
      </c>
      <c r="J19" s="69">
        <v>34397865</v>
      </c>
      <c r="K19" s="69">
        <v>34397865</v>
      </c>
      <c r="L19" s="69">
        <v>34397865</v>
      </c>
      <c r="M19" s="70">
        <v>0</v>
      </c>
    </row>
    <row r="20" spans="2:13">
      <c r="B20" s="114"/>
      <c r="C20" s="64">
        <v>44391</v>
      </c>
      <c r="D20" s="65">
        <v>1</v>
      </c>
      <c r="E20" s="72"/>
      <c r="F20" s="73">
        <v>0</v>
      </c>
      <c r="G20" s="68"/>
      <c r="H20" s="68">
        <v>1191740</v>
      </c>
      <c r="I20" s="69">
        <v>34397865</v>
      </c>
      <c r="J20" s="69">
        <v>35589605</v>
      </c>
      <c r="K20" s="69">
        <v>34397865</v>
      </c>
      <c r="L20" s="69">
        <v>35589605</v>
      </c>
      <c r="M20" s="70">
        <v>0</v>
      </c>
    </row>
    <row r="21" spans="2:13">
      <c r="B21" s="114"/>
      <c r="C21" s="64">
        <v>44710</v>
      </c>
      <c r="D21" s="65">
        <v>1</v>
      </c>
      <c r="E21" s="72"/>
      <c r="F21" s="73">
        <v>0</v>
      </c>
      <c r="G21" s="68"/>
      <c r="H21" s="68">
        <v>4364438</v>
      </c>
      <c r="I21" s="69">
        <v>35589605</v>
      </c>
      <c r="J21" s="69">
        <v>39954043</v>
      </c>
      <c r="K21" s="69">
        <v>35589605</v>
      </c>
      <c r="L21" s="69">
        <v>39954043</v>
      </c>
      <c r="M21" s="70">
        <v>0</v>
      </c>
    </row>
    <row r="22" spans="2:13" s="38" customFormat="1">
      <c r="C22" s="64">
        <v>45058</v>
      </c>
      <c r="D22" s="65">
        <v>1</v>
      </c>
      <c r="E22" s="72">
        <v>10448420.619999999</v>
      </c>
      <c r="F22" s="74">
        <v>0.2615109719934976</v>
      </c>
      <c r="G22" s="68"/>
      <c r="I22" s="75">
        <v>39954043</v>
      </c>
      <c r="J22" s="69">
        <v>39954043</v>
      </c>
      <c r="K22" s="69">
        <v>39954043</v>
      </c>
      <c r="L22" s="69">
        <v>39954043</v>
      </c>
      <c r="M22" s="70">
        <v>0</v>
      </c>
    </row>
    <row r="23" spans="2:13" s="38" customFormat="1">
      <c r="B23" s="146"/>
      <c r="C23" s="147">
        <v>45435</v>
      </c>
      <c r="D23" s="148">
        <v>1</v>
      </c>
      <c r="E23" s="149">
        <v>959074.66</v>
      </c>
      <c r="F23" s="150">
        <f>E23/I23</f>
        <v>2.4004445807899844E-2</v>
      </c>
      <c r="G23" s="151"/>
      <c r="H23" s="146"/>
      <c r="I23" s="152">
        <v>39954043</v>
      </c>
      <c r="J23" s="153">
        <v>39954043</v>
      </c>
      <c r="K23" s="153">
        <v>39954043</v>
      </c>
      <c r="L23" s="153">
        <v>39954043</v>
      </c>
      <c r="M23" s="154">
        <v>0</v>
      </c>
    </row>
  </sheetData>
  <mergeCells count="1">
    <mergeCell ref="B3:M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2CD10-4A16-4D5A-BA23-3F0CDAEB5D64}">
  <sheetPr codeName="Hoja45"/>
  <dimension ref="A1:AW18"/>
  <sheetViews>
    <sheetView showGridLines="0" topLeftCell="B1" zoomScale="75" zoomScaleNormal="75" workbookViewId="0">
      <selection activeCell="D11" sqref="D11"/>
    </sheetView>
  </sheetViews>
  <sheetFormatPr baseColWidth="10" defaultColWidth="11.44140625" defaultRowHeight="19.8"/>
  <cols>
    <col min="1" max="1" width="2.44140625" style="1" hidden="1" customWidth="1"/>
    <col min="2" max="2" width="39.6640625" style="1" customWidth="1"/>
    <col min="3" max="3" width="16.6640625" style="1" bestFit="1" customWidth="1"/>
    <col min="4" max="4" width="11.5546875" style="1" bestFit="1" customWidth="1"/>
    <col min="5" max="5" width="20.33203125" style="2" bestFit="1" customWidth="1"/>
    <col min="6" max="6" width="13.6640625" style="1" customWidth="1"/>
    <col min="7" max="7" width="17.44140625" style="3" bestFit="1" customWidth="1"/>
    <col min="8" max="8" width="16.44140625" style="1" customWidth="1"/>
    <col min="9" max="9" width="16.109375" style="4" customWidth="1"/>
    <col min="10" max="10" width="19.44140625" style="4" bestFit="1" customWidth="1"/>
    <col min="11" max="12" width="16.33203125" style="4" bestFit="1" customWidth="1"/>
    <col min="13" max="13" width="15.109375" style="1" customWidth="1"/>
    <col min="14" max="14" width="6.33203125" style="1" hidden="1" customWidth="1"/>
    <col min="15" max="15" width="25.109375" style="1" customWidth="1"/>
    <col min="16" max="16" width="14.88671875" style="1" bestFit="1" customWidth="1"/>
    <col min="17" max="17" width="15.5546875" style="1" bestFit="1" customWidth="1"/>
    <col min="18" max="18" width="13.88671875" style="1" bestFit="1" customWidth="1"/>
    <col min="19" max="19" width="15.109375" style="1" bestFit="1" customWidth="1"/>
    <col min="20" max="49" width="10.88671875" style="1" customWidth="1"/>
    <col min="50" max="16384" width="11.44140625" style="1"/>
  </cols>
  <sheetData>
    <row r="1" spans="2:49" ht="90.6" customHeight="1"/>
    <row r="2" spans="2:49" s="28" customFormat="1" ht="24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49" s="28" customFormat="1" ht="22.95" customHeight="1">
      <c r="B3" s="258" t="s">
        <v>1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5" spans="2:49" s="5" customFormat="1" ht="58.2" customHeight="1">
      <c r="B5" s="6" t="s">
        <v>2</v>
      </c>
      <c r="C5" s="6" t="s">
        <v>30</v>
      </c>
      <c r="D5" s="6" t="s">
        <v>3</v>
      </c>
      <c r="E5" s="6" t="s">
        <v>4</v>
      </c>
      <c r="F5" s="6" t="s">
        <v>5</v>
      </c>
      <c r="G5" s="6" t="s">
        <v>29</v>
      </c>
      <c r="H5" s="6" t="s">
        <v>28</v>
      </c>
      <c r="I5" s="6" t="s">
        <v>82</v>
      </c>
      <c r="J5" s="6" t="s">
        <v>83</v>
      </c>
      <c r="K5" s="6" t="s">
        <v>84</v>
      </c>
      <c r="L5" s="6" t="s">
        <v>85</v>
      </c>
      <c r="M5" s="6" t="s">
        <v>32</v>
      </c>
      <c r="N5" s="5" t="s">
        <v>46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2:49" s="38" customFormat="1">
      <c r="B6" s="38" t="s">
        <v>47</v>
      </c>
      <c r="C6" s="64">
        <v>39476</v>
      </c>
      <c r="D6" s="65">
        <v>1</v>
      </c>
      <c r="E6" s="72"/>
      <c r="F6" s="73"/>
      <c r="G6" s="68">
        <v>2189617</v>
      </c>
      <c r="I6" s="69">
        <v>37539803</v>
      </c>
      <c r="J6" s="69">
        <v>39729420</v>
      </c>
      <c r="K6" s="69">
        <v>37539803</v>
      </c>
      <c r="L6" s="69">
        <v>39729420</v>
      </c>
      <c r="M6" s="70">
        <v>5.8327876680652799E-2</v>
      </c>
    </row>
    <row r="7" spans="2:49" s="38" customFormat="1">
      <c r="C7" s="64">
        <v>39650</v>
      </c>
      <c r="D7" s="65">
        <v>1</v>
      </c>
      <c r="E7" s="72">
        <v>10000000</v>
      </c>
      <c r="F7" s="74">
        <v>0.25170264252536284</v>
      </c>
      <c r="G7" s="68"/>
      <c r="I7" s="75">
        <v>39729420</v>
      </c>
      <c r="J7" s="69">
        <v>39729420</v>
      </c>
      <c r="K7" s="69">
        <v>39729420</v>
      </c>
      <c r="L7" s="69">
        <v>39729420</v>
      </c>
      <c r="M7" s="70">
        <v>0</v>
      </c>
    </row>
    <row r="8" spans="2:49" s="38" customFormat="1">
      <c r="C8" s="64">
        <v>42040</v>
      </c>
      <c r="D8" s="65">
        <v>1</v>
      </c>
      <c r="E8" s="72">
        <v>5000000</v>
      </c>
      <c r="F8" s="74">
        <v>0.12585132126268142</v>
      </c>
      <c r="G8" s="68"/>
      <c r="I8" s="75">
        <v>39729420</v>
      </c>
      <c r="J8" s="69">
        <v>39729420</v>
      </c>
      <c r="K8" s="69">
        <v>39729420</v>
      </c>
      <c r="L8" s="69">
        <v>39729420</v>
      </c>
      <c r="M8" s="70">
        <v>0</v>
      </c>
    </row>
    <row r="9" spans="2:49" s="38" customFormat="1">
      <c r="C9" s="64">
        <v>42404</v>
      </c>
      <c r="D9" s="65">
        <v>1</v>
      </c>
      <c r="E9" s="72">
        <v>2000000</v>
      </c>
      <c r="F9" s="74">
        <v>5.0340528505072563E-2</v>
      </c>
      <c r="G9" s="68"/>
      <c r="I9" s="75">
        <v>39729420</v>
      </c>
      <c r="J9" s="69">
        <v>39729420</v>
      </c>
      <c r="K9" s="69">
        <v>39729420</v>
      </c>
      <c r="L9" s="69">
        <v>39729420</v>
      </c>
      <c r="M9" s="70">
        <v>0</v>
      </c>
    </row>
    <row r="10" spans="2:49" s="38" customFormat="1">
      <c r="C10" s="64">
        <v>42773</v>
      </c>
      <c r="D10" s="65">
        <v>1</v>
      </c>
      <c r="E10" s="72">
        <v>7800000</v>
      </c>
      <c r="F10" s="73">
        <v>0.19632806116978299</v>
      </c>
      <c r="G10" s="68"/>
      <c r="H10" s="68"/>
      <c r="I10" s="69">
        <v>39729420</v>
      </c>
      <c r="J10" s="69">
        <v>39729420</v>
      </c>
      <c r="K10" s="69">
        <v>39729420</v>
      </c>
      <c r="L10" s="69">
        <v>39729420</v>
      </c>
      <c r="M10" s="70">
        <v>0</v>
      </c>
    </row>
    <row r="11" spans="2:49" s="38" customFormat="1">
      <c r="C11" s="64">
        <v>43151</v>
      </c>
      <c r="D11" s="65">
        <v>1</v>
      </c>
      <c r="E11" s="72">
        <v>15260000</v>
      </c>
      <c r="F11" s="73">
        <v>0.38409823249370367</v>
      </c>
      <c r="G11" s="68"/>
      <c r="H11" s="68"/>
      <c r="I11" s="69">
        <v>39729420</v>
      </c>
      <c r="J11" s="69">
        <v>39729420</v>
      </c>
      <c r="K11" s="69">
        <v>39729420</v>
      </c>
      <c r="L11" s="69">
        <v>39729420</v>
      </c>
      <c r="M11" s="70">
        <v>0</v>
      </c>
    </row>
    <row r="12" spans="2:49" s="38" customFormat="1">
      <c r="B12" s="114"/>
      <c r="C12" s="64">
        <v>43501</v>
      </c>
      <c r="D12" s="65">
        <v>1</v>
      </c>
      <c r="E12" s="72">
        <v>23600000</v>
      </c>
      <c r="F12" s="73">
        <v>0.59401823635985629</v>
      </c>
      <c r="G12" s="68"/>
      <c r="H12" s="68"/>
      <c r="I12" s="69">
        <v>39729420</v>
      </c>
      <c r="J12" s="69">
        <v>39729420</v>
      </c>
      <c r="K12" s="69">
        <v>39729420</v>
      </c>
      <c r="L12" s="69">
        <v>39729420</v>
      </c>
      <c r="M12" s="70">
        <v>0</v>
      </c>
    </row>
    <row r="13" spans="2:49" s="38" customFormat="1">
      <c r="B13" s="114"/>
      <c r="C13" s="64">
        <v>43865</v>
      </c>
      <c r="D13" s="65">
        <v>1</v>
      </c>
      <c r="E13" s="72">
        <v>25800000</v>
      </c>
      <c r="F13" s="73">
        <v>0.64939281771543611</v>
      </c>
      <c r="G13" s="68"/>
      <c r="H13" s="68"/>
      <c r="I13" s="69">
        <v>39729420</v>
      </c>
      <c r="J13" s="69">
        <v>39729420</v>
      </c>
      <c r="K13" s="69">
        <v>39729420</v>
      </c>
      <c r="L13" s="69">
        <v>39729420</v>
      </c>
      <c r="M13" s="70">
        <v>0</v>
      </c>
    </row>
    <row r="14" spans="2:49" s="38" customFormat="1">
      <c r="C14" s="64">
        <v>44245</v>
      </c>
      <c r="D14" s="65">
        <v>1</v>
      </c>
      <c r="E14" s="72">
        <v>6000000</v>
      </c>
      <c r="F14" s="74">
        <v>0.15102158551521769</v>
      </c>
      <c r="G14" s="68"/>
      <c r="I14" s="75">
        <v>39729420</v>
      </c>
      <c r="J14" s="69">
        <v>39729420</v>
      </c>
      <c r="K14" s="69">
        <v>39729420</v>
      </c>
      <c r="L14" s="69">
        <v>39729420</v>
      </c>
      <c r="M14" s="70">
        <v>0</v>
      </c>
    </row>
    <row r="15" spans="2:49" s="38" customFormat="1">
      <c r="C15" s="64">
        <v>44606</v>
      </c>
      <c r="D15" s="65">
        <v>1</v>
      </c>
      <c r="E15" s="72">
        <v>27000000</v>
      </c>
      <c r="F15" s="74">
        <f>E15/K15</f>
        <v>0.67959713481847961</v>
      </c>
      <c r="G15" s="68"/>
      <c r="I15" s="75">
        <v>39729420</v>
      </c>
      <c r="J15" s="69">
        <v>39729420</v>
      </c>
      <c r="K15" s="69">
        <v>39729420</v>
      </c>
      <c r="L15" s="69">
        <v>39729420</v>
      </c>
      <c r="M15" s="70">
        <v>0</v>
      </c>
    </row>
    <row r="16" spans="2:49" s="38" customFormat="1">
      <c r="C16" s="64">
        <v>45000</v>
      </c>
      <c r="D16" s="65">
        <v>1</v>
      </c>
      <c r="E16" s="72">
        <v>35000000</v>
      </c>
      <c r="F16" s="74">
        <f>E16/K16</f>
        <v>0.88095924883876986</v>
      </c>
      <c r="G16" s="68"/>
      <c r="I16" s="75">
        <v>39729420</v>
      </c>
      <c r="J16" s="69">
        <v>39729420</v>
      </c>
      <c r="K16" s="69">
        <v>39729420</v>
      </c>
      <c r="L16" s="69">
        <v>39729420</v>
      </c>
      <c r="M16" s="70">
        <v>0</v>
      </c>
    </row>
    <row r="17" spans="2:13" s="38" customFormat="1">
      <c r="B17" s="114"/>
      <c r="C17" s="64">
        <v>45337</v>
      </c>
      <c r="D17" s="65">
        <v>1</v>
      </c>
      <c r="E17" s="72">
        <v>44000000</v>
      </c>
      <c r="F17" s="74">
        <f>E17/K17</f>
        <v>1.1074916271115964</v>
      </c>
      <c r="G17" s="68"/>
      <c r="H17" s="68"/>
      <c r="I17" s="69">
        <v>39729420</v>
      </c>
      <c r="J17" s="69">
        <v>39729420</v>
      </c>
      <c r="K17" s="69">
        <v>39729420</v>
      </c>
      <c r="L17" s="69">
        <v>39729420</v>
      </c>
      <c r="M17" s="70">
        <v>0</v>
      </c>
    </row>
    <row r="18" spans="2:13" s="38" customFormat="1">
      <c r="B18" s="121"/>
      <c r="C18" s="122">
        <v>45705</v>
      </c>
      <c r="D18" s="123">
        <v>1</v>
      </c>
      <c r="E18" s="124">
        <v>43750000</v>
      </c>
      <c r="F18" s="125">
        <f>E18/J18</f>
        <v>1.1011990610484623</v>
      </c>
      <c r="G18" s="126"/>
      <c r="H18" s="126"/>
      <c r="I18" s="127">
        <v>39729420</v>
      </c>
      <c r="J18" s="127">
        <v>39729420</v>
      </c>
      <c r="K18" s="127">
        <v>39729420</v>
      </c>
      <c r="L18" s="127">
        <v>39729420</v>
      </c>
      <c r="M18" s="128">
        <v>0</v>
      </c>
    </row>
  </sheetData>
  <mergeCells count="1">
    <mergeCell ref="B3:M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Información pública</attrValue>
  <customPropName>BVG</customPropName>
  <timestamp> 13/03/2024 12:07:22 p. m.</timestamp>
  <userName>BVGDOMAIN\Farellano</userName>
  <computerName>OPEBVG131.BVGDOMAIN.FIN.EC</computerName>
  <guid>{ac5e22e8-d0c3-47aa-868c-b8bf275f86cc}</guid>
</GTBClassification>
</file>

<file path=customXml/itemProps1.xml><?xml version="1.0" encoding="utf-8"?>
<ds:datastoreItem xmlns:ds="http://schemas.openxmlformats.org/officeDocument/2006/customXml" ds:itemID="{C70B86CF-F373-4237-A3CE-BA3F0D8C52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52</vt:i4>
      </vt:variant>
      <vt:variant>
        <vt:lpstr>Rangos con nombre</vt:lpstr>
      </vt:variant>
      <vt:variant>
        <vt:i4>4</vt:i4>
      </vt:variant>
    </vt:vector>
  </HeadingPairs>
  <TitlesOfParts>
    <vt:vector size="56" baseType="lpstr">
      <vt:lpstr>Acciones - Al 30 Mayo 2025</vt:lpstr>
      <vt:lpstr>Valores Participacion (VTP)</vt:lpstr>
      <vt:lpstr>BVG</vt:lpstr>
      <vt:lpstr>BVQ</vt:lpstr>
      <vt:lpstr>INVERSANCARLOS</vt:lpstr>
      <vt:lpstr>HOLDING TONICORP</vt:lpstr>
      <vt:lpstr>CONCLINA</vt:lpstr>
      <vt:lpstr>SUPERDEPORTE</vt:lpstr>
      <vt:lpstr>MULTIBG</vt:lpstr>
      <vt:lpstr>CTH</vt:lpstr>
      <vt:lpstr>BANCO PRODUBANCO</vt:lpstr>
      <vt:lpstr>BANCO SOLIDARIO</vt:lpstr>
      <vt:lpstr>BANCO PICHINCHA</vt:lpstr>
      <vt:lpstr>BANCO GUAYAQUIL</vt:lpstr>
      <vt:lpstr>BANCO BOLIVARIANO</vt:lpstr>
      <vt:lpstr>BANCO AMAZONAS</vt:lpstr>
      <vt:lpstr>CAMPSANA</vt:lpstr>
      <vt:lpstr>CEPSA</vt:lpstr>
      <vt:lpstr>CIALCO</vt:lpstr>
      <vt:lpstr>LA FAVORITA</vt:lpstr>
      <vt:lpstr>HOTEL COLON CONTINENTAL</vt:lpstr>
      <vt:lpstr>DOLMEN</vt:lpstr>
      <vt:lpstr>SURPAPELCORP</vt:lpstr>
      <vt:lpstr>SAN CARLOS</vt:lpstr>
      <vt:lpstr>HOLCIM</vt:lpstr>
      <vt:lpstr>INDUSTRIAS ALES</vt:lpstr>
      <vt:lpstr>CRIDESA</vt:lpstr>
      <vt:lpstr>CONTINENTAL TIRE</vt:lpstr>
      <vt:lpstr>BEVERAGE BRANDS</vt:lpstr>
      <vt:lpstr>CERVECERIA NACIONAL</vt:lpstr>
      <vt:lpstr>CEMENTOS UNACEM</vt:lpstr>
      <vt:lpstr>SIEMPREVERDE</vt:lpstr>
      <vt:lpstr>RETRATOREC</vt:lpstr>
      <vt:lpstr>NATLUK</vt:lpstr>
      <vt:lpstr>VALLE GRANDE FORESTAL</vt:lpstr>
      <vt:lpstr>ENSENADA FORESTAL</vt:lpstr>
      <vt:lpstr>ALICOSTA BK HOLDING</vt:lpstr>
      <vt:lpstr>RIO GRANDE FORESTAL</vt:lpstr>
      <vt:lpstr>VANGUARDIA FORESTAL</vt:lpstr>
      <vt:lpstr>CUMBRE FORESTAL</vt:lpstr>
      <vt:lpstr>CERRO ALTO FORESTAL</vt:lpstr>
      <vt:lpstr>SABANA FORESTAL</vt:lpstr>
      <vt:lpstr>COLINA FORESTAL</vt:lpstr>
      <vt:lpstr>ESTANCIA FORESTAL</vt:lpstr>
      <vt:lpstr>SENDERO FORESTAL</vt:lpstr>
      <vt:lpstr>REFUGIO FORESTAL</vt:lpstr>
      <vt:lpstr>CAMPIÑA FORESTAL</vt:lpstr>
      <vt:lpstr>CERRO VERDE</vt:lpstr>
      <vt:lpstr>RESERVA FORESTAL</vt:lpstr>
      <vt:lpstr>EL TECAL</vt:lpstr>
      <vt:lpstr>MERIZA</vt:lpstr>
      <vt:lpstr>RIO CONGO</vt:lpstr>
      <vt:lpstr>'EL TECAL'!divacciones</vt:lpstr>
      <vt:lpstr>MERIZA!divacciones</vt:lpstr>
      <vt:lpstr>'RIO CONGO'!divacciones</vt:lpstr>
      <vt:lpstr>divacciones</vt:lpstr>
    </vt:vector>
  </TitlesOfParts>
  <Company>Bolsa de Valores de Guayaquil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Mendoza</dc:creator>
  <cp:keywords>ClassificationData:&lt;BVG:Información pública&gt;</cp:keywords>
  <cp:lastModifiedBy>Fabricio Arellano</cp:lastModifiedBy>
  <cp:lastPrinted>2004-10-11T21:33:51Z</cp:lastPrinted>
  <dcterms:created xsi:type="dcterms:W3CDTF">2004-10-08T17:32:39Z</dcterms:created>
  <dcterms:modified xsi:type="dcterms:W3CDTF">2025-10-14T16:26:04Z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VG">
    <vt:lpwstr>Información pública</vt:lpwstr>
  </property>
  <property fmtid="{D5CDD505-2E9C-101B-9397-08002B2CF9AE}" pid="3" name="ClassifiedBy">
    <vt:lpwstr>BVGDOMAIN\Farellano</vt:lpwstr>
  </property>
  <property fmtid="{D5CDD505-2E9C-101B-9397-08002B2CF9AE}" pid="4" name="ClassificationHost">
    <vt:lpwstr>OPEBVG131.BVGDOMAIN.FIN.EC</vt:lpwstr>
  </property>
  <property fmtid="{D5CDD505-2E9C-101B-9397-08002B2CF9AE}" pid="5" name="ClassificationDate">
    <vt:lpwstr> 13/03/2024 12:07:22 p. m.</vt:lpwstr>
  </property>
  <property fmtid="{D5CDD505-2E9C-101B-9397-08002B2CF9AE}" pid="6" name="ClassificationGUID">
    <vt:lpwstr>{ac5e22e8-d0c3-47aa-868c-b8bf275f86cc}</vt:lpwstr>
  </property>
</Properties>
</file>