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charts/chart21.xml" ContentType="application/vnd.openxmlformats-officedocument.drawingml.chart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charts/chart33.xml" ContentType="application/vnd.openxmlformats-officedocument.drawingml.chart+xml"/>
  <Override PartName="/xl/drawings/drawing37.xml" ContentType="application/vnd.openxmlformats-officedocument.drawingml.chartshapes+xml"/>
  <Override PartName="/xl/charts/chart34.xml" ContentType="application/vnd.openxmlformats-officedocument.drawingml.chart+xml"/>
  <Override PartName="/xl/drawings/drawing38.xml" ContentType="application/vnd.openxmlformats-officedocument.drawingml.chartshapes+xml"/>
  <Override PartName="/xl/charts/chart35.xml" ContentType="application/vnd.openxmlformats-officedocument.drawingml.chart+xml"/>
  <Override PartName="/xl/drawings/drawing39.xml" ContentType="application/vnd.openxmlformats-officedocument.drawingml.chartshapes+xml"/>
  <Override PartName="/xl/charts/chart36.xml" ContentType="application/vnd.openxmlformats-officedocument.drawingml.chart+xml"/>
  <Override PartName="/xl/drawings/drawing40.xml" ContentType="application/vnd.openxmlformats-officedocument.drawingml.chartshapes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charts/chart38.xml" ContentType="application/vnd.openxmlformats-officedocument.drawingml.chart+xml"/>
  <Override PartName="/xl/drawings/drawing42.xml" ContentType="application/vnd.openxmlformats-officedocument.drawingml.chartshapes+xml"/>
  <Override PartName="/xl/charts/chart39.xml" ContentType="application/vnd.openxmlformats-officedocument.drawingml.chart+xml"/>
  <Override PartName="/xl/drawings/drawing43.xml" ContentType="application/vnd.openxmlformats-officedocument.drawingml.chartshapes+xml"/>
  <Override PartName="/xl/charts/chart40.xml" ContentType="application/vnd.openxmlformats-officedocument.drawingml.chart+xml"/>
  <Override PartName="/xl/drawings/drawing44.xml" ContentType="application/vnd.openxmlformats-officedocument.drawingml.chartshapes+xml"/>
  <Override PartName="/xl/charts/chart41.xml" ContentType="application/vnd.openxmlformats-officedocument.drawingml.chart+xml"/>
  <Override PartName="/xl/drawings/drawing45.xml" ContentType="application/vnd.openxmlformats-officedocument.drawingml.chartshapes+xml"/>
  <Override PartName="/xl/charts/chart42.xml" ContentType="application/vnd.openxmlformats-officedocument.drawingml.chart+xml"/>
  <Override PartName="/xl/drawings/drawing46.xml" ContentType="application/vnd.openxmlformats-officedocument.drawingml.chartshapes+xml"/>
  <Override PartName="/xl/charts/chart43.xml" ContentType="application/vnd.openxmlformats-officedocument.drawingml.chart+xml"/>
  <Override PartName="/xl/drawings/drawing47.xml" ContentType="application/vnd.openxmlformats-officedocument.drawingml.chartshapes+xml"/>
  <Override PartName="/xl/charts/chart44.xml" ContentType="application/vnd.openxmlformats-officedocument.drawingml.chart+xml"/>
  <Override PartName="/xl/drawings/drawing48.xml" ContentType="application/vnd.openxmlformats-officedocument.drawingml.chartshapes+xml"/>
  <Override PartName="/xl/charts/chart45.xml" ContentType="application/vnd.openxmlformats-officedocument.drawingml.chart+xml"/>
  <Override PartName="/xl/drawings/drawing49.xml" ContentType="application/vnd.openxmlformats-officedocument.drawingml.chartshapes+xml"/>
  <Override PartName="/xl/charts/chart46.xml" ContentType="application/vnd.openxmlformats-officedocument.drawingml.chart+xml"/>
  <Override PartName="/xl/drawings/drawing50.xml" ContentType="application/vnd.openxmlformats-officedocument.drawingml.chartshapes+xml"/>
  <Override PartName="/xl/charts/chart47.xml" ContentType="application/vnd.openxmlformats-officedocument.drawingml.chart+xml"/>
  <Override PartName="/xl/drawings/drawing51.xml" ContentType="application/vnd.openxmlformats-officedocument.drawingml.chartshapes+xml"/>
  <Override PartName="/xl/charts/chart48.xml" ContentType="application/vnd.openxmlformats-officedocument.drawingml.chart+xml"/>
  <Override PartName="/xl/drawings/drawing52.xml" ContentType="application/vnd.openxmlformats-officedocument.drawingml.chartshapes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charts/chart50.xml" ContentType="application/vnd.openxmlformats-officedocument.drawingml.chart+xml"/>
  <Override PartName="/xl/drawings/drawing54.xml" ContentType="application/vnd.openxmlformats-officedocument.drawingml.chartshapes+xml"/>
  <Override PartName="/xl/charts/chart51.xml" ContentType="application/vnd.openxmlformats-officedocument.drawingml.chart+xml"/>
  <Override PartName="/xl/drawings/drawing55.xml" ContentType="application/vnd.openxmlformats-officedocument.drawingml.chartshapes+xml"/>
  <Override PartName="/xl/charts/chart52.xml" ContentType="application/vnd.openxmlformats-officedocument.drawingml.chart+xml"/>
  <Override PartName="/xl/drawings/drawing56.xml" ContentType="application/vnd.openxmlformats-officedocument.drawingml.chartshapes+xml"/>
  <Override PartName="/xl/charts/chart53.xml" ContentType="application/vnd.openxmlformats-officedocument.drawingml.chart+xml"/>
  <Override PartName="/xl/drawings/drawing57.xml" ContentType="application/vnd.openxmlformats-officedocument.drawingml.chartshapes+xml"/>
  <Override PartName="/xl/charts/chart54.xml" ContentType="application/vnd.openxmlformats-officedocument.drawingml.chart+xml"/>
  <Override PartName="/xl/drawings/drawing58.xml" ContentType="application/vnd.openxmlformats-officedocument.drawingml.chartshapes+xml"/>
  <Override PartName="/xl/charts/chart55.xml" ContentType="application/vnd.openxmlformats-officedocument.drawingml.chart+xml"/>
  <Override PartName="/xl/drawings/drawing59.xml" ContentType="application/vnd.openxmlformats-officedocument.drawingml.chartshapes+xml"/>
  <Override PartName="/xl/charts/chart56.xml" ContentType="application/vnd.openxmlformats-officedocument.drawingml.chart+xml"/>
  <Override PartName="/xl/drawings/drawing60.xml" ContentType="application/vnd.openxmlformats-officedocument.drawingml.chartshapes+xml"/>
  <Override PartName="/xl/charts/chart57.xml" ContentType="application/vnd.openxmlformats-officedocument.drawingml.chart+xml"/>
  <Override PartName="/xl/drawings/drawing61.xml" ContentType="application/vnd.openxmlformats-officedocument.drawingml.chartshapes+xml"/>
  <Override PartName="/xl/charts/chart58.xml" ContentType="application/vnd.openxmlformats-officedocument.drawingml.chart+xml"/>
  <Override PartName="/xl/drawings/drawing62.xml" ContentType="application/vnd.openxmlformats-officedocument.drawingml.chartshapes+xml"/>
  <Override PartName="/xl/charts/chart59.xml" ContentType="application/vnd.openxmlformats-officedocument.drawingml.chart+xml"/>
  <Override PartName="/xl/drawings/drawing63.xml" ContentType="application/vnd.openxmlformats-officedocument.drawingml.chartshapes+xml"/>
  <Override PartName="/xl/charts/chart60.xml" ContentType="application/vnd.openxmlformats-officedocument.drawingml.chart+xml"/>
  <Override PartName="/xl/drawings/drawing64.xml" ContentType="application/vnd.openxmlformats-officedocument.drawingml.chartshapes+xml"/>
  <Override PartName="/xl/charts/chart61.xml" ContentType="application/vnd.openxmlformats-officedocument.drawingml.chart+xml"/>
  <Override PartName="/xl/drawings/drawing65.xml" ContentType="application/vnd.openxmlformats-officedocument.drawingml.chartshapes+xml"/>
  <Override PartName="/xl/charts/chart62.xml" ContentType="application/vnd.openxmlformats-officedocument.drawingml.chart+xml"/>
  <Override PartName="/xl/drawings/drawing66.xml" ContentType="application/vnd.openxmlformats-officedocument.drawingml.chartshapes+xml"/>
  <Override PartName="/xl/charts/chart63.xml" ContentType="application/vnd.openxmlformats-officedocument.drawingml.chart+xml"/>
  <Override PartName="/xl/drawings/drawing67.xml" ContentType="application/vnd.openxmlformats-officedocument.drawingml.chartshapes+xml"/>
  <Override PartName="/xl/charts/chart64.xml" ContentType="application/vnd.openxmlformats-officedocument.drawingml.chart+xml"/>
  <Override PartName="/xl/drawings/drawing68.xml" ContentType="application/vnd.openxmlformats-officedocument.drawingml.chartshapes+xml"/>
  <Override PartName="/xl/charts/chart65.xml" ContentType="application/vnd.openxmlformats-officedocument.drawingml.chart+xml"/>
  <Override PartName="/xl/drawings/drawing69.xml" ContentType="application/vnd.openxmlformats-officedocument.drawingml.chartshapes+xml"/>
  <Override PartName="/xl/charts/chart66.xml" ContentType="application/vnd.openxmlformats-officedocument.drawingml.chart+xml"/>
  <Override PartName="/xl/drawings/drawing70.xml" ContentType="application/vnd.openxmlformats-officedocument.drawingml.chartshapes+xml"/>
  <Override PartName="/xl/charts/chart67.xml" ContentType="application/vnd.openxmlformats-officedocument.drawingml.chart+xml"/>
  <Override PartName="/xl/drawings/drawing71.xml" ContentType="application/vnd.openxmlformats-officedocument.drawingml.chartshapes+xml"/>
  <Override PartName="/xl/charts/chart68.xml" ContentType="application/vnd.openxmlformats-officedocument.drawingml.chart+xml"/>
  <Override PartName="/xl/drawings/drawing72.xml" ContentType="application/vnd.openxmlformats-officedocument.drawingml.chartshapes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drawings/drawing295.xml" ContentType="application/vnd.openxmlformats-officedocument.drawing+xml"/>
  <Override PartName="/xl/charts/chart291.xml" ContentType="application/vnd.openxmlformats-officedocument.drawingml.chart+xml"/>
  <Override PartName="/xl/drawings/drawing296.xml" ContentType="application/vnd.openxmlformats-officedocument.drawingml.chartshapes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93439C79-077B-4D18-A833-4F1FF21E9E51}" xr6:coauthVersionLast="47" xr6:coauthVersionMax="47" xr10:uidLastSave="{00000000-0000-0000-0000-000000000000}"/>
  <bookViews>
    <workbookView xWindow="-120" yWindow="-120" windowWidth="20730" windowHeight="11040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8" r:id="rId6"/>
    <sheet name="CV Acumulado" sheetId="12" r:id="rId7"/>
    <sheet name="Operaciones (mes)" sheetId="10" r:id="rId8"/>
    <sheet name="Titulos (mes)" sheetId="11" r:id="rId9"/>
  </sheets>
  <externalReferences>
    <externalReference r:id="rId10"/>
  </externalReferences>
  <definedNames>
    <definedName name="_xlnm.Print_Area" localSheetId="2">BVGInfo!$B$2:$E$18</definedName>
    <definedName name="_xlnm.Print_Area" localSheetId="6">'CV Acumulado'!$B$2:$P$54</definedName>
    <definedName name="_xlnm.Print_Area" localSheetId="5">'CV Mes'!$B$2:$P$54</definedName>
    <definedName name="_xlnm.Print_Area" localSheetId="4">Nacional!$B$3:$F$65</definedName>
    <definedName name="_xlnm.Print_Area" localSheetId="7">'Operaciones (mes)'!$B$2:$M$603</definedName>
    <definedName name="_xlnm.Print_Area" localSheetId="3">Titulos!$B$2:$I$60</definedName>
    <definedName name="_xlnm.Print_Area" localSheetId="8">'Titulos (mes)'!$B$2:$G$37</definedName>
    <definedName name="_xlnm.Print_Area" localSheetId="1">'Total Mensual'!$B$2:$G$67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96" i="10" l="1"/>
  <c r="L596" i="10"/>
  <c r="K596" i="10"/>
  <c r="J596" i="10"/>
  <c r="M594" i="10"/>
  <c r="L594" i="10"/>
  <c r="K594" i="10"/>
  <c r="J594" i="10"/>
  <c r="M36" i="10" l="1"/>
  <c r="L36" i="10"/>
  <c r="K36" i="10"/>
  <c r="J36" i="10"/>
  <c r="C35" i="11" l="1"/>
  <c r="M31" i="10"/>
  <c r="L31" i="10"/>
  <c r="K31" i="10"/>
  <c r="J31" i="10"/>
  <c r="J12" i="10" l="1"/>
  <c r="K12" i="10"/>
  <c r="L12" i="10"/>
  <c r="M12" i="10"/>
  <c r="F39" i="4"/>
  <c r="F38" i="4"/>
  <c r="F40" i="4" s="1"/>
  <c r="D40" i="4" l="1"/>
  <c r="K50" i="4" l="1"/>
  <c r="K49" i="4"/>
  <c r="K48" i="4"/>
  <c r="J49" i="4"/>
  <c r="J48" i="4"/>
  <c r="K21" i="4"/>
  <c r="K20" i="4"/>
  <c r="J21" i="4"/>
  <c r="J20" i="4"/>
  <c r="F11" i="4"/>
  <c r="G11" i="4" s="1"/>
  <c r="F10" i="4"/>
  <c r="G10" i="4" s="1"/>
  <c r="D12" i="4"/>
  <c r="K22" i="4" s="1"/>
  <c r="C12" i="4"/>
  <c r="J22" i="4" s="1"/>
  <c r="F12" i="4" l="1"/>
  <c r="G12" i="4" s="1"/>
  <c r="M23" i="10"/>
  <c r="L23" i="10"/>
  <c r="K23" i="10"/>
  <c r="J23" i="10"/>
  <c r="L33" i="12"/>
  <c r="J33" i="12"/>
  <c r="H33" i="12"/>
  <c r="F33" i="12"/>
  <c r="F52" i="12" s="1"/>
  <c r="N33" i="12"/>
  <c r="O33" i="12"/>
  <c r="O46" i="12"/>
  <c r="N46" i="12"/>
  <c r="L46" i="12"/>
  <c r="J46" i="12"/>
  <c r="H46" i="12"/>
  <c r="F46" i="12"/>
  <c r="N52" i="12" l="1"/>
  <c r="O52" i="12"/>
  <c r="L52" i="12"/>
  <c r="M23" i="12" s="1"/>
  <c r="J52" i="12"/>
  <c r="K23" i="12" s="1"/>
  <c r="H52" i="12"/>
  <c r="I18" i="12" s="1"/>
  <c r="K26" i="12"/>
  <c r="K16" i="12"/>
  <c r="K27" i="12"/>
  <c r="K43" i="12"/>
  <c r="K14" i="12"/>
  <c r="K25" i="12"/>
  <c r="K20" i="12"/>
  <c r="G52" i="12"/>
  <c r="G29" i="12"/>
  <c r="G17" i="12"/>
  <c r="G6" i="12"/>
  <c r="G27" i="12"/>
  <c r="G43" i="12"/>
  <c r="G14" i="12"/>
  <c r="G42" i="12"/>
  <c r="G41" i="12"/>
  <c r="G13" i="12"/>
  <c r="G21" i="12"/>
  <c r="G10" i="12"/>
  <c r="G20" i="12"/>
  <c r="G9" i="12"/>
  <c r="G31" i="12"/>
  <c r="G18" i="12"/>
  <c r="G46" i="12"/>
  <c r="G28" i="12"/>
  <c r="G16" i="12"/>
  <c r="G44" i="12"/>
  <c r="G15" i="12"/>
  <c r="G26" i="12"/>
  <c r="G25" i="12"/>
  <c r="G24" i="12"/>
  <c r="G38" i="12"/>
  <c r="G33" i="12"/>
  <c r="G8" i="12"/>
  <c r="G7" i="12"/>
  <c r="G40" i="12"/>
  <c r="G23" i="12"/>
  <c r="G12" i="12"/>
  <c r="G39" i="12"/>
  <c r="G22" i="12"/>
  <c r="G11" i="12"/>
  <c r="G19" i="12"/>
  <c r="G30" i="12"/>
  <c r="D46" i="12"/>
  <c r="K30" i="12" l="1"/>
  <c r="I9" i="12"/>
  <c r="I29" i="12"/>
  <c r="I40" i="12"/>
  <c r="K18" i="12"/>
  <c r="K8" i="12"/>
  <c r="K38" i="12"/>
  <c r="K31" i="12"/>
  <c r="K22" i="12"/>
  <c r="K10" i="12"/>
  <c r="I22" i="12"/>
  <c r="I17" i="12"/>
  <c r="I33" i="12"/>
  <c r="M31" i="12"/>
  <c r="M18" i="12"/>
  <c r="M10" i="12"/>
  <c r="M42" i="12"/>
  <c r="M41" i="12"/>
  <c r="M21" i="12"/>
  <c r="M46" i="12"/>
  <c r="M44" i="12"/>
  <c r="M16" i="12"/>
  <c r="M33" i="12"/>
  <c r="M29" i="12"/>
  <c r="M13" i="12"/>
  <c r="M24" i="12"/>
  <c r="K19" i="12"/>
  <c r="K12" i="12"/>
  <c r="K42" i="12"/>
  <c r="K44" i="12"/>
  <c r="K40" i="12"/>
  <c r="K52" i="12"/>
  <c r="K46" i="12"/>
  <c r="K13" i="12"/>
  <c r="K24" i="12"/>
  <c r="K28" i="12"/>
  <c r="K39" i="12"/>
  <c r="K6" i="12"/>
  <c r="K17" i="12"/>
  <c r="K29" i="12"/>
  <c r="K33" i="12"/>
  <c r="K41" i="12"/>
  <c r="I10" i="12"/>
  <c r="I41" i="12"/>
  <c r="I13" i="12"/>
  <c r="I25" i="12"/>
  <c r="I42" i="12"/>
  <c r="I15" i="12"/>
  <c r="I8" i="12"/>
  <c r="I27" i="12"/>
  <c r="I19" i="12"/>
  <c r="I14" i="12"/>
  <c r="I30" i="12"/>
  <c r="I28" i="12"/>
  <c r="I31" i="12"/>
  <c r="I46" i="12"/>
  <c r="M38" i="12"/>
  <c r="K15" i="12"/>
  <c r="K7" i="12"/>
  <c r="I44" i="12"/>
  <c r="I12" i="12"/>
  <c r="I43" i="12"/>
  <c r="I16" i="12"/>
  <c r="I23" i="12"/>
  <c r="I6" i="12"/>
  <c r="M39" i="12"/>
  <c r="M25" i="12"/>
  <c r="M14" i="12"/>
  <c r="M26" i="12"/>
  <c r="I20" i="12"/>
  <c r="I38" i="12"/>
  <c r="I26" i="12"/>
  <c r="I21" i="12"/>
  <c r="I11" i="12"/>
  <c r="I7" i="12"/>
  <c r="I39" i="12"/>
  <c r="I24" i="12"/>
  <c r="M28" i="12"/>
  <c r="M8" i="12"/>
  <c r="M43" i="12"/>
  <c r="M19" i="12"/>
  <c r="M15" i="12"/>
  <c r="M6" i="12"/>
  <c r="M9" i="12"/>
  <c r="M27" i="12"/>
  <c r="M17" i="12"/>
  <c r="M7" i="12"/>
  <c r="M11" i="12"/>
  <c r="M30" i="12"/>
  <c r="M12" i="12"/>
  <c r="M40" i="12"/>
  <c r="M20" i="12"/>
  <c r="K9" i="12"/>
  <c r="K21" i="12"/>
  <c r="K11" i="12"/>
  <c r="M22" i="12"/>
  <c r="D33" i="12"/>
  <c r="O46" i="8"/>
  <c r="N46" i="8"/>
  <c r="L46" i="8"/>
  <c r="J46" i="8"/>
  <c r="H46" i="8"/>
  <c r="O33" i="8"/>
  <c r="N33" i="8"/>
  <c r="L33" i="8"/>
  <c r="J33" i="8"/>
  <c r="H33" i="8"/>
  <c r="F33" i="8"/>
  <c r="F52" i="8" s="1"/>
  <c r="F46" i="8"/>
  <c r="F34" i="7"/>
  <c r="F33" i="7"/>
  <c r="E35" i="7"/>
  <c r="D35" i="7"/>
  <c r="F6" i="7"/>
  <c r="F5" i="7"/>
  <c r="E7" i="7"/>
  <c r="D7" i="7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3" i="6"/>
  <c r="G21" i="6"/>
  <c r="G20" i="6"/>
  <c r="G19" i="6"/>
  <c r="G18" i="6"/>
  <c r="G17" i="6"/>
  <c r="G16" i="6"/>
  <c r="G15" i="6"/>
  <c r="G13" i="6"/>
  <c r="G12" i="6"/>
  <c r="G11" i="6"/>
  <c r="G10" i="6"/>
  <c r="G9" i="6"/>
  <c r="G8" i="6"/>
  <c r="G7" i="6"/>
  <c r="G6" i="6"/>
  <c r="G5" i="6"/>
  <c r="E25" i="6"/>
  <c r="F15" i="6" s="1"/>
  <c r="C25" i="6"/>
  <c r="D15" i="6" s="1"/>
  <c r="E14" i="5"/>
  <c r="E13" i="5"/>
  <c r="E12" i="5"/>
  <c r="E11" i="5"/>
  <c r="E10" i="5"/>
  <c r="E9" i="5"/>
  <c r="E8" i="5"/>
  <c r="E7" i="5"/>
  <c r="E6" i="5"/>
  <c r="E5" i="5"/>
  <c r="E4" i="5"/>
  <c r="G39" i="4"/>
  <c r="G38" i="4"/>
  <c r="C40" i="4"/>
  <c r="J50" i="4" s="1"/>
  <c r="F35" i="7" l="1"/>
  <c r="I52" i="12"/>
  <c r="D18" i="6"/>
  <c r="M52" i="12"/>
  <c r="D20" i="6"/>
  <c r="F7" i="7"/>
  <c r="D23" i="6"/>
  <c r="D5" i="6"/>
  <c r="D6" i="6"/>
  <c r="D9" i="6"/>
  <c r="D8" i="6"/>
  <c r="D11" i="6"/>
  <c r="D16" i="6"/>
  <c r="D21" i="6"/>
  <c r="D17" i="6"/>
  <c r="H25" i="6"/>
  <c r="G40" i="4"/>
  <c r="N52" i="8"/>
  <c r="O52" i="8"/>
  <c r="L52" i="8"/>
  <c r="J52" i="8"/>
  <c r="K33" i="8" s="1"/>
  <c r="H52" i="8"/>
  <c r="G22" i="8"/>
  <c r="G42" i="8"/>
  <c r="G7" i="8"/>
  <c r="G6" i="8"/>
  <c r="F7" i="6"/>
  <c r="F19" i="6"/>
  <c r="F8" i="6"/>
  <c r="F20" i="6"/>
  <c r="I25" i="6"/>
  <c r="F17" i="6"/>
  <c r="F18" i="6"/>
  <c r="F9" i="6"/>
  <c r="F21" i="6"/>
  <c r="F10" i="6"/>
  <c r="F22" i="6"/>
  <c r="F12" i="6"/>
  <c r="F6" i="6"/>
  <c r="F13" i="6"/>
  <c r="F14" i="6"/>
  <c r="F16" i="6"/>
  <c r="F5" i="6"/>
  <c r="F11" i="6"/>
  <c r="F23" i="6"/>
  <c r="D7" i="6"/>
  <c r="D19" i="6"/>
  <c r="D10" i="6"/>
  <c r="D22" i="6"/>
  <c r="D12" i="6"/>
  <c r="D13" i="6"/>
  <c r="G25" i="6"/>
  <c r="D14" i="6"/>
  <c r="D52" i="12"/>
  <c r="G26" i="8"/>
  <c r="G33" i="8"/>
  <c r="D33" i="8"/>
  <c r="D46" i="8"/>
  <c r="G14" i="8"/>
  <c r="G15" i="8"/>
  <c r="G10" i="8"/>
  <c r="G28" i="8"/>
  <c r="G11" i="8"/>
  <c r="G29" i="8"/>
  <c r="G30" i="8"/>
  <c r="G16" i="8"/>
  <c r="G38" i="8"/>
  <c r="G17" i="8"/>
  <c r="G39" i="8"/>
  <c r="G18" i="8"/>
  <c r="G43" i="8"/>
  <c r="G20" i="8"/>
  <c r="G44" i="8"/>
  <c r="G21" i="8"/>
  <c r="G46" i="8"/>
  <c r="G9" i="8"/>
  <c r="G27" i="8"/>
  <c r="G8" i="8"/>
  <c r="G19" i="8"/>
  <c r="G31" i="8"/>
  <c r="G12" i="8"/>
  <c r="G23" i="8"/>
  <c r="G40" i="8"/>
  <c r="G13" i="8"/>
  <c r="G24" i="8"/>
  <c r="G41" i="8"/>
  <c r="G25" i="8"/>
  <c r="D25" i="6" l="1"/>
  <c r="M20" i="8"/>
  <c r="M9" i="8"/>
  <c r="M31" i="8"/>
  <c r="M19" i="8"/>
  <c r="M8" i="8"/>
  <c r="M16" i="8"/>
  <c r="M25" i="8"/>
  <c r="M24" i="8"/>
  <c r="M40" i="8"/>
  <c r="M39" i="8"/>
  <c r="M21" i="8"/>
  <c r="M30" i="8"/>
  <c r="M18" i="8"/>
  <c r="M7" i="8"/>
  <c r="M28" i="8"/>
  <c r="M22" i="8"/>
  <c r="M29" i="8"/>
  <c r="M17" i="8"/>
  <c r="M6" i="8"/>
  <c r="M46" i="8"/>
  <c r="M42" i="8"/>
  <c r="M13" i="8"/>
  <c r="M12" i="8"/>
  <c r="M10" i="8"/>
  <c r="M44" i="8"/>
  <c r="M27" i="8"/>
  <c r="M15" i="8"/>
  <c r="M43" i="8"/>
  <c r="M26" i="8"/>
  <c r="M14" i="8"/>
  <c r="M41" i="8"/>
  <c r="M23" i="8"/>
  <c r="M11" i="8"/>
  <c r="M38" i="8"/>
  <c r="M33" i="8"/>
  <c r="K40" i="8"/>
  <c r="K23" i="8"/>
  <c r="K12" i="8"/>
  <c r="K11" i="8"/>
  <c r="K44" i="8"/>
  <c r="K39" i="8"/>
  <c r="K22" i="8"/>
  <c r="K26" i="8"/>
  <c r="K13" i="8"/>
  <c r="K38" i="8"/>
  <c r="K21" i="8"/>
  <c r="K10" i="8"/>
  <c r="K20" i="8"/>
  <c r="K9" i="8"/>
  <c r="K16" i="8"/>
  <c r="K15" i="8"/>
  <c r="K42" i="8"/>
  <c r="K24" i="8"/>
  <c r="K31" i="8"/>
  <c r="K19" i="8"/>
  <c r="K8" i="8"/>
  <c r="K30" i="8"/>
  <c r="K18" i="8"/>
  <c r="K7" i="8"/>
  <c r="K28" i="8"/>
  <c r="K27" i="8"/>
  <c r="K25" i="8"/>
  <c r="K41" i="8"/>
  <c r="K29" i="8"/>
  <c r="K17" i="8"/>
  <c r="K6" i="8"/>
  <c r="K46" i="8"/>
  <c r="K52" i="8" s="1"/>
  <c r="K14" i="8"/>
  <c r="K43" i="8"/>
  <c r="I41" i="8"/>
  <c r="I40" i="8"/>
  <c r="I39" i="8"/>
  <c r="I43" i="8"/>
  <c r="I38" i="8"/>
  <c r="I42" i="8"/>
  <c r="I46" i="8"/>
  <c r="I44" i="8"/>
  <c r="I20" i="8"/>
  <c r="I9" i="8"/>
  <c r="I15" i="8"/>
  <c r="I22" i="8"/>
  <c r="I31" i="8"/>
  <c r="I19" i="8"/>
  <c r="I8" i="8"/>
  <c r="I6" i="8"/>
  <c r="I30" i="8"/>
  <c r="I18" i="8"/>
  <c r="I7" i="8"/>
  <c r="I27" i="8"/>
  <c r="I23" i="8"/>
  <c r="I21" i="8"/>
  <c r="I29" i="8"/>
  <c r="I17" i="8"/>
  <c r="I14" i="8"/>
  <c r="I24" i="8"/>
  <c r="I12" i="8"/>
  <c r="I28" i="8"/>
  <c r="I16" i="8"/>
  <c r="I26" i="8"/>
  <c r="I25" i="8"/>
  <c r="I13" i="8"/>
  <c r="I11" i="8"/>
  <c r="I10" i="8"/>
  <c r="I33" i="8"/>
  <c r="G52" i="8"/>
  <c r="F25" i="6"/>
  <c r="E33" i="12"/>
  <c r="E39" i="12"/>
  <c r="E46" i="12"/>
  <c r="E44" i="12"/>
  <c r="E43" i="12"/>
  <c r="E42" i="12"/>
  <c r="E41" i="12"/>
  <c r="E40" i="12"/>
  <c r="E38" i="12"/>
  <c r="E26" i="12"/>
  <c r="E29" i="12"/>
  <c r="E28" i="12"/>
  <c r="E6" i="12"/>
  <c r="E30" i="12"/>
  <c r="E14" i="12"/>
  <c r="E22" i="12"/>
  <c r="E24" i="12"/>
  <c r="E17" i="12"/>
  <c r="E27" i="12"/>
  <c r="E18" i="12"/>
  <c r="E25" i="12"/>
  <c r="E31" i="12"/>
  <c r="E15" i="12"/>
  <c r="E20" i="12"/>
  <c r="E16" i="12"/>
  <c r="E10" i="12"/>
  <c r="E7" i="12"/>
  <c r="E19" i="12"/>
  <c r="E21" i="12"/>
  <c r="E8" i="12"/>
  <c r="E11" i="12"/>
  <c r="E12" i="12"/>
  <c r="E9" i="12"/>
  <c r="E23" i="12"/>
  <c r="E13" i="12"/>
  <c r="D52" i="8"/>
  <c r="E28" i="8" s="1"/>
  <c r="M52" i="8" l="1"/>
  <c r="I52" i="8"/>
  <c r="E52" i="12"/>
  <c r="E25" i="8"/>
  <c r="E24" i="8"/>
  <c r="E12" i="8"/>
  <c r="E19" i="8"/>
  <c r="E20" i="8"/>
  <c r="E44" i="8"/>
  <c r="E29" i="8"/>
  <c r="E33" i="8"/>
  <c r="E39" i="8"/>
  <c r="E15" i="8"/>
  <c r="E31" i="8"/>
  <c r="E14" i="8"/>
  <c r="E18" i="8"/>
  <c r="E11" i="8"/>
  <c r="E21" i="8"/>
  <c r="E42" i="8"/>
  <c r="E30" i="8"/>
  <c r="E6" i="8"/>
  <c r="E13" i="8"/>
  <c r="E8" i="8"/>
  <c r="E16" i="8"/>
  <c r="E26" i="8"/>
  <c r="E27" i="8"/>
  <c r="E46" i="8"/>
  <c r="E22" i="8"/>
  <c r="E40" i="8"/>
  <c r="E43" i="8"/>
  <c r="E41" i="8"/>
  <c r="E38" i="8"/>
  <c r="E7" i="8"/>
  <c r="E17" i="8"/>
  <c r="E23" i="8"/>
  <c r="E9" i="8"/>
  <c r="E10" i="8"/>
  <c r="E52" i="8" l="1"/>
  <c r="O9" i="7"/>
  <c r="O8" i="7"/>
  <c r="O13" i="7"/>
  <c r="O14" i="7"/>
  <c r="O41" i="7"/>
  <c r="P39" i="7" s="1"/>
  <c r="O46" i="7"/>
  <c r="P45" i="7" s="1"/>
  <c r="F35" i="11"/>
  <c r="F8" i="11"/>
  <c r="C8" i="11"/>
  <c r="G35" i="7"/>
  <c r="G34" i="7"/>
  <c r="P34" i="7"/>
  <c r="G33" i="7"/>
  <c r="P33" i="7"/>
  <c r="P19" i="7"/>
  <c r="P18" i="7"/>
  <c r="G7" i="7"/>
  <c r="O15" i="7"/>
  <c r="O10" i="7"/>
  <c r="B33" i="4"/>
  <c r="C37" i="11" l="1"/>
  <c r="G5" i="7"/>
  <c r="F37" i="11"/>
  <c r="K26" i="10"/>
  <c r="K38" i="10" s="1"/>
  <c r="L26" i="10"/>
  <c r="L38" i="10" s="1"/>
  <c r="M26" i="10"/>
  <c r="M38" i="10" s="1"/>
  <c r="J26" i="10"/>
  <c r="J38" i="10" s="1"/>
  <c r="G6" i="7"/>
  <c r="P14" i="7"/>
  <c r="P13" i="7"/>
  <c r="P44" i="7"/>
  <c r="P40" i="7"/>
  <c r="P9" i="7"/>
  <c r="D6" i="11" l="1"/>
  <c r="D18" i="11"/>
  <c r="D19" i="11"/>
  <c r="D14" i="11"/>
  <c r="D17" i="11"/>
  <c r="D15" i="11"/>
  <c r="D16" i="11"/>
  <c r="G6" i="11"/>
  <c r="G18" i="11"/>
  <c r="G17" i="11"/>
  <c r="G20" i="11"/>
  <c r="G16" i="11"/>
  <c r="G15" i="11"/>
  <c r="G14" i="11"/>
  <c r="G19" i="11"/>
  <c r="D24" i="11"/>
  <c r="D22" i="11"/>
  <c r="D20" i="11"/>
  <c r="D21" i="11"/>
  <c r="D23" i="11"/>
  <c r="G37" i="11"/>
  <c r="G24" i="11"/>
  <c r="G23" i="11"/>
  <c r="G25" i="11"/>
  <c r="G22" i="11"/>
  <c r="G21" i="11"/>
  <c r="G26" i="11"/>
  <c r="M602" i="10"/>
  <c r="L602" i="10"/>
  <c r="K602" i="10"/>
  <c r="D5" i="11"/>
  <c r="G30" i="11"/>
  <c r="G27" i="11"/>
  <c r="D11" i="11"/>
  <c r="D25" i="11"/>
  <c r="D37" i="11"/>
  <c r="G31" i="11"/>
  <c r="D30" i="11"/>
  <c r="D27" i="11"/>
  <c r="D12" i="11"/>
  <c r="G7" i="11"/>
  <c r="D34" i="11"/>
  <c r="D31" i="11"/>
  <c r="D7" i="11"/>
  <c r="G12" i="11"/>
  <c r="D28" i="11"/>
  <c r="D26" i="11"/>
  <c r="G28" i="11"/>
  <c r="D33" i="11"/>
  <c r="D32" i="11"/>
  <c r="D29" i="11"/>
  <c r="D13" i="11"/>
  <c r="G34" i="11"/>
  <c r="G33" i="11"/>
  <c r="G32" i="11"/>
  <c r="G29" i="11"/>
  <c r="G5" i="11"/>
  <c r="G11" i="11"/>
  <c r="G13" i="11"/>
  <c r="P8" i="7"/>
</calcChain>
</file>

<file path=xl/sharedStrings.xml><?xml version="1.0" encoding="utf-8"?>
<sst xmlns="http://schemas.openxmlformats.org/spreadsheetml/2006/main" count="2366" uniqueCount="606">
  <si>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</si>
  <si>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</si>
  <si>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</si>
  <si>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</si>
  <si>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</si>
  <si>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</si>
  <si>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</si>
  <si>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</si>
  <si>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</si>
  <si>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</si>
  <si>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</si>
  <si>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</si>
  <si>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</si>
  <si>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</si>
  <si>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</si>
  <si>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</si>
  <si>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</si>
  <si>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</si>
  <si>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</si>
  <si>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</si>
  <si>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</si>
  <si>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</si>
  <si>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</si>
  <si>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</si>
  <si>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</si>
  <si>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</si>
  <si>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</si>
  <si>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</si>
  <si>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</si>
  <si>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</si>
  <si>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</si>
  <si>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</si>
  <si>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</si>
  <si>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</si>
  <si>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</si>
  <si>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</si>
  <si>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</si>
  <si>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</si>
  <si>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</si>
  <si>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</si>
  <si>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</si>
  <si>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</si>
  <si>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Valor Efectivo 2022</t>
  </si>
  <si>
    <t>% Variación</t>
  </si>
  <si>
    <t>Promedio Diario 2023</t>
  </si>
  <si>
    <t>Promedio Diario 2022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</si>
  <si>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</si>
  <si>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</si>
  <si>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</si>
  <si>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</si>
  <si>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</si>
  <si>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</si>
  <si>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</si>
  <si>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</si>
  <si>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</si>
  <si>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</si>
  <si>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</si>
  <si>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</si>
  <si>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</si>
  <si>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</si>
  <si>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</si>
  <si>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</si>
  <si>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</si>
  <si>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</si>
  <si>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</si>
  <si>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</si>
  <si>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</si>
  <si>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</si>
  <si>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</si>
  <si>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</si>
  <si>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</si>
  <si>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</si>
  <si>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</si>
  <si>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</si>
  <si>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</si>
  <si>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</si>
  <si>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</si>
  <si>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</si>
  <si>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</si>
  <si>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</si>
  <si>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</si>
  <si>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</si>
  <si>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</si>
  <si>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</si>
  <si>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</si>
  <si>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</si>
  <si>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</si>
  <si>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</si>
  <si>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</si>
  <si>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</si>
  <si>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</si>
  <si>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</si>
  <si>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</si>
  <si>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</si>
  <si>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</si>
  <si>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</si>
  <si>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</si>
  <si>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</si>
  <si>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</si>
  <si>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</si>
  <si>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</si>
  <si>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</si>
  <si>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</si>
  <si>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</si>
  <si>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</si>
  <si>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</si>
  <si>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</si>
  <si>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</si>
  <si>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</si>
  <si>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</si>
  <si>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</si>
  <si>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</si>
  <si>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</si>
  <si>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</si>
  <si>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</si>
  <si>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</si>
  <si>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</si>
  <si>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</si>
  <si>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</si>
  <si>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</si>
  <si>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</si>
  <si>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</si>
  <si>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</si>
  <si>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</si>
  <si>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</si>
  <si>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</si>
  <si>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</si>
  <si>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</si>
  <si>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</si>
  <si>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</si>
  <si>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</si>
  <si>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</si>
  <si>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</si>
  <si>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</si>
  <si>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</si>
  <si>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</si>
  <si>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</si>
  <si>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</si>
  <si>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</si>
  <si>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</si>
  <si>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</si>
  <si>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</si>
  <si>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</si>
  <si>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</si>
  <si>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BANCO GUAYAQUIL</t>
  </si>
  <si>
    <t>CORPORACION FAVORITA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</si>
  <si>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</si>
  <si>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</si>
  <si>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</si>
  <si>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</si>
  <si>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</si>
  <si>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</si>
  <si>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PRODUBANCO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</si>
  <si>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</si>
  <si>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</si>
  <si>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</si>
  <si>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</si>
  <si>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VALORES DE PARTICIPACION</t>
  </si>
  <si>
    <t>TOTAL VALORES DE PARTICIPACIÓN</t>
  </si>
  <si>
    <t>TOTAL RENTA VARIABLE</t>
  </si>
  <si>
    <t xml:space="preserve">AVAL BANCARIO </t>
  </si>
  <si>
    <t xml:space="preserve">BANCO DEL AUSTRO </t>
  </si>
  <si>
    <t>$</t>
  </si>
  <si>
    <t>(1)</t>
  </si>
  <si>
    <t xml:space="preserve">BANCO GUAYAQUIL </t>
  </si>
  <si>
    <t xml:space="preserve">   175 D  </t>
  </si>
  <si>
    <t xml:space="preserve">BANCO DE MACHALA </t>
  </si>
  <si>
    <t xml:space="preserve">    94 D  </t>
  </si>
  <si>
    <t xml:space="preserve">           </t>
  </si>
  <si>
    <t>MINISTERIO DE ECONOMIA Y FINANZAS</t>
  </si>
  <si>
    <t>(2)</t>
  </si>
  <si>
    <t>BONO ACTA RESOLUTIVA 002-2022 -JUBILADOS</t>
  </si>
  <si>
    <t xml:space="preserve">CERT.TESORERIA NACIONAL    </t>
  </si>
  <si>
    <t xml:space="preserve">    91 D  </t>
  </si>
  <si>
    <t xml:space="preserve">   181 D  </t>
  </si>
  <si>
    <t xml:space="preserve">   182 D  </t>
  </si>
  <si>
    <t xml:space="preserve">    84 D  </t>
  </si>
  <si>
    <t xml:space="preserve">   180 D  </t>
  </si>
  <si>
    <t xml:space="preserve">   357 D  </t>
  </si>
  <si>
    <t xml:space="preserve">   359 D  </t>
  </si>
  <si>
    <t>BANCO INTERNACIONAL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</si>
  <si>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</si>
  <si>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</si>
  <si>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</si>
  <si>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</si>
  <si>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BANCO BOLIVARIANO </t>
  </si>
  <si>
    <t xml:space="preserve"> 1,827 D  </t>
  </si>
  <si>
    <t>PROMOTORES INMOBILIARIOS PRONOBIS</t>
  </si>
  <si>
    <t>PLASTICOS DEL LITORAL</t>
  </si>
  <si>
    <t xml:space="preserve">ENVASES DEL LITORAL </t>
  </si>
  <si>
    <t xml:space="preserve">INMOBILIARIA LAVIE </t>
  </si>
  <si>
    <t xml:space="preserve">SUPERDEPORTE </t>
  </si>
  <si>
    <t>TIENDAS INDUSTRIALES ASOCIADAS (TIA)</t>
  </si>
  <si>
    <t xml:space="preserve">DIPAC MANTA </t>
  </si>
  <si>
    <t xml:space="preserve">CORPORACION EL ROSADO </t>
  </si>
  <si>
    <t xml:space="preserve">PRODUCTORA CARTONERA </t>
  </si>
  <si>
    <t xml:space="preserve">MINUTOCORP </t>
  </si>
  <si>
    <t xml:space="preserve">BANCO AMAZONAS </t>
  </si>
  <si>
    <t xml:space="preserve">PAPEL COMERCIAL CERO CUPON </t>
  </si>
  <si>
    <t xml:space="preserve">INTEROC </t>
  </si>
  <si>
    <t xml:space="preserve">   120 D  </t>
  </si>
  <si>
    <t xml:space="preserve">    90 D  </t>
  </si>
  <si>
    <t xml:space="preserve">   358 D  </t>
  </si>
  <si>
    <t xml:space="preserve">ALMACENES BOYACA </t>
  </si>
  <si>
    <t>EMPAGRAN</t>
  </si>
  <si>
    <t>OBLIGACIONES SPLIT-UP TIPO 2</t>
  </si>
  <si>
    <t xml:space="preserve">    31 D  </t>
  </si>
  <si>
    <t xml:space="preserve">    32 D  </t>
  </si>
  <si>
    <t xml:space="preserve">CERTIFICADO DE INVERSION   </t>
  </si>
  <si>
    <t>BANECUADOR</t>
  </si>
  <si>
    <t xml:space="preserve">    35 D  </t>
  </si>
  <si>
    <t xml:space="preserve">   364 D  </t>
  </si>
  <si>
    <t xml:space="preserve">BANCO DINERS CLUB DEL ECUADOR </t>
  </si>
  <si>
    <t xml:space="preserve">CERT. INVERSION DESMATERIALIZADO        </t>
  </si>
  <si>
    <t xml:space="preserve">BANCO SOLIDARIO </t>
  </si>
  <si>
    <t xml:space="preserve">CERT. DEPOSITO A PLAZO     </t>
  </si>
  <si>
    <t xml:space="preserve">BANCO DEL PACIFICO </t>
  </si>
  <si>
    <t>BANCO DE DESARROLLO DEL ECUADOR</t>
  </si>
  <si>
    <t xml:space="preserve">VALORES TITULARIZACION CREDITICIA       </t>
  </si>
  <si>
    <t>FACTURA COMERCIAL NEGOCIABLE</t>
  </si>
  <si>
    <t xml:space="preserve">   125 D  </t>
  </si>
  <si>
    <t>TOTAL RENTA FIJA</t>
  </si>
  <si>
    <r>
      <t xml:space="preserve">(1) TEA: </t>
    </r>
    <r>
      <rPr>
        <sz val="14"/>
        <rFont val="Segoe UI Variable Display Semib"/>
      </rPr>
      <t>Tasa Efectiva Anual utilizada para papeles de Tipo I</t>
    </r>
  </si>
  <si>
    <r>
      <t xml:space="preserve">(2) TIR:  </t>
    </r>
    <r>
      <rPr>
        <sz val="11"/>
        <rFont val="Segoe UI Variable Display Semib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</si>
  <si>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</si>
  <si>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</si>
  <si>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</si>
  <si>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</si>
  <si>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</si>
  <si>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</si>
  <si>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</si>
  <si>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Banco Central del Ecuador</t>
  </si>
  <si>
    <t xml:space="preserve">BONO ACTA RESOLUTIVA 032-2019           </t>
  </si>
  <si>
    <t xml:space="preserve">   119 D  </t>
  </si>
  <si>
    <t xml:space="preserve">    30 D  </t>
  </si>
  <si>
    <t>FUROIANI OBRAS Y PROYECTOS</t>
  </si>
  <si>
    <t xml:space="preserve">POLIZAS DE ACUMULACION     </t>
  </si>
  <si>
    <t>CORPORACION FINANCIERA NACIONAL</t>
  </si>
  <si>
    <t xml:space="preserve">    41 D  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</si>
  <si>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</si>
  <si>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</si>
  <si>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</si>
  <si>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</si>
  <si>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</si>
  <si>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</si>
  <si>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</si>
  <si>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</si>
  <si>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</si>
  <si>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</si>
  <si>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 xml:space="preserve">RYC </t>
  </si>
  <si>
    <t xml:space="preserve">    34 D  </t>
  </si>
  <si>
    <t>DREAMPACK ECUADOR</t>
  </si>
  <si>
    <t xml:space="preserve">    88 D  </t>
  </si>
  <si>
    <t xml:space="preserve">    48 D  </t>
  </si>
  <si>
    <t xml:space="preserve">BANCO PICHINCHA </t>
  </si>
  <si>
    <t xml:space="preserve">   110 D  </t>
  </si>
  <si>
    <t xml:space="preserve">   103 D  </t>
  </si>
  <si>
    <t>BRIKAPITAL</t>
  </si>
  <si>
    <t>CERVECERIA NACIONAL CN</t>
  </si>
  <si>
    <t xml:space="preserve">   177 D  </t>
  </si>
  <si>
    <t xml:space="preserve">   354 D  </t>
  </si>
  <si>
    <t xml:space="preserve">    64 D  </t>
  </si>
  <si>
    <t>ADITIVOS Y ALIMENTOS  ADILISA</t>
  </si>
  <si>
    <t>INMONTE</t>
  </si>
  <si>
    <t xml:space="preserve">LIRIS </t>
  </si>
  <si>
    <t xml:space="preserve">HUMANITAS </t>
  </si>
  <si>
    <t xml:space="preserve">PROMARISCO </t>
  </si>
  <si>
    <t>CORPETROLSA</t>
  </si>
  <si>
    <t xml:space="preserve">   185 D  </t>
  </si>
  <si>
    <t xml:space="preserve">   287 D  </t>
  </si>
  <si>
    <t xml:space="preserve">   112 D  </t>
  </si>
  <si>
    <t xml:space="preserve">   124 D  </t>
  </si>
  <si>
    <t xml:space="preserve">   360 D  </t>
  </si>
  <si>
    <t xml:space="preserve">TOYOTA DEL ECUADOR </t>
  </si>
  <si>
    <t xml:space="preserve">   190 D  </t>
  </si>
  <si>
    <t xml:space="preserve">NOVACREDIT </t>
  </si>
  <si>
    <t xml:space="preserve">   129 D  </t>
  </si>
  <si>
    <t xml:space="preserve">   363 D  </t>
  </si>
  <si>
    <t xml:space="preserve">   183 D  </t>
  </si>
  <si>
    <t xml:space="preserve">    89 D  </t>
  </si>
  <si>
    <t xml:space="preserve">    43 D  </t>
  </si>
  <si>
    <t>COOPERATIVA DE AHORRO Y CRÉDITO ALIANZA DEL VALLE</t>
  </si>
  <si>
    <t xml:space="preserve">   179 D  </t>
  </si>
  <si>
    <t xml:space="preserve">   178 D  </t>
  </si>
  <si>
    <t>BANCO BOLIVARIANO</t>
  </si>
  <si>
    <t>TECAFORTUNA</t>
  </si>
  <si>
    <t>BONO ACTA RESOLUTIVA 002-2021 - JUBILADO</t>
  </si>
  <si>
    <t xml:space="preserve">   343 D  </t>
  </si>
  <si>
    <t xml:space="preserve">   186 D  </t>
  </si>
  <si>
    <t xml:space="preserve">LETRAS DE CAMBIO           </t>
  </si>
  <si>
    <t xml:space="preserve">SIMED </t>
  </si>
  <si>
    <t xml:space="preserve"> 1,053 D  </t>
  </si>
  <si>
    <t xml:space="preserve">QUIMIPAC </t>
  </si>
  <si>
    <t xml:space="preserve">OBLIGACIONES CONV.EN ACCIONES           </t>
  </si>
  <si>
    <t xml:space="preserve">   270 D  </t>
  </si>
  <si>
    <t xml:space="preserve">LA FABRIL </t>
  </si>
  <si>
    <t xml:space="preserve">   135 D  </t>
  </si>
  <si>
    <t xml:space="preserve">   152 D  </t>
  </si>
  <si>
    <t xml:space="preserve">    95 D  </t>
  </si>
  <si>
    <t xml:space="preserve">   272 D  </t>
  </si>
  <si>
    <t xml:space="preserve">   344 D  </t>
  </si>
  <si>
    <t xml:space="preserve">   122 D  </t>
  </si>
  <si>
    <t xml:space="preserve">    75 D  </t>
  </si>
  <si>
    <t xml:space="preserve">    42 D  </t>
  </si>
  <si>
    <t xml:space="preserve">   195 D  </t>
  </si>
  <si>
    <t xml:space="preserve">    77 D  </t>
  </si>
  <si>
    <t xml:space="preserve">   105 D  </t>
  </si>
  <si>
    <t xml:space="preserve">   361 D  </t>
  </si>
  <si>
    <t xml:space="preserve">   365 D  </t>
  </si>
  <si>
    <t>CAJA CENTRAL FINANCOOP</t>
  </si>
  <si>
    <t xml:space="preserve">   159 D  </t>
  </si>
  <si>
    <t>FIDEICOMISO MERCANTIL GM HOTEL</t>
  </si>
  <si>
    <t xml:space="preserve">BONO ACTA RESOLUTIVA 002-2022           </t>
  </si>
  <si>
    <t>FARMAENLACE</t>
  </si>
  <si>
    <t xml:space="preserve">SOUTH ECUAMERIDIAN </t>
  </si>
  <si>
    <t xml:space="preserve">   100 D  </t>
  </si>
  <si>
    <t xml:space="preserve">   130 D  </t>
  </si>
  <si>
    <t xml:space="preserve">   210 D  </t>
  </si>
  <si>
    <t xml:space="preserve">   184 D  </t>
  </si>
  <si>
    <t xml:space="preserve">    70 D  </t>
  </si>
  <si>
    <t xml:space="preserve">COMPUTRONSA </t>
  </si>
  <si>
    <t xml:space="preserve">   169 D  </t>
  </si>
  <si>
    <t xml:space="preserve">    74 D  </t>
  </si>
  <si>
    <t xml:space="preserve">   127 D  </t>
  </si>
  <si>
    <t xml:space="preserve">BANCO PROCREDIT </t>
  </si>
  <si>
    <t xml:space="preserve">ACEPTACION BANCARIA        </t>
  </si>
  <si>
    <t xml:space="preserve">   283 D  </t>
  </si>
  <si>
    <t xml:space="preserve">   332 D  </t>
  </si>
  <si>
    <t xml:space="preserve"> 1,057 D  </t>
  </si>
  <si>
    <t xml:space="preserve">   273 D  </t>
  </si>
  <si>
    <t>DIFARE</t>
  </si>
  <si>
    <t xml:space="preserve"> 1,812 D  </t>
  </si>
  <si>
    <t xml:space="preserve"> 1,323 D  </t>
  </si>
  <si>
    <t xml:space="preserve"> 1,391 D  </t>
  </si>
  <si>
    <t xml:space="preserve"> 1,788 D  </t>
  </si>
  <si>
    <t xml:space="preserve"> 1,761 D  </t>
  </si>
  <si>
    <t xml:space="preserve">NATLUK </t>
  </si>
  <si>
    <t xml:space="preserve">   591 D  </t>
  </si>
  <si>
    <t xml:space="preserve"> 1,680 D  </t>
  </si>
  <si>
    <t xml:space="preserve"> 1,731 D  </t>
  </si>
  <si>
    <t xml:space="preserve">   254 D  </t>
  </si>
  <si>
    <t xml:space="preserve">   116 D  </t>
  </si>
  <si>
    <t xml:space="preserve"> 1,037 D  </t>
  </si>
  <si>
    <t xml:space="preserve">FERRO TORRE </t>
  </si>
  <si>
    <t xml:space="preserve"> 1,026 D  </t>
  </si>
  <si>
    <t xml:space="preserve"> 1,301 D  </t>
  </si>
  <si>
    <t xml:space="preserve">   350 D  </t>
  </si>
  <si>
    <t xml:space="preserve">   242 D  </t>
  </si>
  <si>
    <t xml:space="preserve">   268 D  </t>
  </si>
  <si>
    <t>COOPERATIVA DE AHORRO Y CREDITO ATUNTAQUI</t>
  </si>
  <si>
    <t>NOVENA TITULARIZACIÓN CARTERA AUTOMOTRIZ AMAZONAS</t>
  </si>
  <si>
    <t>CERTIFICADOS DE APORTACION</t>
  </si>
  <si>
    <t>MUTUALISTA PICHINCHA</t>
  </si>
  <si>
    <t>TOTAL CERTIFICADOS DE APORTACION</t>
  </si>
  <si>
    <t xml:space="preserve">   174 D  </t>
  </si>
  <si>
    <t xml:space="preserve">   264 D  </t>
  </si>
  <si>
    <t xml:space="preserve">   230 D  </t>
  </si>
  <si>
    <t xml:space="preserve"> 1,816 D  </t>
  </si>
  <si>
    <t xml:space="preserve"> 1,821 D  </t>
  </si>
  <si>
    <t xml:space="preserve"> 1,814 D  </t>
  </si>
  <si>
    <t xml:space="preserve"> 1,808 D  </t>
  </si>
  <si>
    <t xml:space="preserve">   355 D  </t>
  </si>
  <si>
    <t xml:space="preserve">   317 D  </t>
  </si>
  <si>
    <t xml:space="preserve">TELCONET </t>
  </si>
  <si>
    <t xml:space="preserve"> 1,779 D  </t>
  </si>
  <si>
    <t xml:space="preserve"> 1,067 D  </t>
  </si>
  <si>
    <t xml:space="preserve"> 1,786 D  </t>
  </si>
  <si>
    <t xml:space="preserve"> 1,806 D  </t>
  </si>
  <si>
    <t>NEGOCIOS AUTOMOTRICES NEOHYUNDAI</t>
  </si>
  <si>
    <t xml:space="preserve"> 1,461 D  </t>
  </si>
  <si>
    <t xml:space="preserve">   128 D  </t>
  </si>
  <si>
    <t xml:space="preserve">    39 D  </t>
  </si>
  <si>
    <t xml:space="preserve">   151 D  </t>
  </si>
  <si>
    <t>CARTIMEX</t>
  </si>
  <si>
    <t xml:space="preserve">NEDERAGRO </t>
  </si>
  <si>
    <t xml:space="preserve">    55 D  </t>
  </si>
  <si>
    <t xml:space="preserve">NESTLE ECUADOR </t>
  </si>
  <si>
    <t xml:space="preserve">   150 D  </t>
  </si>
  <si>
    <t>ZAIMELLA DEL ECUADOR</t>
  </si>
  <si>
    <t xml:space="preserve">    10 D  </t>
  </si>
  <si>
    <t xml:space="preserve">    40 D  </t>
  </si>
  <si>
    <t xml:space="preserve">   193 D  </t>
  </si>
  <si>
    <t xml:space="preserve">    60 D  </t>
  </si>
  <si>
    <t xml:space="preserve">INVESTEAM </t>
  </si>
  <si>
    <t xml:space="preserve">    63 D  </t>
  </si>
  <si>
    <t xml:space="preserve">    38 D  </t>
  </si>
  <si>
    <t xml:space="preserve">   203 D  </t>
  </si>
  <si>
    <t xml:space="preserve">    98 D  </t>
  </si>
  <si>
    <t xml:space="preserve">   104 D  </t>
  </si>
  <si>
    <t xml:space="preserve">    49 D  </t>
  </si>
  <si>
    <t xml:space="preserve">   189 D  </t>
  </si>
  <si>
    <t xml:space="preserve">   257 D  </t>
  </si>
  <si>
    <t xml:space="preserve">   362 D  </t>
  </si>
  <si>
    <t xml:space="preserve">    62 D  </t>
  </si>
  <si>
    <t xml:space="preserve">   308 D  </t>
  </si>
  <si>
    <t xml:space="preserve">    52 D  </t>
  </si>
  <si>
    <t xml:space="preserve">BANCO GENERAL RUMIÑAHUI </t>
  </si>
  <si>
    <t>COOPERATIVA DE AHORRO Y CRÉDITO 29 DE OCTUBRE</t>
  </si>
  <si>
    <t xml:space="preserve">CERT. DE DEPOSITO A PLAZO -REB          </t>
  </si>
  <si>
    <t>COOPERATIVA DE AHORRO Y CRÉDITO TULCÁN</t>
  </si>
  <si>
    <t xml:space="preserve">   165 D  </t>
  </si>
  <si>
    <t xml:space="preserve">SURGALARE </t>
  </si>
  <si>
    <t>PABLO GUILLEN CORDOVA</t>
  </si>
  <si>
    <t xml:space="preserve">    97 D  </t>
  </si>
  <si>
    <t>REPORTO - ACCIONES</t>
  </si>
  <si>
    <t>EN ABRIL DE 2023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</si>
  <si>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 - Abril</t>
    </r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</si>
  <si>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 de Enero a Abril 2023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</si>
  <si>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Abril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</si>
  <si>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Abril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</si>
  <si>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Enero-Abril 2023</t>
    </r>
  </si>
  <si>
    <t>BONO ACTA RESOLUTIVA 004-2018 - JUBILADO</t>
  </si>
  <si>
    <t xml:space="preserve"> 1,613 D  </t>
  </si>
  <si>
    <t xml:space="preserve"> 1,127 D  </t>
  </si>
  <si>
    <t xml:space="preserve"> 1,477 D  </t>
  </si>
  <si>
    <t xml:space="preserve"> 1,539 D  </t>
  </si>
  <si>
    <t xml:space="preserve"> 1,568 D  </t>
  </si>
  <si>
    <t xml:space="preserve"> 1,581 D  </t>
  </si>
  <si>
    <t xml:space="preserve"> 1,582 D  </t>
  </si>
  <si>
    <t xml:space="preserve"> 1,629 D  </t>
  </si>
  <si>
    <t xml:space="preserve"> 1,856 D  </t>
  </si>
  <si>
    <t xml:space="preserve"> 1,898 D  </t>
  </si>
  <si>
    <t xml:space="preserve"> 1,941 D  </t>
  </si>
  <si>
    <t xml:space="preserve"> 1,988 D  </t>
  </si>
  <si>
    <t xml:space="preserve">   538 D  </t>
  </si>
  <si>
    <t xml:space="preserve">   902 D  </t>
  </si>
  <si>
    <t xml:space="preserve"> 1,350 D  </t>
  </si>
  <si>
    <t xml:space="preserve">   487 D  </t>
  </si>
  <si>
    <t xml:space="preserve"> 1,715 D  </t>
  </si>
  <si>
    <t xml:space="preserve"> 1,997 D  </t>
  </si>
  <si>
    <t xml:space="preserve"> 2,083 D  </t>
  </si>
  <si>
    <t xml:space="preserve"> 1,467 D  </t>
  </si>
  <si>
    <t xml:space="preserve"> 1,469 D  </t>
  </si>
  <si>
    <t xml:space="preserve"> 1,656 D  </t>
  </si>
  <si>
    <t xml:space="preserve"> 1,663 D  </t>
  </si>
  <si>
    <t xml:space="preserve"> 1,703 D  </t>
  </si>
  <si>
    <t xml:space="preserve"> 1,707 D  </t>
  </si>
  <si>
    <t xml:space="preserve"> 1,716 D  </t>
  </si>
  <si>
    <t xml:space="preserve"> 1,719 D  </t>
  </si>
  <si>
    <t xml:space="preserve"> 1,720 D  </t>
  </si>
  <si>
    <t xml:space="preserve"> 2,066 D  </t>
  </si>
  <si>
    <t xml:space="preserve"> 2,074 D  </t>
  </si>
  <si>
    <t xml:space="preserve"> 2,078 D  </t>
  </si>
  <si>
    <t xml:space="preserve"> 2,079 D  </t>
  </si>
  <si>
    <t xml:space="preserve"> 1,688 D  </t>
  </si>
  <si>
    <t xml:space="preserve"> 2,056 D  </t>
  </si>
  <si>
    <t xml:space="preserve"> 2,420 D  </t>
  </si>
  <si>
    <t xml:space="preserve"> 2,784 D  </t>
  </si>
  <si>
    <t xml:space="preserve">BANCO INTERNACIONAL </t>
  </si>
  <si>
    <t xml:space="preserve">   353 D  </t>
  </si>
  <si>
    <t xml:space="preserve">LABIZA </t>
  </si>
  <si>
    <t xml:space="preserve"> 1,404 D  </t>
  </si>
  <si>
    <t xml:space="preserve"> 1,421 D  </t>
  </si>
  <si>
    <t xml:space="preserve"> 1,213 D  </t>
  </si>
  <si>
    <t>DUPOCSA PROTECTORES QUIMICOS</t>
  </si>
  <si>
    <t xml:space="preserve"> 1,420 D  </t>
  </si>
  <si>
    <t>AUDIOVISION ELECTRONICA AUDIOELEC</t>
  </si>
  <si>
    <t xml:space="preserve"> 1,628 D  </t>
  </si>
  <si>
    <t xml:space="preserve">AGNAMAR </t>
  </si>
  <si>
    <t xml:space="preserve">   222 D  </t>
  </si>
  <si>
    <t xml:space="preserve">   984 D  </t>
  </si>
  <si>
    <t xml:space="preserve"> 1,709 D  </t>
  </si>
  <si>
    <t xml:space="preserve"> 1,712 D  </t>
  </si>
  <si>
    <t xml:space="preserve"> 1,609 D  </t>
  </si>
  <si>
    <t xml:space="preserve">   824 D  </t>
  </si>
  <si>
    <t xml:space="preserve">   822 D  </t>
  </si>
  <si>
    <t xml:space="preserve"> 1,002 D  </t>
  </si>
  <si>
    <t xml:space="preserve"> 1,006 D  </t>
  </si>
  <si>
    <t xml:space="preserve"> 1,009 D  </t>
  </si>
  <si>
    <t xml:space="preserve"> 1,020 D  </t>
  </si>
  <si>
    <t xml:space="preserve"> 1,723 D  </t>
  </si>
  <si>
    <t xml:space="preserve">   778 D  </t>
  </si>
  <si>
    <t xml:space="preserve">CORPORACION FERNANDEZ </t>
  </si>
  <si>
    <t xml:space="preserve"> 1,588 D  </t>
  </si>
  <si>
    <t xml:space="preserve"> 3,211 D  </t>
  </si>
  <si>
    <t xml:space="preserve">   759 D  </t>
  </si>
  <si>
    <t xml:space="preserve">   765 D  </t>
  </si>
  <si>
    <t xml:space="preserve">   772 D  </t>
  </si>
  <si>
    <t xml:space="preserve">   878 D  </t>
  </si>
  <si>
    <t xml:space="preserve"> 3,602 D  </t>
  </si>
  <si>
    <t xml:space="preserve"> 3,603 D  </t>
  </si>
  <si>
    <t xml:space="preserve">   764 D  </t>
  </si>
  <si>
    <t xml:space="preserve">   231 D  </t>
  </si>
  <si>
    <t xml:space="preserve">   237 D  </t>
  </si>
  <si>
    <t xml:space="preserve">BASESURCORP </t>
  </si>
  <si>
    <t xml:space="preserve"> 1,533 D  </t>
  </si>
  <si>
    <t xml:space="preserve"> 1,451 D  </t>
  </si>
  <si>
    <t xml:space="preserve"> 1,458 D  </t>
  </si>
  <si>
    <t xml:space="preserve"> 1,815 D  </t>
  </si>
  <si>
    <t xml:space="preserve"> 1,819 D  </t>
  </si>
  <si>
    <t xml:space="preserve"> 1,823 D  </t>
  </si>
  <si>
    <t xml:space="preserve"> 1,824 D  </t>
  </si>
  <si>
    <t>COMPUTADORES Y EQUIPOS COMPUEQPDOS</t>
  </si>
  <si>
    <t xml:space="preserve"> 2,687 D  </t>
  </si>
  <si>
    <t xml:space="preserve"> 2,853 D  </t>
  </si>
  <si>
    <t xml:space="preserve"> 2,860 D  </t>
  </si>
  <si>
    <t xml:space="preserve"> 2,862 D  </t>
  </si>
  <si>
    <t xml:space="preserve">   946 D  </t>
  </si>
  <si>
    <t xml:space="preserve"> 2,095 D  </t>
  </si>
  <si>
    <t xml:space="preserve"> 2,532 D  </t>
  </si>
  <si>
    <t xml:space="preserve"> 1,061 D  </t>
  </si>
  <si>
    <t xml:space="preserve"> 1,424 D  </t>
  </si>
  <si>
    <t xml:space="preserve"> 1,432 D  </t>
  </si>
  <si>
    <t xml:space="preserve"> 1,434 D  </t>
  </si>
  <si>
    <t xml:space="preserve"> 2,297 D  </t>
  </si>
  <si>
    <t xml:space="preserve"> 1,378 D  </t>
  </si>
  <si>
    <t xml:space="preserve"> 1,518 D  </t>
  </si>
  <si>
    <t xml:space="preserve"> 2,243 D  </t>
  </si>
  <si>
    <t xml:space="preserve"> 1,019 D  </t>
  </si>
  <si>
    <t xml:space="preserve">   298 D  </t>
  </si>
  <si>
    <t>MOSINVEST</t>
  </si>
  <si>
    <t xml:space="preserve">MOSINVEST </t>
  </si>
  <si>
    <t xml:space="preserve"> 1,014 D  </t>
  </si>
  <si>
    <t xml:space="preserve">SUPERMERCADO DE COMPUTADORAS </t>
  </si>
  <si>
    <t xml:space="preserve"> 1,778 D  </t>
  </si>
  <si>
    <t xml:space="preserve"> 1,782 D  </t>
  </si>
  <si>
    <t xml:space="preserve"> 1,793 D  </t>
  </si>
  <si>
    <t xml:space="preserve"> 1,503 D  </t>
  </si>
  <si>
    <t xml:space="preserve"> 1,133 D  </t>
  </si>
  <si>
    <t>RIPCONCIV CONSTRUCCIONES CIVIL</t>
  </si>
  <si>
    <t xml:space="preserve">   163 D  </t>
  </si>
  <si>
    <t xml:space="preserve">    19 D  </t>
  </si>
  <si>
    <t xml:space="preserve">    51 D  </t>
  </si>
  <si>
    <t xml:space="preserve">   140 D  </t>
  </si>
  <si>
    <t xml:space="preserve">   123 D  </t>
  </si>
  <si>
    <t xml:space="preserve">   111 D  </t>
  </si>
  <si>
    <t xml:space="preserve">   310 D  </t>
  </si>
  <si>
    <t xml:space="preserve">   322 D  </t>
  </si>
  <si>
    <t>FABRICA DE ENVASES  FADESA</t>
  </si>
  <si>
    <t xml:space="preserve">   157 D  </t>
  </si>
  <si>
    <t xml:space="preserve">GALARMOBIL </t>
  </si>
  <si>
    <t xml:space="preserve">   200 D  </t>
  </si>
  <si>
    <t xml:space="preserve">   217 D  </t>
  </si>
  <si>
    <t xml:space="preserve">   218 D  </t>
  </si>
  <si>
    <t xml:space="preserve">   221 D  </t>
  </si>
  <si>
    <t xml:space="preserve">   223 D  </t>
  </si>
  <si>
    <t xml:space="preserve">   227 D  </t>
  </si>
  <si>
    <t>SALCEDO MOTORS  SALMOTORSA</t>
  </si>
  <si>
    <t xml:space="preserve">   214 D  </t>
  </si>
  <si>
    <t>TECNOLOGﾍA TOTAL TECTOTAL</t>
  </si>
  <si>
    <t xml:space="preserve">    66 D  </t>
  </si>
  <si>
    <t xml:space="preserve">    73 D  </t>
  </si>
  <si>
    <t xml:space="preserve">   623 D  </t>
  </si>
  <si>
    <t xml:space="preserve">   713 D  </t>
  </si>
  <si>
    <t xml:space="preserve">   804 D  </t>
  </si>
  <si>
    <t xml:space="preserve">   988 D  </t>
  </si>
  <si>
    <t xml:space="preserve"> 1,078 D  </t>
  </si>
  <si>
    <t xml:space="preserve">   564 D  </t>
  </si>
  <si>
    <t xml:space="preserve">   565 D  </t>
  </si>
  <si>
    <t xml:space="preserve">   655 D  </t>
  </si>
  <si>
    <t xml:space="preserve">   746 D  </t>
  </si>
  <si>
    <t xml:space="preserve">   874 D  </t>
  </si>
  <si>
    <t xml:space="preserve">   879 D  </t>
  </si>
  <si>
    <t xml:space="preserve">   880 D  </t>
  </si>
  <si>
    <t xml:space="preserve"> 2,685 D  </t>
  </si>
  <si>
    <t xml:space="preserve"> 1,954 D  </t>
  </si>
  <si>
    <t xml:space="preserve"> 2,135 D  </t>
  </si>
  <si>
    <t xml:space="preserve"> 2,321 D  </t>
  </si>
  <si>
    <t xml:space="preserve"> 2,500 D  </t>
  </si>
  <si>
    <t>ALIMENTOS ECUATORIANOS S. A. ALIMEC</t>
  </si>
  <si>
    <t xml:space="preserve">   539 D  </t>
  </si>
  <si>
    <t xml:space="preserve">   676 D  </t>
  </si>
  <si>
    <t xml:space="preserve">   406 D  </t>
  </si>
  <si>
    <t xml:space="preserve">   483 D  </t>
  </si>
  <si>
    <t xml:space="preserve">    65 D  </t>
  </si>
  <si>
    <t xml:space="preserve">   452 D  </t>
  </si>
  <si>
    <t xml:space="preserve">   530 D  </t>
  </si>
  <si>
    <t xml:space="preserve">   978 D  </t>
  </si>
  <si>
    <t>CORPORACION NEXUM NEXUMCORP</t>
  </si>
  <si>
    <t xml:space="preserve">   293 D  </t>
  </si>
  <si>
    <t xml:space="preserve">   296 D  </t>
  </si>
  <si>
    <t xml:space="preserve">   315 D  </t>
  </si>
  <si>
    <t>COOPERATIVA DE AHORRO Y CRÉDITO SANTA ROSA</t>
  </si>
  <si>
    <t xml:space="preserve">   136 D  </t>
  </si>
  <si>
    <t xml:space="preserve">    96 D  </t>
  </si>
  <si>
    <t xml:space="preserve">   131 D  </t>
  </si>
  <si>
    <t xml:space="preserve">   349 D  </t>
  </si>
  <si>
    <t xml:space="preserve">   168 D  </t>
  </si>
  <si>
    <t xml:space="preserve">    80 D  </t>
  </si>
  <si>
    <t xml:space="preserve">    76 D  </t>
  </si>
  <si>
    <t xml:space="preserve">   132 D  </t>
  </si>
  <si>
    <t xml:space="preserve">   262 D  </t>
  </si>
  <si>
    <t xml:space="preserve">   304 D  </t>
  </si>
  <si>
    <t xml:space="preserve">    81 D  </t>
  </si>
  <si>
    <t>COOPERATIVA DE AHORRO Y CREDITO  OSCUS</t>
  </si>
  <si>
    <t>COOPERATIVA DE AHORRO Y CREDITO FERNANDO DAQUILEMA</t>
  </si>
  <si>
    <t>COOPERATIVA DE AHORRO Y CREDITO CHIBULEO</t>
  </si>
  <si>
    <t xml:space="preserve"> 1,000 D  </t>
  </si>
  <si>
    <t xml:space="preserve"> 1,783 D  </t>
  </si>
  <si>
    <t xml:space="preserve"> 1,796 D  </t>
  </si>
  <si>
    <t xml:space="preserve"> 1,804 D  </t>
  </si>
  <si>
    <t>FIDEICOMISO TITULARIZACION CARTERA CREDITO RETAIL I</t>
  </si>
  <si>
    <t xml:space="preserve">   544 D  </t>
  </si>
  <si>
    <t xml:space="preserve">   543 D  </t>
  </si>
  <si>
    <t xml:space="preserve">   985 D  </t>
  </si>
  <si>
    <t>FIDEICOMISO DE TITULARIZACIÓN DE CARTERA NOVACREDIT VI</t>
  </si>
  <si>
    <t xml:space="preserve"> 1,090 D  </t>
  </si>
  <si>
    <t xml:space="preserve">VALORES DE TITULARIZACION CRED. TIPO3   </t>
  </si>
  <si>
    <t>FID.MERC.VIVIENDA INTERES SOCIAL Y PUBLICO MUT.AZUAY 2</t>
  </si>
  <si>
    <t xml:space="preserve">10,924 D  </t>
  </si>
  <si>
    <t>(3)</t>
  </si>
  <si>
    <t xml:space="preserve">    67 D  </t>
  </si>
  <si>
    <t xml:space="preserve">   106 D  </t>
  </si>
  <si>
    <r>
      <t xml:space="preserve">OPERACIONES DIARIAS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Abril de 2023  Hasta: 30 de Abril de 2023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</si>
  <si>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Abril de 2023 - No. 331</t>
    </r>
  </si>
  <si>
    <t>BOLETÍN MENSUAL DE OPERACIONES
Abril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</si>
</sst>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  <numFmt numFmtId="165" formatCode="0.0%"/>
    <numFmt numFmtId="166" formatCode="\1.00%"/>
    <numFmt numFmtId="167" formatCode="_(* #,##0.00_);_(* \(#,##0.00\);_(* &quot;-&quot;??_);_(@_)"/>
    <numFmt numFmtId="168" formatCode="0.00000"/>
    <numFmt numFmtId="169" formatCode="0.0000"/>
    <numFmt numFmtId="170" formatCode="#,##0.0000"/>
  </numFmts>
  <fonts count="8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b/>
      <sz val="16"/>
      <name val="Poppins"/>
    </font>
    <font>
      <sz val="11"/>
      <name val="Poppins"/>
    </font>
    <font>
      <b/>
      <sz val="16"/>
      <color rgb="FF011389"/>
      <name val="Poppins"/>
    </font>
    <font>
      <b/>
      <sz val="26"/>
      <color theme="0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4"/>
      <name val="Poppins"/>
    </font>
    <font>
      <b/>
      <sz val="16"/>
      <color theme="0"/>
      <name val="Poppins"/>
    </font>
    <font>
      <b/>
      <sz val="11"/>
      <name val="Poppins"/>
    </font>
    <font>
      <sz val="16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6"/>
      <color rgb="FF011389"/>
      <name val="Segoe UI"/>
      <family val="2"/>
    </font>
    <font>
      <b/>
      <sz val="26"/>
      <color rgb="FF011389"/>
      <name val="Segoe UI Variable Display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6"/>
      <name val="Segoe UI"/>
      <family val="2"/>
    </font>
    <font>
      <sz val="16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 Variable Display Semib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14"/>
      <color rgb="FF011389"/>
      <name val="Segoe UI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b/>
      <sz val="12"/>
      <color theme="1"/>
      <name val="Poppins"/>
    </font>
    <font>
      <b/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9"/>
      <color rgb="FFC00000"/>
      <name val="Arial"/>
      <family val="2"/>
    </font>
    <font>
      <sz val="10"/>
      <color rgb="FFC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1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</cellStyleXfs>
  <cellXfs count="483">
    <xf numFmtId="0" fontId="0" fillId="0" borderId="0" xfId="0"/>
    <xf numFmtId="0" fontId="3" fillId="0" borderId="0" xfId="1"/>
    <xf numFmtId="3" fontId="3" fillId="0" borderId="0" xfId="1" applyNumberFormat="1"/>
    <xf numFmtId="10" fontId="3" fillId="0" borderId="0" xfId="3" applyNumberFormat="1" applyFont="1"/>
    <xf numFmtId="0" fontId="5" fillId="0" borderId="0" xfId="1" applyFont="1"/>
    <xf numFmtId="4" fontId="16" fillId="0" borderId="0" xfId="1" applyNumberFormat="1" applyFont="1" applyAlignment="1">
      <alignment horizontal="right" vertical="center"/>
    </xf>
    <xf numFmtId="4" fontId="14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centerContinuous" vertical="center"/>
    </xf>
    <xf numFmtId="0" fontId="14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4" fillId="0" borderId="1" xfId="1" applyFont="1" applyBorder="1" applyAlignment="1">
      <alignment horizontal="centerContinuous" vertical="center"/>
    </xf>
    <xf numFmtId="0" fontId="14" fillId="0" borderId="1" xfId="1" applyFont="1" applyBorder="1" applyAlignment="1">
      <alignment vertical="center"/>
    </xf>
    <xf numFmtId="0" fontId="17" fillId="0" borderId="0" xfId="1" applyFont="1" applyAlignment="1">
      <alignment horizontal="center" vertical="center"/>
    </xf>
    <xf numFmtId="4" fontId="17" fillId="0" borderId="0" xfId="1" applyNumberFormat="1" applyFont="1" applyAlignment="1">
      <alignment horizontal="center" vertical="center"/>
    </xf>
    <xf numFmtId="10" fontId="17" fillId="0" borderId="0" xfId="3" applyNumberFormat="1" applyFont="1" applyBorder="1" applyAlignment="1">
      <alignment horizontal="center" vertical="center"/>
    </xf>
    <xf numFmtId="165" fontId="14" fillId="0" borderId="0" xfId="3" applyNumberFormat="1" applyFont="1" applyAlignment="1">
      <alignment vertical="center"/>
    </xf>
    <xf numFmtId="0" fontId="18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4" fontId="14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0" fontId="16" fillId="4" borderId="0" xfId="1" applyFont="1" applyFill="1" applyAlignment="1">
      <alignment vertical="center"/>
    </xf>
    <xf numFmtId="4" fontId="18" fillId="4" borderId="0" xfId="1" applyNumberFormat="1" applyFont="1" applyFill="1" applyAlignment="1">
      <alignment horizontal="center" vertical="center"/>
    </xf>
    <xf numFmtId="0" fontId="18" fillId="4" borderId="0" xfId="1" applyFont="1" applyFill="1" applyAlignment="1">
      <alignment vertical="center"/>
    </xf>
    <xf numFmtId="0" fontId="14" fillId="4" borderId="0" xfId="1" applyFont="1" applyFill="1" applyAlignment="1">
      <alignment vertical="center"/>
    </xf>
    <xf numFmtId="0" fontId="17" fillId="4" borderId="0" xfId="1" applyFont="1" applyFill="1" applyAlignment="1">
      <alignment vertical="center"/>
    </xf>
    <xf numFmtId="0" fontId="14" fillId="4" borderId="1" xfId="1" applyFont="1" applyFill="1" applyBorder="1" applyAlignment="1">
      <alignment vertical="center"/>
    </xf>
    <xf numFmtId="4" fontId="14" fillId="4" borderId="0" xfId="1" applyNumberFormat="1" applyFont="1" applyFill="1" applyAlignment="1">
      <alignment horizontal="centerContinuous" vertical="center"/>
    </xf>
    <xf numFmtId="0" fontId="14" fillId="4" borderId="0" xfId="1" applyFont="1" applyFill="1" applyAlignment="1">
      <alignment horizontal="centerContinuous" vertical="center"/>
    </xf>
    <xf numFmtId="0" fontId="14" fillId="4" borderId="2" xfId="1" applyFont="1" applyFill="1" applyBorder="1" applyAlignment="1">
      <alignment horizontal="centerContinuous" vertical="center"/>
    </xf>
    <xf numFmtId="3" fontId="18" fillId="4" borderId="0" xfId="1" applyNumberFormat="1" applyFont="1" applyFill="1" applyAlignment="1">
      <alignment horizontal="center" vertical="center"/>
    </xf>
    <xf numFmtId="0" fontId="14" fillId="4" borderId="6" xfId="1" applyFont="1" applyFill="1" applyBorder="1" applyAlignment="1">
      <alignment vertical="center"/>
    </xf>
    <xf numFmtId="4" fontId="14" fillId="4" borderId="7" xfId="1" applyNumberFormat="1" applyFont="1" applyFill="1" applyBorder="1" applyAlignment="1">
      <alignment horizontal="centerContinuous" vertical="center"/>
    </xf>
    <xf numFmtId="0" fontId="14" fillId="4" borderId="7" xfId="1" applyFont="1" applyFill="1" applyBorder="1" applyAlignment="1">
      <alignment horizontal="centerContinuous" vertical="center"/>
    </xf>
    <xf numFmtId="0" fontId="14" fillId="4" borderId="8" xfId="1" applyFont="1" applyFill="1" applyBorder="1" applyAlignment="1">
      <alignment horizontal="centerContinuous" vertical="center"/>
    </xf>
    <xf numFmtId="0" fontId="16" fillId="4" borderId="1" xfId="1" applyFont="1" applyFill="1" applyBorder="1" applyAlignment="1">
      <alignment vertical="center"/>
    </xf>
    <xf numFmtId="0" fontId="18" fillId="4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3" fillId="4" borderId="0" xfId="1" applyFill="1"/>
    <xf numFmtId="0" fontId="5" fillId="4" borderId="0" xfId="1" applyFont="1" applyFill="1"/>
    <xf numFmtId="3" fontId="3" fillId="4" borderId="0" xfId="1" applyNumberFormat="1" applyFill="1"/>
    <xf numFmtId="3" fontId="5" fillId="4" borderId="0" xfId="1" applyNumberFormat="1" applyFont="1" applyFill="1" applyAlignment="1">
      <alignment horizontal="right"/>
    </xf>
    <xf numFmtId="0" fontId="4" fillId="4" borderId="0" xfId="1" applyFont="1" applyFill="1" applyAlignment="1">
      <alignment horizontal="left"/>
    </xf>
    <xf numFmtId="164" fontId="3" fillId="4" borderId="0" xfId="5" applyNumberFormat="1" applyFont="1" applyFill="1" applyAlignment="1">
      <alignment horizontal="right"/>
    </xf>
    <xf numFmtId="3" fontId="3" fillId="4" borderId="0" xfId="1" applyNumberFormat="1" applyFill="1" applyAlignment="1">
      <alignment horizontal="right"/>
    </xf>
    <xf numFmtId="9" fontId="3" fillId="0" borderId="0" xfId="1" applyNumberFormat="1"/>
    <xf numFmtId="10" fontId="3" fillId="0" borderId="0" xfId="1" applyNumberFormat="1"/>
    <xf numFmtId="0" fontId="3" fillId="4" borderId="0" xfId="1" applyFill="1" applyAlignment="1">
      <alignment horizontal="right"/>
    </xf>
    <xf numFmtId="164" fontId="3" fillId="4" borderId="0" xfId="5" applyNumberFormat="1" applyFont="1" applyFill="1"/>
    <xf numFmtId="0" fontId="3" fillId="0" borderId="0" xfId="6" applyAlignment="1">
      <alignment vertical="center"/>
    </xf>
    <xf numFmtId="0" fontId="23" fillId="0" borderId="0" xfId="6" applyFont="1" applyAlignment="1">
      <alignment vertical="center"/>
    </xf>
    <xf numFmtId="0" fontId="23" fillId="0" borderId="0" xfId="6" applyFont="1" applyAlignment="1">
      <alignment horizontal="left" vertical="center"/>
    </xf>
    <xf numFmtId="4" fontId="23" fillId="0" borderId="0" xfId="6" applyNumberFormat="1" applyFont="1" applyAlignment="1">
      <alignment horizontal="right" vertical="center"/>
    </xf>
    <xf numFmtId="10" fontId="23" fillId="0" borderId="0" xfId="6" applyNumberFormat="1" applyFont="1" applyAlignment="1">
      <alignment horizontal="right" vertical="center"/>
    </xf>
    <xf numFmtId="3" fontId="23" fillId="0" borderId="0" xfId="6" applyNumberFormat="1" applyFont="1" applyAlignment="1">
      <alignment horizontal="right" vertical="center"/>
    </xf>
    <xf numFmtId="4" fontId="11" fillId="0" borderId="0" xfId="6" applyNumberFormat="1" applyFont="1" applyAlignment="1">
      <alignment horizontal="right" vertical="center"/>
    </xf>
    <xf numFmtId="10" fontId="11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2" fillId="0" borderId="0" xfId="6" applyFont="1" applyAlignment="1">
      <alignment vertical="center"/>
    </xf>
    <xf numFmtId="0" fontId="13" fillId="0" borderId="0" xfId="6" applyFont="1" applyAlignment="1">
      <alignment vertical="center"/>
    </xf>
    <xf numFmtId="0" fontId="13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21" fillId="0" borderId="0" xfId="6" applyFont="1" applyAlignment="1">
      <alignment vertical="center"/>
    </xf>
    <xf numFmtId="0" fontId="28" fillId="0" borderId="0" xfId="9" applyFont="1"/>
    <xf numFmtId="0" fontId="20" fillId="0" borderId="0" xfId="9" applyFont="1"/>
    <xf numFmtId="3" fontId="28" fillId="0" borderId="0" xfId="9" applyNumberFormat="1" applyFont="1"/>
    <xf numFmtId="4" fontId="28" fillId="0" borderId="0" xfId="9" applyNumberFormat="1" applyFont="1"/>
    <xf numFmtId="3" fontId="28" fillId="0" borderId="0" xfId="9" applyNumberFormat="1" applyFont="1" applyAlignment="1">
      <alignment horizontal="center"/>
    </xf>
    <xf numFmtId="0" fontId="28" fillId="0" borderId="4" xfId="9" applyFont="1" applyBorder="1"/>
    <xf numFmtId="3" fontId="28" fillId="0" borderId="4" xfId="9" applyNumberFormat="1" applyFont="1" applyBorder="1"/>
    <xf numFmtId="4" fontId="17" fillId="0" borderId="0" xfId="9" applyNumberFormat="1" applyFont="1"/>
    <xf numFmtId="14" fontId="20" fillId="0" borderId="0" xfId="9" applyNumberFormat="1" applyFont="1"/>
    <xf numFmtId="0" fontId="14" fillId="0" borderId="0" xfId="13" applyFont="1" applyAlignment="1">
      <alignment vertical="center"/>
    </xf>
    <xf numFmtId="1" fontId="14" fillId="0" borderId="0" xfId="13" applyNumberFormat="1" applyFont="1" applyAlignment="1">
      <alignment vertical="center"/>
    </xf>
    <xf numFmtId="3" fontId="14" fillId="0" borderId="0" xfId="13" applyNumberFormat="1" applyFont="1" applyAlignment="1">
      <alignment horizontal="right" vertical="center"/>
    </xf>
    <xf numFmtId="3" fontId="14" fillId="0" borderId="0" xfId="13" applyNumberFormat="1" applyFont="1" applyAlignment="1">
      <alignment horizontal="center" vertical="center"/>
    </xf>
    <xf numFmtId="4" fontId="14" fillId="0" borderId="0" xfId="13" applyNumberFormat="1" applyFont="1" applyAlignment="1">
      <alignment horizontal="right" vertical="center"/>
    </xf>
    <xf numFmtId="4" fontId="16" fillId="0" borderId="0" xfId="9" applyNumberFormat="1" applyFont="1" applyAlignment="1">
      <alignment vertical="center"/>
    </xf>
    <xf numFmtId="0" fontId="26" fillId="0" borderId="0" xfId="13" applyFont="1"/>
    <xf numFmtId="0" fontId="19" fillId="0" borderId="0" xfId="13" applyFont="1" applyAlignment="1">
      <alignment vertical="center"/>
    </xf>
    <xf numFmtId="0" fontId="22" fillId="0" borderId="0" xfId="1" applyFont="1" applyAlignment="1">
      <alignment horizontal="center" vertical="center" wrapText="1"/>
    </xf>
    <xf numFmtId="0" fontId="20" fillId="0" borderId="0" xfId="7" applyFont="1"/>
    <xf numFmtId="0" fontId="26" fillId="0" borderId="0" xfId="9" applyFont="1"/>
    <xf numFmtId="0" fontId="23" fillId="0" borderId="0" xfId="9" applyFont="1"/>
    <xf numFmtId="0" fontId="20" fillId="0" borderId="0" xfId="8" applyFont="1"/>
    <xf numFmtId="0" fontId="26" fillId="0" borderId="0" xfId="10" applyFont="1"/>
    <xf numFmtId="0" fontId="18" fillId="0" borderId="0" xfId="8" applyFont="1"/>
    <xf numFmtId="0" fontId="17" fillId="0" borderId="0" xfId="9" applyFont="1"/>
    <xf numFmtId="0" fontId="29" fillId="0" borderId="0" xfId="9" applyFont="1"/>
    <xf numFmtId="0" fontId="17" fillId="0" borderId="0" xfId="12" applyFont="1"/>
    <xf numFmtId="0" fontId="23" fillId="0" borderId="0" xfId="12" applyFont="1"/>
    <xf numFmtId="0" fontId="30" fillId="0" borderId="0" xfId="1" applyFont="1" applyAlignment="1">
      <alignment vertical="center"/>
    </xf>
    <xf numFmtId="0" fontId="23" fillId="4" borderId="0" xfId="1" applyFont="1" applyFill="1"/>
    <xf numFmtId="0" fontId="23" fillId="0" borderId="0" xfId="1" applyFont="1"/>
    <xf numFmtId="0" fontId="23" fillId="4" borderId="0" xfId="1" applyFont="1" applyFill="1" applyAlignment="1">
      <alignment horizontal="right"/>
    </xf>
    <xf numFmtId="0" fontId="26" fillId="4" borderId="0" xfId="1" applyFont="1" applyFill="1" applyAlignment="1">
      <alignment horizontal="left"/>
    </xf>
    <xf numFmtId="164" fontId="23" fillId="4" borderId="0" xfId="5" applyNumberFormat="1" applyFont="1" applyFill="1" applyAlignment="1">
      <alignment horizontal="right"/>
    </xf>
    <xf numFmtId="10" fontId="23" fillId="0" borderId="0" xfId="3" applyNumberFormat="1" applyFont="1"/>
    <xf numFmtId="0" fontId="14" fillId="0" borderId="0" xfId="1" applyFont="1"/>
    <xf numFmtId="0" fontId="14" fillId="4" borderId="0" xfId="1" applyFont="1" applyFill="1"/>
    <xf numFmtId="0" fontId="14" fillId="5" borderId="0" xfId="1" applyFont="1" applyFill="1" applyAlignment="1">
      <alignment vertical="center"/>
    </xf>
    <xf numFmtId="0" fontId="35" fillId="0" borderId="0" xfId="1" applyFont="1" applyAlignment="1">
      <alignment vertical="center"/>
    </xf>
    <xf numFmtId="0" fontId="36" fillId="4" borderId="1" xfId="1" applyFont="1" applyFill="1" applyBorder="1" applyAlignment="1">
      <alignment vertical="center"/>
    </xf>
    <xf numFmtId="0" fontId="36" fillId="4" borderId="0" xfId="1" applyFont="1" applyFill="1" applyAlignment="1">
      <alignment vertical="center"/>
    </xf>
    <xf numFmtId="3" fontId="37" fillId="4" borderId="0" xfId="1" applyNumberFormat="1" applyFont="1" applyFill="1" applyAlignment="1">
      <alignment horizontal="right" vertical="center"/>
    </xf>
    <xf numFmtId="0" fontId="36" fillId="4" borderId="2" xfId="1" applyFont="1" applyFill="1" applyBorder="1" applyAlignment="1">
      <alignment vertical="center"/>
    </xf>
    <xf numFmtId="0" fontId="38" fillId="4" borderId="1" xfId="1" applyFont="1" applyFill="1" applyBorder="1" applyAlignment="1">
      <alignment vertical="center"/>
    </xf>
    <xf numFmtId="0" fontId="39" fillId="4" borderId="0" xfId="1" applyFont="1" applyFill="1" applyAlignment="1">
      <alignment horizontal="center" vertical="center"/>
    </xf>
    <xf numFmtId="0" fontId="39" fillId="4" borderId="2" xfId="1" applyFont="1" applyFill="1" applyBorder="1" applyAlignment="1">
      <alignment horizontal="center" vertical="center"/>
    </xf>
    <xf numFmtId="4" fontId="39" fillId="4" borderId="0" xfId="1" applyNumberFormat="1" applyFont="1" applyFill="1" applyAlignment="1">
      <alignment horizontal="center" vertical="center"/>
    </xf>
    <xf numFmtId="164" fontId="39" fillId="4" borderId="0" xfId="2" applyNumberFormat="1" applyFont="1" applyFill="1" applyBorder="1" applyAlignment="1">
      <alignment horizontal="centerContinuous" vertical="center"/>
    </xf>
    <xf numFmtId="4" fontId="39" fillId="4" borderId="2" xfId="1" applyNumberFormat="1" applyFont="1" applyFill="1" applyBorder="1" applyAlignment="1">
      <alignment horizontal="center" vertical="center"/>
    </xf>
    <xf numFmtId="0" fontId="39" fillId="4" borderId="1" xfId="1" applyFont="1" applyFill="1" applyBorder="1" applyAlignment="1">
      <alignment vertical="center"/>
    </xf>
    <xf numFmtId="3" fontId="39" fillId="4" borderId="0" xfId="1" applyNumberFormat="1" applyFont="1" applyFill="1" applyAlignment="1">
      <alignment horizontal="center" vertical="center"/>
    </xf>
    <xf numFmtId="3" fontId="39" fillId="4" borderId="0" xfId="3" applyNumberFormat="1" applyFont="1" applyFill="1" applyBorder="1" applyAlignment="1">
      <alignment horizontal="center" vertical="center"/>
    </xf>
    <xf numFmtId="3" fontId="39" fillId="4" borderId="0" xfId="2" applyNumberFormat="1" applyFont="1" applyFill="1" applyBorder="1" applyAlignment="1">
      <alignment horizontal="center" vertical="center"/>
    </xf>
    <xf numFmtId="10" fontId="39" fillId="4" borderId="2" xfId="3" applyNumberFormat="1" applyFont="1" applyFill="1" applyBorder="1" applyAlignment="1">
      <alignment horizontal="center" vertical="center"/>
    </xf>
    <xf numFmtId="0" fontId="39" fillId="4" borderId="1" xfId="1" quotePrefix="1" applyFont="1" applyFill="1" applyBorder="1" applyAlignment="1">
      <alignment horizontal="left" vertical="center"/>
    </xf>
    <xf numFmtId="0" fontId="14" fillId="0" borderId="2" xfId="1" applyFont="1" applyBorder="1" applyAlignment="1">
      <alignment vertical="center"/>
    </xf>
    <xf numFmtId="0" fontId="40" fillId="4" borderId="1" xfId="1" applyFont="1" applyFill="1" applyBorder="1" applyAlignment="1">
      <alignment vertical="center"/>
    </xf>
    <xf numFmtId="0" fontId="40" fillId="4" borderId="0" xfId="1" applyFont="1" applyFill="1" applyAlignment="1">
      <alignment vertical="center"/>
    </xf>
    <xf numFmtId="3" fontId="41" fillId="4" borderId="0" xfId="3" applyNumberFormat="1" applyFont="1" applyFill="1" applyBorder="1" applyAlignment="1">
      <alignment horizontal="center" vertical="center"/>
    </xf>
    <xf numFmtId="0" fontId="40" fillId="4" borderId="2" xfId="1" applyFont="1" applyFill="1" applyBorder="1" applyAlignment="1">
      <alignment vertical="center"/>
    </xf>
    <xf numFmtId="0" fontId="41" fillId="4" borderId="0" xfId="1" applyFont="1" applyFill="1" applyAlignment="1">
      <alignment horizontal="center" vertical="center"/>
    </xf>
    <xf numFmtId="0" fontId="41" fillId="4" borderId="2" xfId="1" applyFont="1" applyFill="1" applyBorder="1" applyAlignment="1">
      <alignment horizontal="center" vertical="center"/>
    </xf>
    <xf numFmtId="4" fontId="41" fillId="4" borderId="0" xfId="1" applyNumberFormat="1" applyFont="1" applyFill="1" applyAlignment="1">
      <alignment horizontal="center" vertical="center"/>
    </xf>
    <xf numFmtId="164" fontId="41" fillId="4" borderId="0" xfId="2" applyNumberFormat="1" applyFont="1" applyFill="1" applyBorder="1" applyAlignment="1">
      <alignment horizontal="centerContinuous" vertical="center"/>
    </xf>
    <xf numFmtId="4" fontId="41" fillId="4" borderId="2" xfId="1" applyNumberFormat="1" applyFont="1" applyFill="1" applyBorder="1" applyAlignment="1">
      <alignment horizontal="center" vertical="center"/>
    </xf>
    <xf numFmtId="0" fontId="41" fillId="4" borderId="1" xfId="1" applyFont="1" applyFill="1" applyBorder="1" applyAlignment="1">
      <alignment vertical="center"/>
    </xf>
    <xf numFmtId="3" fontId="41" fillId="4" borderId="0" xfId="1" applyNumberFormat="1" applyFont="1" applyFill="1" applyAlignment="1">
      <alignment horizontal="center" vertical="center"/>
    </xf>
    <xf numFmtId="0" fontId="41" fillId="4" borderId="1" xfId="1" quotePrefix="1" applyFont="1" applyFill="1" applyBorder="1" applyAlignment="1">
      <alignment horizontal="left" vertical="center"/>
    </xf>
    <xf numFmtId="0" fontId="42" fillId="4" borderId="3" xfId="1" applyFont="1" applyFill="1" applyBorder="1" applyAlignment="1">
      <alignment vertical="center"/>
    </xf>
    <xf numFmtId="3" fontId="41" fillId="4" borderId="4" xfId="1" applyNumberFormat="1" applyFont="1" applyFill="1" applyBorder="1" applyAlignment="1">
      <alignment horizontal="center" vertical="center"/>
    </xf>
    <xf numFmtId="4" fontId="43" fillId="4" borderId="4" xfId="1" applyNumberFormat="1" applyFont="1" applyFill="1" applyBorder="1" applyAlignment="1">
      <alignment horizontal="center" vertical="center"/>
    </xf>
    <xf numFmtId="0" fontId="43" fillId="4" borderId="4" xfId="1" applyFont="1" applyFill="1" applyBorder="1" applyAlignment="1">
      <alignment vertical="center"/>
    </xf>
    <xf numFmtId="0" fontId="43" fillId="4" borderId="5" xfId="1" applyFont="1" applyFill="1" applyBorder="1" applyAlignment="1">
      <alignment vertical="center"/>
    </xf>
    <xf numFmtId="0" fontId="42" fillId="4" borderId="0" xfId="1" applyFont="1" applyFill="1" applyAlignment="1">
      <alignment vertical="center"/>
    </xf>
    <xf numFmtId="4" fontId="43" fillId="4" borderId="0" xfId="1" applyNumberFormat="1" applyFont="1" applyFill="1" applyAlignment="1">
      <alignment horizontal="center" vertical="center"/>
    </xf>
    <xf numFmtId="0" fontId="43" fillId="4" borderId="0" xfId="1" applyFont="1" applyFill="1" applyAlignment="1">
      <alignment vertical="center"/>
    </xf>
    <xf numFmtId="0" fontId="41" fillId="4" borderId="0" xfId="1" applyFont="1" applyFill="1" applyAlignment="1">
      <alignment vertical="center"/>
    </xf>
    <xf numFmtId="0" fontId="41" fillId="4" borderId="6" xfId="1" applyFont="1" applyFill="1" applyBorder="1" applyAlignment="1">
      <alignment vertical="center"/>
    </xf>
    <xf numFmtId="4" fontId="43" fillId="4" borderId="7" xfId="1" applyNumberFormat="1" applyFont="1" applyFill="1" applyBorder="1" applyAlignment="1">
      <alignment horizontal="center" vertical="center"/>
    </xf>
    <xf numFmtId="0" fontId="43" fillId="4" borderId="7" xfId="1" applyFont="1" applyFill="1" applyBorder="1" applyAlignment="1">
      <alignment vertical="center"/>
    </xf>
    <xf numFmtId="0" fontId="43" fillId="4" borderId="8" xfId="1" applyFont="1" applyFill="1" applyBorder="1" applyAlignment="1">
      <alignment vertical="center"/>
    </xf>
    <xf numFmtId="0" fontId="42" fillId="4" borderId="1" xfId="1" applyFont="1" applyFill="1" applyBorder="1" applyAlignment="1">
      <alignment vertical="center"/>
    </xf>
    <xf numFmtId="0" fontId="43" fillId="4" borderId="2" xfId="1" applyFont="1" applyFill="1" applyBorder="1" applyAlignment="1">
      <alignment vertical="center"/>
    </xf>
    <xf numFmtId="4" fontId="40" fillId="4" borderId="0" xfId="1" applyNumberFormat="1" applyFont="1" applyFill="1" applyAlignment="1">
      <alignment horizontal="center" vertical="center"/>
    </xf>
    <xf numFmtId="0" fontId="41" fillId="4" borderId="3" xfId="1" applyFont="1" applyFill="1" applyBorder="1" applyAlignment="1">
      <alignment vertical="center"/>
    </xf>
    <xf numFmtId="4" fontId="40" fillId="4" borderId="4" xfId="1" applyNumberFormat="1" applyFont="1" applyFill="1" applyBorder="1" applyAlignment="1">
      <alignment horizontal="center" vertical="center"/>
    </xf>
    <xf numFmtId="0" fontId="40" fillId="4" borderId="4" xfId="1" applyFont="1" applyFill="1" applyBorder="1" applyAlignment="1">
      <alignment vertical="center"/>
    </xf>
    <xf numFmtId="0" fontId="40" fillId="4" borderId="5" xfId="1" applyFont="1" applyFill="1" applyBorder="1" applyAlignment="1">
      <alignment vertical="center"/>
    </xf>
    <xf numFmtId="3" fontId="41" fillId="4" borderId="0" xfId="1" applyNumberFormat="1" applyFont="1" applyFill="1" applyAlignment="1">
      <alignment horizontal="right" vertical="center" indent="2"/>
    </xf>
    <xf numFmtId="3" fontId="41" fillId="4" borderId="0" xfId="1" applyNumberFormat="1" applyFont="1" applyFill="1" applyAlignment="1">
      <alignment horizontal="right" vertical="center" indent="3"/>
    </xf>
    <xf numFmtId="3" fontId="41" fillId="4" borderId="0" xfId="3" applyNumberFormat="1" applyFont="1" applyFill="1" applyBorder="1" applyAlignment="1">
      <alignment horizontal="right" vertical="center" indent="3"/>
    </xf>
    <xf numFmtId="3" fontId="41" fillId="4" borderId="0" xfId="2" applyNumberFormat="1" applyFont="1" applyFill="1" applyBorder="1" applyAlignment="1">
      <alignment horizontal="right" vertical="center" indent="3"/>
    </xf>
    <xf numFmtId="10" fontId="41" fillId="4" borderId="2" xfId="3" applyNumberFormat="1" applyFont="1" applyFill="1" applyBorder="1" applyAlignment="1">
      <alignment horizontal="right" vertical="center" indent="3"/>
    </xf>
    <xf numFmtId="0" fontId="3" fillId="4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3" fillId="0" borderId="1" xfId="1" applyFont="1" applyBorder="1"/>
    <xf numFmtId="0" fontId="38" fillId="0" borderId="3" xfId="1" applyFont="1" applyBorder="1" applyAlignment="1">
      <alignment horizontal="left"/>
    </xf>
    <xf numFmtId="3" fontId="38" fillId="0" borderId="4" xfId="1" applyNumberFormat="1" applyFont="1" applyBorder="1" applyAlignment="1">
      <alignment horizontal="right"/>
    </xf>
    <xf numFmtId="3" fontId="38" fillId="0" borderId="4" xfId="1" applyNumberFormat="1" applyFont="1" applyBorder="1"/>
    <xf numFmtId="0" fontId="3" fillId="4" borderId="2" xfId="1" applyFill="1" applyBorder="1"/>
    <xf numFmtId="0" fontId="23" fillId="4" borderId="2" xfId="1" applyFont="1" applyFill="1" applyBorder="1"/>
    <xf numFmtId="3" fontId="23" fillId="4" borderId="0" xfId="1" applyNumberFormat="1" applyFont="1" applyFill="1"/>
    <xf numFmtId="0" fontId="23" fillId="0" borderId="2" xfId="1" applyFont="1" applyBorder="1"/>
    <xf numFmtId="0" fontId="3" fillId="4" borderId="4" xfId="1" applyFill="1" applyBorder="1"/>
    <xf numFmtId="0" fontId="3" fillId="4" borderId="5" xfId="1" applyFill="1" applyBorder="1"/>
    <xf numFmtId="3" fontId="5" fillId="4" borderId="4" xfId="1" applyNumberFormat="1" applyFont="1" applyFill="1" applyBorder="1" applyAlignment="1">
      <alignment horizontal="right"/>
    </xf>
    <xf numFmtId="0" fontId="39" fillId="0" borderId="9" xfId="1" applyFont="1" applyBorder="1" applyAlignment="1">
      <alignment horizontal="left" vertical="center"/>
    </xf>
    <xf numFmtId="10" fontId="38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4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4" borderId="7" xfId="1" applyFill="1" applyBorder="1"/>
    <xf numFmtId="0" fontId="5" fillId="4" borderId="2" xfId="1" applyFont="1" applyFill="1" applyBorder="1"/>
    <xf numFmtId="10" fontId="50" fillId="5" borderId="11" xfId="3" applyNumberFormat="1" applyFont="1" applyFill="1" applyBorder="1" applyAlignment="1">
      <alignment horizontal="center" vertical="center" wrapText="1"/>
    </xf>
    <xf numFmtId="0" fontId="50" fillId="5" borderId="12" xfId="1" applyFont="1" applyFill="1" applyBorder="1" applyAlignment="1">
      <alignment horizontal="center" vertical="center" wrapText="1"/>
    </xf>
    <xf numFmtId="0" fontId="50" fillId="5" borderId="14" xfId="1" applyFont="1" applyFill="1" applyBorder="1" applyAlignment="1">
      <alignment horizontal="center" vertical="center" wrapText="1"/>
    </xf>
    <xf numFmtId="0" fontId="44" fillId="0" borderId="13" xfId="1" applyFont="1" applyBorder="1"/>
    <xf numFmtId="0" fontId="49" fillId="0" borderId="0" xfId="1" applyFont="1" applyAlignment="1">
      <alignment horizontal="centerContinuous"/>
    </xf>
    <xf numFmtId="0" fontId="40" fillId="0" borderId="0" xfId="1" applyFont="1" applyAlignment="1">
      <alignment horizontal="centerContinuous"/>
    </xf>
    <xf numFmtId="0" fontId="52" fillId="0" borderId="0" xfId="1" applyFont="1"/>
    <xf numFmtId="3" fontId="43" fillId="0" borderId="0" xfId="1" applyNumberFormat="1" applyFont="1" applyAlignment="1">
      <alignment horizontal="left"/>
    </xf>
    <xf numFmtId="3" fontId="43" fillId="0" borderId="0" xfId="1" applyNumberFormat="1" applyFont="1" applyAlignment="1">
      <alignment horizontal="right"/>
    </xf>
    <xf numFmtId="3" fontId="43" fillId="0" borderId="0" xfId="1" applyNumberFormat="1" applyFont="1"/>
    <xf numFmtId="0" fontId="39" fillId="0" borderId="15" xfId="1" applyFont="1" applyBorder="1" applyAlignment="1">
      <alignment horizontal="left" vertical="center"/>
    </xf>
    <xf numFmtId="10" fontId="38" fillId="0" borderId="15" xfId="3" applyNumberFormat="1" applyFont="1" applyBorder="1" applyAlignment="1">
      <alignment horizontal="center" vertical="center"/>
    </xf>
    <xf numFmtId="0" fontId="50" fillId="5" borderId="16" xfId="1" applyFont="1" applyFill="1" applyBorder="1" applyAlignment="1">
      <alignment horizontal="center" vertical="center" wrapText="1"/>
    </xf>
    <xf numFmtId="10" fontId="50" fillId="5" borderId="17" xfId="3" applyNumberFormat="1" applyFont="1" applyFill="1" applyBorder="1" applyAlignment="1">
      <alignment horizontal="center" vertical="center" wrapText="1"/>
    </xf>
    <xf numFmtId="0" fontId="50" fillId="5" borderId="19" xfId="1" applyFont="1" applyFill="1" applyBorder="1" applyAlignment="1">
      <alignment horizontal="center" vertical="center" wrapText="1"/>
    </xf>
    <xf numFmtId="0" fontId="40" fillId="0" borderId="20" xfId="1" applyFont="1" applyBorder="1" applyAlignment="1">
      <alignment horizontal="centerContinuous"/>
    </xf>
    <xf numFmtId="3" fontId="38" fillId="0" borderId="15" xfId="1" applyNumberFormat="1" applyFont="1" applyBorder="1" applyAlignment="1">
      <alignment horizontal="right" vertical="center" indent="1"/>
    </xf>
    <xf numFmtId="3" fontId="38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3" fillId="5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3" fontId="44" fillId="0" borderId="0" xfId="6" applyNumberFormat="1" applyFont="1" applyAlignment="1">
      <alignment horizontal="center" vertical="center"/>
    </xf>
    <xf numFmtId="0" fontId="44" fillId="0" borderId="20" xfId="6" applyFont="1" applyBorder="1" applyAlignment="1">
      <alignment vertical="center"/>
    </xf>
    <xf numFmtId="0" fontId="44" fillId="0" borderId="20" xfId="6" applyFont="1" applyBorder="1" applyAlignment="1">
      <alignment horizontal="left" vertical="center"/>
    </xf>
    <xf numFmtId="4" fontId="44" fillId="0" borderId="20" xfId="6" applyNumberFormat="1" applyFont="1" applyBorder="1" applyAlignment="1">
      <alignment horizontal="right" vertical="center"/>
    </xf>
    <xf numFmtId="10" fontId="44" fillId="0" borderId="20" xfId="6" applyNumberFormat="1" applyFont="1" applyBorder="1" applyAlignment="1">
      <alignment horizontal="right" vertical="center"/>
    </xf>
    <xf numFmtId="3" fontId="44" fillId="0" borderId="20" xfId="6" applyNumberFormat="1" applyFont="1" applyBorder="1" applyAlignment="1">
      <alignment horizontal="center" vertical="center"/>
    </xf>
    <xf numFmtId="0" fontId="44" fillId="0" borderId="18" xfId="6" applyFont="1" applyBorder="1" applyAlignment="1">
      <alignment horizontal="left" vertical="center"/>
    </xf>
    <xf numFmtId="4" fontId="44" fillId="0" borderId="18" xfId="6" applyNumberFormat="1" applyFont="1" applyBorder="1" applyAlignment="1">
      <alignment horizontal="right" vertical="center"/>
    </xf>
    <xf numFmtId="0" fontId="44" fillId="0" borderId="18" xfId="6" applyFont="1" applyBorder="1" applyAlignment="1">
      <alignment vertical="center"/>
    </xf>
    <xf numFmtId="3" fontId="44" fillId="0" borderId="18" xfId="6" applyNumberFormat="1" applyFont="1" applyBorder="1" applyAlignment="1">
      <alignment horizontal="center" vertical="center"/>
    </xf>
    <xf numFmtId="0" fontId="38" fillId="0" borderId="0" xfId="6" applyFont="1" applyAlignment="1">
      <alignment vertical="center"/>
    </xf>
    <xf numFmtId="4" fontId="38" fillId="0" borderId="0" xfId="6" applyNumberFormat="1" applyFont="1" applyAlignment="1">
      <alignment horizontal="right" vertical="center"/>
    </xf>
    <xf numFmtId="10" fontId="38" fillId="0" borderId="0" xfId="6" applyNumberFormat="1" applyFont="1" applyAlignment="1">
      <alignment horizontal="right" vertical="center"/>
    </xf>
    <xf numFmtId="3" fontId="38" fillId="0" borderId="0" xfId="6" applyNumberFormat="1" applyFont="1" applyAlignment="1">
      <alignment horizontal="center" vertical="center"/>
    </xf>
    <xf numFmtId="0" fontId="54" fillId="0" borderId="0" xfId="6" applyFont="1" applyAlignment="1">
      <alignment vertical="center"/>
    </xf>
    <xf numFmtId="0" fontId="54" fillId="0" borderId="0" xfId="6" applyFont="1" applyAlignment="1">
      <alignment horizontal="left" vertical="center"/>
    </xf>
    <xf numFmtId="4" fontId="54" fillId="0" borderId="0" xfId="6" applyNumberFormat="1" applyFont="1" applyAlignment="1">
      <alignment horizontal="right" vertical="center"/>
    </xf>
    <xf numFmtId="10" fontId="54" fillId="0" borderId="0" xfId="6" applyNumberFormat="1" applyFont="1" applyAlignment="1">
      <alignment horizontal="right" vertical="center"/>
    </xf>
    <xf numFmtId="3" fontId="54" fillId="0" borderId="0" xfId="6" applyNumberFormat="1" applyFont="1" applyAlignment="1">
      <alignment horizontal="center" vertical="center"/>
    </xf>
    <xf numFmtId="0" fontId="39" fillId="0" borderId="0" xfId="6" applyFont="1" applyAlignment="1">
      <alignment vertical="center"/>
    </xf>
    <xf numFmtId="4" fontId="39" fillId="0" borderId="0" xfId="6" applyNumberFormat="1" applyFont="1" applyAlignment="1">
      <alignment horizontal="right" vertical="center"/>
    </xf>
    <xf numFmtId="10" fontId="39" fillId="0" borderId="0" xfId="6" applyNumberFormat="1" applyFont="1" applyAlignment="1">
      <alignment horizontal="right" vertical="center"/>
    </xf>
    <xf numFmtId="3" fontId="39" fillId="0" borderId="0" xfId="6" applyNumberFormat="1" applyFont="1" applyAlignment="1">
      <alignment horizontal="center" vertical="center"/>
    </xf>
    <xf numFmtId="0" fontId="23" fillId="0" borderId="21" xfId="6" applyFont="1" applyBorder="1" applyAlignment="1">
      <alignment vertical="center"/>
    </xf>
    <xf numFmtId="0" fontId="23" fillId="0" borderId="21" xfId="6" applyFont="1" applyBorder="1" applyAlignment="1">
      <alignment horizontal="left" vertical="center"/>
    </xf>
    <xf numFmtId="4" fontId="23" fillId="0" borderId="21" xfId="6" applyNumberFormat="1" applyFont="1" applyBorder="1" applyAlignment="1">
      <alignment horizontal="right" vertical="center"/>
    </xf>
    <xf numFmtId="10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center" vertical="center"/>
    </xf>
    <xf numFmtId="0" fontId="34" fillId="0" borderId="20" xfId="6" applyFont="1" applyBorder="1" applyAlignment="1">
      <alignment vertical="center"/>
    </xf>
    <xf numFmtId="0" fontId="34" fillId="0" borderId="20" xfId="6" applyFont="1" applyBorder="1" applyAlignment="1">
      <alignment horizontal="left" vertical="center"/>
    </xf>
    <xf numFmtId="4" fontId="34" fillId="0" borderId="20" xfId="6" applyNumberFormat="1" applyFont="1" applyBorder="1" applyAlignment="1">
      <alignment horizontal="right" vertical="center"/>
    </xf>
    <xf numFmtId="10" fontId="34" fillId="0" borderId="20" xfId="6" applyNumberFormat="1" applyFont="1" applyBorder="1" applyAlignment="1">
      <alignment horizontal="right" vertical="center"/>
    </xf>
    <xf numFmtId="3" fontId="34" fillId="0" borderId="20" xfId="6" applyNumberFormat="1" applyFont="1" applyBorder="1" applyAlignment="1">
      <alignment horizontal="center" vertical="center"/>
    </xf>
    <xf numFmtId="3" fontId="44" fillId="0" borderId="4" xfId="6" applyNumberFormat="1" applyFont="1" applyBorder="1" applyAlignment="1">
      <alignment horizontal="center" vertical="center"/>
    </xf>
    <xf numFmtId="3" fontId="44" fillId="0" borderId="10" xfId="6" applyNumberFormat="1" applyFont="1" applyBorder="1" applyAlignment="1">
      <alignment horizontal="center" vertical="center"/>
    </xf>
    <xf numFmtId="0" fontId="34" fillId="0" borderId="0" xfId="6" applyFont="1" applyAlignment="1">
      <alignment vertical="center"/>
    </xf>
    <xf numFmtId="0" fontId="34" fillId="0" borderId="0" xfId="6" applyFont="1" applyAlignment="1">
      <alignment horizontal="left" vertical="center"/>
    </xf>
    <xf numFmtId="4" fontId="34" fillId="0" borderId="0" xfId="6" applyNumberFormat="1" applyFont="1" applyAlignment="1">
      <alignment horizontal="right" vertical="center"/>
    </xf>
    <xf numFmtId="10" fontId="34" fillId="0" borderId="0" xfId="6" applyNumberFormat="1" applyFont="1" applyAlignment="1">
      <alignment horizontal="right" vertical="center"/>
    </xf>
    <xf numFmtId="3" fontId="34" fillId="0" borderId="0" xfId="6" applyNumberFormat="1" applyFont="1" applyAlignment="1">
      <alignment horizontal="center" vertical="center"/>
    </xf>
    <xf numFmtId="0" fontId="6" fillId="0" borderId="0" xfId="6" applyFont="1" applyAlignment="1">
      <alignment vertical="center"/>
    </xf>
    <xf numFmtId="0" fontId="11" fillId="0" borderId="0" xfId="6" applyFont="1" applyAlignment="1">
      <alignment vertical="center"/>
    </xf>
    <xf numFmtId="3" fontId="11" fillId="0" borderId="0" xfId="6" applyNumberFormat="1" applyFont="1" applyAlignment="1">
      <alignment horizontal="center" vertical="center"/>
    </xf>
    <xf numFmtId="0" fontId="1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10" fillId="0" borderId="0" xfId="6" applyNumberFormat="1" applyFont="1" applyAlignment="1">
      <alignment horizontal="center" vertical="center"/>
    </xf>
    <xf numFmtId="4" fontId="4" fillId="0" borderId="0" xfId="6" applyNumberFormat="1" applyFont="1" applyAlignment="1">
      <alignment horizontal="right" vertical="center"/>
    </xf>
    <xf numFmtId="0" fontId="44" fillId="0" borderId="4" xfId="6" applyFont="1" applyBorder="1" applyAlignment="1">
      <alignment vertical="center"/>
    </xf>
    <xf numFmtId="0" fontId="44" fillId="0" borderId="4" xfId="6" applyFont="1" applyBorder="1" applyAlignment="1">
      <alignment horizontal="left" vertical="center"/>
    </xf>
    <xf numFmtId="4" fontId="44" fillId="0" borderId="4" xfId="6" applyNumberFormat="1" applyFont="1" applyBorder="1" applyAlignment="1">
      <alignment horizontal="right" vertical="center"/>
    </xf>
    <xf numFmtId="0" fontId="44" fillId="0" borderId="10" xfId="6" applyFont="1" applyBorder="1" applyAlignment="1">
      <alignment vertical="center"/>
    </xf>
    <xf numFmtId="0" fontId="31" fillId="5" borderId="0" xfId="1" applyFont="1" applyFill="1" applyAlignment="1">
      <alignment vertical="center" wrapText="1"/>
    </xf>
    <xf numFmtId="0" fontId="31" fillId="0" borderId="0" xfId="1" applyFont="1" applyAlignment="1">
      <alignment vertical="center" wrapText="1"/>
    </xf>
    <xf numFmtId="0" fontId="27" fillId="0" borderId="0" xfId="1" applyFont="1" applyAlignment="1">
      <alignment vertical="center" wrapText="1"/>
    </xf>
    <xf numFmtId="0" fontId="56" fillId="5" borderId="0" xfId="1" applyFont="1" applyFill="1" applyAlignment="1">
      <alignment horizontal="center" vertical="center" wrapText="1"/>
    </xf>
    <xf numFmtId="0" fontId="57" fillId="0" borderId="0" xfId="1" applyFont="1" applyAlignment="1">
      <alignment vertical="center" wrapText="1"/>
    </xf>
    <xf numFmtId="0" fontId="48" fillId="0" borderId="0" xfId="9" applyFont="1"/>
    <xf numFmtId="168" fontId="44" fillId="0" borderId="0" xfId="9" applyNumberFormat="1" applyFont="1"/>
    <xf numFmtId="2" fontId="44" fillId="0" borderId="0" xfId="9" applyNumberFormat="1" applyFont="1"/>
    <xf numFmtId="3" fontId="44" fillId="0" borderId="0" xfId="9" applyNumberFormat="1" applyFont="1"/>
    <xf numFmtId="4" fontId="44" fillId="0" borderId="0" xfId="9" applyNumberFormat="1" applyFont="1"/>
    <xf numFmtId="0" fontId="48" fillId="6" borderId="0" xfId="9" applyFont="1" applyFill="1"/>
    <xf numFmtId="0" fontId="44" fillId="6" borderId="0" xfId="9" applyFont="1" applyFill="1"/>
    <xf numFmtId="3" fontId="48" fillId="6" borderId="0" xfId="9" applyNumberFormat="1" applyFont="1" applyFill="1"/>
    <xf numFmtId="4" fontId="48" fillId="6" borderId="0" xfId="9" applyNumberFormat="1" applyFont="1" applyFill="1"/>
    <xf numFmtId="0" fontId="38" fillId="0" borderId="0" xfId="9" applyFont="1"/>
    <xf numFmtId="4" fontId="38" fillId="0" borderId="0" xfId="9" applyNumberFormat="1" applyFont="1"/>
    <xf numFmtId="0" fontId="48" fillId="0" borderId="0" xfId="10" applyFont="1"/>
    <xf numFmtId="4" fontId="48" fillId="0" borderId="0" xfId="10" applyNumberFormat="1" applyFont="1"/>
    <xf numFmtId="0" fontId="48" fillId="0" borderId="0" xfId="10" applyFont="1" applyAlignment="1">
      <alignment horizontal="center"/>
    </xf>
    <xf numFmtId="0" fontId="57" fillId="3" borderId="0" xfId="9" applyFont="1" applyFill="1"/>
    <xf numFmtId="0" fontId="58" fillId="3" borderId="0" xfId="9" applyFont="1" applyFill="1"/>
    <xf numFmtId="3" fontId="57" fillId="3" borderId="0" xfId="9" applyNumberFormat="1" applyFont="1" applyFill="1"/>
    <xf numFmtId="4" fontId="57" fillId="3" borderId="0" xfId="9" applyNumberFormat="1" applyFont="1" applyFill="1"/>
    <xf numFmtId="0" fontId="53" fillId="2" borderId="1" xfId="1" applyFont="1" applyFill="1" applyBorder="1" applyAlignment="1">
      <alignment vertical="center" wrapText="1"/>
    </xf>
    <xf numFmtId="0" fontId="27" fillId="0" borderId="2" xfId="1" applyFont="1" applyBorder="1" applyAlignment="1">
      <alignment vertical="center" wrapText="1"/>
    </xf>
    <xf numFmtId="0" fontId="56" fillId="5" borderId="1" xfId="1" applyFont="1" applyFill="1" applyBorder="1" applyAlignment="1">
      <alignment horizontal="center" vertical="center" wrapText="1"/>
    </xf>
    <xf numFmtId="0" fontId="56" fillId="5" borderId="2" xfId="1" applyFont="1" applyFill="1" applyBorder="1" applyAlignment="1">
      <alignment horizontal="center" vertical="center" wrapText="1"/>
    </xf>
    <xf numFmtId="0" fontId="48" fillId="0" borderId="1" xfId="9" applyFont="1" applyBorder="1"/>
    <xf numFmtId="0" fontId="48" fillId="0" borderId="2" xfId="9" applyFont="1" applyBorder="1" applyAlignment="1">
      <alignment horizontal="center"/>
    </xf>
    <xf numFmtId="0" fontId="44" fillId="0" borderId="1" xfId="9" applyFont="1" applyBorder="1"/>
    <xf numFmtId="0" fontId="44" fillId="0" borderId="2" xfId="9" applyFont="1" applyBorder="1" applyAlignment="1">
      <alignment horizontal="center"/>
    </xf>
    <xf numFmtId="0" fontId="48" fillId="6" borderId="1" xfId="9" applyFont="1" applyFill="1" applyBorder="1"/>
    <xf numFmtId="3" fontId="48" fillId="6" borderId="2" xfId="9" applyNumberFormat="1" applyFont="1" applyFill="1" applyBorder="1" applyAlignment="1">
      <alignment horizontal="center"/>
    </xf>
    <xf numFmtId="0" fontId="38" fillId="0" borderId="1" xfId="9" applyFont="1" applyBorder="1"/>
    <xf numFmtId="0" fontId="38" fillId="0" borderId="2" xfId="9" applyFont="1" applyBorder="1"/>
    <xf numFmtId="0" fontId="48" fillId="0" borderId="1" xfId="10" applyFont="1" applyBorder="1"/>
    <xf numFmtId="0" fontId="48" fillId="0" borderId="2" xfId="10" applyFont="1" applyBorder="1" applyAlignment="1">
      <alignment horizontal="center"/>
    </xf>
    <xf numFmtId="0" fontId="28" fillId="0" borderId="1" xfId="9" applyFont="1" applyBorder="1"/>
    <xf numFmtId="3" fontId="28" fillId="0" borderId="2" xfId="9" applyNumberFormat="1" applyFont="1" applyBorder="1" applyAlignment="1">
      <alignment horizontal="center"/>
    </xf>
    <xf numFmtId="0" fontId="57" fillId="2" borderId="1" xfId="1" applyFont="1" applyFill="1" applyBorder="1" applyAlignment="1">
      <alignment vertical="center" wrapText="1"/>
    </xf>
    <xf numFmtId="0" fontId="57" fillId="0" borderId="2" xfId="1" applyFont="1" applyBorder="1" applyAlignment="1">
      <alignment vertical="center" wrapText="1"/>
    </xf>
    <xf numFmtId="0" fontId="57" fillId="3" borderId="3" xfId="9" applyFont="1" applyFill="1" applyBorder="1"/>
    <xf numFmtId="0" fontId="57" fillId="3" borderId="4" xfId="9" applyFont="1" applyFill="1" applyBorder="1"/>
    <xf numFmtId="0" fontId="58" fillId="3" borderId="4" xfId="9" applyFont="1" applyFill="1" applyBorder="1"/>
    <xf numFmtId="3" fontId="57" fillId="3" borderId="4" xfId="9" applyNumberFormat="1" applyFont="1" applyFill="1" applyBorder="1"/>
    <xf numFmtId="4" fontId="57" fillId="3" borderId="4" xfId="9" applyNumberFormat="1" applyFont="1" applyFill="1" applyBorder="1"/>
    <xf numFmtId="3" fontId="57" fillId="3" borderId="5" xfId="9" applyNumberFormat="1" applyFont="1" applyFill="1" applyBorder="1" applyAlignment="1">
      <alignment horizontal="center"/>
    </xf>
    <xf numFmtId="0" fontId="61" fillId="0" borderId="1" xfId="11" applyFont="1" applyBorder="1"/>
    <xf numFmtId="0" fontId="62" fillId="0" borderId="0" xfId="11" applyFont="1" applyAlignment="1">
      <alignment horizontal="center"/>
    </xf>
    <xf numFmtId="170" fontId="62" fillId="0" borderId="0" xfId="11" applyNumberFormat="1" applyFont="1" applyAlignment="1">
      <alignment horizontal="right"/>
    </xf>
    <xf numFmtId="0" fontId="62" fillId="0" borderId="0" xfId="11" applyFont="1" applyAlignment="1">
      <alignment horizontal="right"/>
    </xf>
    <xf numFmtId="169" fontId="62" fillId="0" borderId="0" xfId="11" applyNumberFormat="1" applyFont="1" applyAlignment="1">
      <alignment horizontal="right"/>
    </xf>
    <xf numFmtId="4" fontId="62" fillId="0" borderId="0" xfId="11" applyNumberFormat="1" applyFont="1" applyAlignment="1">
      <alignment horizontal="right"/>
    </xf>
    <xf numFmtId="0" fontId="62" fillId="0" borderId="2" xfId="11" applyFont="1" applyBorder="1" applyAlignment="1">
      <alignment horizontal="center"/>
    </xf>
    <xf numFmtId="0" fontId="61" fillId="0" borderId="0" xfId="11" applyFont="1" applyAlignment="1">
      <alignment horizontal="center"/>
    </xf>
    <xf numFmtId="170" fontId="61" fillId="0" borderId="0" xfId="11" applyNumberFormat="1" applyFont="1" applyAlignment="1">
      <alignment horizontal="right"/>
    </xf>
    <xf numFmtId="0" fontId="61" fillId="0" borderId="0" xfId="11" applyFont="1" applyAlignment="1">
      <alignment horizontal="right"/>
    </xf>
    <xf numFmtId="169" fontId="61" fillId="0" borderId="0" xfId="11" applyNumberFormat="1" applyFont="1" applyAlignment="1">
      <alignment horizontal="right"/>
    </xf>
    <xf numFmtId="4" fontId="61" fillId="0" borderId="0" xfId="11" applyNumberFormat="1" applyFont="1" applyAlignment="1">
      <alignment horizontal="right"/>
    </xf>
    <xf numFmtId="0" fontId="61" fillId="0" borderId="2" xfId="11" applyFont="1" applyBorder="1" applyAlignment="1">
      <alignment horizontal="center"/>
    </xf>
    <xf numFmtId="170" fontId="48" fillId="0" borderId="0" xfId="10" applyNumberFormat="1" applyFont="1" applyAlignment="1">
      <alignment horizontal="right"/>
    </xf>
    <xf numFmtId="0" fontId="48" fillId="0" borderId="0" xfId="10" applyFont="1" applyAlignment="1">
      <alignment horizontal="right"/>
    </xf>
    <xf numFmtId="169" fontId="48" fillId="0" borderId="0" xfId="10" applyNumberFormat="1" applyFont="1" applyAlignment="1">
      <alignment horizontal="right"/>
    </xf>
    <xf numFmtId="0" fontId="59" fillId="6" borderId="1" xfId="9" applyFont="1" applyFill="1" applyBorder="1"/>
    <xf numFmtId="0" fontId="59" fillId="6" borderId="0" xfId="9" applyFont="1" applyFill="1"/>
    <xf numFmtId="0" fontId="60" fillId="6" borderId="0" xfId="9" applyFont="1" applyFill="1"/>
    <xf numFmtId="3" fontId="59" fillId="6" borderId="0" xfId="9" applyNumberFormat="1" applyFont="1" applyFill="1"/>
    <xf numFmtId="3" fontId="59" fillId="6" borderId="2" xfId="9" applyNumberFormat="1" applyFont="1" applyFill="1" applyBorder="1" applyAlignment="1">
      <alignment horizontal="center"/>
    </xf>
    <xf numFmtId="0" fontId="26" fillId="0" borderId="1" xfId="9" applyFont="1" applyBorder="1"/>
    <xf numFmtId="3" fontId="26" fillId="0" borderId="0" xfId="9" applyNumberFormat="1" applyFont="1"/>
    <xf numFmtId="3" fontId="26" fillId="0" borderId="2" xfId="9" applyNumberFormat="1" applyFont="1" applyBorder="1" applyAlignment="1">
      <alignment horizontal="center"/>
    </xf>
    <xf numFmtId="0" fontId="49" fillId="0" borderId="1" xfId="9" quotePrefix="1" applyFont="1" applyBorder="1"/>
    <xf numFmtId="0" fontId="49" fillId="0" borderId="0" xfId="9" applyFont="1"/>
    <xf numFmtId="3" fontId="49" fillId="0" borderId="0" xfId="9" applyNumberFormat="1" applyFont="1"/>
    <xf numFmtId="3" fontId="49" fillId="0" borderId="2" xfId="9" applyNumberFormat="1" applyFont="1" applyBorder="1" applyAlignment="1">
      <alignment horizontal="center"/>
    </xf>
    <xf numFmtId="0" fontId="64" fillId="0" borderId="3" xfId="9" quotePrefix="1" applyFont="1" applyBorder="1"/>
    <xf numFmtId="0" fontId="64" fillId="0" borderId="4" xfId="9" applyFont="1" applyBorder="1"/>
    <xf numFmtId="3" fontId="64" fillId="0" borderId="4" xfId="9" applyNumberFormat="1" applyFont="1" applyBorder="1"/>
    <xf numFmtId="3" fontId="64" fillId="0" borderId="5" xfId="9" applyNumberFormat="1" applyFont="1" applyBorder="1" applyAlignment="1">
      <alignment horizontal="center"/>
    </xf>
    <xf numFmtId="0" fontId="52" fillId="0" borderId="0" xfId="9" applyFont="1"/>
    <xf numFmtId="0" fontId="65" fillId="2" borderId="0" xfId="9" applyFont="1" applyFill="1"/>
    <xf numFmtId="0" fontId="66" fillId="2" borderId="0" xfId="9" applyFont="1" applyFill="1"/>
    <xf numFmtId="3" fontId="65" fillId="2" borderId="0" xfId="9" applyNumberFormat="1" applyFont="1" applyFill="1"/>
    <xf numFmtId="4" fontId="65" fillId="2" borderId="0" xfId="9" applyNumberFormat="1" applyFont="1" applyFill="1"/>
    <xf numFmtId="3" fontId="65" fillId="2" borderId="0" xfId="9" applyNumberFormat="1" applyFont="1" applyFill="1" applyAlignment="1">
      <alignment horizontal="center"/>
    </xf>
    <xf numFmtId="0" fontId="44" fillId="0" borderId="3" xfId="9" applyFont="1" applyBorder="1"/>
    <xf numFmtId="168" fontId="44" fillId="0" borderId="4" xfId="9" applyNumberFormat="1" applyFont="1" applyBorder="1"/>
    <xf numFmtId="2" fontId="44" fillId="0" borderId="4" xfId="9" applyNumberFormat="1" applyFont="1" applyBorder="1"/>
    <xf numFmtId="3" fontId="44" fillId="0" borderId="4" xfId="9" applyNumberFormat="1" applyFont="1" applyBorder="1"/>
    <xf numFmtId="4" fontId="44" fillId="0" borderId="4" xfId="9" applyNumberFormat="1" applyFont="1" applyBorder="1"/>
    <xf numFmtId="0" fontId="44" fillId="0" borderId="5" xfId="9" applyFont="1" applyBorder="1" applyAlignment="1">
      <alignment horizontal="center"/>
    </xf>
    <xf numFmtId="0" fontId="57" fillId="3" borderId="1" xfId="9" applyFont="1" applyFill="1" applyBorder="1"/>
    <xf numFmtId="3" fontId="57" fillId="3" borderId="2" xfId="9" applyNumberFormat="1" applyFont="1" applyFill="1" applyBorder="1" applyAlignment="1">
      <alignment horizontal="center"/>
    </xf>
    <xf numFmtId="0" fontId="20" fillId="0" borderId="1" xfId="8" applyFont="1" applyBorder="1"/>
    <xf numFmtId="0" fontId="20" fillId="0" borderId="2" xfId="8" applyFont="1" applyBorder="1"/>
    <xf numFmtId="3" fontId="15" fillId="5" borderId="0" xfId="13" applyNumberFormat="1" applyFont="1" applyFill="1" applyAlignment="1">
      <alignment horizontal="left" vertical="center" indent="1"/>
    </xf>
    <xf numFmtId="1" fontId="57" fillId="5" borderId="0" xfId="13" applyNumberFormat="1" applyFont="1" applyFill="1" applyAlignment="1">
      <alignment vertical="center"/>
    </xf>
    <xf numFmtId="1" fontId="57" fillId="5" borderId="0" xfId="13" applyNumberFormat="1" applyFont="1" applyFill="1" applyAlignment="1">
      <alignment horizontal="center" vertical="center"/>
    </xf>
    <xf numFmtId="1" fontId="57" fillId="5" borderId="0" xfId="13" applyNumberFormat="1" applyFont="1" applyFill="1" applyAlignment="1">
      <alignment horizontal="right" vertical="center"/>
    </xf>
    <xf numFmtId="1" fontId="48" fillId="0" borderId="0" xfId="13" applyNumberFormat="1" applyFont="1"/>
    <xf numFmtId="3" fontId="48" fillId="0" borderId="0" xfId="13" applyNumberFormat="1" applyFont="1" applyAlignment="1">
      <alignment horizontal="right"/>
    </xf>
    <xf numFmtId="3" fontId="48" fillId="0" borderId="0" xfId="13" applyNumberFormat="1" applyFont="1" applyAlignment="1">
      <alignment horizontal="center"/>
    </xf>
    <xf numFmtId="1" fontId="36" fillId="0" borderId="0" xfId="13" applyNumberFormat="1" applyFont="1" applyAlignment="1">
      <alignment vertical="center"/>
    </xf>
    <xf numFmtId="4" fontId="36" fillId="0" borderId="0" xfId="13" applyNumberFormat="1" applyFont="1" applyAlignment="1">
      <alignment horizontal="right" vertical="center"/>
    </xf>
    <xf numFmtId="4" fontId="36" fillId="0" borderId="0" xfId="13" applyNumberFormat="1" applyFont="1" applyAlignment="1">
      <alignment horizontal="center" vertical="center"/>
    </xf>
    <xf numFmtId="3" fontId="36" fillId="0" borderId="0" xfId="13" applyNumberFormat="1" applyFont="1" applyAlignment="1">
      <alignment horizontal="center" vertical="center"/>
    </xf>
    <xf numFmtId="1" fontId="59" fillId="6" borderId="0" xfId="13" applyNumberFormat="1" applyFont="1" applyFill="1" applyAlignment="1">
      <alignment vertical="center"/>
    </xf>
    <xf numFmtId="4" fontId="48" fillId="6" borderId="0" xfId="13" applyNumberFormat="1" applyFont="1" applyFill="1" applyAlignment="1">
      <alignment horizontal="right" vertical="center"/>
    </xf>
    <xf numFmtId="4" fontId="48" fillId="6" borderId="0" xfId="13" applyNumberFormat="1" applyFont="1" applyFill="1" applyAlignment="1">
      <alignment horizontal="center" vertical="center"/>
    </xf>
    <xf numFmtId="4" fontId="68" fillId="6" borderId="0" xfId="13" applyNumberFormat="1" applyFont="1" applyFill="1" applyAlignment="1">
      <alignment horizontal="center" vertical="center"/>
    </xf>
    <xf numFmtId="1" fontId="48" fillId="0" borderId="4" xfId="13" applyNumberFormat="1" applyFont="1" applyBorder="1" applyAlignment="1">
      <alignment vertical="center"/>
    </xf>
    <xf numFmtId="4" fontId="48" fillId="0" borderId="4" xfId="13" applyNumberFormat="1" applyFont="1" applyBorder="1" applyAlignment="1">
      <alignment horizontal="right" vertical="center"/>
    </xf>
    <xf numFmtId="4" fontId="48" fillId="0" borderId="4" xfId="13" applyNumberFormat="1" applyFont="1" applyBorder="1" applyAlignment="1">
      <alignment horizontal="center" vertical="center"/>
    </xf>
    <xf numFmtId="4" fontId="44" fillId="0" borderId="4" xfId="13" applyNumberFormat="1" applyFont="1" applyBorder="1" applyAlignment="1">
      <alignment horizontal="center" vertical="center"/>
    </xf>
    <xf numFmtId="1" fontId="44" fillId="0" borderId="4" xfId="13" applyNumberFormat="1" applyFont="1" applyBorder="1" applyAlignment="1">
      <alignment vertical="center"/>
    </xf>
    <xf numFmtId="4" fontId="44" fillId="0" borderId="4" xfId="13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" fontId="56" fillId="5" borderId="0" xfId="2" applyNumberFormat="1" applyFont="1" applyFill="1" applyBorder="1" applyAlignment="1">
      <alignment horizontal="center" vertical="center"/>
    </xf>
    <xf numFmtId="165" fontId="56" fillId="5" borderId="0" xfId="3" applyNumberFormat="1" applyFont="1" applyFill="1" applyBorder="1" applyAlignment="1">
      <alignment horizontal="center" vertical="center"/>
    </xf>
    <xf numFmtId="0" fontId="69" fillId="0" borderId="0" xfId="1" applyFont="1" applyAlignment="1">
      <alignment vertical="center"/>
    </xf>
    <xf numFmtId="165" fontId="44" fillId="0" borderId="0" xfId="3" applyNumberFormat="1" applyFont="1" applyBorder="1" applyAlignment="1">
      <alignment horizontal="center" vertical="center"/>
    </xf>
    <xf numFmtId="3" fontId="44" fillId="0" borderId="0" xfId="1" applyNumberFormat="1" applyFont="1" applyAlignment="1">
      <alignment horizontal="right" vertical="center" indent="1"/>
    </xf>
    <xf numFmtId="0" fontId="48" fillId="0" borderId="0" xfId="1" applyFont="1" applyAlignment="1">
      <alignment vertical="center"/>
    </xf>
    <xf numFmtId="43" fontId="48" fillId="0" borderId="4" xfId="2" applyFont="1" applyBorder="1" applyAlignment="1">
      <alignment vertical="center"/>
    </xf>
    <xf numFmtId="3" fontId="44" fillId="0" borderId="4" xfId="2" applyNumberFormat="1" applyFont="1" applyFill="1" applyBorder="1" applyAlignment="1">
      <alignment horizontal="right" vertical="center" indent="1"/>
    </xf>
    <xf numFmtId="165" fontId="44" fillId="0" borderId="4" xfId="3" applyNumberFormat="1" applyFont="1" applyBorder="1" applyAlignment="1">
      <alignment horizontal="center" vertical="center"/>
    </xf>
    <xf numFmtId="0" fontId="3" fillId="5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48" fillId="0" borderId="0" xfId="1" applyFont="1" applyAlignment="1">
      <alignment horizontal="left" vertical="center"/>
    </xf>
    <xf numFmtId="3" fontId="44" fillId="0" borderId="0" xfId="1" applyNumberFormat="1" applyFont="1" applyAlignment="1">
      <alignment vertical="center"/>
    </xf>
    <xf numFmtId="17" fontId="44" fillId="0" borderId="0" xfId="1" quotePrefix="1" applyNumberFormat="1" applyFont="1" applyAlignment="1">
      <alignment horizontal="right" vertical="center"/>
    </xf>
    <xf numFmtId="10" fontId="44" fillId="0" borderId="0" xfId="3" applyNumberFormat="1" applyFont="1" applyBorder="1" applyAlignment="1">
      <alignment vertical="center"/>
    </xf>
    <xf numFmtId="166" fontId="44" fillId="0" borderId="0" xfId="1" applyNumberFormat="1" applyFont="1" applyAlignment="1">
      <alignment horizontal="right" vertical="center"/>
    </xf>
    <xf numFmtId="0" fontId="44" fillId="0" borderId="0" xfId="1" applyFont="1" applyAlignment="1">
      <alignment horizontal="right" vertical="center"/>
    </xf>
    <xf numFmtId="3" fontId="44" fillId="0" borderId="0" xfId="1" applyNumberFormat="1" applyFont="1" applyAlignment="1">
      <alignment horizontal="right" vertical="center"/>
    </xf>
    <xf numFmtId="0" fontId="44" fillId="0" borderId="0" xfId="1" applyFont="1" applyAlignment="1">
      <alignment horizontal="left" vertical="center"/>
    </xf>
    <xf numFmtId="2" fontId="44" fillId="0" borderId="0" xfId="2" applyNumberFormat="1" applyFont="1" applyBorder="1" applyAlignment="1">
      <alignment horizontal="right" vertical="center"/>
    </xf>
    <xf numFmtId="3" fontId="17" fillId="0" borderId="0" xfId="1" applyNumberFormat="1" applyFont="1" applyAlignment="1">
      <alignment vertical="center"/>
    </xf>
    <xf numFmtId="10" fontId="17" fillId="0" borderId="0" xfId="3" applyNumberFormat="1" applyFont="1" applyBorder="1" applyAlignment="1">
      <alignment vertical="center"/>
    </xf>
    <xf numFmtId="10" fontId="17" fillId="0" borderId="0" xfId="3" applyNumberFormat="1" applyFont="1" applyBorder="1" applyAlignment="1">
      <alignment horizontal="right" vertical="center"/>
    </xf>
    <xf numFmtId="3" fontId="17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4" fillId="0" borderId="4" xfId="1" applyFont="1" applyBorder="1" applyAlignment="1">
      <alignment horizontal="left" vertical="center"/>
    </xf>
    <xf numFmtId="3" fontId="44" fillId="0" borderId="4" xfId="1" applyNumberFormat="1" applyFont="1" applyBorder="1" applyAlignment="1">
      <alignment vertical="center"/>
    </xf>
    <xf numFmtId="10" fontId="44" fillId="0" borderId="4" xfId="3" applyNumberFormat="1" applyFont="1" applyBorder="1" applyAlignment="1">
      <alignment horizontal="right" vertical="center"/>
    </xf>
    <xf numFmtId="3" fontId="44" fillId="0" borderId="4" xfId="1" applyNumberFormat="1" applyFont="1" applyBorder="1" applyAlignment="1">
      <alignment horizontal="right" vertical="center"/>
    </xf>
    <xf numFmtId="0" fontId="48" fillId="6" borderId="4" xfId="1" applyFont="1" applyFill="1" applyBorder="1" applyAlignment="1">
      <alignment horizontal="left" vertical="center"/>
    </xf>
    <xf numFmtId="3" fontId="48" fillId="6" borderId="4" xfId="1" applyNumberFormat="1" applyFont="1" applyFill="1" applyBorder="1" applyAlignment="1">
      <alignment vertical="center"/>
    </xf>
    <xf numFmtId="10" fontId="48" fillId="6" borderId="4" xfId="3" applyNumberFormat="1" applyFont="1" applyFill="1" applyBorder="1" applyAlignment="1">
      <alignment vertical="center"/>
    </xf>
    <xf numFmtId="0" fontId="56" fillId="5" borderId="0" xfId="1" applyFont="1" applyFill="1" applyAlignment="1">
      <alignment horizontal="left" vertical="center" indent="1"/>
    </xf>
    <xf numFmtId="0" fontId="56" fillId="5" borderId="0" xfId="1" applyFont="1" applyFill="1" applyAlignment="1">
      <alignment horizontal="center" vertical="center"/>
    </xf>
    <xf numFmtId="0" fontId="70" fillId="4" borderId="0" xfId="1" applyFont="1" applyFill="1" applyAlignment="1">
      <alignment vertical="center"/>
    </xf>
    <xf numFmtId="3" fontId="70" fillId="4" borderId="0" xfId="1" applyNumberFormat="1" applyFont="1" applyFill="1" applyAlignment="1">
      <alignment vertical="center"/>
    </xf>
    <xf numFmtId="0" fontId="71" fillId="4" borderId="0" xfId="1" applyFont="1" applyFill="1" applyAlignment="1">
      <alignment horizontal="left" vertical="center"/>
    </xf>
    <xf numFmtId="10" fontId="70" fillId="4" borderId="0" xfId="3" applyNumberFormat="1" applyFont="1" applyFill="1" applyAlignment="1">
      <alignment vertical="center"/>
    </xf>
    <xf numFmtId="0" fontId="72" fillId="4" borderId="0" xfId="1" applyFont="1" applyFill="1"/>
    <xf numFmtId="0" fontId="72" fillId="0" borderId="0" xfId="1" applyFont="1"/>
    <xf numFmtId="0" fontId="73" fillId="4" borderId="0" xfId="1" applyFont="1" applyFill="1" applyAlignment="1">
      <alignment horizontal="left"/>
    </xf>
    <xf numFmtId="3" fontId="72" fillId="4" borderId="0" xfId="1" applyNumberFormat="1" applyFont="1" applyFill="1" applyAlignment="1">
      <alignment horizontal="right"/>
    </xf>
    <xf numFmtId="10" fontId="70" fillId="0" borderId="0" xfId="3" applyNumberFormat="1" applyFont="1"/>
    <xf numFmtId="0" fontId="74" fillId="4" borderId="0" xfId="1" applyFont="1" applyFill="1" applyAlignment="1">
      <alignment horizontal="left"/>
    </xf>
    <xf numFmtId="10" fontId="72" fillId="0" borderId="0" xfId="3" applyNumberFormat="1" applyFont="1"/>
    <xf numFmtId="9" fontId="72" fillId="0" borderId="0" xfId="1" applyNumberFormat="1" applyFont="1"/>
    <xf numFmtId="0" fontId="70" fillId="4" borderId="0" xfId="1" applyFont="1" applyFill="1"/>
    <xf numFmtId="0" fontId="70" fillId="0" borderId="0" xfId="1" applyFont="1"/>
    <xf numFmtId="0" fontId="75" fillId="0" borderId="0" xfId="1" applyFont="1" applyAlignment="1">
      <alignment horizontal="left" vertical="center"/>
    </xf>
    <xf numFmtId="17" fontId="76" fillId="0" borderId="0" xfId="1" applyNumberFormat="1" applyFont="1" applyAlignment="1">
      <alignment horizontal="right" vertical="center"/>
    </xf>
    <xf numFmtId="41" fontId="77" fillId="0" borderId="0" xfId="4" applyFont="1" applyAlignment="1">
      <alignment horizontal="left" vertical="center"/>
    </xf>
    <xf numFmtId="4" fontId="15" fillId="0" borderId="0" xfId="1" applyNumberFormat="1" applyFont="1" applyAlignment="1">
      <alignment vertical="center"/>
    </xf>
    <xf numFmtId="168" fontId="44" fillId="0" borderId="0" xfId="9" applyNumberFormat="1" applyFont="1" applyAlignment="1">
      <alignment horizontal="center"/>
    </xf>
    <xf numFmtId="2" fontId="44" fillId="0" borderId="0" xfId="9" applyNumberFormat="1" applyFont="1" applyAlignment="1">
      <alignment horizontal="center"/>
    </xf>
    <xf numFmtId="0" fontId="76" fillId="0" borderId="0" xfId="1" applyFont="1" applyAlignment="1">
      <alignment vertical="center"/>
    </xf>
    <xf numFmtId="41" fontId="75" fillId="0" borderId="0" xfId="4" applyFont="1" applyAlignment="1">
      <alignment horizontal="left" vertical="center"/>
    </xf>
    <xf numFmtId="0" fontId="75" fillId="0" borderId="0" xfId="1" applyFont="1" applyAlignment="1">
      <alignment vertical="center"/>
    </xf>
    <xf numFmtId="0" fontId="78" fillId="0" borderId="0" xfId="1" applyFont="1" applyAlignment="1">
      <alignment vertical="center"/>
    </xf>
    <xf numFmtId="0" fontId="79" fillId="0" borderId="0" xfId="1" applyFont="1" applyAlignment="1">
      <alignment vertical="center"/>
    </xf>
    <xf numFmtId="0" fontId="70" fillId="0" borderId="0" xfId="1" applyFont="1" applyAlignment="1">
      <alignment vertical="center"/>
    </xf>
    <xf numFmtId="3" fontId="70" fillId="0" borderId="0" xfId="1" applyNumberFormat="1" applyFont="1" applyAlignment="1">
      <alignment vertical="center"/>
    </xf>
    <xf numFmtId="0" fontId="71" fillId="0" borderId="0" xfId="1" applyFont="1" applyAlignment="1">
      <alignment horizontal="left" vertical="center"/>
    </xf>
    <xf numFmtId="0" fontId="80" fillId="0" borderId="0" xfId="1" applyFont="1" applyAlignment="1">
      <alignment vertical="center"/>
    </xf>
    <xf numFmtId="0" fontId="81" fillId="0" borderId="0" xfId="1" applyFont="1" applyAlignment="1">
      <alignment vertical="center"/>
    </xf>
    <xf numFmtId="168" fontId="48" fillId="0" borderId="0" xfId="9" applyNumberFormat="1" applyFont="1" applyAlignment="1">
      <alignment horizontal="center"/>
    </xf>
    <xf numFmtId="168" fontId="48" fillId="0" borderId="0" xfId="9" applyNumberFormat="1" applyFont="1"/>
    <xf numFmtId="2" fontId="48" fillId="0" borderId="0" xfId="9" applyNumberFormat="1" applyFont="1" applyAlignment="1">
      <alignment horizontal="center"/>
    </xf>
    <xf numFmtId="4" fontId="48" fillId="0" borderId="0" xfId="9" applyNumberFormat="1" applyFont="1"/>
    <xf numFmtId="0" fontId="83" fillId="0" borderId="0" xfId="1" applyFont="1" applyAlignment="1">
      <alignment vertical="center"/>
    </xf>
    <xf numFmtId="3" fontId="83" fillId="0" borderId="0" xfId="1" applyNumberFormat="1" applyFont="1" applyAlignment="1">
      <alignment vertical="center"/>
    </xf>
    <xf numFmtId="0" fontId="82" fillId="0" borderId="0" xfId="1" applyFont="1" applyAlignment="1">
      <alignment horizontal="left" vertical="center"/>
    </xf>
    <xf numFmtId="0" fontId="47" fillId="4" borderId="1" xfId="1" applyFont="1" applyFill="1" applyBorder="1" applyAlignment="1">
      <alignment horizontal="center" vertical="center"/>
    </xf>
    <xf numFmtId="0" fontId="47" fillId="4" borderId="0" xfId="1" applyFont="1" applyFill="1" applyAlignment="1">
      <alignment horizontal="center" vertical="center"/>
    </xf>
    <xf numFmtId="0" fontId="47" fillId="4" borderId="2" xfId="1" applyFont="1" applyFill="1" applyBorder="1" applyAlignment="1">
      <alignment horizontal="center" vertical="center"/>
    </xf>
    <xf numFmtId="0" fontId="46" fillId="4" borderId="1" xfId="1" applyFont="1" applyFill="1" applyBorder="1" applyAlignment="1">
      <alignment horizontal="center" vertical="center"/>
    </xf>
    <xf numFmtId="0" fontId="46" fillId="4" borderId="0" xfId="1" applyFont="1" applyFill="1" applyAlignment="1">
      <alignment horizontal="center" vertical="center"/>
    </xf>
    <xf numFmtId="0" fontId="46" fillId="4" borderId="2" xfId="1" applyFont="1" applyFill="1" applyBorder="1" applyAlignment="1">
      <alignment horizontal="center" vertical="center"/>
    </xf>
    <xf numFmtId="0" fontId="31" fillId="5" borderId="1" xfId="1" applyFont="1" applyFill="1" applyBorder="1" applyAlignment="1">
      <alignment horizontal="left" vertical="center" wrapText="1" indent="1"/>
    </xf>
    <xf numFmtId="0" fontId="31" fillId="5" borderId="0" xfId="1" applyFont="1" applyFill="1" applyAlignment="1">
      <alignment horizontal="left" vertical="center" indent="1"/>
    </xf>
    <xf numFmtId="0" fontId="31" fillId="5" borderId="0" xfId="1" applyFont="1" applyFill="1" applyAlignment="1">
      <alignment horizontal="left" vertical="center" wrapText="1" indent="1"/>
    </xf>
    <xf numFmtId="0" fontId="28" fillId="0" borderId="3" xfId="1" applyFont="1" applyBorder="1" applyAlignment="1">
      <alignment horizontal="left" indent="2"/>
    </xf>
    <xf numFmtId="0" fontId="28" fillId="0" borderId="4" xfId="1" applyFont="1" applyBorder="1" applyAlignment="1">
      <alignment horizontal="left" indent="2"/>
    </xf>
    <xf numFmtId="0" fontId="28" fillId="0" borderId="5" xfId="1" applyFont="1" applyBorder="1" applyAlignment="1">
      <alignment horizontal="left" indent="2"/>
    </xf>
    <xf numFmtId="0" fontId="51" fillId="0" borderId="0" xfId="1" applyFont="1" applyAlignment="1">
      <alignment horizontal="center" vertical="center" wrapText="1"/>
    </xf>
    <xf numFmtId="0" fontId="31" fillId="5" borderId="1" xfId="1" applyFont="1" applyFill="1" applyBorder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/>
    </xf>
    <xf numFmtId="0" fontId="31" fillId="5" borderId="2" xfId="1" applyFont="1" applyFill="1" applyBorder="1" applyAlignment="1">
      <alignment horizontal="left" vertical="center" wrapText="1"/>
    </xf>
    <xf numFmtId="0" fontId="31" fillId="5" borderId="1" xfId="1" applyFont="1" applyFill="1" applyBorder="1" applyAlignment="1">
      <alignment horizontal="left" vertical="center" wrapText="1" indent="2"/>
    </xf>
    <xf numFmtId="0" fontId="31" fillId="5" borderId="0" xfId="1" applyFont="1" applyFill="1" applyAlignment="1">
      <alignment horizontal="left" vertical="center" wrapText="1" indent="2"/>
    </xf>
    <xf numFmtId="0" fontId="45" fillId="5" borderId="0" xfId="1" applyFont="1" applyFill="1" applyAlignment="1">
      <alignment horizontal="center" vertical="center" wrapText="1"/>
    </xf>
    <xf numFmtId="0" fontId="53" fillId="5" borderId="0" xfId="1" applyFont="1" applyFill="1" applyAlignment="1">
      <alignment horizontal="center" vertical="center" wrapText="1"/>
    </xf>
    <xf numFmtId="0" fontId="45" fillId="5" borderId="0" xfId="1" applyFont="1" applyFill="1" applyAlignment="1">
      <alignment horizontal="center" vertical="center"/>
    </xf>
    <xf numFmtId="0" fontId="55" fillId="4" borderId="6" xfId="1" applyFont="1" applyFill="1" applyBorder="1" applyAlignment="1">
      <alignment horizontal="center" vertical="center"/>
    </xf>
    <xf numFmtId="0" fontId="55" fillId="4" borderId="7" xfId="1" applyFont="1" applyFill="1" applyBorder="1" applyAlignment="1">
      <alignment horizontal="center" vertical="center"/>
    </xf>
    <xf numFmtId="0" fontId="55" fillId="4" borderId="8" xfId="1" applyFont="1" applyFill="1" applyBorder="1" applyAlignment="1">
      <alignment horizontal="center" vertical="center"/>
    </xf>
    <xf numFmtId="1" fontId="31" fillId="5" borderId="0" xfId="13" applyNumberFormat="1" applyFont="1" applyFill="1" applyAlignment="1">
      <alignment horizontal="left" vertical="center" wrapText="1" indent="1"/>
    </xf>
  </cellXfs>
  <cellStyles count="16">
    <cellStyle name="Millares [0] 2" xfId="4" xr:uid="{91074B8A-B38A-4A99-92A6-FB549BD57EF8}"/>
    <cellStyle name="Millares 2" xfId="2" xr:uid="{7DAC4C79-DF10-44D9-BE3D-1CCDD0EE4245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9" xr:uid="{D557A004-A48A-481B-A1DC-F460CC9DD525}"/>
    <cellStyle name="Normal 3" xfId="6" xr:uid="{B24E0F32-2C20-4E5A-A70D-5B7A4D7B471A}"/>
    <cellStyle name="Normal 4" xfId="15" xr:uid="{E4BCB1F8-23C5-4F27-B056-CC6B09C7B95C}"/>
    <cellStyle name="Normal 4 2" xfId="12" xr:uid="{BB711DD7-E3DA-4557-ADD4-6CE8B8F51D2F}"/>
    <cellStyle name="Normal 5" xfId="11" xr:uid="{D54325BF-DB54-45B9-8F96-85599107F19C}"/>
    <cellStyle name="Normal 6" xfId="14" xr:uid="{9FC52100-C6E6-4FAE-985B-F9FC3901F165}"/>
    <cellStyle name="Normal_OPECE" xfId="10" xr:uid="{B4288741-CC76-4574-9512-7B4A65CBA494}"/>
    <cellStyle name="Normal_OPSEP" xfId="7" xr:uid="{5BFC4076-2CD4-44B8-9934-7AF8FEFF1B33}"/>
    <cellStyle name="Normal_Posturas _1" xfId="8" xr:uid="{07AE670C-28DF-4B99-BC87-2E8C9D5E1F57}"/>
    <cellStyle name="Normal_TITULOS" xfId="13" xr:uid="{B818920C-8C4B-4FC3-8E88-187039261855}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B2B75"/>
      <color rgb="FF011389"/>
      <color rgb="FF283380"/>
      <color rgb="FF28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Mensual'!$J$19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Mensual'!$I$20:$I$22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Mensual'!$J$20:$J$22</c:f>
              <c:numCache>
                <c:formatCode>_(* #,##0_);_(* \(#,##0\);_(* "-"_);_(@_)</c:formatCode>
                <c:ptCount val="3"/>
                <c:pt idx="0">
                  <c:v>168759.78</c:v>
                </c:pt>
                <c:pt idx="1">
                  <c:v>445047625.13000005</c:v>
                </c:pt>
                <c:pt idx="2">
                  <c:v>445216384.91000003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Mensual'!$K$19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Mensual'!$I$20:$I$22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Mensual'!$K$20:$K$22</c:f>
              <c:numCache>
                <c:formatCode>_(* #,##0_);_(* \(#,##0\);_(* "-"_);_(@_)</c:formatCode>
                <c:ptCount val="3"/>
                <c:pt idx="0">
                  <c:v>1958527.5299999993</c:v>
                </c:pt>
                <c:pt idx="1">
                  <c:v>475024423.13717932</c:v>
                </c:pt>
                <c:pt idx="2">
                  <c:v>476982950.66717929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Mensual'!$J$47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Mensual'!$I$48:$I$50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Mensual'!$J$48:$J$50</c:f>
              <c:numCache>
                <c:formatCode>_(* #,##0_);_(* \(#,##0\);_(* "-"_);_(@_)</c:formatCode>
                <c:ptCount val="3"/>
                <c:pt idx="0">
                  <c:v>168759.78</c:v>
                </c:pt>
                <c:pt idx="1">
                  <c:v>202420623.21000004</c:v>
                </c:pt>
                <c:pt idx="2">
                  <c:v>202589382.99000004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Mensual'!$K$47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Mensual'!$I$48:$I$50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Mensual'!$K$48:$K$50</c:f>
              <c:numCache>
                <c:formatCode>_(* #,##0_);_(* \(#,##0\);_(* "-"_);_(@_)</c:formatCode>
                <c:ptCount val="3"/>
                <c:pt idx="0">
                  <c:v>1958527.5299999993</c:v>
                </c:pt>
                <c:pt idx="1">
                  <c:v>237811934.92317888</c:v>
                </c:pt>
                <c:pt idx="2">
                  <c:v>239770462.45317888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764445537.04999995</c:v>
                </c:pt>
                <c:pt idx="1">
                  <c:v>472424119.79000008</c:v>
                </c:pt>
                <c:pt idx="2">
                  <c:v>270904069.18999976</c:v>
                </c:pt>
                <c:pt idx="3">
                  <c:v>216422659.65000004</c:v>
                </c:pt>
                <c:pt idx="4">
                  <c:v>116554140.96000001</c:v>
                </c:pt>
                <c:pt idx="5">
                  <c:v>185204132.84999999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Tesorería</c:v>
                </c:pt>
                <c:pt idx="1">
                  <c:v>Certificados de Inversión</c:v>
                </c:pt>
                <c:pt idx="2">
                  <c:v>Depositos a Plazo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652703098.94000006</c:v>
                </c:pt>
                <c:pt idx="1">
                  <c:v>644099578.92999983</c:v>
                </c:pt>
                <c:pt idx="2">
                  <c:v>495467104.44000012</c:v>
                </c:pt>
                <c:pt idx="3">
                  <c:v>199308871.80999982</c:v>
                </c:pt>
                <c:pt idx="4">
                  <c:v>119260681.80999997</c:v>
                </c:pt>
                <c:pt idx="5">
                  <c:v>180174704.58000001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Nacional!$N$13:$N$14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Nacional!$O$13:$O$14</c:f>
              <c:numCache>
                <c:formatCode>_(* #,##0_);_(* \(#,##0\);_(* "-"??_);_(@_)</c:formatCode>
                <c:ptCount val="2"/>
                <c:pt idx="0">
                  <c:v>2001970344.0499997</c:v>
                </c:pt>
                <c:pt idx="1">
                  <c:v>2131452510.9471784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- ABRIL 2023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Nacional!$N$18:$N$19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Nacional!$O$18:$O$19</c:f>
              <c:numCache>
                <c:formatCode>#,##0</c:formatCode>
                <c:ptCount val="2"/>
                <c:pt idx="0">
                  <c:v>3963518552.3400002</c:v>
                </c:pt>
                <c:pt idx="1">
                  <c:v>3974095043.5271807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4.3604589019132958E-2"/>
                  <c:y val="-0.2546203628333562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2.9650122920155338E-2"/>
                  <c:y val="0.234680485819518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Nacional!$N$8:$N$9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Nacional!$O$8:$O$9</c:f>
              <c:numCache>
                <c:formatCode>_(* #,##0_);_(* \(#,##0\);_(* "-"??_);_(@_)</c:formatCode>
                <c:ptCount val="2"/>
                <c:pt idx="0">
                  <c:v>23984315.440000534</c:v>
                </c:pt>
                <c:pt idx="1">
                  <c:v>11240371.74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Nacional!$N$39:$N$40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Nacional!$O$39:$O$40</c:f>
              <c:numCache>
                <c:formatCode>#,##0</c:formatCode>
                <c:ptCount val="2"/>
                <c:pt idx="0">
                  <c:v>2006928815.7999997</c:v>
                </c:pt>
                <c:pt idx="1">
                  <c:v>2190799140.6059985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Nacional!$N$44:$N$45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Nacional!$O$44:$O$45</c:f>
              <c:numCache>
                <c:formatCode>#,##0</c:formatCode>
                <c:ptCount val="2"/>
                <c:pt idx="0">
                  <c:v>2033106687.2699997</c:v>
                </c:pt>
                <c:pt idx="1">
                  <c:v>2215093243.5059986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Nacional!$N$33:$N$34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Nacional!$O$33:$O$34</c:f>
              <c:numCache>
                <c:formatCode>#,##0</c:formatCode>
                <c:ptCount val="2"/>
                <c:pt idx="0">
                  <c:v>26177871.469999999</c:v>
                </c:pt>
                <c:pt idx="1">
                  <c:v>24294102.430000003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7" Type="http://schemas.openxmlformats.org/officeDocument/2006/relationships/image" Target="../media/image2.png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chart" Target="../charts/chart296.xml"/><Relationship Id="rId5" Type="http://schemas.openxmlformats.org/officeDocument/2006/relationships/chart" Target="../charts/chart295.xml"/><Relationship Id="rId4" Type="http://schemas.openxmlformats.org/officeDocument/2006/relationships/chart" Target="../charts/chart294.xml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9.xml"/><Relationship Id="rId21" Type="http://schemas.openxmlformats.org/officeDocument/2006/relationships/chart" Target="../charts/chart23.xml"/><Relationship Id="rId63" Type="http://schemas.openxmlformats.org/officeDocument/2006/relationships/chart" Target="../charts/chart65.xml"/><Relationship Id="rId159" Type="http://schemas.openxmlformats.org/officeDocument/2006/relationships/chart" Target="../charts/chart161.xml"/><Relationship Id="rId170" Type="http://schemas.openxmlformats.org/officeDocument/2006/relationships/chart" Target="../charts/chart172.xml"/><Relationship Id="rId226" Type="http://schemas.openxmlformats.org/officeDocument/2006/relationships/chart" Target="../charts/chart228.xml"/><Relationship Id="rId268" Type="http://schemas.openxmlformats.org/officeDocument/2006/relationships/chart" Target="../charts/chart270.xml"/><Relationship Id="rId32" Type="http://schemas.openxmlformats.org/officeDocument/2006/relationships/chart" Target="../charts/chart34.xml"/><Relationship Id="rId74" Type="http://schemas.openxmlformats.org/officeDocument/2006/relationships/chart" Target="../charts/chart76.xml"/><Relationship Id="rId128" Type="http://schemas.openxmlformats.org/officeDocument/2006/relationships/chart" Target="../charts/chart130.xml"/><Relationship Id="rId5" Type="http://schemas.openxmlformats.org/officeDocument/2006/relationships/chart" Target="../charts/chart7.xml"/><Relationship Id="rId181" Type="http://schemas.openxmlformats.org/officeDocument/2006/relationships/chart" Target="../charts/chart183.xml"/><Relationship Id="rId237" Type="http://schemas.openxmlformats.org/officeDocument/2006/relationships/chart" Target="../charts/chart239.xml"/><Relationship Id="rId279" Type="http://schemas.openxmlformats.org/officeDocument/2006/relationships/chart" Target="../charts/chart281.xml"/><Relationship Id="rId43" Type="http://schemas.openxmlformats.org/officeDocument/2006/relationships/chart" Target="../charts/chart45.xml"/><Relationship Id="rId139" Type="http://schemas.openxmlformats.org/officeDocument/2006/relationships/chart" Target="../charts/chart141.xml"/><Relationship Id="rId85" Type="http://schemas.openxmlformats.org/officeDocument/2006/relationships/chart" Target="../charts/chart87.xml"/><Relationship Id="rId150" Type="http://schemas.openxmlformats.org/officeDocument/2006/relationships/chart" Target="../charts/chart152.xml"/><Relationship Id="rId192" Type="http://schemas.openxmlformats.org/officeDocument/2006/relationships/chart" Target="../charts/chart194.xml"/><Relationship Id="rId206" Type="http://schemas.openxmlformats.org/officeDocument/2006/relationships/chart" Target="../charts/chart208.xml"/><Relationship Id="rId248" Type="http://schemas.openxmlformats.org/officeDocument/2006/relationships/chart" Target="../charts/chart250.xml"/><Relationship Id="rId269" Type="http://schemas.openxmlformats.org/officeDocument/2006/relationships/chart" Target="../charts/chart271.xml"/><Relationship Id="rId12" Type="http://schemas.openxmlformats.org/officeDocument/2006/relationships/chart" Target="../charts/chart14.xml"/><Relationship Id="rId33" Type="http://schemas.openxmlformats.org/officeDocument/2006/relationships/chart" Target="../charts/chart35.xml"/><Relationship Id="rId108" Type="http://schemas.openxmlformats.org/officeDocument/2006/relationships/chart" Target="../charts/chart110.xml"/><Relationship Id="rId129" Type="http://schemas.openxmlformats.org/officeDocument/2006/relationships/chart" Target="../charts/chart131.xml"/><Relationship Id="rId280" Type="http://schemas.openxmlformats.org/officeDocument/2006/relationships/chart" Target="../charts/chart282.xml"/><Relationship Id="rId54" Type="http://schemas.openxmlformats.org/officeDocument/2006/relationships/chart" Target="../charts/chart56.xml"/><Relationship Id="rId75" Type="http://schemas.openxmlformats.org/officeDocument/2006/relationships/chart" Target="../charts/chart77.xml"/><Relationship Id="rId96" Type="http://schemas.openxmlformats.org/officeDocument/2006/relationships/chart" Target="../charts/chart98.xml"/><Relationship Id="rId140" Type="http://schemas.openxmlformats.org/officeDocument/2006/relationships/chart" Target="../charts/chart142.xml"/><Relationship Id="rId161" Type="http://schemas.openxmlformats.org/officeDocument/2006/relationships/chart" Target="../charts/chart163.xml"/><Relationship Id="rId182" Type="http://schemas.openxmlformats.org/officeDocument/2006/relationships/chart" Target="../charts/chart184.xml"/><Relationship Id="rId217" Type="http://schemas.openxmlformats.org/officeDocument/2006/relationships/chart" Target="../charts/chart219.xml"/><Relationship Id="rId6" Type="http://schemas.openxmlformats.org/officeDocument/2006/relationships/chart" Target="../charts/chart8.xml"/><Relationship Id="rId238" Type="http://schemas.openxmlformats.org/officeDocument/2006/relationships/chart" Target="../charts/chart240.xml"/><Relationship Id="rId259" Type="http://schemas.openxmlformats.org/officeDocument/2006/relationships/chart" Target="../charts/chart261.xml"/><Relationship Id="rId23" Type="http://schemas.openxmlformats.org/officeDocument/2006/relationships/chart" Target="../charts/chart25.xml"/><Relationship Id="rId119" Type="http://schemas.openxmlformats.org/officeDocument/2006/relationships/chart" Target="../charts/chart121.xml"/><Relationship Id="rId270" Type="http://schemas.openxmlformats.org/officeDocument/2006/relationships/chart" Target="../charts/chart272.xml"/><Relationship Id="rId44" Type="http://schemas.openxmlformats.org/officeDocument/2006/relationships/chart" Target="../charts/chart46.xml"/><Relationship Id="rId65" Type="http://schemas.openxmlformats.org/officeDocument/2006/relationships/chart" Target="../charts/chart67.xml"/><Relationship Id="rId86" Type="http://schemas.openxmlformats.org/officeDocument/2006/relationships/chart" Target="../charts/chart88.xml"/><Relationship Id="rId130" Type="http://schemas.openxmlformats.org/officeDocument/2006/relationships/chart" Target="../charts/chart132.xml"/><Relationship Id="rId151" Type="http://schemas.openxmlformats.org/officeDocument/2006/relationships/chart" Target="../charts/chart153.xml"/><Relationship Id="rId172" Type="http://schemas.openxmlformats.org/officeDocument/2006/relationships/chart" Target="../charts/chart174.xml"/><Relationship Id="rId193" Type="http://schemas.openxmlformats.org/officeDocument/2006/relationships/chart" Target="../charts/chart195.xml"/><Relationship Id="rId207" Type="http://schemas.openxmlformats.org/officeDocument/2006/relationships/chart" Target="../charts/chart209.xml"/><Relationship Id="rId228" Type="http://schemas.openxmlformats.org/officeDocument/2006/relationships/chart" Target="../charts/chart230.xml"/><Relationship Id="rId249" Type="http://schemas.openxmlformats.org/officeDocument/2006/relationships/chart" Target="../charts/chart251.xml"/><Relationship Id="rId13" Type="http://schemas.openxmlformats.org/officeDocument/2006/relationships/chart" Target="../charts/chart15.xml"/><Relationship Id="rId109" Type="http://schemas.openxmlformats.org/officeDocument/2006/relationships/chart" Target="../charts/chart111.xml"/><Relationship Id="rId260" Type="http://schemas.openxmlformats.org/officeDocument/2006/relationships/chart" Target="../charts/chart262.xml"/><Relationship Id="rId281" Type="http://schemas.openxmlformats.org/officeDocument/2006/relationships/chart" Target="../charts/chart283.xml"/><Relationship Id="rId34" Type="http://schemas.openxmlformats.org/officeDocument/2006/relationships/chart" Target="../charts/chart36.xml"/><Relationship Id="rId55" Type="http://schemas.openxmlformats.org/officeDocument/2006/relationships/chart" Target="../charts/chart57.xml"/><Relationship Id="rId76" Type="http://schemas.openxmlformats.org/officeDocument/2006/relationships/chart" Target="../charts/chart78.xml"/><Relationship Id="rId97" Type="http://schemas.openxmlformats.org/officeDocument/2006/relationships/chart" Target="../charts/chart99.xml"/><Relationship Id="rId120" Type="http://schemas.openxmlformats.org/officeDocument/2006/relationships/chart" Target="../charts/chart122.xml"/><Relationship Id="rId141" Type="http://schemas.openxmlformats.org/officeDocument/2006/relationships/chart" Target="../charts/chart143.xml"/><Relationship Id="rId7" Type="http://schemas.openxmlformats.org/officeDocument/2006/relationships/chart" Target="../charts/chart9.xml"/><Relationship Id="rId162" Type="http://schemas.openxmlformats.org/officeDocument/2006/relationships/chart" Target="../charts/chart164.xml"/><Relationship Id="rId183" Type="http://schemas.openxmlformats.org/officeDocument/2006/relationships/chart" Target="../charts/chart185.xml"/><Relationship Id="rId218" Type="http://schemas.openxmlformats.org/officeDocument/2006/relationships/chart" Target="../charts/chart220.xml"/><Relationship Id="rId239" Type="http://schemas.openxmlformats.org/officeDocument/2006/relationships/chart" Target="../charts/chart241.xml"/><Relationship Id="rId250" Type="http://schemas.openxmlformats.org/officeDocument/2006/relationships/chart" Target="../charts/chart252.xml"/><Relationship Id="rId271" Type="http://schemas.openxmlformats.org/officeDocument/2006/relationships/chart" Target="../charts/chart273.xml"/><Relationship Id="rId24" Type="http://schemas.openxmlformats.org/officeDocument/2006/relationships/chart" Target="../charts/chart26.xml"/><Relationship Id="rId45" Type="http://schemas.openxmlformats.org/officeDocument/2006/relationships/chart" Target="../charts/chart47.xml"/><Relationship Id="rId66" Type="http://schemas.openxmlformats.org/officeDocument/2006/relationships/chart" Target="../charts/chart68.xml"/><Relationship Id="rId87" Type="http://schemas.openxmlformats.org/officeDocument/2006/relationships/chart" Target="../charts/chart89.xml"/><Relationship Id="rId110" Type="http://schemas.openxmlformats.org/officeDocument/2006/relationships/chart" Target="../charts/chart112.xml"/><Relationship Id="rId131" Type="http://schemas.openxmlformats.org/officeDocument/2006/relationships/chart" Target="../charts/chart133.xml"/><Relationship Id="rId152" Type="http://schemas.openxmlformats.org/officeDocument/2006/relationships/chart" Target="../charts/chart154.xml"/><Relationship Id="rId173" Type="http://schemas.openxmlformats.org/officeDocument/2006/relationships/chart" Target="../charts/chart175.xml"/><Relationship Id="rId194" Type="http://schemas.openxmlformats.org/officeDocument/2006/relationships/chart" Target="../charts/chart196.xml"/><Relationship Id="rId208" Type="http://schemas.openxmlformats.org/officeDocument/2006/relationships/chart" Target="../charts/chart210.xml"/><Relationship Id="rId229" Type="http://schemas.openxmlformats.org/officeDocument/2006/relationships/chart" Target="../charts/chart231.xml"/><Relationship Id="rId240" Type="http://schemas.openxmlformats.org/officeDocument/2006/relationships/chart" Target="../charts/chart242.xml"/><Relationship Id="rId261" Type="http://schemas.openxmlformats.org/officeDocument/2006/relationships/chart" Target="../charts/chart263.xml"/><Relationship Id="rId14" Type="http://schemas.openxmlformats.org/officeDocument/2006/relationships/chart" Target="../charts/chart16.xml"/><Relationship Id="rId35" Type="http://schemas.openxmlformats.org/officeDocument/2006/relationships/chart" Target="../charts/chart37.xml"/><Relationship Id="rId56" Type="http://schemas.openxmlformats.org/officeDocument/2006/relationships/chart" Target="../charts/chart58.xml"/><Relationship Id="rId77" Type="http://schemas.openxmlformats.org/officeDocument/2006/relationships/chart" Target="../charts/chart79.xml"/><Relationship Id="rId100" Type="http://schemas.openxmlformats.org/officeDocument/2006/relationships/chart" Target="../charts/chart102.xml"/><Relationship Id="rId282" Type="http://schemas.openxmlformats.org/officeDocument/2006/relationships/chart" Target="../charts/chart284.xml"/><Relationship Id="rId8" Type="http://schemas.openxmlformats.org/officeDocument/2006/relationships/chart" Target="../charts/chart10.xml"/><Relationship Id="rId98" Type="http://schemas.openxmlformats.org/officeDocument/2006/relationships/chart" Target="../charts/chart100.xml"/><Relationship Id="rId121" Type="http://schemas.openxmlformats.org/officeDocument/2006/relationships/chart" Target="../charts/chart123.xml"/><Relationship Id="rId142" Type="http://schemas.openxmlformats.org/officeDocument/2006/relationships/chart" Target="../charts/chart144.xml"/><Relationship Id="rId163" Type="http://schemas.openxmlformats.org/officeDocument/2006/relationships/chart" Target="../charts/chart165.xml"/><Relationship Id="rId184" Type="http://schemas.openxmlformats.org/officeDocument/2006/relationships/chart" Target="../charts/chart186.xml"/><Relationship Id="rId219" Type="http://schemas.openxmlformats.org/officeDocument/2006/relationships/chart" Target="../charts/chart221.xml"/><Relationship Id="rId230" Type="http://schemas.openxmlformats.org/officeDocument/2006/relationships/chart" Target="../charts/chart232.xml"/><Relationship Id="rId251" Type="http://schemas.openxmlformats.org/officeDocument/2006/relationships/chart" Target="../charts/chart253.xml"/><Relationship Id="rId25" Type="http://schemas.openxmlformats.org/officeDocument/2006/relationships/chart" Target="../charts/chart27.xml"/><Relationship Id="rId46" Type="http://schemas.openxmlformats.org/officeDocument/2006/relationships/chart" Target="../charts/chart48.xml"/><Relationship Id="rId67" Type="http://schemas.openxmlformats.org/officeDocument/2006/relationships/chart" Target="../charts/chart69.xml"/><Relationship Id="rId272" Type="http://schemas.openxmlformats.org/officeDocument/2006/relationships/chart" Target="../charts/chart274.xml"/><Relationship Id="rId88" Type="http://schemas.openxmlformats.org/officeDocument/2006/relationships/chart" Target="../charts/chart90.xml"/><Relationship Id="rId111" Type="http://schemas.openxmlformats.org/officeDocument/2006/relationships/chart" Target="../charts/chart113.xml"/><Relationship Id="rId132" Type="http://schemas.openxmlformats.org/officeDocument/2006/relationships/chart" Target="../charts/chart134.xml"/><Relationship Id="rId153" Type="http://schemas.openxmlformats.org/officeDocument/2006/relationships/chart" Target="../charts/chart155.xml"/><Relationship Id="rId174" Type="http://schemas.openxmlformats.org/officeDocument/2006/relationships/chart" Target="../charts/chart176.xml"/><Relationship Id="rId195" Type="http://schemas.openxmlformats.org/officeDocument/2006/relationships/chart" Target="../charts/chart197.xml"/><Relationship Id="rId209" Type="http://schemas.openxmlformats.org/officeDocument/2006/relationships/chart" Target="../charts/chart211.xml"/><Relationship Id="rId220" Type="http://schemas.openxmlformats.org/officeDocument/2006/relationships/chart" Target="../charts/chart222.xml"/><Relationship Id="rId241" Type="http://schemas.openxmlformats.org/officeDocument/2006/relationships/chart" Target="../charts/chart243.xml"/><Relationship Id="rId15" Type="http://schemas.openxmlformats.org/officeDocument/2006/relationships/chart" Target="../charts/chart17.xml"/><Relationship Id="rId36" Type="http://schemas.openxmlformats.org/officeDocument/2006/relationships/chart" Target="../charts/chart38.xml"/><Relationship Id="rId57" Type="http://schemas.openxmlformats.org/officeDocument/2006/relationships/chart" Target="../charts/chart59.xml"/><Relationship Id="rId262" Type="http://schemas.openxmlformats.org/officeDocument/2006/relationships/chart" Target="../charts/chart264.xml"/><Relationship Id="rId283" Type="http://schemas.openxmlformats.org/officeDocument/2006/relationships/chart" Target="../charts/chart285.xml"/><Relationship Id="rId78" Type="http://schemas.openxmlformats.org/officeDocument/2006/relationships/chart" Target="../charts/chart80.xml"/><Relationship Id="rId99" Type="http://schemas.openxmlformats.org/officeDocument/2006/relationships/chart" Target="../charts/chart101.xml"/><Relationship Id="rId101" Type="http://schemas.openxmlformats.org/officeDocument/2006/relationships/chart" Target="../charts/chart103.xml"/><Relationship Id="rId122" Type="http://schemas.openxmlformats.org/officeDocument/2006/relationships/chart" Target="../charts/chart124.xml"/><Relationship Id="rId143" Type="http://schemas.openxmlformats.org/officeDocument/2006/relationships/chart" Target="../charts/chart145.xml"/><Relationship Id="rId164" Type="http://schemas.openxmlformats.org/officeDocument/2006/relationships/chart" Target="../charts/chart166.xml"/><Relationship Id="rId185" Type="http://schemas.openxmlformats.org/officeDocument/2006/relationships/chart" Target="../charts/chart187.xml"/><Relationship Id="rId9" Type="http://schemas.openxmlformats.org/officeDocument/2006/relationships/chart" Target="../charts/chart11.xml"/><Relationship Id="rId210" Type="http://schemas.openxmlformats.org/officeDocument/2006/relationships/chart" Target="../charts/chart212.xml"/><Relationship Id="rId26" Type="http://schemas.openxmlformats.org/officeDocument/2006/relationships/chart" Target="../charts/chart28.xml"/><Relationship Id="rId231" Type="http://schemas.openxmlformats.org/officeDocument/2006/relationships/chart" Target="../charts/chart233.xml"/><Relationship Id="rId252" Type="http://schemas.openxmlformats.org/officeDocument/2006/relationships/chart" Target="../charts/chart254.xml"/><Relationship Id="rId273" Type="http://schemas.openxmlformats.org/officeDocument/2006/relationships/chart" Target="../charts/chart275.xml"/><Relationship Id="rId47" Type="http://schemas.openxmlformats.org/officeDocument/2006/relationships/chart" Target="../charts/chart49.xml"/><Relationship Id="rId68" Type="http://schemas.openxmlformats.org/officeDocument/2006/relationships/chart" Target="../charts/chart70.xml"/><Relationship Id="rId89" Type="http://schemas.openxmlformats.org/officeDocument/2006/relationships/chart" Target="../charts/chart91.xml"/><Relationship Id="rId112" Type="http://schemas.openxmlformats.org/officeDocument/2006/relationships/chart" Target="../charts/chart114.xml"/><Relationship Id="rId133" Type="http://schemas.openxmlformats.org/officeDocument/2006/relationships/chart" Target="../charts/chart135.xml"/><Relationship Id="rId154" Type="http://schemas.openxmlformats.org/officeDocument/2006/relationships/chart" Target="../charts/chart156.xml"/><Relationship Id="rId175" Type="http://schemas.openxmlformats.org/officeDocument/2006/relationships/chart" Target="../charts/chart177.xml"/><Relationship Id="rId196" Type="http://schemas.openxmlformats.org/officeDocument/2006/relationships/chart" Target="../charts/chart198.xml"/><Relationship Id="rId200" Type="http://schemas.openxmlformats.org/officeDocument/2006/relationships/chart" Target="../charts/chart202.xml"/><Relationship Id="rId16" Type="http://schemas.openxmlformats.org/officeDocument/2006/relationships/chart" Target="../charts/chart18.xml"/><Relationship Id="rId221" Type="http://schemas.openxmlformats.org/officeDocument/2006/relationships/chart" Target="../charts/chart223.xml"/><Relationship Id="rId242" Type="http://schemas.openxmlformats.org/officeDocument/2006/relationships/chart" Target="../charts/chart244.xml"/><Relationship Id="rId263" Type="http://schemas.openxmlformats.org/officeDocument/2006/relationships/chart" Target="../charts/chart265.xml"/><Relationship Id="rId284" Type="http://schemas.openxmlformats.org/officeDocument/2006/relationships/chart" Target="../charts/chart286.xml"/><Relationship Id="rId37" Type="http://schemas.openxmlformats.org/officeDocument/2006/relationships/chart" Target="../charts/chart39.xml"/><Relationship Id="rId58" Type="http://schemas.openxmlformats.org/officeDocument/2006/relationships/chart" Target="../charts/chart60.xml"/><Relationship Id="rId79" Type="http://schemas.openxmlformats.org/officeDocument/2006/relationships/chart" Target="../charts/chart81.xml"/><Relationship Id="rId102" Type="http://schemas.openxmlformats.org/officeDocument/2006/relationships/chart" Target="../charts/chart104.xml"/><Relationship Id="rId123" Type="http://schemas.openxmlformats.org/officeDocument/2006/relationships/chart" Target="../charts/chart125.xml"/><Relationship Id="rId144" Type="http://schemas.openxmlformats.org/officeDocument/2006/relationships/chart" Target="../charts/chart146.xml"/><Relationship Id="rId90" Type="http://schemas.openxmlformats.org/officeDocument/2006/relationships/chart" Target="../charts/chart92.xml"/><Relationship Id="rId165" Type="http://schemas.openxmlformats.org/officeDocument/2006/relationships/chart" Target="../charts/chart167.xml"/><Relationship Id="rId186" Type="http://schemas.openxmlformats.org/officeDocument/2006/relationships/chart" Target="../charts/chart188.xml"/><Relationship Id="rId211" Type="http://schemas.openxmlformats.org/officeDocument/2006/relationships/chart" Target="../charts/chart213.xml"/><Relationship Id="rId232" Type="http://schemas.openxmlformats.org/officeDocument/2006/relationships/chart" Target="../charts/chart234.xml"/><Relationship Id="rId253" Type="http://schemas.openxmlformats.org/officeDocument/2006/relationships/chart" Target="../charts/chart255.xml"/><Relationship Id="rId274" Type="http://schemas.openxmlformats.org/officeDocument/2006/relationships/chart" Target="../charts/chart276.xml"/><Relationship Id="rId27" Type="http://schemas.openxmlformats.org/officeDocument/2006/relationships/chart" Target="../charts/chart29.xml"/><Relationship Id="rId48" Type="http://schemas.openxmlformats.org/officeDocument/2006/relationships/chart" Target="../charts/chart50.xml"/><Relationship Id="rId69" Type="http://schemas.openxmlformats.org/officeDocument/2006/relationships/chart" Target="../charts/chart71.xml"/><Relationship Id="rId113" Type="http://schemas.openxmlformats.org/officeDocument/2006/relationships/chart" Target="../charts/chart115.xml"/><Relationship Id="rId134" Type="http://schemas.openxmlformats.org/officeDocument/2006/relationships/chart" Target="../charts/chart136.xml"/><Relationship Id="rId80" Type="http://schemas.openxmlformats.org/officeDocument/2006/relationships/chart" Target="../charts/chart82.xml"/><Relationship Id="rId155" Type="http://schemas.openxmlformats.org/officeDocument/2006/relationships/chart" Target="../charts/chart157.xml"/><Relationship Id="rId176" Type="http://schemas.openxmlformats.org/officeDocument/2006/relationships/chart" Target="../charts/chart178.xml"/><Relationship Id="rId197" Type="http://schemas.openxmlformats.org/officeDocument/2006/relationships/chart" Target="../charts/chart199.xml"/><Relationship Id="rId201" Type="http://schemas.openxmlformats.org/officeDocument/2006/relationships/chart" Target="../charts/chart203.xml"/><Relationship Id="rId222" Type="http://schemas.openxmlformats.org/officeDocument/2006/relationships/chart" Target="../charts/chart224.xml"/><Relationship Id="rId243" Type="http://schemas.openxmlformats.org/officeDocument/2006/relationships/chart" Target="../charts/chart245.xml"/><Relationship Id="rId264" Type="http://schemas.openxmlformats.org/officeDocument/2006/relationships/chart" Target="../charts/chart266.xml"/><Relationship Id="rId285" Type="http://schemas.openxmlformats.org/officeDocument/2006/relationships/chart" Target="../charts/chart287.xml"/><Relationship Id="rId17" Type="http://schemas.openxmlformats.org/officeDocument/2006/relationships/chart" Target="../charts/chart19.xml"/><Relationship Id="rId38" Type="http://schemas.openxmlformats.org/officeDocument/2006/relationships/chart" Target="../charts/chart40.xml"/><Relationship Id="rId59" Type="http://schemas.openxmlformats.org/officeDocument/2006/relationships/chart" Target="../charts/chart61.xml"/><Relationship Id="rId103" Type="http://schemas.openxmlformats.org/officeDocument/2006/relationships/chart" Target="../charts/chart105.xml"/><Relationship Id="rId124" Type="http://schemas.openxmlformats.org/officeDocument/2006/relationships/chart" Target="../charts/chart126.xml"/><Relationship Id="rId70" Type="http://schemas.openxmlformats.org/officeDocument/2006/relationships/chart" Target="../charts/chart72.xml"/><Relationship Id="rId91" Type="http://schemas.openxmlformats.org/officeDocument/2006/relationships/chart" Target="../charts/chart93.xml"/><Relationship Id="rId145" Type="http://schemas.openxmlformats.org/officeDocument/2006/relationships/chart" Target="../charts/chart147.xml"/><Relationship Id="rId166" Type="http://schemas.openxmlformats.org/officeDocument/2006/relationships/chart" Target="../charts/chart168.xml"/><Relationship Id="rId187" Type="http://schemas.openxmlformats.org/officeDocument/2006/relationships/chart" Target="../charts/chart189.xml"/><Relationship Id="rId1" Type="http://schemas.openxmlformats.org/officeDocument/2006/relationships/chart" Target="../charts/chart3.xml"/><Relationship Id="rId212" Type="http://schemas.openxmlformats.org/officeDocument/2006/relationships/chart" Target="../charts/chart214.xml"/><Relationship Id="rId233" Type="http://schemas.openxmlformats.org/officeDocument/2006/relationships/chart" Target="../charts/chart235.xml"/><Relationship Id="rId254" Type="http://schemas.openxmlformats.org/officeDocument/2006/relationships/chart" Target="../charts/chart256.xml"/><Relationship Id="rId28" Type="http://schemas.openxmlformats.org/officeDocument/2006/relationships/chart" Target="../charts/chart30.xml"/><Relationship Id="rId49" Type="http://schemas.openxmlformats.org/officeDocument/2006/relationships/chart" Target="../charts/chart51.xml"/><Relationship Id="rId114" Type="http://schemas.openxmlformats.org/officeDocument/2006/relationships/chart" Target="../charts/chart116.xml"/><Relationship Id="rId275" Type="http://schemas.openxmlformats.org/officeDocument/2006/relationships/chart" Target="../charts/chart277.xml"/><Relationship Id="rId60" Type="http://schemas.openxmlformats.org/officeDocument/2006/relationships/chart" Target="../charts/chart62.xml"/><Relationship Id="rId81" Type="http://schemas.openxmlformats.org/officeDocument/2006/relationships/chart" Target="../charts/chart83.xml"/><Relationship Id="rId135" Type="http://schemas.openxmlformats.org/officeDocument/2006/relationships/chart" Target="../charts/chart137.xml"/><Relationship Id="rId156" Type="http://schemas.openxmlformats.org/officeDocument/2006/relationships/chart" Target="../charts/chart158.xml"/><Relationship Id="rId177" Type="http://schemas.openxmlformats.org/officeDocument/2006/relationships/chart" Target="../charts/chart179.xml"/><Relationship Id="rId198" Type="http://schemas.openxmlformats.org/officeDocument/2006/relationships/chart" Target="../charts/chart200.xml"/><Relationship Id="rId202" Type="http://schemas.openxmlformats.org/officeDocument/2006/relationships/chart" Target="../charts/chart204.xml"/><Relationship Id="rId223" Type="http://schemas.openxmlformats.org/officeDocument/2006/relationships/chart" Target="../charts/chart225.xml"/><Relationship Id="rId244" Type="http://schemas.openxmlformats.org/officeDocument/2006/relationships/chart" Target="../charts/chart246.xml"/><Relationship Id="rId18" Type="http://schemas.openxmlformats.org/officeDocument/2006/relationships/chart" Target="../charts/chart20.xml"/><Relationship Id="rId39" Type="http://schemas.openxmlformats.org/officeDocument/2006/relationships/chart" Target="../charts/chart41.xml"/><Relationship Id="rId265" Type="http://schemas.openxmlformats.org/officeDocument/2006/relationships/chart" Target="../charts/chart267.xml"/><Relationship Id="rId286" Type="http://schemas.openxmlformats.org/officeDocument/2006/relationships/chart" Target="../charts/chart288.xml"/><Relationship Id="rId50" Type="http://schemas.openxmlformats.org/officeDocument/2006/relationships/chart" Target="../charts/chart52.xml"/><Relationship Id="rId104" Type="http://schemas.openxmlformats.org/officeDocument/2006/relationships/chart" Target="../charts/chart106.xml"/><Relationship Id="rId125" Type="http://schemas.openxmlformats.org/officeDocument/2006/relationships/chart" Target="../charts/chart127.xml"/><Relationship Id="rId146" Type="http://schemas.openxmlformats.org/officeDocument/2006/relationships/chart" Target="../charts/chart148.xml"/><Relationship Id="rId167" Type="http://schemas.openxmlformats.org/officeDocument/2006/relationships/chart" Target="../charts/chart169.xml"/><Relationship Id="rId188" Type="http://schemas.openxmlformats.org/officeDocument/2006/relationships/chart" Target="../charts/chart190.xml"/><Relationship Id="rId71" Type="http://schemas.openxmlformats.org/officeDocument/2006/relationships/chart" Target="../charts/chart73.xml"/><Relationship Id="rId92" Type="http://schemas.openxmlformats.org/officeDocument/2006/relationships/chart" Target="../charts/chart94.xml"/><Relationship Id="rId213" Type="http://schemas.openxmlformats.org/officeDocument/2006/relationships/chart" Target="../charts/chart215.xml"/><Relationship Id="rId234" Type="http://schemas.openxmlformats.org/officeDocument/2006/relationships/chart" Target="../charts/chart236.xml"/><Relationship Id="rId2" Type="http://schemas.openxmlformats.org/officeDocument/2006/relationships/chart" Target="../charts/chart4.xml"/><Relationship Id="rId29" Type="http://schemas.openxmlformats.org/officeDocument/2006/relationships/chart" Target="../charts/chart31.xml"/><Relationship Id="rId255" Type="http://schemas.openxmlformats.org/officeDocument/2006/relationships/chart" Target="../charts/chart257.xml"/><Relationship Id="rId276" Type="http://schemas.openxmlformats.org/officeDocument/2006/relationships/chart" Target="../charts/chart278.xml"/><Relationship Id="rId40" Type="http://schemas.openxmlformats.org/officeDocument/2006/relationships/chart" Target="../charts/chart42.xml"/><Relationship Id="rId115" Type="http://schemas.openxmlformats.org/officeDocument/2006/relationships/chart" Target="../charts/chart117.xml"/><Relationship Id="rId136" Type="http://schemas.openxmlformats.org/officeDocument/2006/relationships/chart" Target="../charts/chart138.xml"/><Relationship Id="rId157" Type="http://schemas.openxmlformats.org/officeDocument/2006/relationships/chart" Target="../charts/chart159.xml"/><Relationship Id="rId178" Type="http://schemas.openxmlformats.org/officeDocument/2006/relationships/chart" Target="../charts/chart180.xml"/><Relationship Id="rId61" Type="http://schemas.openxmlformats.org/officeDocument/2006/relationships/chart" Target="../charts/chart63.xml"/><Relationship Id="rId82" Type="http://schemas.openxmlformats.org/officeDocument/2006/relationships/chart" Target="../charts/chart84.xml"/><Relationship Id="rId199" Type="http://schemas.openxmlformats.org/officeDocument/2006/relationships/chart" Target="../charts/chart201.xml"/><Relationship Id="rId203" Type="http://schemas.openxmlformats.org/officeDocument/2006/relationships/chart" Target="../charts/chart205.xml"/><Relationship Id="rId19" Type="http://schemas.openxmlformats.org/officeDocument/2006/relationships/chart" Target="../charts/chart21.xml"/><Relationship Id="rId224" Type="http://schemas.openxmlformats.org/officeDocument/2006/relationships/chart" Target="../charts/chart226.xml"/><Relationship Id="rId245" Type="http://schemas.openxmlformats.org/officeDocument/2006/relationships/chart" Target="../charts/chart247.xml"/><Relationship Id="rId266" Type="http://schemas.openxmlformats.org/officeDocument/2006/relationships/chart" Target="../charts/chart268.xml"/><Relationship Id="rId287" Type="http://schemas.openxmlformats.org/officeDocument/2006/relationships/chart" Target="../charts/chart289.xml"/><Relationship Id="rId30" Type="http://schemas.openxmlformats.org/officeDocument/2006/relationships/chart" Target="../charts/chart32.xml"/><Relationship Id="rId105" Type="http://schemas.openxmlformats.org/officeDocument/2006/relationships/chart" Target="../charts/chart107.xml"/><Relationship Id="rId126" Type="http://schemas.openxmlformats.org/officeDocument/2006/relationships/chart" Target="../charts/chart128.xml"/><Relationship Id="rId147" Type="http://schemas.openxmlformats.org/officeDocument/2006/relationships/chart" Target="../charts/chart149.xml"/><Relationship Id="rId168" Type="http://schemas.openxmlformats.org/officeDocument/2006/relationships/chart" Target="../charts/chart170.xml"/><Relationship Id="rId51" Type="http://schemas.openxmlformats.org/officeDocument/2006/relationships/chart" Target="../charts/chart53.xml"/><Relationship Id="rId72" Type="http://schemas.openxmlformats.org/officeDocument/2006/relationships/chart" Target="../charts/chart74.xml"/><Relationship Id="rId93" Type="http://schemas.openxmlformats.org/officeDocument/2006/relationships/chart" Target="../charts/chart95.xml"/><Relationship Id="rId189" Type="http://schemas.openxmlformats.org/officeDocument/2006/relationships/chart" Target="../charts/chart191.xml"/><Relationship Id="rId3" Type="http://schemas.openxmlformats.org/officeDocument/2006/relationships/chart" Target="../charts/chart5.xml"/><Relationship Id="rId214" Type="http://schemas.openxmlformats.org/officeDocument/2006/relationships/chart" Target="../charts/chart216.xml"/><Relationship Id="rId235" Type="http://schemas.openxmlformats.org/officeDocument/2006/relationships/chart" Target="../charts/chart237.xml"/><Relationship Id="rId256" Type="http://schemas.openxmlformats.org/officeDocument/2006/relationships/chart" Target="../charts/chart258.xml"/><Relationship Id="rId277" Type="http://schemas.openxmlformats.org/officeDocument/2006/relationships/chart" Target="../charts/chart279.xml"/><Relationship Id="rId116" Type="http://schemas.openxmlformats.org/officeDocument/2006/relationships/chart" Target="../charts/chart118.xml"/><Relationship Id="rId137" Type="http://schemas.openxmlformats.org/officeDocument/2006/relationships/chart" Target="../charts/chart139.xml"/><Relationship Id="rId158" Type="http://schemas.openxmlformats.org/officeDocument/2006/relationships/chart" Target="../charts/chart160.xml"/><Relationship Id="rId20" Type="http://schemas.openxmlformats.org/officeDocument/2006/relationships/chart" Target="../charts/chart22.xml"/><Relationship Id="rId41" Type="http://schemas.openxmlformats.org/officeDocument/2006/relationships/chart" Target="../charts/chart43.xml"/><Relationship Id="rId62" Type="http://schemas.openxmlformats.org/officeDocument/2006/relationships/chart" Target="../charts/chart64.xml"/><Relationship Id="rId83" Type="http://schemas.openxmlformats.org/officeDocument/2006/relationships/chart" Target="../charts/chart85.xml"/><Relationship Id="rId179" Type="http://schemas.openxmlformats.org/officeDocument/2006/relationships/chart" Target="../charts/chart181.xml"/><Relationship Id="rId190" Type="http://schemas.openxmlformats.org/officeDocument/2006/relationships/chart" Target="../charts/chart192.xml"/><Relationship Id="rId204" Type="http://schemas.openxmlformats.org/officeDocument/2006/relationships/chart" Target="../charts/chart206.xml"/><Relationship Id="rId225" Type="http://schemas.openxmlformats.org/officeDocument/2006/relationships/chart" Target="../charts/chart227.xml"/><Relationship Id="rId246" Type="http://schemas.openxmlformats.org/officeDocument/2006/relationships/chart" Target="../charts/chart248.xml"/><Relationship Id="rId267" Type="http://schemas.openxmlformats.org/officeDocument/2006/relationships/chart" Target="../charts/chart269.xml"/><Relationship Id="rId288" Type="http://schemas.openxmlformats.org/officeDocument/2006/relationships/chart" Target="../charts/chart290.xml"/><Relationship Id="rId106" Type="http://schemas.openxmlformats.org/officeDocument/2006/relationships/chart" Target="../charts/chart108.xml"/><Relationship Id="rId127" Type="http://schemas.openxmlformats.org/officeDocument/2006/relationships/chart" Target="../charts/chart129.xml"/><Relationship Id="rId10" Type="http://schemas.openxmlformats.org/officeDocument/2006/relationships/chart" Target="../charts/chart12.xml"/><Relationship Id="rId31" Type="http://schemas.openxmlformats.org/officeDocument/2006/relationships/chart" Target="../charts/chart33.xml"/><Relationship Id="rId52" Type="http://schemas.openxmlformats.org/officeDocument/2006/relationships/chart" Target="../charts/chart54.xml"/><Relationship Id="rId73" Type="http://schemas.openxmlformats.org/officeDocument/2006/relationships/chart" Target="../charts/chart75.xml"/><Relationship Id="rId94" Type="http://schemas.openxmlformats.org/officeDocument/2006/relationships/chart" Target="../charts/chart96.xml"/><Relationship Id="rId148" Type="http://schemas.openxmlformats.org/officeDocument/2006/relationships/chart" Target="../charts/chart150.xml"/><Relationship Id="rId169" Type="http://schemas.openxmlformats.org/officeDocument/2006/relationships/chart" Target="../charts/chart171.xml"/><Relationship Id="rId4" Type="http://schemas.openxmlformats.org/officeDocument/2006/relationships/chart" Target="../charts/chart6.xml"/><Relationship Id="rId180" Type="http://schemas.openxmlformats.org/officeDocument/2006/relationships/chart" Target="../charts/chart182.xml"/><Relationship Id="rId215" Type="http://schemas.openxmlformats.org/officeDocument/2006/relationships/chart" Target="../charts/chart217.xml"/><Relationship Id="rId236" Type="http://schemas.openxmlformats.org/officeDocument/2006/relationships/chart" Target="../charts/chart238.xml"/><Relationship Id="rId257" Type="http://schemas.openxmlformats.org/officeDocument/2006/relationships/chart" Target="../charts/chart259.xml"/><Relationship Id="rId278" Type="http://schemas.openxmlformats.org/officeDocument/2006/relationships/chart" Target="../charts/chart280.xml"/><Relationship Id="rId42" Type="http://schemas.openxmlformats.org/officeDocument/2006/relationships/chart" Target="../charts/chart44.xml"/><Relationship Id="rId84" Type="http://schemas.openxmlformats.org/officeDocument/2006/relationships/chart" Target="../charts/chart86.xml"/><Relationship Id="rId138" Type="http://schemas.openxmlformats.org/officeDocument/2006/relationships/chart" Target="../charts/chart140.xml"/><Relationship Id="rId191" Type="http://schemas.openxmlformats.org/officeDocument/2006/relationships/chart" Target="../charts/chart193.xml"/><Relationship Id="rId205" Type="http://schemas.openxmlformats.org/officeDocument/2006/relationships/chart" Target="../charts/chart207.xml"/><Relationship Id="rId247" Type="http://schemas.openxmlformats.org/officeDocument/2006/relationships/chart" Target="../charts/chart249.xml"/><Relationship Id="rId107" Type="http://schemas.openxmlformats.org/officeDocument/2006/relationships/chart" Target="../charts/chart109.xml"/><Relationship Id="rId289" Type="http://schemas.openxmlformats.org/officeDocument/2006/relationships/image" Target="../media/image2.png"/><Relationship Id="rId11" Type="http://schemas.openxmlformats.org/officeDocument/2006/relationships/chart" Target="../charts/chart13.xml"/><Relationship Id="rId53" Type="http://schemas.openxmlformats.org/officeDocument/2006/relationships/chart" Target="../charts/chart55.xml"/><Relationship Id="rId149" Type="http://schemas.openxmlformats.org/officeDocument/2006/relationships/chart" Target="../charts/chart151.xml"/><Relationship Id="rId95" Type="http://schemas.openxmlformats.org/officeDocument/2006/relationships/chart" Target="../charts/chart97.xml"/><Relationship Id="rId160" Type="http://schemas.openxmlformats.org/officeDocument/2006/relationships/chart" Target="../charts/chart162.xml"/><Relationship Id="rId216" Type="http://schemas.openxmlformats.org/officeDocument/2006/relationships/chart" Target="../charts/chart218.xml"/><Relationship Id="rId258" Type="http://schemas.openxmlformats.org/officeDocument/2006/relationships/chart" Target="../charts/chart260.xml"/><Relationship Id="rId22" Type="http://schemas.openxmlformats.org/officeDocument/2006/relationships/chart" Target="../charts/chart24.xml"/><Relationship Id="rId64" Type="http://schemas.openxmlformats.org/officeDocument/2006/relationships/chart" Target="../charts/chart66.xml"/><Relationship Id="rId118" Type="http://schemas.openxmlformats.org/officeDocument/2006/relationships/chart" Target="../charts/chart120.xml"/><Relationship Id="rId171" Type="http://schemas.openxmlformats.org/officeDocument/2006/relationships/chart" Target="../charts/chart173.xml"/><Relationship Id="rId227" Type="http://schemas.openxmlformats.org/officeDocument/2006/relationships/chart" Target="../charts/chart2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424984" cy="81153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ABRIL 2023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13854</xdr:rowOff>
    </xdr:from>
    <xdr:to>
      <xdr:col>7</xdr:col>
      <xdr:colOff>0</xdr:colOff>
      <xdr:row>29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</xdr:row>
      <xdr:rowOff>0</xdr:rowOff>
    </xdr:from>
    <xdr:to>
      <xdr:col>7</xdr:col>
      <xdr:colOff>0</xdr:colOff>
      <xdr:row>57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Enero-Abril 2023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Enero-Abril 2022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238125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428625</xdr:colOff>
      <xdr:row>8</xdr:row>
      <xdr:rowOff>79375</xdr:rowOff>
    </xdr:from>
    <xdr:to>
      <xdr:col>3</xdr:col>
      <xdr:colOff>149225</xdr:colOff>
      <xdr:row>27</xdr:row>
      <xdr:rowOff>66675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342900" y="8404431"/>
          <a:ext cx="9525000" cy="3517694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866775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91375" y="0"/>
          <a:ext cx="3067050" cy="966654"/>
        </a:xfrm>
        <a:prstGeom prst="rect">
          <a:avLst/>
        </a:prstGeom>
      </xdr:spPr>
    </xdr:pic>
    <xdr:clientData/>
  </xdr:twoCellAnchor>
</xdr:wsDr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ABRIL 2023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ABRIL 2023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ABRIL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 - ABRIL 2023</a:t>
          </a:r>
          <a:endParaRPr lang="es-EC" sz="900">
            <a:effectLst/>
            <a:latin typeface="Segoe UI Variable Display Semib" pitchFamily="2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ABRIL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54</xdr:row>
      <xdr:rowOff>61652</xdr:rowOff>
    </xdr:from>
    <xdr:to>
      <xdr:col>13</xdr:col>
      <xdr:colOff>457200</xdr:colOff>
      <xdr:row>61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5570" y="18730652"/>
          <a:ext cx="17137380" cy="151464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valores valores Silvercross, Picaval, Probrokers, Kapital One y Másvalores 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colocado en los cinco primeros lugares en el ranking de negociación del mes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15</xdr:col>
      <xdr:colOff>19049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1996440</xdr:colOff>
      <xdr:row>55</xdr:row>
      <xdr:rowOff>15932</xdr:rowOff>
    </xdr:from>
    <xdr:to>
      <xdr:col>13</xdr:col>
      <xdr:colOff>426720</xdr:colOff>
      <xdr:row>62</xdr:row>
      <xdr:rowOff>101831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7A839EF-3E32-4646-9F7B-B0F9B27302AF}"/>
            </a:ext>
          </a:extLst>
        </xdr:cNvPr>
        <xdr:cNvSpPr>
          <a:spLocks noChangeArrowheads="1"/>
        </xdr:cNvSpPr>
      </xdr:nvSpPr>
      <xdr:spPr bwMode="auto">
        <a:xfrm>
          <a:off x="2346960" y="18121052"/>
          <a:ext cx="17526000" cy="148797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marL="0" indent="0"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 Felicitamos a las casas de valores Silvercross, Picaval, Probrokers, Plusbursátil y Másvalores por haberse 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11</xdr:col>
      <xdr:colOff>1673679</xdr:colOff>
      <xdr:row>0</xdr:row>
      <xdr:rowOff>13607</xdr:rowOff>
    </xdr:from>
    <xdr:to>
      <xdr:col>15</xdr:col>
      <xdr:colOff>19050</xdr:colOff>
      <xdr:row>1</xdr:row>
      <xdr:rowOff>13839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24F375-5217-40B8-8D4B-BB0332FD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22786" y="13607"/>
          <a:ext cx="4087585" cy="1211268"/>
        </a:xfrm>
        <a:prstGeom prst="rect">
          <a:avLst/>
        </a:prstGeom>
      </xdr:spPr>
    </xdr:pic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1242447</xdr:colOff>
      <xdr:row>0</xdr:row>
      <xdr:rowOff>0</xdr:rowOff>
    </xdr:from>
    <xdr:to>
      <xdr:col>12</xdr:col>
      <xdr:colOff>631371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48659-79AB-4224-A224-13ED8FE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6590" y="0"/>
          <a:ext cx="4178639" cy="1238250"/>
        </a:xfrm>
        <a:prstGeom prst="rect">
          <a:avLst/>
        </a:prstGeom>
      </xdr:spPr>
    </xdr:pic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0</xdr:row>
      <xdr:rowOff>0</xdr:rowOff>
    </xdr:from>
    <xdr:to>
      <xdr:col>7</xdr:col>
      <xdr:colOff>9726</xdr:colOff>
      <xdr:row>1</xdr:row>
      <xdr:rowOff>16311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63783C-EA69-43E3-A80B-FCBE888E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66" y="0"/>
          <a:ext cx="4247660" cy="1258702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3175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125413" y="7337425"/>
          <a:ext cx="12379325" cy="5274628"/>
          <a:chOff x="53975" y="9245600"/>
          <a:chExt cx="9791700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03800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1535906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9179797" y="0"/>
          <a:ext cx="3309859" cy="950119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>
      <selection activeCell="J7" sqref="J7"/>
    </sheetView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67"/>
  <sheetViews>
    <sheetView showGridLines="0" zoomScale="80" zoomScaleNormal="80" workbookViewId="0">
      <selection activeCell="I7" sqref="I7"/>
    </sheetView>
  </sheetViews>
  <sheetFormatPr baseColWidth="10" defaultColWidth="11.5703125" defaultRowHeight="19.5" x14ac:dyDescent="0.25"/>
  <cols>
    <col min="1" max="1" width="0.7109375" style="8" customWidth="1"/>
    <col min="2" max="2" width="34.7109375" style="8" customWidth="1"/>
    <col min="3" max="4" width="29" style="8" customWidth="1"/>
    <col min="5" max="5" width="11.42578125" style="8" hidden="1" customWidth="1"/>
    <col min="6" max="6" width="22.7109375" style="8" customWidth="1"/>
    <col min="7" max="7" width="24" style="8" customWidth="1"/>
    <col min="8" max="8" width="48.5703125" style="8" customWidth="1"/>
    <col min="9" max="9" width="11.5703125" style="8"/>
    <col min="10" max="10" width="17.140625" style="8" bestFit="1" customWidth="1"/>
    <col min="11" max="11" width="15.28515625" style="8" customWidth="1"/>
    <col min="12" max="16384" width="11.5703125" style="8"/>
  </cols>
  <sheetData>
    <row r="1" spans="1:13" ht="73.5" customHeight="1" x14ac:dyDescent="0.25">
      <c r="B1" s="464" t="s">
        <v>604</v>
      </c>
      <c r="C1" s="465"/>
      <c r="D1" s="104"/>
      <c r="E1" s="104"/>
      <c r="F1" s="104"/>
      <c r="G1" s="122"/>
    </row>
    <row r="2" spans="1:13" s="9" customFormat="1" x14ac:dyDescent="0.25">
      <c r="B2" s="25"/>
      <c r="C2" s="26"/>
      <c r="D2" s="26"/>
      <c r="E2" s="26"/>
      <c r="F2" s="27"/>
      <c r="G2" s="28"/>
      <c r="H2" s="10"/>
      <c r="I2" s="8"/>
      <c r="J2" s="8"/>
      <c r="K2" s="8"/>
      <c r="L2" s="8"/>
      <c r="M2" s="8"/>
    </row>
    <row r="3" spans="1:13" s="9" customFormat="1" x14ac:dyDescent="0.25">
      <c r="A3" s="105"/>
      <c r="B3" s="461" t="s">
        <v>0</v>
      </c>
      <c r="C3" s="462"/>
      <c r="D3" s="462"/>
      <c r="E3" s="462"/>
      <c r="F3" s="462"/>
      <c r="G3" s="463"/>
      <c r="H3" s="10"/>
      <c r="I3" s="8"/>
      <c r="J3" s="8"/>
      <c r="K3" s="8"/>
      <c r="L3" s="8"/>
      <c r="M3" s="8"/>
    </row>
    <row r="4" spans="1:13" s="9" customFormat="1" x14ac:dyDescent="0.25">
      <c r="A4" s="105"/>
      <c r="B4" s="461" t="s">
        <v>1</v>
      </c>
      <c r="C4" s="462"/>
      <c r="D4" s="462"/>
      <c r="E4" s="462"/>
      <c r="F4" s="462"/>
      <c r="G4" s="463"/>
      <c r="H4" s="10"/>
      <c r="I4" s="8"/>
      <c r="J4" s="8"/>
      <c r="K4" s="8"/>
      <c r="L4" s="8"/>
      <c r="M4" s="8"/>
    </row>
    <row r="5" spans="1:13" s="9" customFormat="1" x14ac:dyDescent="0.25">
      <c r="A5" s="105"/>
      <c r="B5" s="461" t="s">
        <v>405</v>
      </c>
      <c r="C5" s="462"/>
      <c r="D5" s="462"/>
      <c r="E5" s="462"/>
      <c r="F5" s="462"/>
      <c r="G5" s="463"/>
      <c r="H5" s="10"/>
      <c r="I5" s="8"/>
      <c r="J5" s="8"/>
      <c r="K5" s="8"/>
      <c r="L5" s="8"/>
      <c r="M5" s="8"/>
    </row>
    <row r="6" spans="1:13" s="9" customFormat="1" x14ac:dyDescent="0.25">
      <c r="A6" s="105"/>
      <c r="B6" s="458" t="s">
        <v>2</v>
      </c>
      <c r="C6" s="459"/>
      <c r="D6" s="459"/>
      <c r="E6" s="459"/>
      <c r="F6" s="459"/>
      <c r="G6" s="460"/>
      <c r="H6" s="10"/>
      <c r="I6" s="8"/>
      <c r="J6" s="8"/>
      <c r="K6" s="8"/>
      <c r="L6" s="8"/>
      <c r="M6" s="8"/>
    </row>
    <row r="7" spans="1:13" s="9" customFormat="1" x14ac:dyDescent="0.25">
      <c r="A7" s="105"/>
      <c r="B7" s="106"/>
      <c r="C7" s="107"/>
      <c r="D7" s="108"/>
      <c r="E7" s="107"/>
      <c r="F7" s="107"/>
      <c r="G7" s="109"/>
      <c r="H7" s="11"/>
      <c r="I7" s="8"/>
      <c r="J7" s="8"/>
      <c r="K7" s="8"/>
      <c r="L7" s="8"/>
      <c r="M7" s="8"/>
    </row>
    <row r="8" spans="1:13" s="9" customFormat="1" ht="23.25" x14ac:dyDescent="0.25">
      <c r="A8" s="105"/>
      <c r="B8" s="110"/>
      <c r="C8" s="111" t="s">
        <v>3</v>
      </c>
      <c r="D8" s="111" t="s">
        <v>3</v>
      </c>
      <c r="E8" s="111"/>
      <c r="F8" s="111" t="s">
        <v>4</v>
      </c>
      <c r="G8" s="112" t="s">
        <v>5</v>
      </c>
      <c r="H8" s="12"/>
      <c r="I8" s="8"/>
      <c r="J8" s="8"/>
      <c r="K8" s="8"/>
      <c r="L8" s="8"/>
      <c r="M8" s="8"/>
    </row>
    <row r="9" spans="1:13" s="9" customFormat="1" ht="23.25" x14ac:dyDescent="0.25">
      <c r="A9" s="105"/>
      <c r="B9" s="110"/>
      <c r="C9" s="113" t="s">
        <v>6</v>
      </c>
      <c r="D9" s="111" t="s">
        <v>7</v>
      </c>
      <c r="E9" s="114"/>
      <c r="F9" s="113" t="s">
        <v>8</v>
      </c>
      <c r="G9" s="115" t="s">
        <v>9</v>
      </c>
      <c r="H9" s="13"/>
      <c r="I9" s="8"/>
      <c r="J9" s="8"/>
      <c r="K9" s="8"/>
      <c r="L9" s="8"/>
      <c r="M9" s="8"/>
    </row>
    <row r="10" spans="1:13" s="9" customFormat="1" ht="23.25" x14ac:dyDescent="0.25">
      <c r="A10" s="105"/>
      <c r="B10" s="116" t="s">
        <v>10</v>
      </c>
      <c r="C10" s="117">
        <v>168759.78</v>
      </c>
      <c r="D10" s="117">
        <v>1958527.5299999993</v>
      </c>
      <c r="E10" s="118"/>
      <c r="F10" s="119">
        <f>SUM(C10:E10)</f>
        <v>2127287.3099999991</v>
      </c>
      <c r="G10" s="120">
        <f>C10/F10</f>
        <v>7.9330976688804705E-2</v>
      </c>
      <c r="H10" s="14"/>
      <c r="I10" s="15"/>
      <c r="J10" s="5"/>
      <c r="K10" s="8"/>
      <c r="L10" s="8"/>
      <c r="M10" s="8"/>
    </row>
    <row r="11" spans="1:13" s="9" customFormat="1" ht="23.25" x14ac:dyDescent="0.25">
      <c r="A11" s="105"/>
      <c r="B11" s="116" t="s">
        <v>11</v>
      </c>
      <c r="C11" s="117">
        <v>445047625.13000005</v>
      </c>
      <c r="D11" s="117">
        <v>475024423.13717932</v>
      </c>
      <c r="E11" s="119"/>
      <c r="F11" s="119">
        <f>SUM(C11:E11)</f>
        <v>920072048.26717937</v>
      </c>
      <c r="G11" s="120">
        <f>C11/F11</f>
        <v>0.48370953771303227</v>
      </c>
      <c r="H11" s="14"/>
      <c r="I11" s="8"/>
      <c r="J11" s="8"/>
      <c r="K11" s="8"/>
      <c r="L11" s="8"/>
      <c r="M11" s="8"/>
    </row>
    <row r="12" spans="1:13" s="9" customFormat="1" ht="23.25" x14ac:dyDescent="0.25">
      <c r="A12" s="105"/>
      <c r="B12" s="121" t="s">
        <v>12</v>
      </c>
      <c r="C12" s="117">
        <f>SUM(C10:C11)</f>
        <v>445216384.91000003</v>
      </c>
      <c r="D12" s="117">
        <f>SUM(D10:D11)</f>
        <v>476982950.66717929</v>
      </c>
      <c r="E12" s="117"/>
      <c r="F12" s="119">
        <f>SUM(F10:F11)</f>
        <v>922199335.57717931</v>
      </c>
      <c r="G12" s="120">
        <f>C12/F12</f>
        <v>0.48277673571663471</v>
      </c>
      <c r="H12" s="14"/>
      <c r="I12" s="8"/>
      <c r="J12" s="6"/>
      <c r="K12" s="8"/>
      <c r="L12" s="8"/>
      <c r="M12" s="8"/>
    </row>
    <row r="13" spans="1:13" s="9" customFormat="1" ht="23.25" x14ac:dyDescent="0.25">
      <c r="B13" s="34"/>
      <c r="C13" s="21"/>
      <c r="D13" s="29"/>
      <c r="E13" s="21"/>
      <c r="F13" s="22"/>
      <c r="G13" s="35"/>
      <c r="H13" s="16"/>
      <c r="I13" s="8"/>
      <c r="J13" s="8"/>
      <c r="K13" s="8"/>
      <c r="L13" s="8"/>
      <c r="M13" s="8"/>
    </row>
    <row r="14" spans="1:13" s="9" customFormat="1" ht="23.25" x14ac:dyDescent="0.25">
      <c r="B14" s="20"/>
      <c r="C14" s="21"/>
      <c r="D14" s="29"/>
      <c r="E14" s="21"/>
      <c r="F14" s="22"/>
      <c r="G14" s="22"/>
      <c r="H14" s="16"/>
      <c r="I14" s="8"/>
      <c r="J14" s="8"/>
      <c r="K14" s="8"/>
      <c r="L14" s="8"/>
      <c r="M14" s="8"/>
    </row>
    <row r="15" spans="1:13" s="9" customFormat="1" ht="23.25" x14ac:dyDescent="0.25">
      <c r="B15" s="20"/>
      <c r="C15" s="21"/>
      <c r="D15" s="29"/>
      <c r="E15" s="21"/>
      <c r="F15" s="22"/>
      <c r="G15" s="22"/>
      <c r="H15" s="16"/>
      <c r="I15" s="8"/>
      <c r="J15" s="8"/>
      <c r="K15" s="8"/>
      <c r="L15" s="8"/>
      <c r="M15" s="8"/>
    </row>
    <row r="16" spans="1:13" s="9" customFormat="1" ht="23.25" x14ac:dyDescent="0.25">
      <c r="B16" s="20"/>
      <c r="C16" s="21"/>
      <c r="D16" s="29"/>
      <c r="E16" s="21"/>
      <c r="F16" s="22"/>
      <c r="G16" s="22"/>
      <c r="H16" s="16"/>
      <c r="I16" s="8"/>
      <c r="J16" s="8"/>
      <c r="K16" s="8"/>
      <c r="L16" s="8"/>
      <c r="M16" s="8"/>
    </row>
    <row r="17" spans="2:13" s="9" customFormat="1" ht="23.25" x14ac:dyDescent="0.25">
      <c r="B17" s="20"/>
      <c r="C17" s="21"/>
      <c r="D17" s="29"/>
      <c r="E17" s="21"/>
      <c r="F17" s="22"/>
      <c r="G17" s="22"/>
      <c r="H17" s="444"/>
      <c r="I17" s="445"/>
      <c r="J17" s="445"/>
      <c r="K17" s="445"/>
      <c r="L17" s="445"/>
      <c r="M17" s="445"/>
    </row>
    <row r="18" spans="2:13" s="9" customFormat="1" ht="23.25" x14ac:dyDescent="0.25">
      <c r="B18" s="20"/>
      <c r="C18" s="21"/>
      <c r="D18" s="21"/>
      <c r="E18" s="21"/>
      <c r="F18" s="22"/>
      <c r="G18" s="22"/>
      <c r="H18" s="444"/>
      <c r="I18" s="441"/>
      <c r="J18" s="441"/>
      <c r="K18" s="441"/>
      <c r="L18" s="445"/>
      <c r="M18" s="445"/>
    </row>
    <row r="19" spans="2:13" s="9" customFormat="1" ht="23.25" x14ac:dyDescent="0.25">
      <c r="B19" s="23"/>
      <c r="C19" s="23"/>
      <c r="D19" s="23"/>
      <c r="E19" s="23"/>
      <c r="F19" s="22"/>
      <c r="G19" s="22"/>
      <c r="H19" s="444"/>
      <c r="I19" s="435"/>
      <c r="J19" s="436" t="s">
        <v>13</v>
      </c>
      <c r="K19" s="436" t="s">
        <v>14</v>
      </c>
      <c r="L19" s="445"/>
      <c r="M19" s="445"/>
    </row>
    <row r="20" spans="2:13" s="9" customFormat="1" ht="23.25" x14ac:dyDescent="0.25">
      <c r="B20" s="23"/>
      <c r="C20" s="23"/>
      <c r="D20" s="23"/>
      <c r="E20" s="23"/>
      <c r="F20" s="22"/>
      <c r="G20" s="22"/>
      <c r="H20" s="444"/>
      <c r="I20" s="435" t="s">
        <v>10</v>
      </c>
      <c r="J20" s="442">
        <f t="shared" ref="J20:K22" si="0">C10</f>
        <v>168759.78</v>
      </c>
      <c r="K20" s="442">
        <f t="shared" si="0"/>
        <v>1958527.5299999993</v>
      </c>
      <c r="L20" s="445"/>
      <c r="M20" s="445"/>
    </row>
    <row r="21" spans="2:13" s="9" customFormat="1" ht="23.25" x14ac:dyDescent="0.25">
      <c r="B21" s="23"/>
      <c r="C21" s="23"/>
      <c r="D21" s="23"/>
      <c r="E21" s="23"/>
      <c r="F21" s="22"/>
      <c r="G21" s="22"/>
      <c r="H21" s="444"/>
      <c r="I21" s="435" t="s">
        <v>11</v>
      </c>
      <c r="J21" s="442">
        <f t="shared" si="0"/>
        <v>445047625.13000005</v>
      </c>
      <c r="K21" s="442">
        <f t="shared" si="0"/>
        <v>475024423.13717932</v>
      </c>
      <c r="L21" s="445"/>
      <c r="M21" s="445"/>
    </row>
    <row r="22" spans="2:13" s="9" customFormat="1" ht="23.25" x14ac:dyDescent="0.25">
      <c r="B22" s="23"/>
      <c r="C22" s="23"/>
      <c r="D22" s="23"/>
      <c r="E22" s="23"/>
      <c r="F22" s="22"/>
      <c r="G22" s="22"/>
      <c r="H22" s="444"/>
      <c r="I22" s="435" t="s">
        <v>12</v>
      </c>
      <c r="J22" s="442">
        <f t="shared" si="0"/>
        <v>445216384.91000003</v>
      </c>
      <c r="K22" s="442">
        <f t="shared" si="0"/>
        <v>476982950.66717929</v>
      </c>
      <c r="L22" s="445"/>
      <c r="M22" s="445"/>
    </row>
    <row r="23" spans="2:13" s="9" customFormat="1" ht="23.25" x14ac:dyDescent="0.25">
      <c r="B23" s="24"/>
      <c r="C23" s="23"/>
      <c r="D23" s="23"/>
      <c r="E23" s="23"/>
      <c r="F23" s="22"/>
      <c r="G23" s="22"/>
      <c r="H23" s="444"/>
      <c r="I23" s="441"/>
      <c r="J23" s="441"/>
      <c r="K23" s="441"/>
      <c r="L23" s="445"/>
      <c r="M23" s="445"/>
    </row>
    <row r="24" spans="2:13" s="9" customFormat="1" ht="23.25" x14ac:dyDescent="0.25">
      <c r="B24" s="24"/>
      <c r="C24" s="23"/>
      <c r="D24" s="23"/>
      <c r="E24" s="23"/>
      <c r="F24" s="22"/>
      <c r="G24" s="22"/>
      <c r="H24" s="16"/>
      <c r="J24" s="438"/>
      <c r="L24" s="8"/>
      <c r="M24" s="8"/>
    </row>
    <row r="25" spans="2:13" s="9" customFormat="1" ht="23.25" x14ac:dyDescent="0.25">
      <c r="B25" s="24"/>
      <c r="C25" s="23"/>
      <c r="D25" s="23"/>
      <c r="E25" s="23"/>
      <c r="F25" s="22"/>
      <c r="G25" s="22"/>
      <c r="H25" s="16"/>
      <c r="I25" s="8"/>
      <c r="J25" s="18"/>
      <c r="K25" s="8"/>
      <c r="L25" s="8"/>
      <c r="M25" s="8"/>
    </row>
    <row r="26" spans="2:13" s="9" customFormat="1" ht="23.25" x14ac:dyDescent="0.25">
      <c r="B26" s="24"/>
      <c r="C26" s="23"/>
      <c r="D26" s="23"/>
      <c r="E26" s="23"/>
      <c r="F26" s="22"/>
      <c r="G26" s="22"/>
      <c r="H26" s="16"/>
      <c r="I26" s="8"/>
      <c r="J26" s="8"/>
      <c r="K26" s="8"/>
      <c r="L26" s="8"/>
      <c r="M26" s="8"/>
    </row>
    <row r="27" spans="2:13" s="9" customFormat="1" ht="23.25" x14ac:dyDescent="0.25">
      <c r="B27" s="24"/>
      <c r="C27" s="23"/>
      <c r="D27" s="23"/>
      <c r="E27" s="23"/>
      <c r="F27" s="22"/>
      <c r="G27" s="22"/>
      <c r="H27" s="16"/>
      <c r="I27" s="8"/>
      <c r="J27" s="8"/>
      <c r="K27" s="8"/>
      <c r="L27" s="8"/>
      <c r="M27" s="8"/>
    </row>
    <row r="28" spans="2:13" s="9" customFormat="1" ht="23.25" x14ac:dyDescent="0.25">
      <c r="B28" s="24"/>
      <c r="C28" s="23"/>
      <c r="D28" s="23"/>
      <c r="E28" s="23"/>
      <c r="F28" s="22"/>
      <c r="G28" s="22"/>
      <c r="H28" s="16"/>
      <c r="I28" s="8"/>
      <c r="J28" s="8"/>
      <c r="K28" s="8"/>
      <c r="L28" s="8"/>
      <c r="M28" s="8"/>
    </row>
    <row r="29" spans="2:13" s="9" customFormat="1" ht="23.25" x14ac:dyDescent="0.25">
      <c r="B29" s="24"/>
      <c r="C29" s="23"/>
      <c r="D29" s="23"/>
      <c r="E29" s="23"/>
      <c r="F29" s="22"/>
      <c r="G29" s="22"/>
      <c r="H29" s="16"/>
      <c r="I29" s="8"/>
      <c r="J29" s="8"/>
      <c r="K29" s="8"/>
      <c r="L29" s="8"/>
      <c r="M29" s="8"/>
    </row>
    <row r="30" spans="2:13" s="9" customFormat="1" x14ac:dyDescent="0.25">
      <c r="B30" s="30"/>
      <c r="C30" s="31"/>
      <c r="D30" s="31"/>
      <c r="E30" s="31"/>
      <c r="F30" s="32"/>
      <c r="G30" s="33"/>
      <c r="H30" s="7"/>
      <c r="I30" s="8"/>
      <c r="J30" s="8"/>
      <c r="K30" s="8"/>
      <c r="L30" s="8"/>
      <c r="M30" s="8"/>
    </row>
    <row r="31" spans="2:13" s="9" customFormat="1" x14ac:dyDescent="0.25">
      <c r="B31" s="461" t="s">
        <v>15</v>
      </c>
      <c r="C31" s="462"/>
      <c r="D31" s="462"/>
      <c r="E31" s="462"/>
      <c r="F31" s="462"/>
      <c r="G31" s="463"/>
      <c r="H31" s="7"/>
      <c r="I31" s="8"/>
      <c r="J31" s="19"/>
      <c r="K31" s="8"/>
      <c r="L31" s="8"/>
      <c r="M31" s="8"/>
    </row>
    <row r="32" spans="2:13" s="9" customFormat="1" x14ac:dyDescent="0.25">
      <c r="B32" s="461" t="s">
        <v>1</v>
      </c>
      <c r="C32" s="462"/>
      <c r="D32" s="462"/>
      <c r="E32" s="462"/>
      <c r="F32" s="462"/>
      <c r="G32" s="463"/>
      <c r="H32" s="7"/>
      <c r="I32" s="8"/>
      <c r="J32" s="8"/>
      <c r="K32" s="8"/>
      <c r="L32" s="8"/>
      <c r="M32" s="8"/>
    </row>
    <row r="33" spans="2:13" s="9" customFormat="1" x14ac:dyDescent="0.25">
      <c r="B33" s="461" t="str">
        <f>+B5</f>
        <v>EN ABRIL DE 2023</v>
      </c>
      <c r="C33" s="462"/>
      <c r="D33" s="462"/>
      <c r="E33" s="462"/>
      <c r="F33" s="462"/>
      <c r="G33" s="463"/>
      <c r="H33" s="7"/>
      <c r="I33" s="8"/>
      <c r="J33" s="8"/>
      <c r="K33" s="8"/>
      <c r="L33" s="8"/>
      <c r="M33" s="8"/>
    </row>
    <row r="34" spans="2:13" s="9" customFormat="1" x14ac:dyDescent="0.25">
      <c r="B34" s="458" t="s">
        <v>16</v>
      </c>
      <c r="C34" s="459"/>
      <c r="D34" s="459"/>
      <c r="E34" s="459"/>
      <c r="F34" s="459"/>
      <c r="G34" s="460"/>
      <c r="H34" s="7"/>
      <c r="I34" s="8"/>
      <c r="J34" s="8"/>
      <c r="K34" s="8"/>
      <c r="L34" s="8"/>
      <c r="M34" s="8"/>
    </row>
    <row r="35" spans="2:13" s="9" customFormat="1" x14ac:dyDescent="0.25">
      <c r="B35" s="123"/>
      <c r="C35" s="124"/>
      <c r="D35" s="125"/>
      <c r="E35" s="124"/>
      <c r="F35" s="124"/>
      <c r="G35" s="126"/>
      <c r="H35" s="8"/>
      <c r="I35" s="8"/>
      <c r="J35" s="8"/>
      <c r="K35" s="8"/>
      <c r="L35" s="8"/>
      <c r="M35" s="8"/>
    </row>
    <row r="36" spans="2:13" s="9" customFormat="1" ht="23.25" x14ac:dyDescent="0.25">
      <c r="B36" s="123"/>
      <c r="C36" s="127" t="s">
        <v>3</v>
      </c>
      <c r="D36" s="127" t="s">
        <v>3</v>
      </c>
      <c r="E36" s="127"/>
      <c r="F36" s="127" t="s">
        <v>4</v>
      </c>
      <c r="G36" s="128" t="s">
        <v>5</v>
      </c>
      <c r="H36" s="12"/>
      <c r="I36" s="8"/>
      <c r="J36" s="8"/>
      <c r="K36" s="8"/>
      <c r="L36" s="8"/>
      <c r="M36" s="8"/>
    </row>
    <row r="37" spans="2:13" s="9" customFormat="1" ht="23.25" x14ac:dyDescent="0.25">
      <c r="B37" s="123"/>
      <c r="C37" s="129" t="s">
        <v>6</v>
      </c>
      <c r="D37" s="127" t="s">
        <v>7</v>
      </c>
      <c r="E37" s="130"/>
      <c r="F37" s="129" t="s">
        <v>8</v>
      </c>
      <c r="G37" s="131" t="s">
        <v>9</v>
      </c>
      <c r="H37" s="13"/>
      <c r="I37" s="8"/>
      <c r="J37" s="8"/>
      <c r="K37" s="8"/>
      <c r="L37" s="8"/>
      <c r="M37" s="8"/>
    </row>
    <row r="38" spans="2:13" s="9" customFormat="1" ht="23.25" x14ac:dyDescent="0.25">
      <c r="B38" s="132" t="s">
        <v>10</v>
      </c>
      <c r="C38" s="155">
        <v>168759.78</v>
      </c>
      <c r="D38" s="156">
        <v>1958527.5299999993</v>
      </c>
      <c r="E38" s="157"/>
      <c r="F38" s="158">
        <f>SUM(C38:E38)</f>
        <v>2127287.3099999991</v>
      </c>
      <c r="G38" s="159">
        <f>C38/F38</f>
        <v>7.9330976688804705E-2</v>
      </c>
      <c r="H38" s="14"/>
      <c r="I38" s="8"/>
      <c r="J38" s="8"/>
      <c r="K38" s="8"/>
      <c r="L38" s="8"/>
      <c r="M38" s="8"/>
    </row>
    <row r="39" spans="2:13" s="9" customFormat="1" ht="23.25" x14ac:dyDescent="0.25">
      <c r="B39" s="132" t="s">
        <v>11</v>
      </c>
      <c r="C39" s="155">
        <v>202420623.21000004</v>
      </c>
      <c r="D39" s="156">
        <v>237811934.92317888</v>
      </c>
      <c r="E39" s="158"/>
      <c r="F39" s="158">
        <f>SUM(C39:E39)</f>
        <v>440232558.13317895</v>
      </c>
      <c r="G39" s="159">
        <f>C39/F39</f>
        <v>0.45980384565006172</v>
      </c>
      <c r="H39" s="14"/>
      <c r="I39" s="8"/>
      <c r="J39" s="8"/>
      <c r="K39" s="8"/>
      <c r="L39" s="8"/>
      <c r="M39" s="8"/>
    </row>
    <row r="40" spans="2:13" s="9" customFormat="1" ht="23.25" x14ac:dyDescent="0.25">
      <c r="B40" s="134" t="s">
        <v>12</v>
      </c>
      <c r="C40" s="155">
        <f>SUM(C38:C39)</f>
        <v>202589382.99000004</v>
      </c>
      <c r="D40" s="156">
        <f>SUM(D38:D39)</f>
        <v>239770462.45317888</v>
      </c>
      <c r="E40" s="156"/>
      <c r="F40" s="158">
        <f>SUM(F38:F39)</f>
        <v>442359845.44317895</v>
      </c>
      <c r="G40" s="159">
        <f>C40/F40</f>
        <v>0.45797416984589895</v>
      </c>
      <c r="H40" s="14"/>
      <c r="I40" s="8"/>
      <c r="J40" s="8"/>
      <c r="K40" s="8"/>
      <c r="L40" s="8"/>
      <c r="M40" s="8"/>
    </row>
    <row r="41" spans="2:13" s="9" customFormat="1" ht="23.25" x14ac:dyDescent="0.25">
      <c r="B41" s="135"/>
      <c r="C41" s="136"/>
      <c r="D41" s="137"/>
      <c r="E41" s="137"/>
      <c r="F41" s="138"/>
      <c r="G41" s="139"/>
      <c r="H41" s="16"/>
      <c r="I41" s="8"/>
      <c r="J41" s="8"/>
      <c r="K41" s="8"/>
      <c r="L41" s="8"/>
      <c r="M41" s="8"/>
    </row>
    <row r="42" spans="2:13" s="9" customFormat="1" ht="23.25" x14ac:dyDescent="0.25">
      <c r="B42" s="140"/>
      <c r="C42" s="133"/>
      <c r="D42" s="141"/>
      <c r="E42" s="141"/>
      <c r="F42" s="142"/>
      <c r="G42" s="142"/>
      <c r="H42" s="16"/>
      <c r="I42" s="8"/>
      <c r="J42" s="8"/>
      <c r="K42" s="8"/>
      <c r="L42" s="8"/>
      <c r="M42" s="8"/>
    </row>
    <row r="43" spans="2:13" s="9" customFormat="1" ht="23.25" x14ac:dyDescent="0.25">
      <c r="B43" s="140"/>
      <c r="C43" s="133"/>
      <c r="D43" s="141"/>
      <c r="E43" s="141"/>
      <c r="F43" s="142"/>
      <c r="G43" s="142"/>
      <c r="H43" s="16"/>
      <c r="I43" s="8"/>
      <c r="J43" s="8"/>
      <c r="K43" s="8"/>
      <c r="L43" s="8"/>
      <c r="M43" s="8"/>
    </row>
    <row r="44" spans="2:13" s="9" customFormat="1" ht="23.25" x14ac:dyDescent="0.25">
      <c r="B44" s="140"/>
      <c r="C44" s="133"/>
      <c r="D44" s="141"/>
      <c r="E44" s="141"/>
      <c r="F44" s="142"/>
      <c r="G44" s="142"/>
      <c r="H44" s="16"/>
      <c r="I44" s="8"/>
      <c r="J44" s="8"/>
      <c r="K44" s="8"/>
      <c r="L44" s="8"/>
      <c r="M44" s="8"/>
    </row>
    <row r="45" spans="2:13" s="9" customFormat="1" ht="23.25" x14ac:dyDescent="0.25">
      <c r="B45" s="140"/>
      <c r="C45" s="133"/>
      <c r="D45" s="141"/>
      <c r="E45" s="141"/>
      <c r="F45" s="142"/>
      <c r="G45" s="142"/>
      <c r="H45" s="16"/>
      <c r="I45" s="8"/>
      <c r="J45" s="8"/>
      <c r="K45" s="8"/>
      <c r="L45" s="8"/>
      <c r="M45" s="8"/>
    </row>
    <row r="46" spans="2:13" s="9" customFormat="1" ht="23.25" x14ac:dyDescent="0.25">
      <c r="B46" s="140"/>
      <c r="C46" s="141"/>
      <c r="D46" s="141"/>
      <c r="E46" s="141"/>
      <c r="F46" s="142"/>
      <c r="G46" s="142"/>
      <c r="H46" s="16"/>
      <c r="L46" s="8"/>
      <c r="M46" s="8"/>
    </row>
    <row r="47" spans="2:13" s="9" customFormat="1" ht="23.25" x14ac:dyDescent="0.25">
      <c r="B47" s="124"/>
      <c r="C47" s="124"/>
      <c r="D47" s="124"/>
      <c r="E47" s="124"/>
      <c r="F47" s="142"/>
      <c r="G47" s="142"/>
      <c r="H47" s="16"/>
      <c r="I47" s="443"/>
      <c r="J47" s="436" t="s">
        <v>13</v>
      </c>
      <c r="K47" s="436" t="s">
        <v>14</v>
      </c>
      <c r="L47" s="8"/>
      <c r="M47" s="8"/>
    </row>
    <row r="48" spans="2:13" s="9" customFormat="1" ht="23.25" x14ac:dyDescent="0.25">
      <c r="B48" s="124"/>
      <c r="C48" s="124"/>
      <c r="D48" s="124"/>
      <c r="E48" s="124"/>
      <c r="F48" s="142"/>
      <c r="G48" s="142"/>
      <c r="H48" s="16"/>
      <c r="I48" s="435" t="s">
        <v>10</v>
      </c>
      <c r="J48" s="437">
        <f t="shared" ref="J48:K50" si="1">C38</f>
        <v>168759.78</v>
      </c>
      <c r="K48" s="437">
        <f t="shared" si="1"/>
        <v>1958527.5299999993</v>
      </c>
      <c r="L48" s="8"/>
      <c r="M48" s="8"/>
    </row>
    <row r="49" spans="2:13" s="9" customFormat="1" ht="23.25" x14ac:dyDescent="0.25">
      <c r="B49" s="124"/>
      <c r="C49" s="124"/>
      <c r="D49" s="124"/>
      <c r="E49" s="124"/>
      <c r="F49" s="142"/>
      <c r="G49" s="142"/>
      <c r="H49" s="16"/>
      <c r="I49" s="435" t="s">
        <v>11</v>
      </c>
      <c r="J49" s="437">
        <f t="shared" si="1"/>
        <v>202420623.21000004</v>
      </c>
      <c r="K49" s="437">
        <f t="shared" si="1"/>
        <v>237811934.92317888</v>
      </c>
      <c r="L49" s="8"/>
      <c r="M49" s="8"/>
    </row>
    <row r="50" spans="2:13" s="9" customFormat="1" ht="23.25" x14ac:dyDescent="0.25">
      <c r="B50" s="124"/>
      <c r="C50" s="124"/>
      <c r="D50" s="124"/>
      <c r="E50" s="124"/>
      <c r="F50" s="142"/>
      <c r="G50" s="142"/>
      <c r="H50" s="16"/>
      <c r="I50" s="435" t="s">
        <v>12</v>
      </c>
      <c r="J50" s="437">
        <f t="shared" si="1"/>
        <v>202589382.99000004</v>
      </c>
      <c r="K50" s="437">
        <f t="shared" si="1"/>
        <v>239770462.45317888</v>
      </c>
      <c r="L50" s="8"/>
      <c r="M50" s="8"/>
    </row>
    <row r="51" spans="2:13" s="9" customFormat="1" ht="23.25" x14ac:dyDescent="0.25">
      <c r="B51" s="124"/>
      <c r="C51" s="124"/>
      <c r="D51" s="124"/>
      <c r="E51" s="124"/>
      <c r="F51" s="142"/>
      <c r="G51" s="142"/>
      <c r="H51" s="16"/>
      <c r="I51" s="8"/>
      <c r="J51" s="8"/>
      <c r="K51" s="8"/>
      <c r="L51" s="8"/>
      <c r="M51" s="8"/>
    </row>
    <row r="52" spans="2:13" s="9" customFormat="1" ht="23.25" x14ac:dyDescent="0.25">
      <c r="B52" s="124"/>
      <c r="C52" s="124"/>
      <c r="D52" s="124"/>
      <c r="E52" s="124"/>
      <c r="F52" s="142"/>
      <c r="G52" s="142"/>
      <c r="H52" s="16"/>
      <c r="I52" s="8"/>
      <c r="J52" s="8"/>
      <c r="K52" s="8"/>
      <c r="L52" s="8"/>
      <c r="M52" s="8"/>
    </row>
    <row r="53" spans="2:13" s="9" customFormat="1" ht="23.25" x14ac:dyDescent="0.25">
      <c r="B53" s="143"/>
      <c r="C53" s="124"/>
      <c r="D53" s="124"/>
      <c r="E53" s="124"/>
      <c r="F53" s="142"/>
      <c r="G53" s="142"/>
      <c r="H53" s="16"/>
      <c r="I53" s="8"/>
      <c r="J53" s="8"/>
      <c r="K53" s="8"/>
      <c r="L53" s="8"/>
      <c r="M53" s="8"/>
    </row>
    <row r="54" spans="2:13" s="9" customFormat="1" ht="23.25" x14ac:dyDescent="0.25">
      <c r="B54" s="143"/>
      <c r="C54" s="124"/>
      <c r="D54" s="124"/>
      <c r="E54" s="124"/>
      <c r="F54" s="142"/>
      <c r="G54" s="142"/>
      <c r="H54" s="16"/>
      <c r="I54" s="8"/>
      <c r="J54" s="8"/>
      <c r="K54" s="8"/>
      <c r="L54" s="8"/>
      <c r="M54" s="8"/>
    </row>
    <row r="55" spans="2:13" s="9" customFormat="1" ht="23.25" x14ac:dyDescent="0.25">
      <c r="B55" s="143"/>
      <c r="C55" s="124"/>
      <c r="D55" s="124"/>
      <c r="E55" s="124"/>
      <c r="F55" s="142"/>
      <c r="G55" s="142"/>
      <c r="H55" s="16"/>
      <c r="I55" s="8"/>
      <c r="J55" s="8"/>
      <c r="K55" s="8"/>
      <c r="L55" s="8"/>
      <c r="M55" s="8"/>
    </row>
    <row r="56" spans="2:13" s="9" customFormat="1" ht="23.25" x14ac:dyDescent="0.25">
      <c r="B56" s="143"/>
      <c r="C56" s="124"/>
      <c r="D56" s="124"/>
      <c r="E56" s="124"/>
      <c r="F56" s="142"/>
      <c r="G56" s="142"/>
      <c r="H56" s="16"/>
      <c r="I56" s="8"/>
      <c r="J56" s="8"/>
      <c r="K56" s="8"/>
      <c r="L56" s="8"/>
      <c r="M56" s="8"/>
    </row>
    <row r="57" spans="2:13" s="9" customFormat="1" ht="23.25" x14ac:dyDescent="0.25">
      <c r="B57" s="143"/>
      <c r="C57" s="124"/>
      <c r="D57" s="124"/>
      <c r="E57" s="124"/>
      <c r="F57" s="142"/>
      <c r="G57" s="142"/>
      <c r="H57" s="16"/>
      <c r="I57" s="8"/>
      <c r="J57" s="8"/>
      <c r="K57" s="8"/>
      <c r="L57" s="8"/>
      <c r="M57" s="8"/>
    </row>
    <row r="58" spans="2:13" s="9" customFormat="1" ht="23.25" x14ac:dyDescent="0.25">
      <c r="B58" s="144"/>
      <c r="C58" s="145"/>
      <c r="D58" s="145"/>
      <c r="E58" s="145"/>
      <c r="F58" s="146"/>
      <c r="G58" s="147"/>
      <c r="H58" s="16"/>
      <c r="I58" s="8"/>
      <c r="J58" s="8"/>
      <c r="K58" s="8"/>
      <c r="L58" s="8"/>
      <c r="M58" s="8"/>
    </row>
    <row r="59" spans="2:13" s="9" customFormat="1" ht="23.25" x14ac:dyDescent="0.25">
      <c r="B59" s="148" t="s">
        <v>17</v>
      </c>
      <c r="C59" s="141"/>
      <c r="D59" s="141"/>
      <c r="E59" s="141"/>
      <c r="F59" s="142"/>
      <c r="G59" s="149"/>
      <c r="H59" s="16"/>
      <c r="I59" s="8"/>
      <c r="J59" s="8"/>
      <c r="K59" s="8"/>
      <c r="L59" s="8"/>
      <c r="M59" s="8"/>
    </row>
    <row r="60" spans="2:13" s="9" customFormat="1" ht="23.25" x14ac:dyDescent="0.25">
      <c r="B60" s="148" t="s">
        <v>18</v>
      </c>
      <c r="C60" s="141"/>
      <c r="D60" s="141"/>
      <c r="E60" s="141"/>
      <c r="F60" s="142"/>
      <c r="G60" s="149"/>
      <c r="H60" s="16"/>
      <c r="I60" s="8"/>
      <c r="J60" s="8"/>
      <c r="K60" s="8"/>
      <c r="L60" s="8"/>
      <c r="M60" s="8"/>
    </row>
    <row r="61" spans="2:13" s="9" customFormat="1" ht="23.25" x14ac:dyDescent="0.25">
      <c r="B61" s="148" t="s">
        <v>19</v>
      </c>
      <c r="C61" s="141"/>
      <c r="D61" s="141"/>
      <c r="E61" s="141"/>
      <c r="F61" s="142"/>
      <c r="G61" s="149"/>
      <c r="H61" s="16"/>
      <c r="I61" s="8"/>
      <c r="J61" s="8"/>
      <c r="K61" s="8"/>
      <c r="L61" s="8"/>
      <c r="M61" s="8"/>
    </row>
    <row r="62" spans="2:13" s="9" customFormat="1" ht="23.25" x14ac:dyDescent="0.25">
      <c r="B62" s="148" t="s">
        <v>20</v>
      </c>
      <c r="C62" s="141"/>
      <c r="D62" s="141"/>
      <c r="E62" s="141"/>
      <c r="F62" s="142"/>
      <c r="G62" s="149"/>
      <c r="H62" s="16"/>
      <c r="I62" s="8"/>
      <c r="J62" s="8"/>
      <c r="K62" s="8"/>
      <c r="L62" s="8"/>
      <c r="M62" s="8"/>
    </row>
    <row r="63" spans="2:13" s="9" customFormat="1" ht="23.25" x14ac:dyDescent="0.25">
      <c r="B63" s="148" t="s">
        <v>21</v>
      </c>
      <c r="C63" s="141"/>
      <c r="D63" s="141"/>
      <c r="E63" s="141"/>
      <c r="F63" s="142"/>
      <c r="G63" s="149"/>
      <c r="H63" s="16"/>
      <c r="I63" s="8"/>
      <c r="J63" s="8"/>
      <c r="K63" s="8"/>
      <c r="L63" s="8"/>
      <c r="M63" s="8"/>
    </row>
    <row r="64" spans="2:13" s="9" customFormat="1" ht="23.25" x14ac:dyDescent="0.25">
      <c r="B64" s="148" t="s">
        <v>22</v>
      </c>
      <c r="C64" s="141"/>
      <c r="D64" s="141"/>
      <c r="E64" s="141"/>
      <c r="F64" s="142"/>
      <c r="G64" s="149"/>
      <c r="H64" s="16"/>
      <c r="I64" s="8"/>
      <c r="J64" s="8"/>
      <c r="K64" s="8"/>
      <c r="L64" s="8"/>
      <c r="M64" s="8"/>
    </row>
    <row r="65" spans="2:13" s="9" customFormat="1" ht="23.25" x14ac:dyDescent="0.25">
      <c r="B65" s="123"/>
      <c r="C65" s="141"/>
      <c r="D65" s="141"/>
      <c r="E65" s="141"/>
      <c r="F65" s="142"/>
      <c r="G65" s="149"/>
      <c r="H65" s="16"/>
      <c r="I65" s="8"/>
      <c r="J65" s="8"/>
      <c r="K65" s="8"/>
      <c r="L65" s="8"/>
      <c r="M65" s="8"/>
    </row>
    <row r="66" spans="2:13" s="9" customFormat="1" x14ac:dyDescent="0.25">
      <c r="B66" s="132" t="s">
        <v>23</v>
      </c>
      <c r="C66" s="150"/>
      <c r="D66" s="150"/>
      <c r="E66" s="150"/>
      <c r="F66" s="124"/>
      <c r="G66" s="126"/>
      <c r="H66" s="8"/>
      <c r="I66" s="8"/>
      <c r="J66" s="8"/>
      <c r="K66" s="8"/>
      <c r="L66" s="8"/>
      <c r="M66" s="8"/>
    </row>
    <row r="67" spans="2:13" s="9" customFormat="1" x14ac:dyDescent="0.25">
      <c r="B67" s="151" t="s">
        <v>24</v>
      </c>
      <c r="C67" s="152"/>
      <c r="D67" s="152"/>
      <c r="E67" s="152"/>
      <c r="F67" s="153"/>
      <c r="G67" s="154"/>
      <c r="H67" s="8"/>
      <c r="I67" s="8"/>
      <c r="J67" s="8"/>
      <c r="K67" s="8"/>
      <c r="L67" s="8"/>
      <c r="M67" s="8"/>
    </row>
  </sheetData>
  <mergeCells count="9">
    <mergeCell ref="B1:C1"/>
    <mergeCell ref="B4:G4"/>
    <mergeCell ref="B5:G5"/>
    <mergeCell ref="B3:G3"/>
    <mergeCell ref="B6:G6"/>
    <mergeCell ref="B31:G31"/>
    <mergeCell ref="B32:G32"/>
    <mergeCell ref="B33:G33"/>
    <mergeCell ref="B34:G34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E16"/>
  <sheetViews>
    <sheetView showGridLines="0" zoomScale="70" zoomScaleNormal="70" workbookViewId="0">
      <selection activeCell="B1" sqref="B1:C1"/>
    </sheetView>
  </sheetViews>
  <sheetFormatPr baseColWidth="10" defaultColWidth="11.5703125" defaultRowHeight="12.75" x14ac:dyDescent="0.25"/>
  <cols>
    <col min="1" max="1" width="1.140625" style="36" customWidth="1"/>
    <col min="2" max="2" width="85.7109375" style="36" customWidth="1"/>
    <col min="3" max="4" width="24.5703125" style="36" customWidth="1"/>
    <col min="5" max="5" width="23.85546875" style="36" customWidth="1"/>
    <col min="6" max="16384" width="11.5703125" style="36"/>
  </cols>
  <sheetData>
    <row r="1" spans="2:5" s="8" customFormat="1" ht="73.5" customHeight="1" x14ac:dyDescent="0.25">
      <c r="B1" s="466" t="s">
        <v>406</v>
      </c>
      <c r="C1" s="465"/>
      <c r="D1" s="104"/>
    </row>
    <row r="2" spans="2:5" ht="15" x14ac:dyDescent="0.25">
      <c r="B2" s="381"/>
      <c r="C2" s="381"/>
      <c r="D2" s="381"/>
      <c r="E2" s="381"/>
    </row>
    <row r="3" spans="2:5" s="38" customFormat="1" ht="42" customHeight="1" x14ac:dyDescent="0.25">
      <c r="B3" s="384"/>
      <c r="C3" s="382">
        <v>2022</v>
      </c>
      <c r="D3" s="382">
        <v>2023</v>
      </c>
      <c r="E3" s="383" t="s">
        <v>25</v>
      </c>
    </row>
    <row r="4" spans="2:5" s="39" customFormat="1" ht="27.75" customHeight="1" x14ac:dyDescent="0.25">
      <c r="B4" s="388" t="s">
        <v>26</v>
      </c>
      <c r="C4" s="389">
        <v>2291014040.5099993</v>
      </c>
      <c r="D4" s="389">
        <v>2025954659.4900002</v>
      </c>
      <c r="E4" s="390">
        <f>(D4-C4)/C4</f>
        <v>-0.11569522330862475</v>
      </c>
    </row>
    <row r="5" spans="2:5" s="39" customFormat="1" ht="28.5" customHeight="1" x14ac:dyDescent="0.25">
      <c r="B5" s="388" t="s">
        <v>27</v>
      </c>
      <c r="C5" s="389">
        <v>27939195.6159756</v>
      </c>
      <c r="D5" s="389">
        <v>25324433.243625004</v>
      </c>
      <c r="E5" s="390">
        <f t="shared" ref="E5:E14" si="0">(D5-C5)/C5</f>
        <v>-9.3587603891340299E-2</v>
      </c>
    </row>
    <row r="6" spans="2:5" s="39" customFormat="1" ht="28.5" customHeight="1" x14ac:dyDescent="0.25">
      <c r="B6" s="388" t="s">
        <v>28</v>
      </c>
      <c r="C6" s="389">
        <v>990258942.75221956</v>
      </c>
      <c r="D6" s="389">
        <v>202589382.99000004</v>
      </c>
      <c r="E6" s="390">
        <f t="shared" si="0"/>
        <v>-0.79541776979368162</v>
      </c>
    </row>
    <row r="7" spans="2:5" s="39" customFormat="1" ht="28.5" customHeight="1" x14ac:dyDescent="0.25">
      <c r="B7" s="388" t="s">
        <v>29</v>
      </c>
      <c r="C7" s="389">
        <v>2288118217.4799991</v>
      </c>
      <c r="D7" s="389">
        <v>2001970344.0499997</v>
      </c>
      <c r="E7" s="390">
        <f t="shared" si="0"/>
        <v>-0.1250581684302772</v>
      </c>
    </row>
    <row r="8" spans="2:5" s="39" customFormat="1" ht="28.5" customHeight="1" x14ac:dyDescent="0.25">
      <c r="B8" s="388" t="s">
        <v>30</v>
      </c>
      <c r="C8" s="389">
        <v>2895823.0300000003</v>
      </c>
      <c r="D8" s="389">
        <v>23984315.440000534</v>
      </c>
      <c r="E8" s="390">
        <f t="shared" si="0"/>
        <v>7.2823830018371432</v>
      </c>
    </row>
    <row r="9" spans="2:5" s="39" customFormat="1" ht="28.5" customHeight="1" x14ac:dyDescent="0.25">
      <c r="B9" s="388" t="s">
        <v>31</v>
      </c>
      <c r="C9" s="389">
        <v>842444758.51999843</v>
      </c>
      <c r="D9" s="389">
        <v>1003843573.4299999</v>
      </c>
      <c r="E9" s="390">
        <f t="shared" si="0"/>
        <v>0.1915838555320184</v>
      </c>
    </row>
    <row r="10" spans="2:5" s="39" customFormat="1" ht="28.5" customHeight="1" x14ac:dyDescent="0.25">
      <c r="B10" s="388" t="s">
        <v>32</v>
      </c>
      <c r="C10" s="389">
        <v>1448569281.9899969</v>
      </c>
      <c r="D10" s="389">
        <v>1022111086.0600003</v>
      </c>
      <c r="E10" s="390">
        <f t="shared" si="0"/>
        <v>-0.29439958532334909</v>
      </c>
    </row>
    <row r="11" spans="2:5" s="39" customFormat="1" ht="28.5" customHeight="1" x14ac:dyDescent="0.25">
      <c r="B11" s="388" t="s">
        <v>33</v>
      </c>
      <c r="C11" s="389">
        <v>1607.3579999999999</v>
      </c>
      <c r="D11" s="389">
        <v>954.81200000000001</v>
      </c>
      <c r="E11" s="390">
        <f t="shared" si="0"/>
        <v>-0.40597427579916856</v>
      </c>
    </row>
    <row r="12" spans="2:5" s="39" customFormat="1" ht="28.5" customHeight="1" x14ac:dyDescent="0.25">
      <c r="B12" s="388" t="s">
        <v>34</v>
      </c>
      <c r="C12" s="389">
        <v>3228</v>
      </c>
      <c r="D12" s="389">
        <v>4100</v>
      </c>
      <c r="E12" s="390">
        <f t="shared" si="0"/>
        <v>0.2701363073110285</v>
      </c>
    </row>
    <row r="13" spans="2:5" s="39" customFormat="1" ht="28.5" customHeight="1" x14ac:dyDescent="0.25">
      <c r="B13" s="388" t="s">
        <v>35</v>
      </c>
      <c r="C13" s="389">
        <v>39.365853658536587</v>
      </c>
      <c r="D13" s="389">
        <v>51.25</v>
      </c>
      <c r="E13" s="390">
        <f t="shared" si="0"/>
        <v>0.30188971499380418</v>
      </c>
    </row>
    <row r="14" spans="2:5" s="39" customFormat="1" ht="28.5" customHeight="1" x14ac:dyDescent="0.25">
      <c r="B14" s="388" t="s">
        <v>36</v>
      </c>
      <c r="C14" s="389">
        <v>170.22</v>
      </c>
      <c r="D14" s="389">
        <v>178.0641</v>
      </c>
      <c r="E14" s="390">
        <f t="shared" si="0"/>
        <v>4.6082129009517081E-2</v>
      </c>
    </row>
    <row r="15" spans="2:5" s="39" customFormat="1" ht="28.5" customHeight="1" x14ac:dyDescent="0.25">
      <c r="B15" s="388" t="s">
        <v>37</v>
      </c>
      <c r="C15" s="389">
        <v>82</v>
      </c>
      <c r="D15" s="389">
        <v>80</v>
      </c>
      <c r="E15" s="390" t="s">
        <v>38</v>
      </c>
    </row>
    <row r="16" spans="2:5" s="39" customFormat="1" ht="20.25" x14ac:dyDescent="0.25">
      <c r="B16" s="387"/>
      <c r="C16" s="386"/>
      <c r="D16" s="386"/>
      <c r="E16" s="385"/>
    </row>
  </sheetData>
  <mergeCells count="1"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U49"/>
  <sheetViews>
    <sheetView showGridLines="0" zoomScale="80" zoomScaleNormal="80" workbookViewId="0">
      <selection activeCell="L44" sqref="A1:L44"/>
    </sheetView>
  </sheetViews>
  <sheetFormatPr baseColWidth="10" defaultColWidth="11.5703125" defaultRowHeight="12.75" x14ac:dyDescent="0.25"/>
  <cols>
    <col min="1" max="1" width="1" style="36" customWidth="1"/>
    <col min="2" max="2" width="51.7109375" style="36" customWidth="1"/>
    <col min="3" max="3" width="20.85546875" style="36" customWidth="1"/>
    <col min="4" max="4" width="12.7109375" style="36" customWidth="1"/>
    <col min="5" max="5" width="23.7109375" style="36" customWidth="1"/>
    <col min="6" max="6" width="13.28515625" style="36" customWidth="1"/>
    <col min="7" max="7" width="18.28515625" style="36" customWidth="1"/>
    <col min="8" max="8" width="22.7109375" style="36" customWidth="1"/>
    <col min="9" max="9" width="23.140625" style="36" customWidth="1"/>
    <col min="10" max="10" width="4.140625" style="36" customWidth="1"/>
    <col min="11" max="11" width="6.5703125" style="36" customWidth="1"/>
    <col min="12" max="12" width="31" style="449" customWidth="1"/>
    <col min="13" max="13" width="13.7109375" style="449" bestFit="1" customWidth="1"/>
    <col min="14" max="14" width="11.5703125" style="449" bestFit="1" customWidth="1"/>
    <col min="15" max="15" width="16.28515625" style="449" customWidth="1"/>
    <col min="16" max="16" width="14.42578125" style="449" bestFit="1" customWidth="1"/>
    <col min="17" max="17" width="11.5703125" style="449"/>
    <col min="18" max="16384" width="11.5703125" style="36"/>
  </cols>
  <sheetData>
    <row r="1" spans="2:21" ht="74.25" customHeight="1" x14ac:dyDescent="0.25">
      <c r="B1" s="466" t="s">
        <v>407</v>
      </c>
      <c r="C1" s="466"/>
      <c r="D1" s="466"/>
      <c r="E1" s="466"/>
      <c r="F1" s="466"/>
      <c r="G1" s="391"/>
      <c r="H1" s="391"/>
    </row>
    <row r="2" spans="2:21" ht="11.25" customHeight="1" x14ac:dyDescent="0.25">
      <c r="B2" s="392"/>
      <c r="C2" s="392"/>
      <c r="D2" s="392"/>
      <c r="E2" s="392"/>
      <c r="F2" s="392"/>
      <c r="G2" s="392"/>
      <c r="H2" s="393"/>
      <c r="I2" s="393"/>
    </row>
    <row r="3" spans="2:21" s="95" customFormat="1" ht="40.5" x14ac:dyDescent="0.25">
      <c r="B3" s="419" t="s">
        <v>39</v>
      </c>
      <c r="C3" s="268" t="s">
        <v>40</v>
      </c>
      <c r="D3" s="420" t="s">
        <v>41</v>
      </c>
      <c r="E3" s="268" t="s">
        <v>42</v>
      </c>
      <c r="F3" s="420" t="s">
        <v>41</v>
      </c>
      <c r="G3" s="420" t="s">
        <v>43</v>
      </c>
      <c r="H3" s="268" t="s">
        <v>44</v>
      </c>
      <c r="I3" s="268" t="s">
        <v>45</v>
      </c>
      <c r="L3" s="450"/>
      <c r="M3" s="450"/>
      <c r="N3" s="450"/>
      <c r="O3" s="450"/>
      <c r="P3" s="450"/>
      <c r="Q3" s="450"/>
    </row>
    <row r="4" spans="2:21" s="95" customFormat="1" ht="12" customHeight="1" x14ac:dyDescent="0.25">
      <c r="B4" s="394"/>
      <c r="C4" s="395"/>
      <c r="D4" s="396"/>
      <c r="E4" s="395"/>
      <c r="F4" s="397"/>
      <c r="G4" s="398"/>
      <c r="H4" s="399"/>
      <c r="I4" s="400"/>
      <c r="L4" s="450"/>
      <c r="M4" s="450"/>
      <c r="N4" s="450"/>
      <c r="O4" s="450"/>
      <c r="P4" s="450"/>
      <c r="Q4" s="450"/>
    </row>
    <row r="5" spans="2:21" s="95" customFormat="1" ht="18" customHeight="1" x14ac:dyDescent="0.25">
      <c r="B5" s="412" t="s">
        <v>46</v>
      </c>
      <c r="C5" s="413">
        <v>2063233.4400000004</v>
      </c>
      <c r="D5" s="414">
        <f>C5/$C$25</f>
        <v>1.0184005996064019E-3</v>
      </c>
      <c r="E5" s="413">
        <v>2787721.8100000005</v>
      </c>
      <c r="F5" s="414">
        <f>E5/$E$25</f>
        <v>1.2168069512919393E-3</v>
      </c>
      <c r="G5" s="414">
        <f>(C5-E5)/E5</f>
        <v>-0.25988546181370942</v>
      </c>
      <c r="H5" s="415">
        <f>C5/BVGInfo!$D$15</f>
        <v>25790.418000000005</v>
      </c>
      <c r="I5" s="415">
        <f>E5/BVGInfo!$C$15</f>
        <v>33996.607439024396</v>
      </c>
      <c r="L5" s="450"/>
      <c r="M5" s="450"/>
      <c r="N5" s="450"/>
      <c r="O5" s="450"/>
      <c r="P5" s="450"/>
      <c r="Q5" s="450"/>
    </row>
    <row r="6" spans="2:21" s="95" customFormat="1" ht="20.25" x14ac:dyDescent="0.25">
      <c r="B6" s="412" t="s">
        <v>47</v>
      </c>
      <c r="C6" s="413">
        <v>13082</v>
      </c>
      <c r="D6" s="414">
        <f t="shared" ref="D6:D23" si="0">C6/$C$25</f>
        <v>6.4572027506741787E-6</v>
      </c>
      <c r="E6" s="413">
        <v>6549</v>
      </c>
      <c r="F6" s="414">
        <f t="shared" ref="F6:F23" si="1">E6/$E$25</f>
        <v>2.8585595217662375E-6</v>
      </c>
      <c r="G6" s="414">
        <f t="shared" ref="G6:G25" si="2">(C6-E6)/E6</f>
        <v>0.99755687891281108</v>
      </c>
      <c r="H6" s="415">
        <f>C6/BVGInfo!$D$15</f>
        <v>163.52500000000001</v>
      </c>
      <c r="I6" s="415">
        <f>E6/BVGInfo!$C$15</f>
        <v>79.865853658536579</v>
      </c>
      <c r="L6" s="450"/>
      <c r="M6" s="450"/>
      <c r="N6" s="450"/>
      <c r="O6" s="450"/>
      <c r="P6" s="450"/>
      <c r="Q6" s="450"/>
    </row>
    <row r="7" spans="2:21" s="95" customFormat="1" ht="20.25" x14ac:dyDescent="0.25">
      <c r="B7" s="412" t="s">
        <v>48</v>
      </c>
      <c r="C7" s="413">
        <v>21908000</v>
      </c>
      <c r="D7" s="414">
        <f t="shared" si="0"/>
        <v>1.0813667471469951E-2</v>
      </c>
      <c r="E7" s="413">
        <v>101552.22</v>
      </c>
      <c r="F7" s="414">
        <f t="shared" si="1"/>
        <v>4.4326319352191131E-5</v>
      </c>
      <c r="G7" s="414">
        <f t="shared" si="2"/>
        <v>214.73137445936683</v>
      </c>
      <c r="H7" s="415">
        <f>C7/BVGInfo!$D$15</f>
        <v>273850</v>
      </c>
      <c r="I7" s="415">
        <f>E7/BVGInfo!$C$15</f>
        <v>1238.4417073170732</v>
      </c>
      <c r="L7" s="450"/>
      <c r="M7" s="450"/>
      <c r="N7" s="450"/>
      <c r="O7" s="450"/>
      <c r="P7" s="450"/>
      <c r="Q7" s="450"/>
      <c r="R7" s="450"/>
      <c r="S7" s="450"/>
      <c r="T7" s="450"/>
      <c r="U7" s="450"/>
    </row>
    <row r="8" spans="2:21" s="95" customFormat="1" ht="20.25" x14ac:dyDescent="0.25">
      <c r="B8" s="412" t="s">
        <v>49</v>
      </c>
      <c r="C8" s="413">
        <v>5505387.21</v>
      </c>
      <c r="D8" s="414">
        <f t="shared" si="0"/>
        <v>2.7174286375124938E-3</v>
      </c>
      <c r="E8" s="413">
        <v>76250.86</v>
      </c>
      <c r="F8" s="414">
        <f t="shared" si="1"/>
        <v>3.3282580836137472E-5</v>
      </c>
      <c r="G8" s="414">
        <f t="shared" si="2"/>
        <v>71.200985142987236</v>
      </c>
      <c r="H8" s="415">
        <f>C8/BVGInfo!$D$15</f>
        <v>68817.340125000002</v>
      </c>
      <c r="I8" s="415">
        <f>E8/BVGInfo!$C$15</f>
        <v>929.88853658536584</v>
      </c>
      <c r="L8" s="450"/>
      <c r="M8" s="450"/>
      <c r="N8" s="450"/>
      <c r="O8" s="450"/>
      <c r="P8" s="450"/>
      <c r="Q8" s="450"/>
      <c r="R8" s="450"/>
      <c r="S8" s="450"/>
      <c r="T8" s="450"/>
      <c r="U8" s="450"/>
    </row>
    <row r="9" spans="2:21" s="95" customFormat="1" ht="20.25" x14ac:dyDescent="0.25">
      <c r="B9" s="412" t="s">
        <v>50</v>
      </c>
      <c r="C9" s="413">
        <v>18251925.239999998</v>
      </c>
      <c r="D9" s="414">
        <f t="shared" si="0"/>
        <v>9.0090492176140846E-3</v>
      </c>
      <c r="E9" s="413">
        <v>256594.97999999998</v>
      </c>
      <c r="F9" s="414">
        <f t="shared" si="1"/>
        <v>1.120006143405737E-4</v>
      </c>
      <c r="G9" s="414">
        <f t="shared" si="2"/>
        <v>70.131263908592445</v>
      </c>
      <c r="H9" s="415">
        <f>C9/BVGInfo!$D$15</f>
        <v>228149.06549999997</v>
      </c>
      <c r="I9" s="415">
        <f>E9/BVGInfo!$C$15</f>
        <v>3129.2070731707313</v>
      </c>
      <c r="L9" s="450"/>
      <c r="M9" s="450"/>
      <c r="N9" s="450"/>
      <c r="O9" s="450"/>
      <c r="P9" s="450"/>
      <c r="Q9" s="450"/>
      <c r="R9" s="450"/>
      <c r="S9" s="450"/>
      <c r="T9" s="450"/>
      <c r="U9" s="450"/>
    </row>
    <row r="10" spans="2:21" s="95" customFormat="1" ht="20.25" x14ac:dyDescent="0.25">
      <c r="B10" s="412" t="s">
        <v>51</v>
      </c>
      <c r="C10" s="413">
        <v>45926583.930000022</v>
      </c>
      <c r="D10" s="414">
        <f t="shared" si="0"/>
        <v>2.2669107482178923E-2</v>
      </c>
      <c r="E10" s="413">
        <v>119260681.80999997</v>
      </c>
      <c r="F10" s="414">
        <f t="shared" si="1"/>
        <v>5.2055849375524342E-2</v>
      </c>
      <c r="G10" s="414">
        <f t="shared" si="2"/>
        <v>-0.61490590835990766</v>
      </c>
      <c r="H10" s="415">
        <f>C10/BVGInfo!$D$15</f>
        <v>574082.29912500025</v>
      </c>
      <c r="I10" s="415">
        <f>E10/BVGInfo!$C$15</f>
        <v>1454398.5586585363</v>
      </c>
      <c r="L10" s="450"/>
      <c r="M10" s="450"/>
      <c r="N10" s="450"/>
      <c r="O10" s="450"/>
      <c r="P10" s="450"/>
      <c r="Q10" s="450"/>
      <c r="R10" s="450"/>
      <c r="S10" s="450"/>
      <c r="T10" s="450"/>
      <c r="U10" s="450"/>
    </row>
    <row r="11" spans="2:21" s="95" customFormat="1" ht="20.25" x14ac:dyDescent="0.25">
      <c r="B11" s="412" t="s">
        <v>52</v>
      </c>
      <c r="C11" s="413">
        <v>764445537.04999995</v>
      </c>
      <c r="D11" s="414">
        <f t="shared" si="0"/>
        <v>0.3773260835178</v>
      </c>
      <c r="E11" s="413">
        <v>652703098.94000006</v>
      </c>
      <c r="F11" s="414">
        <f t="shared" si="1"/>
        <v>0.28489703135765271</v>
      </c>
      <c r="G11" s="414">
        <f t="shared" si="2"/>
        <v>0.17119949068952078</v>
      </c>
      <c r="H11" s="415">
        <f>C11/BVGInfo!$D$15</f>
        <v>9555569.2131249998</v>
      </c>
      <c r="I11" s="415">
        <f>E11/BVGInfo!$C$15</f>
        <v>7959793.8895121962</v>
      </c>
      <c r="L11" s="450"/>
      <c r="M11" s="450"/>
      <c r="N11" s="450"/>
      <c r="O11" s="450"/>
      <c r="P11" s="450"/>
      <c r="Q11" s="450"/>
      <c r="R11" s="450"/>
      <c r="S11" s="450"/>
      <c r="T11" s="450"/>
      <c r="U11" s="450"/>
    </row>
    <row r="12" spans="2:21" s="95" customFormat="1" ht="20.25" x14ac:dyDescent="0.25">
      <c r="B12" s="412" t="s">
        <v>53</v>
      </c>
      <c r="C12" s="413">
        <v>0</v>
      </c>
      <c r="D12" s="414">
        <f t="shared" si="0"/>
        <v>0</v>
      </c>
      <c r="E12" s="413">
        <v>1413.3</v>
      </c>
      <c r="F12" s="414">
        <f t="shared" si="1"/>
        <v>6.1688840618601664E-7</v>
      </c>
      <c r="G12" s="414">
        <f t="shared" si="2"/>
        <v>-1</v>
      </c>
      <c r="H12" s="415">
        <f>C12/BVGInfo!$D$15</f>
        <v>0</v>
      </c>
      <c r="I12" s="415">
        <f>E12/BVGInfo!$C$15</f>
        <v>17.235365853658536</v>
      </c>
      <c r="L12" s="450"/>
      <c r="M12" s="450"/>
      <c r="N12" s="450"/>
      <c r="O12" s="450"/>
      <c r="P12" s="450"/>
      <c r="Q12" s="450"/>
      <c r="R12" s="450"/>
      <c r="S12" s="450"/>
      <c r="T12" s="450"/>
      <c r="U12" s="450"/>
    </row>
    <row r="13" spans="2:21" s="95" customFormat="1" ht="20.25" x14ac:dyDescent="0.25">
      <c r="B13" s="412" t="s">
        <v>54</v>
      </c>
      <c r="C13" s="413">
        <v>270904069.18999976</v>
      </c>
      <c r="D13" s="414">
        <f t="shared" si="0"/>
        <v>0.13371674826039553</v>
      </c>
      <c r="E13" s="413">
        <v>644099578.92999983</v>
      </c>
      <c r="F13" s="414">
        <f t="shared" si="1"/>
        <v>0.28114169862818372</v>
      </c>
      <c r="G13" s="414">
        <f t="shared" si="2"/>
        <v>-0.57940654201321662</v>
      </c>
      <c r="H13" s="415">
        <f>C13/BVGInfo!$D$15</f>
        <v>3386300.8648749972</v>
      </c>
      <c r="I13" s="415">
        <f>E13/BVGInfo!$C$15</f>
        <v>7854872.9137804853</v>
      </c>
      <c r="L13" s="450"/>
      <c r="M13" s="450"/>
      <c r="N13" s="450"/>
      <c r="O13" s="450"/>
      <c r="P13" s="450"/>
      <c r="Q13" s="450"/>
      <c r="R13" s="450"/>
      <c r="S13" s="450"/>
      <c r="T13" s="450"/>
      <c r="U13" s="450"/>
    </row>
    <row r="14" spans="2:21" s="95" customFormat="1" ht="20.25" x14ac:dyDescent="0.25">
      <c r="B14" s="412" t="s">
        <v>55</v>
      </c>
      <c r="C14" s="413">
        <v>0</v>
      </c>
      <c r="D14" s="414">
        <f t="shared" si="0"/>
        <v>0</v>
      </c>
      <c r="E14" s="413">
        <v>0</v>
      </c>
      <c r="F14" s="414">
        <f t="shared" si="1"/>
        <v>0</v>
      </c>
      <c r="G14" s="414" t="s">
        <v>38</v>
      </c>
      <c r="H14" s="415">
        <f>C14/BVGInfo!$D$15</f>
        <v>0</v>
      </c>
      <c r="I14" s="415">
        <f>E14/BVGInfo!$C$15</f>
        <v>0</v>
      </c>
      <c r="L14" s="450"/>
      <c r="M14" s="450"/>
      <c r="N14" s="450"/>
      <c r="O14" s="450"/>
      <c r="P14" s="450"/>
      <c r="Q14" s="450"/>
      <c r="R14" s="450"/>
      <c r="S14" s="450"/>
      <c r="T14" s="450"/>
      <c r="U14" s="450"/>
    </row>
    <row r="15" spans="2:21" s="95" customFormat="1" ht="20.25" x14ac:dyDescent="0.25">
      <c r="B15" s="412" t="s">
        <v>56</v>
      </c>
      <c r="C15" s="413">
        <v>472424119.79000008</v>
      </c>
      <c r="D15" s="414">
        <f t="shared" si="0"/>
        <v>0.23318592919987893</v>
      </c>
      <c r="E15" s="413">
        <v>495467104.44000012</v>
      </c>
      <c r="F15" s="414">
        <f t="shared" si="1"/>
        <v>0.21626541595952192</v>
      </c>
      <c r="G15" s="414">
        <f t="shared" si="2"/>
        <v>-4.6507597464102657E-2</v>
      </c>
      <c r="H15" s="415">
        <f>C15/BVGInfo!$D$15</f>
        <v>5905301.4973750012</v>
      </c>
      <c r="I15" s="415">
        <f>E15/BVGInfo!$C$15</f>
        <v>6042281.7614634158</v>
      </c>
      <c r="L15" s="450"/>
      <c r="M15" s="450"/>
      <c r="N15" s="450"/>
      <c r="O15" s="450"/>
      <c r="P15" s="450"/>
      <c r="Q15" s="450"/>
      <c r="R15" s="450"/>
      <c r="S15" s="450"/>
      <c r="T15" s="450"/>
      <c r="U15" s="450"/>
    </row>
    <row r="16" spans="2:21" s="95" customFormat="1" ht="20.25" x14ac:dyDescent="0.25">
      <c r="B16" s="412" t="s">
        <v>57</v>
      </c>
      <c r="C16" s="413">
        <v>7039838.8899999969</v>
      </c>
      <c r="D16" s="414">
        <f t="shared" si="0"/>
        <v>3.4748254888251826E-3</v>
      </c>
      <c r="E16" s="413">
        <v>3427388.2600000002</v>
      </c>
      <c r="F16" s="414">
        <f t="shared" si="1"/>
        <v>1.4960136426038812E-3</v>
      </c>
      <c r="G16" s="414">
        <f t="shared" si="2"/>
        <v>1.0539951578173394</v>
      </c>
      <c r="H16" s="415">
        <f>C16/BVGInfo!$D$15</f>
        <v>87997.986124999967</v>
      </c>
      <c r="I16" s="415">
        <f>E16/BVGInfo!$C$15</f>
        <v>41797.417804878052</v>
      </c>
      <c r="L16" s="450"/>
      <c r="M16" s="450"/>
      <c r="N16" s="450"/>
      <c r="O16" s="450"/>
      <c r="P16" s="450"/>
      <c r="Q16" s="450"/>
      <c r="R16" s="450"/>
      <c r="S16" s="450"/>
      <c r="T16" s="450"/>
      <c r="U16" s="450"/>
    </row>
    <row r="17" spans="2:21" s="95" customFormat="1" ht="20.25" x14ac:dyDescent="0.25">
      <c r="B17" s="412" t="s">
        <v>58</v>
      </c>
      <c r="C17" s="413">
        <v>7645624.8800000008</v>
      </c>
      <c r="D17" s="414">
        <f t="shared" si="0"/>
        <v>3.7738380985903488E-3</v>
      </c>
      <c r="E17" s="413">
        <v>1823535.88</v>
      </c>
      <c r="F17" s="414">
        <f t="shared" si="1"/>
        <v>7.9595142053082526E-4</v>
      </c>
      <c r="G17" s="414">
        <f t="shared" si="2"/>
        <v>3.1927471588878205</v>
      </c>
      <c r="H17" s="415">
        <f>C17/BVGInfo!$D$15</f>
        <v>95570.311000000016</v>
      </c>
      <c r="I17" s="415">
        <f>E17/BVGInfo!$C$15</f>
        <v>22238.24243902439</v>
      </c>
      <c r="L17" s="450"/>
      <c r="M17" s="450"/>
      <c r="N17" s="450"/>
      <c r="O17" s="450"/>
      <c r="P17" s="450"/>
      <c r="Q17" s="450"/>
      <c r="R17" s="450"/>
      <c r="S17" s="450"/>
      <c r="T17" s="450"/>
      <c r="U17" s="450"/>
    </row>
    <row r="18" spans="2:21" s="95" customFormat="1" ht="20.25" x14ac:dyDescent="0.25">
      <c r="B18" s="412" t="s">
        <v>59</v>
      </c>
      <c r="C18" s="413">
        <v>116554140.96000001</v>
      </c>
      <c r="D18" s="414">
        <f t="shared" si="0"/>
        <v>5.7530478490244459E-2</v>
      </c>
      <c r="E18" s="413">
        <v>93206272.780000031</v>
      </c>
      <c r="F18" s="414">
        <f t="shared" si="1"/>
        <v>4.0683414039335827E-2</v>
      </c>
      <c r="G18" s="414">
        <f t="shared" si="2"/>
        <v>0.25049674752158851</v>
      </c>
      <c r="H18" s="415">
        <f>C18/BVGInfo!$D$15</f>
        <v>1456926.7620000001</v>
      </c>
      <c r="I18" s="415">
        <f>E18/BVGInfo!$C$15</f>
        <v>1136661.863170732</v>
      </c>
      <c r="L18" s="450"/>
      <c r="M18" s="450"/>
      <c r="N18" s="450"/>
      <c r="O18" s="450"/>
      <c r="P18" s="450"/>
      <c r="Q18" s="450"/>
      <c r="R18" s="450"/>
      <c r="S18" s="450"/>
      <c r="T18" s="450"/>
      <c r="U18" s="450"/>
    </row>
    <row r="19" spans="2:21" s="95" customFormat="1" ht="20.25" x14ac:dyDescent="0.25">
      <c r="B19" s="412" t="s">
        <v>60</v>
      </c>
      <c r="C19" s="413">
        <v>216422659.65000004</v>
      </c>
      <c r="D19" s="414">
        <f t="shared" si="0"/>
        <v>0.10682502623453614</v>
      </c>
      <c r="E19" s="413">
        <v>199308871.80999982</v>
      </c>
      <c r="F19" s="414">
        <f t="shared" si="1"/>
        <v>8.6995918962431112E-2</v>
      </c>
      <c r="G19" s="414">
        <f t="shared" si="2"/>
        <v>8.5865660091211105E-2</v>
      </c>
      <c r="H19" s="415">
        <f>C19/BVGInfo!$D$15</f>
        <v>2705283.2456250004</v>
      </c>
      <c r="I19" s="415">
        <f>E19/BVGInfo!$C$15</f>
        <v>2430595.9976829248</v>
      </c>
      <c r="L19" s="450"/>
      <c r="M19" s="450"/>
      <c r="N19" s="450"/>
      <c r="O19" s="450"/>
      <c r="P19" s="450"/>
      <c r="Q19" s="450"/>
      <c r="R19" s="450"/>
      <c r="S19" s="450"/>
      <c r="T19" s="450"/>
      <c r="U19" s="450"/>
    </row>
    <row r="20" spans="2:21" s="95" customFormat="1" ht="20.25" x14ac:dyDescent="0.25">
      <c r="B20" s="412" t="s">
        <v>61</v>
      </c>
      <c r="C20" s="413">
        <v>46684199.480000004</v>
      </c>
      <c r="D20" s="414">
        <f t="shared" si="0"/>
        <v>2.3043062321913933E-2</v>
      </c>
      <c r="E20" s="413">
        <v>34771870.719999999</v>
      </c>
      <c r="F20" s="414">
        <f t="shared" si="1"/>
        <v>1.5177502234887865E-2</v>
      </c>
      <c r="G20" s="414">
        <f t="shared" si="2"/>
        <v>0.3425852136608889</v>
      </c>
      <c r="H20" s="415">
        <f>C20/BVGInfo!$D$15</f>
        <v>583552.4935000001</v>
      </c>
      <c r="I20" s="415">
        <f>E20/BVGInfo!$C$15</f>
        <v>424047.20390243898</v>
      </c>
      <c r="L20" s="450"/>
      <c r="M20" s="450"/>
      <c r="N20" s="450"/>
      <c r="O20" s="450"/>
      <c r="P20" s="450"/>
      <c r="Q20" s="450"/>
      <c r="R20" s="450"/>
      <c r="S20" s="450"/>
      <c r="T20" s="450"/>
      <c r="U20" s="450"/>
    </row>
    <row r="21" spans="2:21" s="95" customFormat="1" ht="20.25" x14ac:dyDescent="0.25">
      <c r="B21" s="412" t="s">
        <v>62</v>
      </c>
      <c r="C21" s="413">
        <v>66573.39</v>
      </c>
      <c r="D21" s="414">
        <f t="shared" si="0"/>
        <v>3.2860256614409484E-5</v>
      </c>
      <c r="E21" s="413">
        <v>472242.24999999994</v>
      </c>
      <c r="F21" s="414">
        <f t="shared" si="1"/>
        <v>2.0612804707860922E-4</v>
      </c>
      <c r="G21" s="414">
        <f t="shared" si="2"/>
        <v>-0.85902703538279346</v>
      </c>
      <c r="H21" s="415">
        <f>C21/BVGInfo!$D$15</f>
        <v>832.16737499999999</v>
      </c>
      <c r="I21" s="415">
        <f>E21/BVGInfo!$C$15</f>
        <v>5759.0518292682918</v>
      </c>
      <c r="L21" s="450"/>
      <c r="M21" s="450"/>
      <c r="N21" s="450"/>
      <c r="O21" s="450"/>
      <c r="P21" s="450"/>
      <c r="Q21" s="450"/>
      <c r="R21" s="450"/>
      <c r="S21" s="450"/>
      <c r="T21" s="450"/>
      <c r="U21" s="450"/>
    </row>
    <row r="22" spans="2:21" s="95" customFormat="1" ht="20.25" x14ac:dyDescent="0.25">
      <c r="B22" s="412" t="s">
        <v>63</v>
      </c>
      <c r="C22" s="413">
        <v>0</v>
      </c>
      <c r="D22" s="414">
        <f t="shared" si="0"/>
        <v>0</v>
      </c>
      <c r="E22" s="413">
        <v>0</v>
      </c>
      <c r="F22" s="414">
        <f t="shared" si="1"/>
        <v>0</v>
      </c>
      <c r="G22" s="414" t="s">
        <v>38</v>
      </c>
      <c r="H22" s="415">
        <f>C22/BVGInfo!$D$15</f>
        <v>0</v>
      </c>
      <c r="I22" s="415">
        <f>E22/BVGInfo!$C$15</f>
        <v>0</v>
      </c>
      <c r="L22" s="450"/>
      <c r="M22" s="450"/>
      <c r="N22" s="450"/>
      <c r="O22" s="450"/>
      <c r="P22" s="450"/>
      <c r="Q22" s="450"/>
      <c r="R22" s="450"/>
      <c r="S22" s="450"/>
      <c r="T22" s="450"/>
      <c r="U22" s="450"/>
    </row>
    <row r="23" spans="2:21" s="95" customFormat="1" ht="20.25" x14ac:dyDescent="0.25">
      <c r="B23" s="412" t="s">
        <v>64</v>
      </c>
      <c r="C23" s="413">
        <v>30099684.389999997</v>
      </c>
      <c r="D23" s="414">
        <f t="shared" si="0"/>
        <v>1.4857037520068232E-2</v>
      </c>
      <c r="E23" s="413">
        <v>43243312.519999996</v>
      </c>
      <c r="F23" s="414">
        <f t="shared" si="1"/>
        <v>1.8875184418500401E-2</v>
      </c>
      <c r="G23" s="414">
        <f t="shared" si="2"/>
        <v>-0.30394591357729783</v>
      </c>
      <c r="H23" s="415">
        <f>C23/BVGInfo!$D$15</f>
        <v>376246.05487499997</v>
      </c>
      <c r="I23" s="415">
        <f>E23/BVGInfo!$C$15</f>
        <v>527357.46975609753</v>
      </c>
      <c r="L23" s="450"/>
      <c r="M23" s="450"/>
      <c r="N23" s="450"/>
      <c r="O23" s="450"/>
      <c r="P23" s="450"/>
      <c r="Q23" s="450"/>
      <c r="R23" s="450"/>
      <c r="S23" s="450"/>
      <c r="T23" s="450"/>
      <c r="U23" s="450"/>
    </row>
    <row r="24" spans="2:21" s="95" customFormat="1" ht="20.25" x14ac:dyDescent="0.25">
      <c r="B24" s="401"/>
      <c r="C24" s="395"/>
      <c r="D24" s="397"/>
      <c r="E24" s="400"/>
      <c r="F24" s="397"/>
      <c r="G24" s="402"/>
      <c r="H24" s="400"/>
      <c r="I24" s="400"/>
      <c r="L24" s="450"/>
      <c r="M24" s="450"/>
      <c r="N24" s="450"/>
      <c r="O24" s="450"/>
      <c r="P24" s="450"/>
      <c r="Q24" s="450"/>
      <c r="R24" s="450"/>
      <c r="S24" s="450"/>
      <c r="T24" s="450"/>
      <c r="U24" s="450"/>
    </row>
    <row r="25" spans="2:21" s="95" customFormat="1" ht="20.25" x14ac:dyDescent="0.25">
      <c r="B25" s="416" t="s">
        <v>12</v>
      </c>
      <c r="C25" s="417">
        <f>SUM(C5:C24)</f>
        <v>2025954659.4900005</v>
      </c>
      <c r="D25" s="418">
        <f>SUM(D5:D24)</f>
        <v>0.99999999999999967</v>
      </c>
      <c r="E25" s="417">
        <f>SUM(E5:E24)</f>
        <v>2291014040.5099998</v>
      </c>
      <c r="F25" s="418">
        <f>SUM(F5:F24)</f>
        <v>1</v>
      </c>
      <c r="G25" s="418">
        <f t="shared" si="2"/>
        <v>-0.11569522330862482</v>
      </c>
      <c r="H25" s="417">
        <f>C25/BVGInfo!$D$15</f>
        <v>25324433.243625008</v>
      </c>
      <c r="I25" s="417">
        <f>E25/BVGInfo!$C$15</f>
        <v>27939195.615975607</v>
      </c>
      <c r="L25" s="450"/>
      <c r="M25" s="450"/>
      <c r="N25" s="450"/>
      <c r="O25" s="450"/>
      <c r="P25" s="450"/>
      <c r="Q25" s="450"/>
      <c r="R25" s="450"/>
      <c r="S25" s="450"/>
      <c r="T25" s="450"/>
      <c r="U25" s="450"/>
    </row>
    <row r="26" spans="2:21" ht="5.25" customHeight="1" x14ac:dyDescent="0.25">
      <c r="B26" s="17"/>
      <c r="C26" s="403"/>
      <c r="D26" s="404"/>
      <c r="E26" s="403"/>
      <c r="F26" s="404"/>
      <c r="G26" s="405"/>
      <c r="H26" s="406"/>
      <c r="I26" s="406"/>
      <c r="R26" s="449"/>
      <c r="S26" s="449"/>
      <c r="T26" s="449"/>
      <c r="U26" s="449"/>
    </row>
    <row r="27" spans="2:21" x14ac:dyDescent="0.25">
      <c r="B27" s="407"/>
      <c r="C27" s="408"/>
      <c r="D27" s="409"/>
      <c r="E27" s="410"/>
      <c r="F27" s="409"/>
      <c r="G27" s="409"/>
      <c r="H27" s="206"/>
      <c r="I27" s="206"/>
      <c r="R27" s="449"/>
      <c r="S27" s="449"/>
      <c r="T27" s="449"/>
      <c r="U27" s="449"/>
    </row>
    <row r="28" spans="2:21" x14ac:dyDescent="0.25">
      <c r="C28" s="37"/>
      <c r="E28" s="411"/>
      <c r="F28" s="393"/>
      <c r="H28" s="393"/>
      <c r="I28" s="393"/>
      <c r="R28" s="449"/>
      <c r="S28" s="449"/>
      <c r="T28" s="449"/>
      <c r="U28" s="449"/>
    </row>
    <row r="29" spans="2:21" x14ac:dyDescent="0.25">
      <c r="E29" s="393"/>
      <c r="F29" s="393"/>
      <c r="H29" s="393"/>
      <c r="I29" s="393"/>
      <c r="L29" s="446"/>
      <c r="M29" s="446"/>
      <c r="N29" s="446"/>
      <c r="O29" s="446"/>
      <c r="P29" s="446"/>
      <c r="Q29" s="446"/>
      <c r="R29" s="446"/>
      <c r="S29" s="446"/>
      <c r="T29" s="455"/>
      <c r="U29" s="455"/>
    </row>
    <row r="30" spans="2:21" x14ac:dyDescent="0.25">
      <c r="E30" s="393"/>
      <c r="F30" s="393"/>
      <c r="H30" s="393"/>
      <c r="I30" s="393"/>
      <c r="L30" s="446"/>
      <c r="M30" s="446"/>
      <c r="N30" s="446"/>
      <c r="O30" s="446"/>
      <c r="P30" s="446"/>
      <c r="Q30" s="446"/>
      <c r="R30" s="446"/>
      <c r="S30" s="446"/>
      <c r="T30" s="455"/>
      <c r="U30" s="455"/>
    </row>
    <row r="31" spans="2:21" x14ac:dyDescent="0.25">
      <c r="E31" s="393"/>
      <c r="F31" s="393"/>
      <c r="H31" s="393"/>
      <c r="I31" s="393"/>
      <c r="L31" s="421"/>
      <c r="M31" s="422">
        <v>2023</v>
      </c>
      <c r="N31" s="421"/>
      <c r="O31" s="423"/>
      <c r="P31" s="422">
        <v>2022</v>
      </c>
      <c r="Q31" s="421"/>
      <c r="R31" s="446"/>
      <c r="S31" s="446"/>
      <c r="T31" s="455"/>
      <c r="U31" s="455"/>
    </row>
    <row r="32" spans="2:21" ht="11.25" customHeight="1" x14ac:dyDescent="0.25">
      <c r="E32" s="393"/>
      <c r="F32" s="393"/>
      <c r="H32" s="393"/>
      <c r="I32" s="393"/>
      <c r="L32" s="421"/>
      <c r="M32" s="421"/>
      <c r="N32" s="421"/>
      <c r="O32" s="423"/>
      <c r="P32" s="422"/>
      <c r="Q32" s="421"/>
      <c r="R32" s="446"/>
      <c r="S32" s="446"/>
      <c r="T32" s="455"/>
      <c r="U32" s="455"/>
    </row>
    <row r="33" spans="5:21" x14ac:dyDescent="0.25">
      <c r="E33" s="393"/>
      <c r="F33" s="393"/>
      <c r="H33" s="393"/>
      <c r="I33" s="393"/>
      <c r="L33" s="423" t="s">
        <v>52</v>
      </c>
      <c r="M33" s="422">
        <v>764445537.04999995</v>
      </c>
      <c r="N33" s="424">
        <v>0.37732608351780006</v>
      </c>
      <c r="O33" s="423" t="s">
        <v>54</v>
      </c>
      <c r="P33" s="422">
        <v>652703098.94000006</v>
      </c>
      <c r="Q33" s="424">
        <v>0.28489703135765271</v>
      </c>
      <c r="R33" s="446"/>
      <c r="S33" s="446"/>
      <c r="T33" s="455"/>
      <c r="U33" s="455"/>
    </row>
    <row r="34" spans="5:21" x14ac:dyDescent="0.25">
      <c r="E34" s="393"/>
      <c r="F34" s="393"/>
      <c r="H34" s="393"/>
      <c r="I34" s="393"/>
      <c r="L34" s="423" t="s">
        <v>56</v>
      </c>
      <c r="M34" s="422">
        <v>472424119.79000008</v>
      </c>
      <c r="N34" s="424">
        <v>0.23318592919987899</v>
      </c>
      <c r="O34" s="423" t="s">
        <v>52</v>
      </c>
      <c r="P34" s="422">
        <v>644099578.92999983</v>
      </c>
      <c r="Q34" s="424">
        <v>0.28114169862818372</v>
      </c>
      <c r="R34" s="446"/>
      <c r="S34" s="446"/>
      <c r="T34" s="455"/>
      <c r="U34" s="455"/>
    </row>
    <row r="35" spans="5:21" x14ac:dyDescent="0.25">
      <c r="E35" s="393"/>
      <c r="F35" s="393"/>
      <c r="H35" s="393"/>
      <c r="I35" s="393"/>
      <c r="L35" s="423" t="s">
        <v>54</v>
      </c>
      <c r="M35" s="422">
        <v>270904069.18999976</v>
      </c>
      <c r="N35" s="424">
        <v>0.13371674826039556</v>
      </c>
      <c r="O35" s="423" t="s">
        <v>56</v>
      </c>
      <c r="P35" s="422">
        <v>495467104.44000012</v>
      </c>
      <c r="Q35" s="424">
        <v>0.21626541595952192</v>
      </c>
      <c r="R35" s="446"/>
      <c r="S35" s="446"/>
      <c r="T35" s="455"/>
      <c r="U35" s="455"/>
    </row>
    <row r="36" spans="5:21" x14ac:dyDescent="0.25">
      <c r="E36" s="393"/>
      <c r="F36" s="393"/>
      <c r="H36" s="393"/>
      <c r="I36" s="393"/>
      <c r="L36" s="423" t="s">
        <v>60</v>
      </c>
      <c r="M36" s="422">
        <v>216422659.65000004</v>
      </c>
      <c r="N36" s="424">
        <v>0.10682502623453617</v>
      </c>
      <c r="O36" s="423" t="s">
        <v>60</v>
      </c>
      <c r="P36" s="422">
        <v>199308871.80999982</v>
      </c>
      <c r="Q36" s="424">
        <v>8.6995918962431112E-2</v>
      </c>
      <c r="R36" s="446"/>
      <c r="S36" s="446"/>
      <c r="T36" s="455"/>
      <c r="U36" s="455"/>
    </row>
    <row r="37" spans="5:21" x14ac:dyDescent="0.25">
      <c r="E37" s="393"/>
      <c r="F37" s="393"/>
      <c r="H37" s="393"/>
      <c r="I37" s="393"/>
      <c r="L37" s="423" t="s">
        <v>59</v>
      </c>
      <c r="M37" s="422">
        <v>116554140.96000001</v>
      </c>
      <c r="N37" s="424">
        <v>5.7530478490244473E-2</v>
      </c>
      <c r="O37" s="423" t="s">
        <v>51</v>
      </c>
      <c r="P37" s="422">
        <v>119260681.80999997</v>
      </c>
      <c r="Q37" s="424">
        <v>5.2055849375524342E-2</v>
      </c>
      <c r="R37" s="446"/>
      <c r="S37" s="446"/>
      <c r="T37" s="455"/>
      <c r="U37" s="455"/>
    </row>
    <row r="38" spans="5:21" x14ac:dyDescent="0.25">
      <c r="E38" s="393"/>
      <c r="F38" s="393"/>
      <c r="H38" s="393"/>
      <c r="I38" s="393"/>
      <c r="L38" s="423" t="s">
        <v>65</v>
      </c>
      <c r="M38" s="422">
        <v>185204132.84999999</v>
      </c>
      <c r="N38" s="424">
        <v>9.1415734297144641E-2</v>
      </c>
      <c r="O38" s="423" t="s">
        <v>65</v>
      </c>
      <c r="P38" s="422">
        <v>180174704.58000001</v>
      </c>
      <c r="Q38" s="424">
        <v>7.8644085716686199E-2</v>
      </c>
      <c r="R38" s="446"/>
      <c r="S38" s="446"/>
      <c r="T38" s="455"/>
      <c r="U38" s="455"/>
    </row>
    <row r="39" spans="5:21" x14ac:dyDescent="0.25">
      <c r="E39" s="393"/>
      <c r="F39" s="393"/>
      <c r="H39" s="393"/>
      <c r="I39" s="393"/>
      <c r="L39" s="423" t="s">
        <v>66</v>
      </c>
      <c r="M39" s="422">
        <v>2025954659.49</v>
      </c>
      <c r="N39" s="424">
        <v>1</v>
      </c>
      <c r="O39" s="423" t="s">
        <v>66</v>
      </c>
      <c r="P39" s="422">
        <v>2291014040.5099998</v>
      </c>
      <c r="Q39" s="424">
        <v>1</v>
      </c>
      <c r="R39" s="446"/>
      <c r="S39" s="446"/>
      <c r="T39" s="455"/>
      <c r="U39" s="455"/>
    </row>
    <row r="40" spans="5:21" x14ac:dyDescent="0.25">
      <c r="E40" s="393"/>
      <c r="F40" s="393"/>
      <c r="H40" s="393"/>
      <c r="I40" s="393"/>
      <c r="L40" s="423" t="s">
        <v>67</v>
      </c>
      <c r="M40" s="421">
        <v>80</v>
      </c>
      <c r="N40" s="424"/>
      <c r="O40" s="423" t="s">
        <v>67</v>
      </c>
      <c r="P40" s="421">
        <v>82</v>
      </c>
      <c r="Q40" s="424"/>
      <c r="R40" s="446"/>
      <c r="S40" s="446"/>
      <c r="T40" s="455"/>
      <c r="U40" s="455"/>
    </row>
    <row r="41" spans="5:21" x14ac:dyDescent="0.25">
      <c r="E41" s="393"/>
      <c r="F41" s="393"/>
      <c r="H41" s="393"/>
      <c r="I41" s="393"/>
      <c r="L41" s="446"/>
      <c r="M41" s="446"/>
      <c r="N41" s="446"/>
      <c r="O41" s="446"/>
      <c r="P41" s="447"/>
      <c r="Q41" s="446"/>
      <c r="R41" s="446"/>
      <c r="S41" s="446"/>
      <c r="T41" s="455"/>
      <c r="U41" s="455"/>
    </row>
    <row r="42" spans="5:21" x14ac:dyDescent="0.25">
      <c r="E42" s="393"/>
      <c r="F42" s="393"/>
      <c r="H42" s="393"/>
      <c r="I42" s="393"/>
      <c r="L42" s="448"/>
      <c r="M42" s="448"/>
      <c r="N42" s="448"/>
      <c r="O42" s="448"/>
      <c r="P42" s="447"/>
      <c r="Q42" s="446"/>
      <c r="R42" s="446"/>
      <c r="S42" s="446"/>
      <c r="T42" s="455"/>
      <c r="U42" s="455"/>
    </row>
    <row r="43" spans="5:21" x14ac:dyDescent="0.25">
      <c r="E43" s="393"/>
      <c r="F43" s="393"/>
      <c r="H43" s="393"/>
      <c r="I43" s="393"/>
      <c r="L43" s="457"/>
      <c r="M43" s="457"/>
      <c r="N43" s="457"/>
      <c r="O43" s="457"/>
      <c r="P43" s="455"/>
      <c r="Q43" s="455"/>
      <c r="R43" s="446"/>
      <c r="S43" s="446"/>
      <c r="T43" s="455"/>
      <c r="U43" s="455"/>
    </row>
    <row r="44" spans="5:21" x14ac:dyDescent="0.25">
      <c r="E44" s="393"/>
      <c r="F44" s="393"/>
      <c r="H44" s="393"/>
      <c r="I44" s="393"/>
      <c r="L44" s="457"/>
      <c r="M44" s="457"/>
      <c r="N44" s="457"/>
      <c r="O44" s="457"/>
      <c r="P44" s="455"/>
      <c r="Q44" s="455"/>
      <c r="R44" s="446"/>
      <c r="S44" s="446"/>
      <c r="T44" s="455"/>
      <c r="U44" s="455"/>
    </row>
    <row r="45" spans="5:21" x14ac:dyDescent="0.25">
      <c r="E45" s="393"/>
      <c r="F45" s="393"/>
      <c r="H45" s="393"/>
      <c r="I45" s="393"/>
      <c r="L45" s="457"/>
      <c r="M45" s="457"/>
      <c r="N45" s="457"/>
      <c r="O45" s="457"/>
      <c r="P45" s="455"/>
      <c r="Q45" s="455"/>
      <c r="R45" s="446"/>
      <c r="S45" s="446"/>
      <c r="T45" s="455"/>
      <c r="U45" s="455"/>
    </row>
    <row r="46" spans="5:21" x14ac:dyDescent="0.25">
      <c r="E46" s="393"/>
      <c r="F46" s="393"/>
      <c r="H46" s="393"/>
      <c r="I46" s="393"/>
      <c r="L46" s="448"/>
      <c r="M46" s="448"/>
      <c r="N46" s="448"/>
      <c r="O46" s="448"/>
      <c r="P46" s="446"/>
      <c r="Q46" s="446"/>
      <c r="R46" s="446"/>
      <c r="S46" s="446"/>
      <c r="T46" s="455"/>
      <c r="U46" s="455"/>
    </row>
    <row r="47" spans="5:21" x14ac:dyDescent="0.25">
      <c r="E47" s="393"/>
      <c r="F47" s="393"/>
      <c r="H47" s="393"/>
      <c r="I47" s="393"/>
      <c r="L47" s="448"/>
      <c r="M47" s="448"/>
      <c r="N47" s="448"/>
      <c r="O47" s="448"/>
      <c r="P47" s="446"/>
      <c r="Q47" s="446"/>
      <c r="R47" s="446"/>
      <c r="S47" s="446"/>
    </row>
    <row r="48" spans="5:21" x14ac:dyDescent="0.25">
      <c r="E48" s="393"/>
      <c r="F48" s="393"/>
      <c r="H48" s="393"/>
      <c r="I48" s="393"/>
      <c r="L48" s="457"/>
      <c r="M48" s="457"/>
      <c r="N48" s="457"/>
      <c r="O48" s="457"/>
      <c r="P48" s="455"/>
      <c r="Q48" s="455"/>
      <c r="R48" s="456"/>
    </row>
    <row r="49" spans="12:18" x14ac:dyDescent="0.25">
      <c r="L49" s="455"/>
      <c r="M49" s="455"/>
      <c r="N49" s="455"/>
      <c r="O49" s="455"/>
      <c r="P49" s="455"/>
      <c r="Q49" s="455"/>
      <c r="R49" s="455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P65"/>
  <sheetViews>
    <sheetView showGridLines="0" zoomScaleNormal="100" workbookViewId="0">
      <selection activeCell="K45" sqref="K45"/>
    </sheetView>
  </sheetViews>
  <sheetFormatPr baseColWidth="10" defaultColWidth="11.5703125" defaultRowHeight="12.75" x14ac:dyDescent="0.2"/>
  <cols>
    <col min="1" max="1" width="1.140625" style="1" customWidth="1"/>
    <col min="2" max="2" width="25" style="1" customWidth="1"/>
    <col min="3" max="3" width="21.28515625" style="1" customWidth="1"/>
    <col min="4" max="4" width="20.140625" style="1" customWidth="1"/>
    <col min="5" max="5" width="25.28515625" style="1" customWidth="1"/>
    <col min="6" max="6" width="23.85546875" style="1" customWidth="1"/>
    <col min="7" max="7" width="20" style="40" customWidth="1"/>
    <col min="8" max="8" width="8.28515625" style="40" customWidth="1"/>
    <col min="9" max="9" width="6.85546875" style="40" customWidth="1"/>
    <col min="10" max="10" width="18.42578125" style="40" customWidth="1"/>
    <col min="11" max="12" width="11.5703125" style="1"/>
    <col min="13" max="13" width="18.140625" style="1" customWidth="1"/>
    <col min="14" max="14" width="24.85546875" style="1" customWidth="1"/>
    <col min="15" max="15" width="14.140625" style="1" bestFit="1" customWidth="1"/>
    <col min="16" max="16" width="11.7109375" style="1" bestFit="1" customWidth="1"/>
    <col min="17" max="16384" width="11.5703125" style="1"/>
  </cols>
  <sheetData>
    <row r="1" spans="1:16" ht="75" customHeight="1" x14ac:dyDescent="0.2">
      <c r="B1" s="471" t="s">
        <v>408</v>
      </c>
      <c r="C1" s="472"/>
      <c r="D1" s="472"/>
      <c r="E1" s="472"/>
      <c r="F1" s="473"/>
      <c r="G1" s="160"/>
      <c r="I1" s="171"/>
    </row>
    <row r="2" spans="1:16" ht="15.75" customHeight="1" x14ac:dyDescent="0.2">
      <c r="A2" s="162"/>
      <c r="B2" s="161"/>
      <c r="G2" s="1"/>
      <c r="H2" s="1"/>
      <c r="I2" s="162"/>
      <c r="J2" s="1"/>
    </row>
    <row r="3" spans="1:16" ht="9.75" customHeight="1" x14ac:dyDescent="0.25">
      <c r="B3" s="166"/>
      <c r="C3" s="163"/>
      <c r="D3" s="164"/>
      <c r="E3" s="165"/>
      <c r="F3" s="165"/>
      <c r="I3" s="171"/>
    </row>
    <row r="4" spans="1:16" s="97" customFormat="1" ht="35.25" customHeight="1" x14ac:dyDescent="0.8">
      <c r="B4" s="167"/>
      <c r="C4" s="191"/>
      <c r="D4" s="190" t="s">
        <v>9</v>
      </c>
      <c r="E4" s="189" t="s">
        <v>68</v>
      </c>
      <c r="F4" s="189" t="s">
        <v>69</v>
      </c>
      <c r="G4" s="188" t="s">
        <v>70</v>
      </c>
      <c r="H4" s="96"/>
      <c r="I4" s="172"/>
      <c r="J4" s="96"/>
    </row>
    <row r="5" spans="1:16" s="97" customFormat="1" ht="17.45" customHeight="1" x14ac:dyDescent="0.8">
      <c r="B5" s="167"/>
      <c r="C5" s="178" t="s">
        <v>71</v>
      </c>
      <c r="D5" s="205">
        <v>23984315.440000534</v>
      </c>
      <c r="E5" s="205">
        <v>11240371.74</v>
      </c>
      <c r="F5" s="205">
        <f>SUM(D5:E5)</f>
        <v>35224687.180000536</v>
      </c>
      <c r="G5" s="179">
        <f>D5/F5</f>
        <v>0.68089505855478738</v>
      </c>
      <c r="H5" s="173"/>
      <c r="I5" s="174"/>
    </row>
    <row r="6" spans="1:16" s="97" customFormat="1" ht="17.45" customHeight="1" x14ac:dyDescent="0.8">
      <c r="B6" s="167"/>
      <c r="C6" s="178" t="s">
        <v>11</v>
      </c>
      <c r="D6" s="205">
        <v>2001970344.0499997</v>
      </c>
      <c r="E6" s="205">
        <v>2131452510.9471784</v>
      </c>
      <c r="F6" s="205">
        <f>SUM(D6:E6)</f>
        <v>4133422854.9971781</v>
      </c>
      <c r="G6" s="179">
        <f t="shared" ref="G6:G7" si="0">D6/F6</f>
        <v>0.48433717388233838</v>
      </c>
      <c r="H6" s="173"/>
      <c r="I6" s="174"/>
      <c r="N6" s="96"/>
      <c r="O6" s="96"/>
    </row>
    <row r="7" spans="1:16" s="97" customFormat="1" ht="17.45" customHeight="1" x14ac:dyDescent="0.8">
      <c r="B7" s="167"/>
      <c r="C7" s="178" t="s">
        <v>12</v>
      </c>
      <c r="D7" s="205">
        <f>SUM(D5:D6)</f>
        <v>2025954659.4900002</v>
      </c>
      <c r="E7" s="205">
        <f>SUM(E5:E6)</f>
        <v>2142692882.6871784</v>
      </c>
      <c r="F7" s="205">
        <f>SUM(F5:F6)</f>
        <v>4168647542.1771784</v>
      </c>
      <c r="G7" s="179">
        <f t="shared" si="0"/>
        <v>0.48599806987565464</v>
      </c>
      <c r="H7" s="96"/>
      <c r="I7" s="174"/>
      <c r="N7" s="96"/>
      <c r="O7" s="98" t="s">
        <v>72</v>
      </c>
    </row>
    <row r="8" spans="1:16" ht="13.5" customHeight="1" x14ac:dyDescent="0.8">
      <c r="B8" s="168"/>
      <c r="C8" s="169"/>
      <c r="D8" s="169"/>
      <c r="E8" s="170"/>
      <c r="F8" s="170"/>
      <c r="G8" s="177"/>
      <c r="H8" s="175"/>
      <c r="I8" s="176"/>
      <c r="N8" s="99" t="s">
        <v>73</v>
      </c>
      <c r="O8" s="100">
        <f>+D5</f>
        <v>23984315.440000534</v>
      </c>
      <c r="P8" s="101">
        <f>+O8/O10</f>
        <v>0.68089505855478738</v>
      </c>
    </row>
    <row r="9" spans="1:16" ht="8.25" customHeight="1" x14ac:dyDescent="0.25">
      <c r="B9" s="180"/>
      <c r="D9" s="2"/>
      <c r="I9" s="181"/>
      <c r="N9" s="44" t="s">
        <v>74</v>
      </c>
      <c r="O9" s="45">
        <f>+E5</f>
        <v>11240371.74</v>
      </c>
      <c r="P9" s="3">
        <f>+O9/O10</f>
        <v>0.31910494144521256</v>
      </c>
    </row>
    <row r="10" spans="1:16" x14ac:dyDescent="0.2">
      <c r="B10" s="161"/>
      <c r="I10" s="171"/>
      <c r="L10" s="48"/>
      <c r="N10" s="40"/>
      <c r="O10" s="46">
        <f>+F5</f>
        <v>35224687.180000536</v>
      </c>
      <c r="P10" s="3">
        <v>0.99999999999999989</v>
      </c>
    </row>
    <row r="11" spans="1:16" ht="12" customHeight="1" x14ac:dyDescent="0.2">
      <c r="B11" s="161"/>
      <c r="I11" s="171"/>
      <c r="N11" s="40"/>
      <c r="O11" s="40"/>
      <c r="P11" s="47"/>
    </row>
    <row r="12" spans="1:16" ht="12" customHeight="1" x14ac:dyDescent="0.2">
      <c r="B12" s="161"/>
      <c r="I12" s="171"/>
      <c r="N12" s="40"/>
      <c r="O12" s="49" t="s">
        <v>75</v>
      </c>
    </row>
    <row r="13" spans="1:16" ht="12" customHeight="1" x14ac:dyDescent="0.25">
      <c r="B13" s="161"/>
      <c r="I13" s="171"/>
      <c r="N13" s="44" t="s">
        <v>73</v>
      </c>
      <c r="O13" s="50">
        <f>+D6</f>
        <v>2001970344.0499997</v>
      </c>
      <c r="P13" s="3">
        <f>+O13/O15</f>
        <v>0.48433717388233838</v>
      </c>
    </row>
    <row r="14" spans="1:16" ht="12" customHeight="1" x14ac:dyDescent="0.25">
      <c r="B14" s="161"/>
      <c r="I14" s="171"/>
      <c r="N14" s="44" t="s">
        <v>74</v>
      </c>
      <c r="O14" s="50">
        <f>+E6</f>
        <v>2131452510.9471784</v>
      </c>
      <c r="P14" s="3">
        <f>+O14/O15</f>
        <v>0.51566282611766168</v>
      </c>
    </row>
    <row r="15" spans="1:16" ht="12" customHeight="1" x14ac:dyDescent="0.2">
      <c r="B15" s="161"/>
      <c r="I15" s="171"/>
      <c r="N15" s="40"/>
      <c r="O15" s="42">
        <f>+F6</f>
        <v>4133422854.9971781</v>
      </c>
      <c r="P15" s="3">
        <v>1</v>
      </c>
    </row>
    <row r="16" spans="1:16" ht="12" customHeight="1" x14ac:dyDescent="0.2">
      <c r="B16" s="161"/>
      <c r="I16" s="171"/>
      <c r="M16" s="2"/>
      <c r="N16" s="40"/>
      <c r="O16" s="40"/>
    </row>
    <row r="17" spans="2:16" ht="12" customHeight="1" x14ac:dyDescent="0.2">
      <c r="B17" s="161"/>
      <c r="I17" s="171"/>
      <c r="N17" s="40"/>
      <c r="O17" s="49" t="s">
        <v>12</v>
      </c>
    </row>
    <row r="18" spans="2:16" ht="12" customHeight="1" x14ac:dyDescent="0.25">
      <c r="B18" s="161"/>
      <c r="I18" s="171"/>
      <c r="N18" s="44" t="s">
        <v>73</v>
      </c>
      <c r="O18" s="43">
        <v>3963518552.3400002</v>
      </c>
      <c r="P18" s="3">
        <f>+O18/O20</f>
        <v>0.4993337738692214</v>
      </c>
    </row>
    <row r="19" spans="2:16" ht="12" customHeight="1" x14ac:dyDescent="0.25">
      <c r="B19" s="161"/>
      <c r="I19" s="171"/>
      <c r="N19" s="44" t="s">
        <v>74</v>
      </c>
      <c r="O19" s="43">
        <v>3974095043.5271807</v>
      </c>
      <c r="P19" s="3">
        <f>+O19/O20</f>
        <v>0.5006662261307786</v>
      </c>
    </row>
    <row r="20" spans="2:16" ht="12" customHeight="1" x14ac:dyDescent="0.2">
      <c r="B20" s="161"/>
      <c r="I20" s="171"/>
      <c r="N20" s="40"/>
      <c r="O20" s="43">
        <v>7937613595.8671808</v>
      </c>
      <c r="P20" s="3">
        <v>1</v>
      </c>
    </row>
    <row r="21" spans="2:16" ht="12" customHeight="1" x14ac:dyDescent="0.2">
      <c r="B21" s="161"/>
      <c r="I21" s="171"/>
      <c r="N21" s="40"/>
      <c r="O21" s="40"/>
    </row>
    <row r="22" spans="2:16" ht="12" customHeight="1" x14ac:dyDescent="0.2">
      <c r="B22" s="161"/>
      <c r="I22" s="171"/>
      <c r="N22" s="40"/>
      <c r="O22" s="40"/>
    </row>
    <row r="23" spans="2:16" ht="12" customHeight="1" x14ac:dyDescent="0.2">
      <c r="B23" s="161"/>
      <c r="I23" s="171"/>
      <c r="N23" s="40"/>
      <c r="O23" s="40"/>
    </row>
    <row r="24" spans="2:16" ht="34.5" customHeight="1" x14ac:dyDescent="0.2">
      <c r="B24" s="161"/>
      <c r="I24" s="171"/>
      <c r="N24" s="40"/>
      <c r="O24" s="40"/>
    </row>
    <row r="25" spans="2:16" ht="12" customHeight="1" x14ac:dyDescent="0.2">
      <c r="B25" s="161"/>
      <c r="I25" s="171"/>
      <c r="N25" s="40"/>
      <c r="O25" s="40"/>
    </row>
    <row r="26" spans="2:16" ht="12" customHeight="1" x14ac:dyDescent="0.2">
      <c r="B26" s="161"/>
      <c r="I26" s="171"/>
      <c r="N26" s="40"/>
      <c r="O26" s="40"/>
    </row>
    <row r="27" spans="2:16" ht="9.75" customHeight="1" x14ac:dyDescent="0.2">
      <c r="B27" s="161"/>
      <c r="I27" s="171"/>
      <c r="N27" s="40"/>
      <c r="O27" s="40"/>
    </row>
    <row r="28" spans="2:16" ht="16.5" customHeight="1" x14ac:dyDescent="0.2">
      <c r="B28" s="182"/>
      <c r="C28" s="183"/>
      <c r="D28" s="183"/>
      <c r="E28" s="183"/>
      <c r="F28" s="183"/>
      <c r="G28" s="175"/>
      <c r="H28" s="175"/>
      <c r="I28" s="176"/>
      <c r="N28" s="40"/>
      <c r="O28" s="40"/>
    </row>
    <row r="29" spans="2:16" ht="16.5" customHeight="1" x14ac:dyDescent="0.2">
      <c r="B29" s="180"/>
      <c r="I29" s="181"/>
      <c r="N29" s="40"/>
      <c r="O29" s="40"/>
    </row>
    <row r="30" spans="2:16" ht="21.75" customHeight="1" x14ac:dyDescent="0.2">
      <c r="B30" s="161"/>
      <c r="C30" s="470" t="s">
        <v>76</v>
      </c>
      <c r="D30" s="470"/>
      <c r="E30" s="470"/>
      <c r="F30" s="470"/>
      <c r="G30" s="470"/>
      <c r="I30" s="171"/>
      <c r="N30" s="40"/>
      <c r="O30" s="40"/>
    </row>
    <row r="31" spans="2:16" s="4" customFormat="1" ht="19.149999999999999" customHeight="1" x14ac:dyDescent="0.4">
      <c r="B31" s="184"/>
      <c r="C31" s="192"/>
      <c r="D31" s="193"/>
      <c r="E31" s="203"/>
      <c r="F31" s="193"/>
      <c r="G31" s="193"/>
      <c r="H31" s="41"/>
      <c r="I31" s="185"/>
      <c r="N31" s="40"/>
      <c r="O31" s="40"/>
      <c r="P31" s="1"/>
    </row>
    <row r="32" spans="2:16" ht="36" customHeight="1" x14ac:dyDescent="0.3">
      <c r="B32" s="161"/>
      <c r="C32" s="194"/>
      <c r="D32" s="202" t="s">
        <v>9</v>
      </c>
      <c r="E32" s="200" t="s">
        <v>68</v>
      </c>
      <c r="F32" s="200" t="s">
        <v>77</v>
      </c>
      <c r="G32" s="201" t="s">
        <v>78</v>
      </c>
      <c r="I32" s="171"/>
      <c r="N32" s="425" t="s">
        <v>72</v>
      </c>
      <c r="O32" s="425"/>
      <c r="P32" s="426"/>
    </row>
    <row r="33" spans="2:16" s="4" customFormat="1" ht="19.149999999999999" customHeight="1" x14ac:dyDescent="0.25">
      <c r="B33" s="184"/>
      <c r="C33" s="198" t="s">
        <v>71</v>
      </c>
      <c r="D33" s="204">
        <v>23984315.440000534</v>
      </c>
      <c r="E33" s="204">
        <v>11240371.74</v>
      </c>
      <c r="F33" s="204">
        <f>SUM(D33:E33)</f>
        <v>35224687.180000536</v>
      </c>
      <c r="G33" s="199">
        <f>D33/F33</f>
        <v>0.68089505855478738</v>
      </c>
      <c r="H33" s="42"/>
      <c r="I33" s="185"/>
      <c r="N33" s="427" t="s">
        <v>73</v>
      </c>
      <c r="O33" s="428">
        <v>26177871.469999999</v>
      </c>
      <c r="P33" s="429">
        <f>+O33/O35</f>
        <v>0.51866153524857472</v>
      </c>
    </row>
    <row r="34" spans="2:16" s="4" customFormat="1" ht="19.149999999999999" customHeight="1" x14ac:dyDescent="0.25">
      <c r="B34" s="184"/>
      <c r="C34" s="198" t="s">
        <v>11</v>
      </c>
      <c r="D34" s="204">
        <v>1000444671.4799993</v>
      </c>
      <c r="E34" s="204">
        <v>1182482068.0460827</v>
      </c>
      <c r="F34" s="204">
        <f>SUM(D34:E34)</f>
        <v>2182926739.526082</v>
      </c>
      <c r="G34" s="199">
        <f t="shared" ref="G34:G35" si="1">D34/F34</f>
        <v>0.45830428175395294</v>
      </c>
      <c r="H34" s="42"/>
      <c r="I34" s="185"/>
      <c r="N34" s="430" t="s">
        <v>74</v>
      </c>
      <c r="O34" s="428">
        <v>24294102.430000003</v>
      </c>
      <c r="P34" s="431">
        <f>+O34/O35</f>
        <v>0.48133846475142517</v>
      </c>
    </row>
    <row r="35" spans="2:16" s="4" customFormat="1" ht="19.149999999999999" customHeight="1" x14ac:dyDescent="0.2">
      <c r="B35" s="184"/>
      <c r="C35" s="198" t="s">
        <v>12</v>
      </c>
      <c r="D35" s="204">
        <f>SUM(D33:D34)</f>
        <v>1024428986.9199998</v>
      </c>
      <c r="E35" s="204">
        <f>SUM(E33:E34)</f>
        <v>1193722439.7860827</v>
      </c>
      <c r="F35" s="204">
        <f>SUM(F33:F34)</f>
        <v>2218151426.7060823</v>
      </c>
      <c r="G35" s="199">
        <f t="shared" si="1"/>
        <v>0.46183906769668098</v>
      </c>
      <c r="H35" s="41"/>
      <c r="I35" s="185"/>
      <c r="N35" s="425"/>
      <c r="O35" s="428">
        <v>50471973.900000006</v>
      </c>
      <c r="P35" s="431">
        <v>1</v>
      </c>
    </row>
    <row r="36" spans="2:16" ht="19.149999999999999" customHeight="1" x14ac:dyDescent="0.2">
      <c r="B36" s="161"/>
      <c r="I36" s="171"/>
      <c r="N36" s="425"/>
      <c r="O36" s="425"/>
      <c r="P36" s="432"/>
    </row>
    <row r="37" spans="2:16" ht="9.75" customHeight="1" x14ac:dyDescent="0.3">
      <c r="B37" s="161"/>
      <c r="C37" s="195"/>
      <c r="D37" s="196"/>
      <c r="E37" s="196"/>
      <c r="F37" s="197"/>
      <c r="G37" s="197"/>
      <c r="I37" s="171"/>
      <c r="N37" s="433"/>
      <c r="O37" s="433"/>
      <c r="P37" s="434"/>
    </row>
    <row r="38" spans="2:16" ht="12.75" customHeight="1" x14ac:dyDescent="0.2">
      <c r="B38" s="182"/>
      <c r="C38" s="183"/>
      <c r="D38" s="183"/>
      <c r="E38" s="183"/>
      <c r="F38" s="183"/>
      <c r="G38" s="177"/>
      <c r="H38" s="175"/>
      <c r="I38" s="176"/>
      <c r="N38" s="433" t="s">
        <v>75</v>
      </c>
      <c r="O38" s="433"/>
      <c r="P38" s="434"/>
    </row>
    <row r="39" spans="2:16" ht="15.75" x14ac:dyDescent="0.25">
      <c r="B39" s="180"/>
      <c r="H39" s="186"/>
      <c r="I39" s="181"/>
      <c r="L39" s="48"/>
      <c r="N39" s="427" t="s">
        <v>73</v>
      </c>
      <c r="O39" s="428">
        <v>2006928815.7999997</v>
      </c>
      <c r="P39" s="429">
        <f>+O39/O41</f>
        <v>0.4780988278998165</v>
      </c>
    </row>
    <row r="40" spans="2:16" ht="12" customHeight="1" x14ac:dyDescent="0.25">
      <c r="B40" s="161"/>
      <c r="I40" s="171"/>
      <c r="N40" s="427" t="s">
        <v>74</v>
      </c>
      <c r="O40" s="428">
        <v>2190799140.6059985</v>
      </c>
      <c r="P40" s="429">
        <f>+O40/O41</f>
        <v>0.5219011721001835</v>
      </c>
    </row>
    <row r="41" spans="2:16" ht="12" customHeight="1" x14ac:dyDescent="0.2">
      <c r="B41" s="161"/>
      <c r="I41" s="171"/>
      <c r="N41" s="433"/>
      <c r="O41" s="428">
        <f>SUM(O39:O40)</f>
        <v>4197727956.4059982</v>
      </c>
      <c r="P41" s="429">
        <v>1</v>
      </c>
    </row>
    <row r="42" spans="2:16" ht="12" customHeight="1" x14ac:dyDescent="0.2">
      <c r="B42" s="161"/>
      <c r="I42" s="171"/>
      <c r="N42" s="433"/>
      <c r="O42" s="433"/>
      <c r="P42" s="434"/>
    </row>
    <row r="43" spans="2:16" ht="12" customHeight="1" x14ac:dyDescent="0.2">
      <c r="B43" s="161"/>
      <c r="I43" s="171"/>
      <c r="N43" s="433" t="s">
        <v>12</v>
      </c>
      <c r="O43" s="433"/>
      <c r="P43" s="434"/>
    </row>
    <row r="44" spans="2:16" ht="12" customHeight="1" x14ac:dyDescent="0.25">
      <c r="B44" s="161"/>
      <c r="I44" s="171"/>
      <c r="N44" s="427" t="s">
        <v>73</v>
      </c>
      <c r="O44" s="428">
        <v>2033106687.2699997</v>
      </c>
      <c r="P44" s="429">
        <f>+O44/O46</f>
        <v>0.47858074488001368</v>
      </c>
    </row>
    <row r="45" spans="2:16" ht="12" customHeight="1" x14ac:dyDescent="0.25">
      <c r="B45" s="161"/>
      <c r="I45" s="171"/>
      <c r="M45" s="2"/>
      <c r="N45" s="427" t="s">
        <v>74</v>
      </c>
      <c r="O45" s="428">
        <v>2215093243.5059986</v>
      </c>
      <c r="P45" s="429">
        <f>+O45/O46</f>
        <v>0.52141925511998632</v>
      </c>
    </row>
    <row r="46" spans="2:16" ht="12" customHeight="1" x14ac:dyDescent="0.2">
      <c r="B46" s="161"/>
      <c r="I46" s="171"/>
      <c r="N46" s="433"/>
      <c r="O46" s="428">
        <f>SUM(O44:O45)</f>
        <v>4248199930.7759981</v>
      </c>
      <c r="P46" s="429">
        <v>1</v>
      </c>
    </row>
    <row r="47" spans="2:16" ht="12" customHeight="1" x14ac:dyDescent="0.2">
      <c r="B47" s="161"/>
      <c r="I47" s="171"/>
      <c r="N47" s="40"/>
      <c r="O47" s="40"/>
    </row>
    <row r="48" spans="2:16" ht="12" customHeight="1" x14ac:dyDescent="0.2">
      <c r="B48" s="161"/>
      <c r="I48" s="171"/>
      <c r="N48" s="40"/>
      <c r="O48" s="40"/>
    </row>
    <row r="49" spans="2:15" ht="12" customHeight="1" x14ac:dyDescent="0.2">
      <c r="B49" s="161"/>
      <c r="I49" s="171"/>
      <c r="N49" s="40"/>
      <c r="O49" s="40"/>
    </row>
    <row r="50" spans="2:15" ht="12" customHeight="1" x14ac:dyDescent="0.2">
      <c r="B50" s="161"/>
      <c r="I50" s="171"/>
    </row>
    <row r="51" spans="2:15" ht="12" customHeight="1" x14ac:dyDescent="0.2">
      <c r="B51" s="161"/>
      <c r="I51" s="171"/>
    </row>
    <row r="52" spans="2:15" ht="12" customHeight="1" x14ac:dyDescent="0.2">
      <c r="B52" s="161"/>
      <c r="I52" s="171"/>
    </row>
    <row r="53" spans="2:15" ht="12" customHeight="1" x14ac:dyDescent="0.2">
      <c r="B53" s="161"/>
      <c r="I53" s="171"/>
    </row>
    <row r="54" spans="2:15" ht="12" customHeight="1" x14ac:dyDescent="0.2">
      <c r="B54" s="161"/>
      <c r="I54" s="171"/>
    </row>
    <row r="55" spans="2:15" ht="9.75" customHeight="1" x14ac:dyDescent="0.2">
      <c r="B55" s="161"/>
      <c r="I55" s="171"/>
    </row>
    <row r="56" spans="2:15" ht="9.75" customHeight="1" x14ac:dyDescent="0.2">
      <c r="B56" s="161"/>
      <c r="I56" s="171"/>
    </row>
    <row r="57" spans="2:15" ht="9.75" customHeight="1" x14ac:dyDescent="0.2">
      <c r="B57" s="161"/>
      <c r="I57" s="171"/>
    </row>
    <row r="58" spans="2:15" ht="9.75" customHeight="1" x14ac:dyDescent="0.2">
      <c r="B58" s="161"/>
      <c r="I58" s="171"/>
    </row>
    <row r="59" spans="2:15" s="4" customFormat="1" ht="14.25" x14ac:dyDescent="0.2">
      <c r="B59" s="184"/>
      <c r="G59" s="41"/>
      <c r="H59" s="41"/>
      <c r="I59" s="187"/>
      <c r="J59" s="41"/>
    </row>
    <row r="60" spans="2:15" x14ac:dyDescent="0.2">
      <c r="B60" s="161"/>
      <c r="I60" s="171"/>
    </row>
    <row r="61" spans="2:15" x14ac:dyDescent="0.2">
      <c r="B61" s="161"/>
      <c r="I61" s="171"/>
    </row>
    <row r="62" spans="2:15" x14ac:dyDescent="0.2">
      <c r="B62" s="161"/>
      <c r="I62" s="171"/>
    </row>
    <row r="63" spans="2:15" x14ac:dyDescent="0.2">
      <c r="B63" s="161"/>
      <c r="I63" s="171"/>
    </row>
    <row r="64" spans="2:15" x14ac:dyDescent="0.2">
      <c r="B64" s="161"/>
      <c r="I64" s="171"/>
    </row>
    <row r="65" spans="2:10" s="102" customFormat="1" ht="21.75" x14ac:dyDescent="0.6">
      <c r="B65" s="467" t="s">
        <v>79</v>
      </c>
      <c r="C65" s="468"/>
      <c r="D65" s="468"/>
      <c r="E65" s="468"/>
      <c r="F65" s="468"/>
      <c r="G65" s="468"/>
      <c r="H65" s="468"/>
      <c r="I65" s="469"/>
      <c r="J65" s="103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60"/>
  <sheetViews>
    <sheetView showGridLines="0" zoomScale="50" zoomScaleNormal="50" workbookViewId="0">
      <selection activeCell="O66" sqref="O66"/>
    </sheetView>
  </sheetViews>
  <sheetFormatPr baseColWidth="10" defaultColWidth="11.42578125" defaultRowHeight="12.75" x14ac:dyDescent="0.25"/>
  <cols>
    <col min="1" max="1" width="4.28515625" style="51" customWidth="1"/>
    <col min="2" max="2" width="5.140625" style="51" customWidth="1"/>
    <col min="3" max="3" width="79.28515625" style="51" customWidth="1"/>
    <col min="4" max="4" width="27.85546875" style="51" customWidth="1"/>
    <col min="5" max="5" width="14.28515625" style="51" customWidth="1"/>
    <col min="6" max="6" width="21.85546875" style="51" customWidth="1"/>
    <col min="7" max="7" width="14" style="51" bestFit="1" customWidth="1"/>
    <col min="8" max="8" width="28" style="51" customWidth="1"/>
    <col min="9" max="9" width="14" style="51" bestFit="1" customWidth="1"/>
    <col min="10" max="10" width="27.28515625" style="51" customWidth="1"/>
    <col min="11" max="11" width="14" style="51" bestFit="1" customWidth="1"/>
    <col min="12" max="12" width="25.42578125" style="51" customWidth="1"/>
    <col min="13" max="13" width="14" style="51" bestFit="1" customWidth="1"/>
    <col min="14" max="14" width="20.28515625" style="51" customWidth="1"/>
    <col min="15" max="15" width="22.42578125" style="51" customWidth="1"/>
    <col min="16" max="16" width="4.140625" style="51" customWidth="1"/>
    <col min="17" max="16384" width="11.42578125" style="51"/>
  </cols>
  <sheetData>
    <row r="1" spans="2:15" ht="77.25" customHeight="1" x14ac:dyDescent="0.25">
      <c r="B1" s="474" t="s">
        <v>409</v>
      </c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207"/>
    </row>
    <row r="2" spans="2:15" x14ac:dyDescent="0.25">
      <c r="C2" s="208"/>
      <c r="I2" s="209"/>
    </row>
    <row r="3" spans="2:15" ht="31.9" customHeight="1" x14ac:dyDescent="0.25">
      <c r="B3" s="477" t="s">
        <v>80</v>
      </c>
      <c r="C3" s="477"/>
      <c r="D3" s="476" t="s">
        <v>81</v>
      </c>
      <c r="E3" s="476" t="s">
        <v>82</v>
      </c>
      <c r="F3" s="476" t="s">
        <v>83</v>
      </c>
      <c r="G3" s="476" t="s">
        <v>82</v>
      </c>
      <c r="H3" s="476" t="s">
        <v>84</v>
      </c>
      <c r="I3" s="476" t="s">
        <v>82</v>
      </c>
      <c r="J3" s="476" t="s">
        <v>85</v>
      </c>
      <c r="K3" s="476" t="s">
        <v>82</v>
      </c>
      <c r="L3" s="476" t="s">
        <v>86</v>
      </c>
      <c r="M3" s="476" t="s">
        <v>82</v>
      </c>
      <c r="N3" s="476" t="s">
        <v>87</v>
      </c>
      <c r="O3" s="476" t="s">
        <v>88</v>
      </c>
    </row>
    <row r="4" spans="2:15" ht="27.6" customHeight="1" x14ac:dyDescent="0.25">
      <c r="B4" s="477"/>
      <c r="C4" s="477"/>
      <c r="D4" s="476"/>
      <c r="E4" s="476"/>
      <c r="F4" s="478"/>
      <c r="G4" s="476"/>
      <c r="H4" s="476"/>
      <c r="I4" s="476"/>
      <c r="J4" s="476"/>
      <c r="K4" s="476"/>
      <c r="L4" s="476" t="s">
        <v>89</v>
      </c>
      <c r="M4" s="476"/>
      <c r="N4" s="476" t="s">
        <v>90</v>
      </c>
      <c r="O4" s="476" t="s">
        <v>91</v>
      </c>
    </row>
    <row r="5" spans="2:15" ht="15.6" customHeight="1" x14ac:dyDescent="0.25">
      <c r="B5" s="477"/>
      <c r="C5" s="477"/>
      <c r="D5" s="476"/>
      <c r="E5" s="476"/>
      <c r="F5" s="478"/>
      <c r="G5" s="476"/>
      <c r="H5" s="476"/>
      <c r="I5" s="476"/>
      <c r="J5" s="476"/>
      <c r="K5" s="476"/>
      <c r="L5" s="476"/>
      <c r="M5" s="476"/>
      <c r="N5" s="476"/>
      <c r="O5" s="476"/>
    </row>
    <row r="6" spans="2:15" s="52" customFormat="1" ht="28.5" x14ac:dyDescent="0.25">
      <c r="B6" s="213">
        <v>1</v>
      </c>
      <c r="C6" s="214" t="s">
        <v>92</v>
      </c>
      <c r="D6" s="215">
        <v>12180507.779999999</v>
      </c>
      <c r="E6" s="216">
        <f t="shared" ref="E6:E31" si="0">D6/$D$52</f>
        <v>1.3679312119726091E-2</v>
      </c>
      <c r="F6" s="215">
        <v>21206.92</v>
      </c>
      <c r="G6" s="216">
        <f t="shared" ref="G6:G31" si="1">F6/$F$52</f>
        <v>6.2831677073767217E-2</v>
      </c>
      <c r="H6" s="215">
        <v>11313391.619999999</v>
      </c>
      <c r="I6" s="216">
        <f t="shared" ref="I6:I31" si="2">H6/$H$52</f>
        <v>1.380102114263154E-2</v>
      </c>
      <c r="J6" s="215">
        <v>845909.24</v>
      </c>
      <c r="K6" s="216">
        <f t="shared" ref="K6:K31" si="3">J6/$J$52</f>
        <v>1.2025164332040844E-2</v>
      </c>
      <c r="L6" s="215">
        <v>5891970.4699999997</v>
      </c>
      <c r="M6" s="216">
        <f t="shared" ref="M6:M31" si="4">L6/$L$52</f>
        <v>1.4541656583975163E-2</v>
      </c>
      <c r="N6" s="215">
        <v>42230.26</v>
      </c>
      <c r="O6" s="217">
        <v>69</v>
      </c>
    </row>
    <row r="7" spans="2:15" s="52" customFormat="1" ht="28.5" x14ac:dyDescent="0.25">
      <c r="B7" s="220">
        <v>2</v>
      </c>
      <c r="C7" s="218" t="s">
        <v>93</v>
      </c>
      <c r="D7" s="215">
        <v>0</v>
      </c>
      <c r="E7" s="216">
        <f t="shared" si="0"/>
        <v>0</v>
      </c>
      <c r="F7" s="219">
        <v>0</v>
      </c>
      <c r="G7" s="216">
        <f t="shared" si="1"/>
        <v>0</v>
      </c>
      <c r="H7" s="219">
        <v>0</v>
      </c>
      <c r="I7" s="216">
        <f t="shared" si="2"/>
        <v>0</v>
      </c>
      <c r="J7" s="219">
        <v>0</v>
      </c>
      <c r="K7" s="216">
        <f t="shared" si="3"/>
        <v>0</v>
      </c>
      <c r="L7" s="219">
        <v>0</v>
      </c>
      <c r="M7" s="216">
        <f t="shared" si="4"/>
        <v>0</v>
      </c>
      <c r="N7" s="219">
        <v>0</v>
      </c>
      <c r="O7" s="221">
        <v>0</v>
      </c>
    </row>
    <row r="8" spans="2:15" s="52" customFormat="1" ht="28.5" x14ac:dyDescent="0.25">
      <c r="B8" s="220">
        <v>3</v>
      </c>
      <c r="C8" s="218" t="s">
        <v>94</v>
      </c>
      <c r="D8" s="215">
        <v>26844753.710000001</v>
      </c>
      <c r="E8" s="216">
        <f t="shared" si="0"/>
        <v>3.0147984912355187E-2</v>
      </c>
      <c r="F8" s="219">
        <v>2405</v>
      </c>
      <c r="G8" s="216">
        <f t="shared" si="1"/>
        <v>7.1255129628635446E-3</v>
      </c>
      <c r="H8" s="219">
        <v>16089461.169999994</v>
      </c>
      <c r="I8" s="216">
        <f t="shared" si="2"/>
        <v>1.962727016257209E-2</v>
      </c>
      <c r="J8" s="219">
        <v>10752887.539999999</v>
      </c>
      <c r="K8" s="216">
        <f t="shared" si="3"/>
        <v>0.15285947191267754</v>
      </c>
      <c r="L8" s="219">
        <v>16227404.84</v>
      </c>
      <c r="M8" s="216">
        <f t="shared" si="4"/>
        <v>4.0049988307632581E-2</v>
      </c>
      <c r="N8" s="219">
        <v>77131.820000000007</v>
      </c>
      <c r="O8" s="221">
        <v>207</v>
      </c>
    </row>
    <row r="9" spans="2:15" s="52" customFormat="1" ht="28.5" x14ac:dyDescent="0.25">
      <c r="B9" s="220">
        <v>4</v>
      </c>
      <c r="C9" s="218" t="s">
        <v>95</v>
      </c>
      <c r="D9" s="215">
        <v>14215739.33</v>
      </c>
      <c r="E9" s="216">
        <f t="shared" si="0"/>
        <v>1.5964977718501638E-2</v>
      </c>
      <c r="F9" s="219">
        <v>0</v>
      </c>
      <c r="G9" s="216">
        <f t="shared" si="1"/>
        <v>0</v>
      </c>
      <c r="H9" s="219">
        <v>11078364.82</v>
      </c>
      <c r="I9" s="216">
        <f t="shared" si="2"/>
        <v>1.3514315798661044E-2</v>
      </c>
      <c r="J9" s="219">
        <v>3137374.5100000002</v>
      </c>
      <c r="K9" s="216">
        <f t="shared" si="3"/>
        <v>4.4599872267509603E-2</v>
      </c>
      <c r="L9" s="219">
        <v>8657258.4600000009</v>
      </c>
      <c r="M9" s="216">
        <f t="shared" si="4"/>
        <v>2.1366515688601831E-2</v>
      </c>
      <c r="N9" s="219">
        <v>14424.88</v>
      </c>
      <c r="O9" s="221">
        <v>68</v>
      </c>
    </row>
    <row r="10" spans="2:15" s="52" customFormat="1" ht="28.5" x14ac:dyDescent="0.25">
      <c r="B10" s="220">
        <v>5</v>
      </c>
      <c r="C10" s="218" t="s">
        <v>96</v>
      </c>
      <c r="D10" s="215">
        <v>362984.73</v>
      </c>
      <c r="E10" s="216">
        <f t="shared" si="0"/>
        <v>4.0764978817365059E-4</v>
      </c>
      <c r="F10" s="219">
        <v>9891.9699999999993</v>
      </c>
      <c r="G10" s="216">
        <f t="shared" si="1"/>
        <v>2.9307842188464571E-2</v>
      </c>
      <c r="H10" s="219">
        <v>252825.11000000002</v>
      </c>
      <c r="I10" s="216">
        <f t="shared" si="2"/>
        <v>3.0841721083267381E-4</v>
      </c>
      <c r="J10" s="219">
        <v>100267.65</v>
      </c>
      <c r="K10" s="216">
        <f t="shared" si="3"/>
        <v>1.4253715545624671E-3</v>
      </c>
      <c r="L10" s="219">
        <v>362984.73</v>
      </c>
      <c r="M10" s="216">
        <f t="shared" si="4"/>
        <v>8.9586316084964133E-4</v>
      </c>
      <c r="N10" s="219">
        <v>1762.67</v>
      </c>
      <c r="O10" s="221">
        <v>5</v>
      </c>
    </row>
    <row r="11" spans="2:15" s="52" customFormat="1" ht="28.5" x14ac:dyDescent="0.25">
      <c r="B11" s="220">
        <v>6</v>
      </c>
      <c r="C11" s="218" t="s">
        <v>97</v>
      </c>
      <c r="D11" s="215">
        <v>36113175.350000001</v>
      </c>
      <c r="E11" s="216">
        <f t="shared" si="0"/>
        <v>4.0556880400190391E-2</v>
      </c>
      <c r="F11" s="219">
        <v>0</v>
      </c>
      <c r="G11" s="216">
        <f t="shared" si="1"/>
        <v>0</v>
      </c>
      <c r="H11" s="219">
        <v>35968649.580000006</v>
      </c>
      <c r="I11" s="216">
        <f t="shared" si="2"/>
        <v>4.3877566515768254E-2</v>
      </c>
      <c r="J11" s="219">
        <v>144525.77000000002</v>
      </c>
      <c r="K11" s="216">
        <f t="shared" si="3"/>
        <v>2.0545302643398705E-3</v>
      </c>
      <c r="L11" s="219">
        <v>9310228.6600000001</v>
      </c>
      <c r="M11" s="216">
        <f t="shared" si="4"/>
        <v>2.2978076448506583E-2</v>
      </c>
      <c r="N11" s="219">
        <v>7247.61</v>
      </c>
      <c r="O11" s="221">
        <v>31</v>
      </c>
    </row>
    <row r="12" spans="2:15" s="52" customFormat="1" ht="28.5" x14ac:dyDescent="0.25">
      <c r="B12" s="213">
        <v>7</v>
      </c>
      <c r="C12" s="218" t="s">
        <v>98</v>
      </c>
      <c r="D12" s="215">
        <v>2410800.0099999998</v>
      </c>
      <c r="E12" s="216">
        <f t="shared" si="0"/>
        <v>2.7074475375466474E-3</v>
      </c>
      <c r="F12" s="219">
        <v>11650</v>
      </c>
      <c r="G12" s="216">
        <f t="shared" si="1"/>
        <v>3.4516518094536507E-2</v>
      </c>
      <c r="H12" s="219">
        <v>443532.38</v>
      </c>
      <c r="I12" s="216">
        <f t="shared" si="2"/>
        <v>5.4105788603662662E-4</v>
      </c>
      <c r="J12" s="219">
        <v>1955617.63</v>
      </c>
      <c r="K12" s="216">
        <f t="shared" si="3"/>
        <v>2.7800409617686938E-2</v>
      </c>
      <c r="L12" s="219">
        <v>2407461.81</v>
      </c>
      <c r="M12" s="216">
        <f t="shared" si="4"/>
        <v>5.9417274846007952E-3</v>
      </c>
      <c r="N12" s="219">
        <v>5805.66</v>
      </c>
      <c r="O12" s="221">
        <v>15</v>
      </c>
    </row>
    <row r="13" spans="2:15" s="52" customFormat="1" ht="28.5" x14ac:dyDescent="0.25">
      <c r="B13" s="220">
        <v>8</v>
      </c>
      <c r="C13" s="218" t="s">
        <v>99</v>
      </c>
      <c r="D13" s="215">
        <v>5457393.5700000003</v>
      </c>
      <c r="E13" s="216">
        <f t="shared" si="0"/>
        <v>6.1289226485939036E-3</v>
      </c>
      <c r="F13" s="219">
        <v>13460.6</v>
      </c>
      <c r="G13" s="216">
        <f t="shared" si="1"/>
        <v>3.9880947936765505E-2</v>
      </c>
      <c r="H13" s="219">
        <v>5243936.18</v>
      </c>
      <c r="I13" s="216">
        <f t="shared" si="2"/>
        <v>6.3969918589974941E-3</v>
      </c>
      <c r="J13" s="219">
        <v>199996.79</v>
      </c>
      <c r="K13" s="216">
        <f t="shared" si="3"/>
        <v>2.843087830120715E-3</v>
      </c>
      <c r="L13" s="219">
        <v>1694578.88</v>
      </c>
      <c r="M13" s="216">
        <f t="shared" si="4"/>
        <v>4.1822993263266059E-3</v>
      </c>
      <c r="N13" s="219">
        <v>1064.74</v>
      </c>
      <c r="O13" s="221">
        <v>6</v>
      </c>
    </row>
    <row r="14" spans="2:15" s="52" customFormat="1" ht="28.5" x14ac:dyDescent="0.25">
      <c r="B14" s="220">
        <v>9</v>
      </c>
      <c r="C14" s="218" t="s">
        <v>100</v>
      </c>
      <c r="D14" s="215">
        <v>2986696.7</v>
      </c>
      <c r="E14" s="216">
        <f t="shared" si="0"/>
        <v>3.3542079775475439E-3</v>
      </c>
      <c r="F14" s="219">
        <v>1276.1300000000001</v>
      </c>
      <c r="G14" s="216">
        <f t="shared" si="1"/>
        <v>3.780906801371749E-3</v>
      </c>
      <c r="H14" s="219">
        <v>2985420.57</v>
      </c>
      <c r="I14" s="216">
        <f t="shared" si="2"/>
        <v>3.641865657101429E-3</v>
      </c>
      <c r="J14" s="219">
        <v>0</v>
      </c>
      <c r="K14" s="216">
        <f t="shared" si="3"/>
        <v>0</v>
      </c>
      <c r="L14" s="219">
        <v>978927.59</v>
      </c>
      <c r="M14" s="216">
        <f t="shared" si="4"/>
        <v>2.4160387270845299E-3</v>
      </c>
      <c r="N14" s="219">
        <v>5943.63</v>
      </c>
      <c r="O14" s="221">
        <v>4</v>
      </c>
    </row>
    <row r="15" spans="2:15" s="52" customFormat="1" ht="28.5" x14ac:dyDescent="0.25">
      <c r="B15" s="220">
        <v>10</v>
      </c>
      <c r="C15" s="218" t="s">
        <v>101</v>
      </c>
      <c r="D15" s="215">
        <v>4583485.0199999996</v>
      </c>
      <c r="E15" s="216">
        <f t="shared" si="0"/>
        <v>5.1474801639730151E-3</v>
      </c>
      <c r="F15" s="219">
        <v>3872</v>
      </c>
      <c r="G15" s="216">
        <f t="shared" si="1"/>
        <v>1.1471927730647671E-2</v>
      </c>
      <c r="H15" s="219">
        <v>2780624.26</v>
      </c>
      <c r="I15" s="216">
        <f t="shared" si="2"/>
        <v>3.3920379927566036E-3</v>
      </c>
      <c r="J15" s="219">
        <v>1798988.76</v>
      </c>
      <c r="K15" s="216">
        <f t="shared" si="3"/>
        <v>2.5573825710302429E-2</v>
      </c>
      <c r="L15" s="219">
        <v>3032626.07</v>
      </c>
      <c r="M15" s="216">
        <f t="shared" si="4"/>
        <v>7.484661894028505E-3</v>
      </c>
      <c r="N15" s="219">
        <v>19837.91</v>
      </c>
      <c r="O15" s="221">
        <v>46</v>
      </c>
    </row>
    <row r="16" spans="2:15" s="52" customFormat="1" ht="28.5" x14ac:dyDescent="0.25">
      <c r="B16" s="220">
        <v>11</v>
      </c>
      <c r="C16" s="218" t="s">
        <v>102</v>
      </c>
      <c r="D16" s="215">
        <v>506879.24</v>
      </c>
      <c r="E16" s="216">
        <f t="shared" si="0"/>
        <v>5.6925043324996345E-4</v>
      </c>
      <c r="F16" s="219">
        <v>31747.24</v>
      </c>
      <c r="G16" s="216">
        <f t="shared" si="1"/>
        <v>9.4060444970952201E-2</v>
      </c>
      <c r="H16" s="219">
        <v>432333.25999999995</v>
      </c>
      <c r="I16" s="216">
        <f t="shared" si="2"/>
        <v>5.2739626297165321E-4</v>
      </c>
      <c r="J16" s="219">
        <v>42798.74</v>
      </c>
      <c r="K16" s="216">
        <f t="shared" si="3"/>
        <v>6.0841264921552304E-4</v>
      </c>
      <c r="L16" s="219">
        <v>193951.14</v>
      </c>
      <c r="M16" s="216">
        <f t="shared" si="4"/>
        <v>4.7868041537392307E-4</v>
      </c>
      <c r="N16" s="219">
        <v>995.12</v>
      </c>
      <c r="O16" s="221">
        <v>19</v>
      </c>
    </row>
    <row r="17" spans="2:15" s="52" customFormat="1" ht="28.5" x14ac:dyDescent="0.25">
      <c r="B17" s="220">
        <v>12</v>
      </c>
      <c r="C17" s="218" t="s">
        <v>103</v>
      </c>
      <c r="D17" s="215">
        <v>5186795.1399999997</v>
      </c>
      <c r="E17" s="216">
        <f t="shared" si="0"/>
        <v>5.825027240460281E-3</v>
      </c>
      <c r="F17" s="219">
        <v>0</v>
      </c>
      <c r="G17" s="216">
        <f t="shared" si="1"/>
        <v>0</v>
      </c>
      <c r="H17" s="219">
        <v>4151119.9800000004</v>
      </c>
      <c r="I17" s="216">
        <f t="shared" si="2"/>
        <v>5.0638832751358628E-3</v>
      </c>
      <c r="J17" s="219">
        <v>1035675.1599999999</v>
      </c>
      <c r="K17" s="216">
        <f t="shared" si="3"/>
        <v>1.4722813517928583E-2</v>
      </c>
      <c r="L17" s="219">
        <v>3051624.23</v>
      </c>
      <c r="M17" s="216">
        <f t="shared" si="4"/>
        <v>7.5315502346700721E-3</v>
      </c>
      <c r="N17" s="219">
        <v>12454.63</v>
      </c>
      <c r="O17" s="221">
        <v>39</v>
      </c>
    </row>
    <row r="18" spans="2:15" s="52" customFormat="1" ht="28.5" x14ac:dyDescent="0.25">
      <c r="B18" s="213">
        <v>13</v>
      </c>
      <c r="C18" s="218" t="s">
        <v>104</v>
      </c>
      <c r="D18" s="215">
        <v>15840450.42</v>
      </c>
      <c r="E18" s="216">
        <f t="shared" si="0"/>
        <v>1.7789608555401806E-2</v>
      </c>
      <c r="F18" s="219">
        <v>13206.3</v>
      </c>
      <c r="G18" s="216">
        <f t="shared" si="1"/>
        <v>3.9127510121191193E-2</v>
      </c>
      <c r="H18" s="219">
        <v>15827244.119999999</v>
      </c>
      <c r="I18" s="216">
        <f t="shared" si="2"/>
        <v>1.9307395877957836E-2</v>
      </c>
      <c r="J18" s="219">
        <v>0</v>
      </c>
      <c r="K18" s="216">
        <f t="shared" si="3"/>
        <v>0</v>
      </c>
      <c r="L18" s="219">
        <v>2113545.17</v>
      </c>
      <c r="M18" s="216">
        <f t="shared" si="4"/>
        <v>5.2163275755282941E-3</v>
      </c>
      <c r="N18" s="219">
        <v>3711.13</v>
      </c>
      <c r="O18" s="221">
        <v>9</v>
      </c>
    </row>
    <row r="19" spans="2:15" s="52" customFormat="1" ht="28.5" x14ac:dyDescent="0.25">
      <c r="B19" s="220">
        <v>14</v>
      </c>
      <c r="C19" s="218" t="s">
        <v>105</v>
      </c>
      <c r="D19" s="215">
        <v>11747674.76</v>
      </c>
      <c r="E19" s="216">
        <f t="shared" si="0"/>
        <v>1.319321925042671E-2</v>
      </c>
      <c r="F19" s="219">
        <v>11133.46</v>
      </c>
      <c r="G19" s="216">
        <f t="shared" si="1"/>
        <v>3.2986117900841064E-2</v>
      </c>
      <c r="H19" s="219">
        <v>11549512</v>
      </c>
      <c r="I19" s="216">
        <f t="shared" si="2"/>
        <v>1.408906052693301E-2</v>
      </c>
      <c r="J19" s="219">
        <v>187029.3</v>
      </c>
      <c r="K19" s="216">
        <f t="shared" si="3"/>
        <v>2.6587463064081988E-3</v>
      </c>
      <c r="L19" s="219">
        <v>2801140.27</v>
      </c>
      <c r="M19" s="216">
        <f t="shared" si="4"/>
        <v>6.9133441956784735E-3</v>
      </c>
      <c r="N19" s="219">
        <v>3037.94</v>
      </c>
      <c r="O19" s="221">
        <v>36</v>
      </c>
    </row>
    <row r="20" spans="2:15" s="52" customFormat="1" ht="28.5" x14ac:dyDescent="0.25">
      <c r="B20" s="220">
        <v>15</v>
      </c>
      <c r="C20" s="218" t="s">
        <v>106</v>
      </c>
      <c r="D20" s="215">
        <v>1169527.21</v>
      </c>
      <c r="E20" s="216">
        <f t="shared" si="0"/>
        <v>1.3134368473842427E-3</v>
      </c>
      <c r="F20" s="219">
        <v>9979.68</v>
      </c>
      <c r="G20" s="216">
        <f t="shared" si="1"/>
        <v>2.9567708609243269E-2</v>
      </c>
      <c r="H20" s="219">
        <v>0</v>
      </c>
      <c r="I20" s="216">
        <f t="shared" si="2"/>
        <v>0</v>
      </c>
      <c r="J20" s="219">
        <v>1159547.53</v>
      </c>
      <c r="K20" s="216">
        <f t="shared" si="3"/>
        <v>1.6483741919005472E-2</v>
      </c>
      <c r="L20" s="219">
        <v>1169527.21</v>
      </c>
      <c r="M20" s="216">
        <f t="shared" si="4"/>
        <v>2.8864474355443609E-3</v>
      </c>
      <c r="N20" s="219">
        <v>25508.37</v>
      </c>
      <c r="O20" s="221">
        <v>27</v>
      </c>
    </row>
    <row r="21" spans="2:15" s="52" customFormat="1" ht="28.5" x14ac:dyDescent="0.25">
      <c r="B21" s="220">
        <v>16</v>
      </c>
      <c r="C21" s="218" t="s">
        <v>107</v>
      </c>
      <c r="D21" s="215">
        <v>24635072.609999999</v>
      </c>
      <c r="E21" s="216">
        <f t="shared" si="0"/>
        <v>2.7666403848748682E-2</v>
      </c>
      <c r="F21" s="219">
        <v>60784.58</v>
      </c>
      <c r="G21" s="216">
        <f t="shared" si="1"/>
        <v>0.18009202192607743</v>
      </c>
      <c r="H21" s="219">
        <v>22853831.170000002</v>
      </c>
      <c r="I21" s="216">
        <f t="shared" si="2"/>
        <v>2.7879014336401248E-2</v>
      </c>
      <c r="J21" s="219">
        <v>1720456.8600000006</v>
      </c>
      <c r="K21" s="216">
        <f t="shared" si="3"/>
        <v>2.4457442346518161E-2</v>
      </c>
      <c r="L21" s="219">
        <v>11972670.220000001</v>
      </c>
      <c r="M21" s="216">
        <f t="shared" si="4"/>
        <v>2.9549105790482071E-2</v>
      </c>
      <c r="N21" s="219">
        <v>52859.98</v>
      </c>
      <c r="O21" s="221">
        <v>100</v>
      </c>
    </row>
    <row r="22" spans="2:15" s="52" customFormat="1" ht="28.5" x14ac:dyDescent="0.25">
      <c r="B22" s="220">
        <v>17</v>
      </c>
      <c r="C22" s="218" t="s">
        <v>108</v>
      </c>
      <c r="D22" s="215">
        <v>823518.26</v>
      </c>
      <c r="E22" s="216">
        <f t="shared" si="0"/>
        <v>9.2485169898506013E-4</v>
      </c>
      <c r="F22" s="219">
        <v>13071.81</v>
      </c>
      <c r="G22" s="216">
        <f t="shared" si="1"/>
        <v>3.8729044325608863E-2</v>
      </c>
      <c r="H22" s="219">
        <v>256710.68999999997</v>
      </c>
      <c r="I22" s="216">
        <f t="shared" si="2"/>
        <v>3.1315716623531246E-4</v>
      </c>
      <c r="J22" s="219">
        <v>553735.76</v>
      </c>
      <c r="K22" s="216">
        <f t="shared" si="3"/>
        <v>7.8717233429528785E-3</v>
      </c>
      <c r="L22" s="219">
        <v>691494.38</v>
      </c>
      <c r="M22" s="216">
        <f t="shared" si="4"/>
        <v>1.7066402241674547E-3</v>
      </c>
      <c r="N22" s="219">
        <v>6910.92</v>
      </c>
      <c r="O22" s="221">
        <v>16</v>
      </c>
    </row>
    <row r="23" spans="2:15" s="52" customFormat="1" ht="28.5" x14ac:dyDescent="0.25">
      <c r="B23" s="220">
        <v>18</v>
      </c>
      <c r="C23" s="218" t="s">
        <v>109</v>
      </c>
      <c r="D23" s="215">
        <v>78197242.129999995</v>
      </c>
      <c r="E23" s="216">
        <f t="shared" si="0"/>
        <v>8.78193669195345E-2</v>
      </c>
      <c r="F23" s="219">
        <v>5125</v>
      </c>
      <c r="G23" s="216">
        <f t="shared" si="1"/>
        <v>1.5184305170343313E-2</v>
      </c>
      <c r="H23" s="219">
        <v>67193940.75</v>
      </c>
      <c r="I23" s="216">
        <f t="shared" si="2"/>
        <v>8.1968787795527673E-2</v>
      </c>
      <c r="J23" s="219">
        <v>10998176.380000003</v>
      </c>
      <c r="K23" s="216">
        <f t="shared" si="3"/>
        <v>0.15634641645747968</v>
      </c>
      <c r="L23" s="219">
        <v>61711535.600000001</v>
      </c>
      <c r="M23" s="216">
        <f t="shared" si="4"/>
        <v>0.15230693407819434</v>
      </c>
      <c r="N23" s="219">
        <v>32588.19</v>
      </c>
      <c r="O23" s="221">
        <v>59</v>
      </c>
    </row>
    <row r="24" spans="2:15" s="52" customFormat="1" ht="28.5" x14ac:dyDescent="0.25">
      <c r="B24" s="213">
        <v>19</v>
      </c>
      <c r="C24" s="218" t="s">
        <v>110</v>
      </c>
      <c r="D24" s="215">
        <v>51734862.689999998</v>
      </c>
      <c r="E24" s="216">
        <f t="shared" si="0"/>
        <v>5.8100807206880017E-2</v>
      </c>
      <c r="F24" s="219">
        <v>38296.740000000005</v>
      </c>
      <c r="G24" s="216">
        <f t="shared" si="1"/>
        <v>0.11346524628083779</v>
      </c>
      <c r="H24" s="219">
        <v>49887112.060000025</v>
      </c>
      <c r="I24" s="216">
        <f t="shared" si="2"/>
        <v>6.0856470933770189E-2</v>
      </c>
      <c r="J24" s="219">
        <v>1809453.8900000001</v>
      </c>
      <c r="K24" s="216">
        <f t="shared" si="3"/>
        <v>2.5722594516759928E-2</v>
      </c>
      <c r="L24" s="219">
        <v>15570091.82</v>
      </c>
      <c r="M24" s="216">
        <f t="shared" si="4"/>
        <v>3.8427709266404528E-2</v>
      </c>
      <c r="N24" s="219">
        <v>19675.990000000002</v>
      </c>
      <c r="O24" s="221">
        <v>186</v>
      </c>
    </row>
    <row r="25" spans="2:15" s="52" customFormat="1" ht="28.5" x14ac:dyDescent="0.25">
      <c r="B25" s="220">
        <v>20</v>
      </c>
      <c r="C25" s="218" t="s">
        <v>111</v>
      </c>
      <c r="D25" s="215">
        <v>15414088.119999999</v>
      </c>
      <c r="E25" s="216">
        <f t="shared" si="0"/>
        <v>1.7310782624404018E-2</v>
      </c>
      <c r="F25" s="219">
        <v>1875</v>
      </c>
      <c r="G25" s="216">
        <f t="shared" si="1"/>
        <v>5.5552335989060902E-3</v>
      </c>
      <c r="H25" s="219">
        <v>15064205.58</v>
      </c>
      <c r="I25" s="216">
        <f t="shared" si="2"/>
        <v>1.8376577660318635E-2</v>
      </c>
      <c r="J25" s="219">
        <v>348007.54</v>
      </c>
      <c r="K25" s="216">
        <f t="shared" si="3"/>
        <v>4.9471594107297814E-3</v>
      </c>
      <c r="L25" s="219">
        <v>3167512.78</v>
      </c>
      <c r="M25" s="216">
        <f t="shared" si="4"/>
        <v>7.8175685548051415E-3</v>
      </c>
      <c r="N25" s="219">
        <v>4763.2</v>
      </c>
      <c r="O25" s="221">
        <v>13</v>
      </c>
    </row>
    <row r="26" spans="2:15" s="52" customFormat="1" ht="28.5" x14ac:dyDescent="0.25">
      <c r="B26" s="220">
        <v>21</v>
      </c>
      <c r="C26" s="218" t="s">
        <v>112</v>
      </c>
      <c r="D26" s="215">
        <v>38544449.689999998</v>
      </c>
      <c r="E26" s="216">
        <f t="shared" si="0"/>
        <v>4.3287321622037467E-2</v>
      </c>
      <c r="F26" s="219">
        <v>0</v>
      </c>
      <c r="G26" s="216">
        <f t="shared" si="1"/>
        <v>0</v>
      </c>
      <c r="H26" s="219">
        <v>35632285.640000001</v>
      </c>
      <c r="I26" s="216">
        <f t="shared" si="2"/>
        <v>4.3467241654446168E-2</v>
      </c>
      <c r="J26" s="219">
        <v>2912164.05</v>
      </c>
      <c r="K26" s="216">
        <f t="shared" si="3"/>
        <v>4.1398355292952715E-2</v>
      </c>
      <c r="L26" s="219">
        <v>24006609.84</v>
      </c>
      <c r="M26" s="216">
        <f t="shared" si="4"/>
        <v>5.9249427303860694E-2</v>
      </c>
      <c r="N26" s="219">
        <v>6052.38</v>
      </c>
      <c r="O26" s="221">
        <v>68</v>
      </c>
    </row>
    <row r="27" spans="2:15" s="52" customFormat="1" ht="28.5" x14ac:dyDescent="0.25">
      <c r="B27" s="220">
        <v>22</v>
      </c>
      <c r="C27" s="218" t="s">
        <v>113</v>
      </c>
      <c r="D27" s="215">
        <v>3358119.57</v>
      </c>
      <c r="E27" s="216">
        <f t="shared" si="0"/>
        <v>3.7713342139001015E-3</v>
      </c>
      <c r="F27" s="219">
        <v>59104.790000000008</v>
      </c>
      <c r="G27" s="216">
        <f t="shared" si="1"/>
        <v>0.17511515480762066</v>
      </c>
      <c r="H27" s="219">
        <v>616008.84000000008</v>
      </c>
      <c r="I27" s="216">
        <f t="shared" si="2"/>
        <v>7.5145909471203574E-4</v>
      </c>
      <c r="J27" s="219">
        <v>2683005.94</v>
      </c>
      <c r="K27" s="216">
        <f t="shared" si="3"/>
        <v>3.8140719839331365E-2</v>
      </c>
      <c r="L27" s="219">
        <v>3358119.57</v>
      </c>
      <c r="M27" s="216">
        <f t="shared" si="4"/>
        <v>8.2879949591577531E-3</v>
      </c>
      <c r="N27" s="219">
        <v>54848.24</v>
      </c>
      <c r="O27" s="221">
        <v>118</v>
      </c>
    </row>
    <row r="28" spans="2:15" s="52" customFormat="1" ht="28.5" x14ac:dyDescent="0.25">
      <c r="B28" s="220">
        <v>23</v>
      </c>
      <c r="C28" s="218" t="s">
        <v>114</v>
      </c>
      <c r="D28" s="215">
        <v>213847374.93000001</v>
      </c>
      <c r="E28" s="216">
        <f t="shared" si="0"/>
        <v>0.24016116901585843</v>
      </c>
      <c r="F28" s="219">
        <v>26432.34</v>
      </c>
      <c r="G28" s="216">
        <f t="shared" si="1"/>
        <v>7.8313505741711684E-2</v>
      </c>
      <c r="H28" s="219">
        <v>197092789.13000011</v>
      </c>
      <c r="I28" s="216">
        <f t="shared" si="2"/>
        <v>0.24043026540641854</v>
      </c>
      <c r="J28" s="219">
        <v>16728153.459999997</v>
      </c>
      <c r="K28" s="216">
        <f t="shared" si="3"/>
        <v>0.23780186433251113</v>
      </c>
      <c r="L28" s="219">
        <v>96822946.340000004</v>
      </c>
      <c r="M28" s="216">
        <f t="shared" si="4"/>
        <v>0.23896352541035987</v>
      </c>
      <c r="N28" s="219">
        <v>81667.28</v>
      </c>
      <c r="O28" s="221">
        <v>385</v>
      </c>
    </row>
    <row r="29" spans="2:15" s="52" customFormat="1" ht="28.5" x14ac:dyDescent="0.25">
      <c r="B29" s="220">
        <v>24</v>
      </c>
      <c r="C29" s="218" t="s">
        <v>115</v>
      </c>
      <c r="D29" s="215">
        <v>16042547.800000001</v>
      </c>
      <c r="E29" s="216">
        <f t="shared" si="0"/>
        <v>1.8016573899501679E-2</v>
      </c>
      <c r="F29" s="219">
        <v>0</v>
      </c>
      <c r="G29" s="216">
        <f t="shared" si="1"/>
        <v>0</v>
      </c>
      <c r="H29" s="219">
        <v>16042547.799999999</v>
      </c>
      <c r="I29" s="216">
        <f t="shared" si="2"/>
        <v>1.9570041310872352E-2</v>
      </c>
      <c r="J29" s="219">
        <v>0</v>
      </c>
      <c r="K29" s="216">
        <f t="shared" si="3"/>
        <v>0</v>
      </c>
      <c r="L29" s="219">
        <v>7994089.4800000004</v>
      </c>
      <c r="M29" s="216">
        <f t="shared" si="4"/>
        <v>1.9729783866301115E-2</v>
      </c>
      <c r="N29" s="219">
        <v>52742.3</v>
      </c>
      <c r="O29" s="221">
        <v>34</v>
      </c>
    </row>
    <row r="30" spans="2:15" s="52" customFormat="1" ht="28.5" x14ac:dyDescent="0.25">
      <c r="B30" s="213">
        <v>25</v>
      </c>
      <c r="C30" s="218" t="s">
        <v>116</v>
      </c>
      <c r="D30" s="215">
        <v>3266777.34</v>
      </c>
      <c r="E30" s="216">
        <f t="shared" si="0"/>
        <v>3.6687523760613339E-3</v>
      </c>
      <c r="F30" s="219">
        <v>0</v>
      </c>
      <c r="G30" s="216">
        <f t="shared" si="1"/>
        <v>0</v>
      </c>
      <c r="H30" s="219">
        <v>3150687.98</v>
      </c>
      <c r="I30" s="216">
        <f t="shared" si="2"/>
        <v>3.8434726637541308E-3</v>
      </c>
      <c r="J30" s="219">
        <v>116089.35999999999</v>
      </c>
      <c r="K30" s="216">
        <f t="shared" si="3"/>
        <v>1.650287720230422E-3</v>
      </c>
      <c r="L30" s="219">
        <v>554448.56999999995</v>
      </c>
      <c r="M30" s="216">
        <f t="shared" si="4"/>
        <v>1.3684048043805137E-3</v>
      </c>
      <c r="N30" s="219">
        <v>1248.8599999999999</v>
      </c>
      <c r="O30" s="221">
        <v>7</v>
      </c>
    </row>
    <row r="31" spans="2:15" s="52" customFormat="1" ht="28.5" x14ac:dyDescent="0.25">
      <c r="B31" s="220">
        <v>26</v>
      </c>
      <c r="C31" s="214" t="s">
        <v>117</v>
      </c>
      <c r="D31" s="215">
        <v>3009798.85</v>
      </c>
      <c r="E31" s="216">
        <f t="shared" si="0"/>
        <v>3.380152833558032E-3</v>
      </c>
      <c r="F31" s="215">
        <v>3000</v>
      </c>
      <c r="G31" s="216">
        <f t="shared" si="1"/>
        <v>8.888373758249744E-3</v>
      </c>
      <c r="H31" s="215">
        <v>2964214.8899999997</v>
      </c>
      <c r="I31" s="216">
        <f t="shared" si="2"/>
        <v>3.615997195383326E-3</v>
      </c>
      <c r="J31" s="215">
        <v>42583.96</v>
      </c>
      <c r="K31" s="216">
        <f t="shared" si="3"/>
        <v>6.0535940819023799E-4</v>
      </c>
      <c r="L31" s="215">
        <v>3009798.85</v>
      </c>
      <c r="M31" s="216">
        <f t="shared" si="4"/>
        <v>7.4283232555887833E-3</v>
      </c>
      <c r="N31" s="215">
        <v>3423.21</v>
      </c>
      <c r="O31" s="217">
        <v>11</v>
      </c>
    </row>
    <row r="32" spans="2:15" s="52" customFormat="1" ht="20.25" customHeight="1" x14ac:dyDescent="0.25">
      <c r="B32" s="235"/>
      <c r="C32" s="236"/>
      <c r="D32" s="237"/>
      <c r="E32" s="238"/>
      <c r="F32" s="237"/>
      <c r="G32" s="238"/>
      <c r="H32" s="237"/>
      <c r="I32" s="238"/>
      <c r="J32" s="237"/>
      <c r="K32" s="238"/>
      <c r="L32" s="237"/>
      <c r="M32" s="238"/>
      <c r="N32" s="239"/>
      <c r="O32" s="240"/>
    </row>
    <row r="33" spans="2:15" s="66" customFormat="1" ht="30.75" x14ac:dyDescent="0.25">
      <c r="B33" s="241" t="s">
        <v>118</v>
      </c>
      <c r="C33" s="242"/>
      <c r="D33" s="243">
        <f>SUM(D6:D32)</f>
        <v>588480714.96000004</v>
      </c>
      <c r="E33" s="244">
        <f>D33/$D$52</f>
        <v>0.66089292185300041</v>
      </c>
      <c r="F33" s="243">
        <f>SUM(F6:F31)</f>
        <v>337519.56</v>
      </c>
      <c r="G33" s="244">
        <f>F33/$F$52</f>
        <v>1</v>
      </c>
      <c r="H33" s="243">
        <f>SUM(H6:H31)</f>
        <v>528870749.5800001</v>
      </c>
      <c r="I33" s="244">
        <f>H33/$H$52</f>
        <v>0.64516076538619571</v>
      </c>
      <c r="J33" s="243">
        <f>SUM(J6:J31)</f>
        <v>59272445.82</v>
      </c>
      <c r="K33" s="244">
        <f>J33/$J$52</f>
        <v>0.84259737054945449</v>
      </c>
      <c r="L33" s="243">
        <f>SUM(L6:L31)</f>
        <v>286752546.98000008</v>
      </c>
      <c r="M33" s="244">
        <f>L33/$L$52</f>
        <v>0.70771859499210377</v>
      </c>
      <c r="N33" s="243">
        <f>SUM(N6:N31)</f>
        <v>537936.92000000004</v>
      </c>
      <c r="O33" s="245">
        <f>SUM(O6:O32)</f>
        <v>1578</v>
      </c>
    </row>
    <row r="34" spans="2:15" ht="15.75" x14ac:dyDescent="0.25">
      <c r="B34" s="210"/>
      <c r="C34" s="210"/>
      <c r="D34" s="57"/>
      <c r="E34" s="58"/>
      <c r="F34" s="57"/>
      <c r="G34" s="58"/>
      <c r="H34" s="57"/>
      <c r="I34" s="58"/>
      <c r="J34" s="57"/>
      <c r="K34" s="58"/>
      <c r="L34" s="57"/>
      <c r="M34" s="58"/>
      <c r="N34" s="59"/>
      <c r="O34" s="211"/>
    </row>
    <row r="35" spans="2:15" x14ac:dyDescent="0.25">
      <c r="B35" s="477" t="s">
        <v>119</v>
      </c>
      <c r="C35" s="477"/>
      <c r="D35" s="476" t="s">
        <v>81</v>
      </c>
      <c r="E35" s="476" t="s">
        <v>82</v>
      </c>
      <c r="F35" s="476" t="s">
        <v>83</v>
      </c>
      <c r="G35" s="476" t="s">
        <v>82</v>
      </c>
      <c r="H35" s="476" t="s">
        <v>84</v>
      </c>
      <c r="I35" s="476" t="s">
        <v>82</v>
      </c>
      <c r="J35" s="476" t="s">
        <v>85</v>
      </c>
      <c r="K35" s="476" t="s">
        <v>82</v>
      </c>
      <c r="L35" s="476" t="s">
        <v>86</v>
      </c>
      <c r="M35" s="476" t="s">
        <v>82</v>
      </c>
      <c r="N35" s="476" t="s">
        <v>87</v>
      </c>
      <c r="O35" s="476" t="s">
        <v>88</v>
      </c>
    </row>
    <row r="36" spans="2:15" ht="76.900000000000006" customHeight="1" x14ac:dyDescent="0.25">
      <c r="B36" s="477"/>
      <c r="C36" s="477"/>
      <c r="D36" s="476"/>
      <c r="E36" s="476"/>
      <c r="F36" s="478"/>
      <c r="G36" s="476"/>
      <c r="H36" s="476"/>
      <c r="I36" s="476"/>
      <c r="J36" s="476"/>
      <c r="K36" s="476"/>
      <c r="L36" s="476" t="s">
        <v>89</v>
      </c>
      <c r="M36" s="476"/>
      <c r="N36" s="476" t="s">
        <v>90</v>
      </c>
      <c r="O36" s="476" t="s">
        <v>91</v>
      </c>
    </row>
    <row r="37" spans="2:15" ht="15.6" customHeight="1" x14ac:dyDescent="0.25">
      <c r="B37" s="477"/>
      <c r="C37" s="477"/>
      <c r="D37" s="476"/>
      <c r="E37" s="476"/>
      <c r="F37" s="478"/>
      <c r="G37" s="476"/>
      <c r="H37" s="476"/>
      <c r="I37" s="476"/>
      <c r="J37" s="476"/>
      <c r="K37" s="476"/>
      <c r="L37" s="476"/>
      <c r="M37" s="476"/>
      <c r="N37" s="476"/>
      <c r="O37" s="476"/>
    </row>
    <row r="38" spans="2:15" s="52" customFormat="1" ht="28.5" x14ac:dyDescent="0.25">
      <c r="B38" s="213">
        <v>1</v>
      </c>
      <c r="C38" s="214" t="s">
        <v>231</v>
      </c>
      <c r="D38" s="215">
        <v>0</v>
      </c>
      <c r="E38" s="216">
        <f t="shared" ref="E38:E44" si="5">D38/$D$52</f>
        <v>0</v>
      </c>
      <c r="F38" s="215">
        <v>0</v>
      </c>
      <c r="G38" s="216">
        <f t="shared" ref="G38:G44" si="6">F38/$F$52</f>
        <v>0</v>
      </c>
      <c r="H38" s="215">
        <v>0</v>
      </c>
      <c r="I38" s="216">
        <f t="shared" ref="I38:I44" si="7">H38/$H$52</f>
        <v>0</v>
      </c>
      <c r="J38" s="215">
        <v>0</v>
      </c>
      <c r="K38" s="216">
        <f t="shared" ref="K38:K44" si="8">J38/$J$52</f>
        <v>0</v>
      </c>
      <c r="L38" s="215">
        <v>0</v>
      </c>
      <c r="M38" s="216">
        <f t="shared" ref="M38:M44" si="9">L38/$L$52</f>
        <v>0</v>
      </c>
      <c r="N38" s="215">
        <v>0</v>
      </c>
      <c r="O38" s="217">
        <v>0</v>
      </c>
    </row>
    <row r="39" spans="2:15" s="52" customFormat="1" ht="28.5" x14ac:dyDescent="0.25">
      <c r="B39" s="213">
        <v>2</v>
      </c>
      <c r="C39" s="214" t="s">
        <v>120</v>
      </c>
      <c r="D39" s="215">
        <v>32000000</v>
      </c>
      <c r="E39" s="216">
        <f t="shared" si="5"/>
        <v>3.5937581235323091E-2</v>
      </c>
      <c r="F39" s="215">
        <v>0</v>
      </c>
      <c r="G39" s="216">
        <f t="shared" si="6"/>
        <v>0</v>
      </c>
      <c r="H39" s="215">
        <v>32000000</v>
      </c>
      <c r="I39" s="216">
        <f t="shared" si="7"/>
        <v>3.9036275893029618E-2</v>
      </c>
      <c r="J39" s="215">
        <v>0</v>
      </c>
      <c r="K39" s="216">
        <f t="shared" si="8"/>
        <v>0</v>
      </c>
      <c r="L39" s="215">
        <v>3835616.43</v>
      </c>
      <c r="M39" s="216">
        <f t="shared" si="9"/>
        <v>9.4664793716986856E-3</v>
      </c>
      <c r="N39" s="215">
        <v>0</v>
      </c>
      <c r="O39" s="217">
        <v>6</v>
      </c>
    </row>
    <row r="40" spans="2:15" s="52" customFormat="1" ht="28.5" x14ac:dyDescent="0.25">
      <c r="B40" s="220">
        <v>3</v>
      </c>
      <c r="C40" s="218" t="s">
        <v>121</v>
      </c>
      <c r="D40" s="215">
        <v>56527624.630000003</v>
      </c>
      <c r="E40" s="216">
        <f t="shared" si="5"/>
        <v>6.3483315693139863E-2</v>
      </c>
      <c r="F40" s="219">
        <v>0</v>
      </c>
      <c r="G40" s="216">
        <f t="shared" si="6"/>
        <v>0</v>
      </c>
      <c r="H40" s="219">
        <v>56527624.629999995</v>
      </c>
      <c r="I40" s="216">
        <f t="shared" si="7"/>
        <v>6.8957123457321759E-2</v>
      </c>
      <c r="J40" s="219">
        <v>0</v>
      </c>
      <c r="K40" s="216">
        <f t="shared" si="8"/>
        <v>0</v>
      </c>
      <c r="L40" s="219">
        <v>22686982.59</v>
      </c>
      <c r="M40" s="216">
        <f t="shared" si="9"/>
        <v>5.5992526003003439E-2</v>
      </c>
      <c r="N40" s="219">
        <v>0</v>
      </c>
      <c r="O40" s="221">
        <v>24</v>
      </c>
    </row>
    <row r="41" spans="2:15" s="52" customFormat="1" ht="28.5" x14ac:dyDescent="0.25">
      <c r="B41" s="213">
        <v>4</v>
      </c>
      <c r="C41" s="218" t="s">
        <v>122</v>
      </c>
      <c r="D41" s="215">
        <v>25196571.079999998</v>
      </c>
      <c r="E41" s="216">
        <f t="shared" si="5"/>
        <v>2.829699437622164E-2</v>
      </c>
      <c r="F41" s="219">
        <v>0</v>
      </c>
      <c r="G41" s="216">
        <f t="shared" si="6"/>
        <v>0</v>
      </c>
      <c r="H41" s="219">
        <v>19250000</v>
      </c>
      <c r="I41" s="216">
        <f t="shared" si="7"/>
        <v>2.3482759716900628E-2</v>
      </c>
      <c r="J41" s="219">
        <v>5946571.0799999982</v>
      </c>
      <c r="K41" s="216">
        <f t="shared" si="8"/>
        <v>8.4534476120820698E-2</v>
      </c>
      <c r="L41" s="219">
        <v>15679584.789999999</v>
      </c>
      <c r="M41" s="216">
        <f t="shared" si="9"/>
        <v>3.8697942998261549E-2</v>
      </c>
      <c r="N41" s="219">
        <v>0</v>
      </c>
      <c r="O41" s="221">
        <v>74</v>
      </c>
    </row>
    <row r="42" spans="2:15" s="52" customFormat="1" ht="28.5" x14ac:dyDescent="0.25">
      <c r="B42" s="220">
        <v>5</v>
      </c>
      <c r="C42" s="218" t="s">
        <v>123</v>
      </c>
      <c r="D42" s="215">
        <v>128855904.52</v>
      </c>
      <c r="E42" s="216">
        <f t="shared" si="5"/>
        <v>0.14471154801057926</v>
      </c>
      <c r="F42" s="219">
        <v>0</v>
      </c>
      <c r="G42" s="216">
        <f t="shared" si="6"/>
        <v>0</v>
      </c>
      <c r="H42" s="219">
        <v>123730000</v>
      </c>
      <c r="I42" s="216">
        <f t="shared" si="7"/>
        <v>0.15093620050764234</v>
      </c>
      <c r="J42" s="219">
        <v>5125904.5200000023</v>
      </c>
      <c r="K42" s="216">
        <f t="shared" si="8"/>
        <v>7.2868153329724794E-2</v>
      </c>
      <c r="L42" s="219">
        <v>53128178.5</v>
      </c>
      <c r="M42" s="216">
        <f t="shared" si="9"/>
        <v>0.13112281037605619</v>
      </c>
      <c r="N42" s="219">
        <v>0</v>
      </c>
      <c r="O42" s="221">
        <v>139</v>
      </c>
    </row>
    <row r="43" spans="2:15" s="52" customFormat="1" ht="28.5" x14ac:dyDescent="0.25">
      <c r="B43" s="213">
        <v>6</v>
      </c>
      <c r="C43" s="218" t="s">
        <v>124</v>
      </c>
      <c r="D43" s="215">
        <v>19500000</v>
      </c>
      <c r="E43" s="216">
        <f t="shared" si="5"/>
        <v>2.1899463565275008E-2</v>
      </c>
      <c r="F43" s="219">
        <v>0</v>
      </c>
      <c r="G43" s="216">
        <f t="shared" si="6"/>
        <v>0</v>
      </c>
      <c r="H43" s="219">
        <v>19500000</v>
      </c>
      <c r="I43" s="216">
        <f t="shared" si="7"/>
        <v>2.3787730622314922E-2</v>
      </c>
      <c r="J43" s="219">
        <v>0</v>
      </c>
      <c r="K43" s="216">
        <f t="shared" si="8"/>
        <v>0</v>
      </c>
      <c r="L43" s="219">
        <v>6760273.9900000002</v>
      </c>
      <c r="M43" s="216">
        <f t="shared" si="9"/>
        <v>1.6684669971904924E-2</v>
      </c>
      <c r="N43" s="219">
        <v>0</v>
      </c>
      <c r="O43" s="221">
        <v>12</v>
      </c>
    </row>
    <row r="44" spans="2:15" s="52" customFormat="1" ht="28.5" x14ac:dyDescent="0.25">
      <c r="B44" s="220">
        <v>7</v>
      </c>
      <c r="C44" s="218" t="s">
        <v>125</v>
      </c>
      <c r="D44" s="215">
        <v>39871954.630000003</v>
      </c>
      <c r="E44" s="216">
        <f t="shared" si="5"/>
        <v>4.4778175266460683E-2</v>
      </c>
      <c r="F44" s="219">
        <v>0</v>
      </c>
      <c r="G44" s="216">
        <f t="shared" si="6"/>
        <v>0</v>
      </c>
      <c r="H44" s="219">
        <v>39871954.630000018</v>
      </c>
      <c r="I44" s="216">
        <f t="shared" si="7"/>
        <v>4.8639144416595011E-2</v>
      </c>
      <c r="J44" s="219">
        <v>0</v>
      </c>
      <c r="K44" s="216">
        <f t="shared" si="8"/>
        <v>0</v>
      </c>
      <c r="L44" s="219">
        <v>16335582.699999999</v>
      </c>
      <c r="M44" s="216">
        <f t="shared" si="9"/>
        <v>4.0316976286971402E-2</v>
      </c>
      <c r="N44" s="219">
        <v>0</v>
      </c>
      <c r="O44" s="221">
        <v>31</v>
      </c>
    </row>
    <row r="45" spans="2:15" ht="17.25" x14ac:dyDescent="0.25">
      <c r="B45" s="222"/>
      <c r="C45" s="222"/>
      <c r="D45" s="223"/>
      <c r="E45" s="224"/>
      <c r="F45" s="223"/>
      <c r="G45" s="224"/>
      <c r="H45" s="223"/>
      <c r="I45" s="224"/>
      <c r="J45" s="223"/>
      <c r="K45" s="224"/>
      <c r="L45" s="223"/>
      <c r="M45" s="224" t="s">
        <v>126</v>
      </c>
      <c r="N45" s="223"/>
      <c r="O45" s="225"/>
    </row>
    <row r="46" spans="2:15" s="66" customFormat="1" ht="30.75" x14ac:dyDescent="0.25">
      <c r="B46" s="241" t="s">
        <v>127</v>
      </c>
      <c r="C46" s="242"/>
      <c r="D46" s="243">
        <f>SUM(D38:D45)</f>
        <v>301952054.86000001</v>
      </c>
      <c r="E46" s="244">
        <f t="shared" ref="E46" si="10">D46/$D$52</f>
        <v>0.33910707814699953</v>
      </c>
      <c r="F46" s="243">
        <f>SUM(F38:F44)</f>
        <v>0</v>
      </c>
      <c r="G46" s="244">
        <f t="shared" ref="G46" si="11">F46/$F$52</f>
        <v>0</v>
      </c>
      <c r="H46" s="243">
        <f>SUM(H38:H44)</f>
        <v>290879579.25999999</v>
      </c>
      <c r="I46" s="244">
        <f t="shared" ref="I46" si="12">H46/$H$52</f>
        <v>0.35483923461380423</v>
      </c>
      <c r="J46" s="243">
        <f>SUM(J38:J44)</f>
        <v>11072475.600000001</v>
      </c>
      <c r="K46" s="244">
        <f t="shared" ref="K46" si="13">J46/$J$52</f>
        <v>0.15740262945054551</v>
      </c>
      <c r="L46" s="243">
        <f>SUM(L38:L44)</f>
        <v>118426219</v>
      </c>
      <c r="M46" s="244">
        <f t="shared" ref="M46" si="14">L46/$L$52</f>
        <v>0.29228140500789623</v>
      </c>
      <c r="N46" s="243">
        <f>SUM(N38:N44)</f>
        <v>0</v>
      </c>
      <c r="O46" s="245">
        <f>SUM(O38:O44)</f>
        <v>286</v>
      </c>
    </row>
    <row r="47" spans="2:15" ht="17.25" hidden="1" x14ac:dyDescent="0.25">
      <c r="B47" s="231"/>
      <c r="C47" s="231"/>
      <c r="D47" s="232"/>
      <c r="E47" s="233"/>
      <c r="F47" s="232"/>
      <c r="G47" s="233"/>
      <c r="H47" s="232"/>
      <c r="I47" s="233"/>
      <c r="J47" s="232"/>
      <c r="K47" s="233"/>
      <c r="L47" s="232"/>
      <c r="M47" s="233"/>
      <c r="N47" s="232"/>
      <c r="O47" s="234"/>
    </row>
    <row r="48" spans="2:15" ht="17.25" hidden="1" x14ac:dyDescent="0.25">
      <c r="B48" s="231"/>
      <c r="C48" s="231"/>
      <c r="D48" s="232"/>
      <c r="E48" s="233"/>
      <c r="F48" s="232"/>
      <c r="G48" s="233"/>
      <c r="H48" s="232"/>
      <c r="I48" s="233"/>
      <c r="J48" s="232"/>
      <c r="K48" s="233"/>
      <c r="L48" s="232"/>
      <c r="M48" s="233"/>
      <c r="N48" s="232"/>
      <c r="O48" s="234"/>
    </row>
    <row r="49" spans="2:15" ht="17.25" hidden="1" x14ac:dyDescent="0.25">
      <c r="B49" s="231" t="s">
        <v>128</v>
      </c>
      <c r="C49" s="231"/>
      <c r="D49" s="232">
        <v>0</v>
      </c>
      <c r="E49" s="233">
        <v>0</v>
      </c>
      <c r="F49" s="232">
        <v>0</v>
      </c>
      <c r="G49" s="233">
        <v>0</v>
      </c>
      <c r="H49" s="232">
        <v>0</v>
      </c>
      <c r="I49" s="233">
        <v>0</v>
      </c>
      <c r="J49" s="232">
        <v>0</v>
      </c>
      <c r="K49" s="233">
        <v>0</v>
      </c>
      <c r="L49" s="232">
        <v>0</v>
      </c>
      <c r="M49" s="233">
        <v>0</v>
      </c>
      <c r="N49" s="232">
        <v>0</v>
      </c>
      <c r="O49" s="234">
        <v>0</v>
      </c>
    </row>
    <row r="50" spans="2:15" ht="17.25" x14ac:dyDescent="0.25">
      <c r="B50" s="231"/>
      <c r="C50" s="231"/>
      <c r="D50" s="232"/>
      <c r="E50" s="233"/>
      <c r="F50" s="232"/>
      <c r="G50" s="233"/>
      <c r="H50" s="232"/>
      <c r="I50" s="233"/>
      <c r="J50" s="232"/>
      <c r="K50" s="233"/>
      <c r="L50" s="232"/>
      <c r="M50" s="233"/>
      <c r="N50" s="232"/>
      <c r="O50" s="234"/>
    </row>
    <row r="51" spans="2:15" ht="17.25" x14ac:dyDescent="0.25">
      <c r="B51" s="231"/>
      <c r="C51" s="231"/>
      <c r="D51" s="232"/>
      <c r="E51" s="233"/>
      <c r="F51" s="232"/>
      <c r="G51" s="233"/>
      <c r="H51" s="232"/>
      <c r="I51" s="233"/>
      <c r="J51" s="232"/>
      <c r="K51" s="233"/>
      <c r="L51" s="232"/>
      <c r="M51" s="233"/>
      <c r="N51" s="232"/>
      <c r="O51" s="234"/>
    </row>
    <row r="52" spans="2:15" s="66" customFormat="1" ht="30.75" x14ac:dyDescent="0.25">
      <c r="B52" s="241" t="s">
        <v>129</v>
      </c>
      <c r="C52" s="242"/>
      <c r="D52" s="243">
        <f>D33+D46</f>
        <v>890432769.82000005</v>
      </c>
      <c r="E52" s="244">
        <f>E46+E33</f>
        <v>1</v>
      </c>
      <c r="F52" s="243">
        <f>F33+F46</f>
        <v>337519.56</v>
      </c>
      <c r="G52" s="244">
        <f>G46+G33</f>
        <v>1</v>
      </c>
      <c r="H52" s="243">
        <f>H33+H46</f>
        <v>819750328.84000015</v>
      </c>
      <c r="I52" s="244">
        <f>I46+I33</f>
        <v>1</v>
      </c>
      <c r="J52" s="243">
        <f>J33+J46</f>
        <v>70344921.420000002</v>
      </c>
      <c r="K52" s="244">
        <f>K46+K33</f>
        <v>1</v>
      </c>
      <c r="L52" s="243">
        <f>L33+L46</f>
        <v>405178765.98000008</v>
      </c>
      <c r="M52" s="244">
        <f>M46+M33</f>
        <v>1</v>
      </c>
      <c r="N52" s="243">
        <f>N33+N46</f>
        <v>537936.92000000004</v>
      </c>
      <c r="O52" s="245">
        <f>O33+O46</f>
        <v>1864</v>
      </c>
    </row>
    <row r="53" spans="2:15" ht="15.75" x14ac:dyDescent="0.25">
      <c r="B53" s="64"/>
      <c r="C53" s="64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</row>
    <row r="54" spans="2:15" ht="27.75" x14ac:dyDescent="0.25">
      <c r="B54" s="60"/>
      <c r="C54" s="61"/>
      <c r="D54" s="62"/>
      <c r="E54" s="62"/>
      <c r="F54" s="62"/>
      <c r="G54" s="61"/>
      <c r="H54" s="62"/>
      <c r="I54" s="61"/>
      <c r="J54" s="62"/>
      <c r="K54" s="61"/>
      <c r="L54" s="61"/>
      <c r="M54" s="61"/>
      <c r="N54" s="61"/>
      <c r="O54" s="61"/>
    </row>
    <row r="55" spans="2:15" x14ac:dyDescent="0.25">
      <c r="D55" s="63"/>
      <c r="E55" s="63"/>
      <c r="F55" s="63"/>
      <c r="H55" s="63"/>
      <c r="J55" s="63"/>
      <c r="L55" s="63"/>
    </row>
    <row r="56" spans="2:15" x14ac:dyDescent="0.25">
      <c r="D56" s="63"/>
      <c r="E56" s="63"/>
      <c r="F56" s="63"/>
      <c r="H56" s="63"/>
      <c r="J56" s="63"/>
      <c r="L56" s="63"/>
    </row>
    <row r="57" spans="2:15" ht="15.75" x14ac:dyDescent="0.25">
      <c r="B57" s="64"/>
      <c r="C57" s="64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</row>
    <row r="58" spans="2:15" ht="27.75" x14ac:dyDescent="0.25">
      <c r="B58" s="60"/>
      <c r="C58" s="61"/>
      <c r="D58" s="62"/>
      <c r="E58" s="62"/>
      <c r="F58" s="62"/>
      <c r="G58" s="61"/>
      <c r="H58" s="62"/>
      <c r="I58" s="61"/>
      <c r="J58" s="62"/>
      <c r="K58" s="61"/>
      <c r="L58" s="62"/>
      <c r="M58" s="61"/>
      <c r="N58" s="61"/>
      <c r="O58" s="61"/>
    </row>
    <row r="59" spans="2:15" x14ac:dyDescent="0.25">
      <c r="D59" s="63"/>
      <c r="E59" s="63"/>
      <c r="F59" s="63"/>
      <c r="H59" s="63"/>
      <c r="J59" s="63"/>
      <c r="L59" s="63"/>
    </row>
    <row r="60" spans="2:15" x14ac:dyDescent="0.25">
      <c r="D60" s="63"/>
      <c r="E60" s="63"/>
      <c r="F60" s="63"/>
      <c r="H60" s="63"/>
      <c r="J60" s="63"/>
      <c r="L60" s="63"/>
    </row>
  </sheetData>
  <mergeCells count="27">
    <mergeCell ref="B35:C37"/>
    <mergeCell ref="D35:D37"/>
    <mergeCell ref="E35:E37"/>
    <mergeCell ref="F35:F37"/>
    <mergeCell ref="G35:G37"/>
    <mergeCell ref="O3:O5"/>
    <mergeCell ref="H35:H37"/>
    <mergeCell ref="I35:I37"/>
    <mergeCell ref="J35:J37"/>
    <mergeCell ref="K35:K37"/>
    <mergeCell ref="L35:L37"/>
    <mergeCell ref="N3:N5"/>
    <mergeCell ref="M35:M37"/>
    <mergeCell ref="N35:N37"/>
    <mergeCell ref="O35:O37"/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BE26-6CDD-4C6B-8C6B-46B2FC0005E0}">
  <sheetPr>
    <pageSetUpPr fitToPage="1"/>
  </sheetPr>
  <dimension ref="B1:O60"/>
  <sheetViews>
    <sheetView showGridLines="0" zoomScale="51" zoomScaleNormal="51" workbookViewId="0">
      <selection activeCell="B1" sqref="B1:L1"/>
    </sheetView>
  </sheetViews>
  <sheetFormatPr baseColWidth="10" defaultColWidth="11.42578125" defaultRowHeight="12.75" x14ac:dyDescent="0.25"/>
  <cols>
    <col min="1" max="1" width="4.85546875" style="51" customWidth="1"/>
    <col min="2" max="2" width="5.140625" style="51" customWidth="1"/>
    <col min="3" max="3" width="79.28515625" style="51" customWidth="1"/>
    <col min="4" max="4" width="27.5703125" style="51" customWidth="1"/>
    <col min="5" max="5" width="16.28515625" style="51" customWidth="1"/>
    <col min="6" max="6" width="26.5703125" style="51" customWidth="1"/>
    <col min="7" max="7" width="14" style="51" bestFit="1" customWidth="1"/>
    <col min="8" max="8" width="29.42578125" style="51" customWidth="1"/>
    <col min="9" max="9" width="15.42578125" style="51" customWidth="1"/>
    <col min="10" max="10" width="27.28515625" style="51" customWidth="1"/>
    <col min="11" max="11" width="14" style="51" bestFit="1" customWidth="1"/>
    <col min="12" max="12" width="27" style="51" customWidth="1"/>
    <col min="13" max="13" width="14" style="51" bestFit="1" customWidth="1"/>
    <col min="14" max="14" width="22.7109375" style="51" customWidth="1"/>
    <col min="15" max="15" width="22.42578125" style="51" customWidth="1"/>
    <col min="16" max="16" width="15.28515625" style="51" bestFit="1" customWidth="1"/>
    <col min="17" max="16384" width="11.42578125" style="51"/>
  </cols>
  <sheetData>
    <row r="1" spans="2:15" ht="95.25" customHeight="1" x14ac:dyDescent="0.25">
      <c r="B1" s="474" t="s">
        <v>410</v>
      </c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207"/>
    </row>
    <row r="2" spans="2:15" x14ac:dyDescent="0.25">
      <c r="C2" s="208"/>
      <c r="I2" s="209"/>
    </row>
    <row r="3" spans="2:15" ht="31.9" customHeight="1" x14ac:dyDescent="0.25">
      <c r="B3" s="477" t="s">
        <v>80</v>
      </c>
      <c r="C3" s="477"/>
      <c r="D3" s="476" t="s">
        <v>81</v>
      </c>
      <c r="E3" s="476" t="s">
        <v>82</v>
      </c>
      <c r="F3" s="476" t="s">
        <v>83</v>
      </c>
      <c r="G3" s="476" t="s">
        <v>82</v>
      </c>
      <c r="H3" s="476" t="s">
        <v>84</v>
      </c>
      <c r="I3" s="476" t="s">
        <v>82</v>
      </c>
      <c r="J3" s="476" t="s">
        <v>85</v>
      </c>
      <c r="K3" s="476" t="s">
        <v>82</v>
      </c>
      <c r="L3" s="476" t="s">
        <v>86</v>
      </c>
      <c r="M3" s="476" t="s">
        <v>82</v>
      </c>
      <c r="N3" s="476" t="s">
        <v>87</v>
      </c>
      <c r="O3" s="476" t="s">
        <v>88</v>
      </c>
    </row>
    <row r="4" spans="2:15" ht="27.6" customHeight="1" x14ac:dyDescent="0.25">
      <c r="B4" s="477"/>
      <c r="C4" s="477"/>
      <c r="D4" s="476"/>
      <c r="E4" s="476"/>
      <c r="F4" s="478"/>
      <c r="G4" s="476"/>
      <c r="H4" s="476"/>
      <c r="I4" s="476"/>
      <c r="J4" s="476"/>
      <c r="K4" s="476"/>
      <c r="L4" s="476" t="s">
        <v>89</v>
      </c>
      <c r="M4" s="476"/>
      <c r="N4" s="476" t="s">
        <v>90</v>
      </c>
      <c r="O4" s="476" t="s">
        <v>91</v>
      </c>
    </row>
    <row r="5" spans="2:15" ht="15.6" customHeight="1" x14ac:dyDescent="0.25">
      <c r="B5" s="477"/>
      <c r="C5" s="477"/>
      <c r="D5" s="476"/>
      <c r="E5" s="476"/>
      <c r="F5" s="478"/>
      <c r="G5" s="476"/>
      <c r="H5" s="476"/>
      <c r="I5" s="476"/>
      <c r="J5" s="476"/>
      <c r="K5" s="476"/>
      <c r="L5" s="476"/>
      <c r="M5" s="476"/>
      <c r="N5" s="476"/>
      <c r="O5" s="476"/>
    </row>
    <row r="6" spans="2:15" s="52" customFormat="1" ht="28.5" x14ac:dyDescent="0.25">
      <c r="B6" s="213">
        <v>1</v>
      </c>
      <c r="C6" s="214" t="s">
        <v>92</v>
      </c>
      <c r="D6" s="215">
        <v>45651068.240000002</v>
      </c>
      <c r="E6" s="216">
        <f t="shared" ref="E6:E31" si="0">D6/$D$52</f>
        <v>1.1266557231713143E-2</v>
      </c>
      <c r="F6" s="215">
        <v>397817.08</v>
      </c>
      <c r="G6" s="216">
        <f t="shared" ref="G6:G31" si="1">F6/$F$52</f>
        <v>8.2932756825016135E-3</v>
      </c>
      <c r="H6" s="215">
        <v>40991057.909999989</v>
      </c>
      <c r="I6" s="216">
        <f t="shared" ref="I6:I31" si="2">H6/$H$52</f>
        <v>1.1525096105180061E-2</v>
      </c>
      <c r="J6" s="215">
        <v>4262193.25</v>
      </c>
      <c r="K6" s="216">
        <f t="shared" ref="K6:K31" si="3">J6/$J$52</f>
        <v>9.5295117094345641E-3</v>
      </c>
      <c r="L6" s="215">
        <v>24747891.010000002</v>
      </c>
      <c r="M6" s="216">
        <f t="shared" ref="M6:M31" si="4">L6/$L$52</f>
        <v>1.2078870925160879E-2</v>
      </c>
      <c r="N6" s="215">
        <v>223504.02</v>
      </c>
      <c r="O6" s="217">
        <v>255</v>
      </c>
    </row>
    <row r="7" spans="2:15" s="52" customFormat="1" ht="28.5" x14ac:dyDescent="0.25">
      <c r="B7" s="213">
        <v>2</v>
      </c>
      <c r="C7" s="214" t="s">
        <v>93</v>
      </c>
      <c r="D7" s="215">
        <v>7527151.9699999997</v>
      </c>
      <c r="E7" s="216">
        <f t="shared" si="0"/>
        <v>1.8576802631641402E-3</v>
      </c>
      <c r="F7" s="215">
        <v>25552.949999999997</v>
      </c>
      <c r="G7" s="216">
        <f t="shared" si="1"/>
        <v>5.3270125770160388E-4</v>
      </c>
      <c r="H7" s="215">
        <v>3374751.3099999996</v>
      </c>
      <c r="I7" s="216">
        <f t="shared" si="2"/>
        <v>9.4884921643712504E-4</v>
      </c>
      <c r="J7" s="215">
        <v>4126847.71</v>
      </c>
      <c r="K7" s="216">
        <f t="shared" si="3"/>
        <v>9.2269029743074684E-3</v>
      </c>
      <c r="L7" s="215">
        <v>5665592.3899999997</v>
      </c>
      <c r="M7" s="216">
        <f t="shared" si="4"/>
        <v>2.7652440834546785E-3</v>
      </c>
      <c r="N7" s="215">
        <v>8721.83</v>
      </c>
      <c r="O7" s="217">
        <v>17</v>
      </c>
    </row>
    <row r="8" spans="2:15" s="52" customFormat="1" ht="28.5" x14ac:dyDescent="0.25">
      <c r="B8" s="213">
        <v>3</v>
      </c>
      <c r="C8" s="214" t="s">
        <v>94</v>
      </c>
      <c r="D8" s="215">
        <v>97368290.530000001</v>
      </c>
      <c r="E8" s="216">
        <f t="shared" si="0"/>
        <v>2.4030224485505222E-2</v>
      </c>
      <c r="F8" s="215">
        <v>608429.44999999995</v>
      </c>
      <c r="G8" s="216">
        <f t="shared" si="1"/>
        <v>1.2683902768083339E-2</v>
      </c>
      <c r="H8" s="215">
        <v>60381203.710000008</v>
      </c>
      <c r="I8" s="216">
        <f t="shared" si="2"/>
        <v>1.6976853274490302E-2</v>
      </c>
      <c r="J8" s="215">
        <v>36378657.369999997</v>
      </c>
      <c r="K8" s="216">
        <f t="shared" si="3"/>
        <v>8.1336256018171627E-2</v>
      </c>
      <c r="L8" s="215">
        <v>66396968.789999999</v>
      </c>
      <c r="M8" s="216">
        <f t="shared" si="4"/>
        <v>3.2406818646173813E-2</v>
      </c>
      <c r="N8" s="215">
        <v>382175.71</v>
      </c>
      <c r="O8" s="217">
        <v>1409</v>
      </c>
    </row>
    <row r="9" spans="2:15" s="52" customFormat="1" ht="28.5" x14ac:dyDescent="0.25">
      <c r="B9" s="213">
        <v>4</v>
      </c>
      <c r="C9" s="214" t="s">
        <v>95</v>
      </c>
      <c r="D9" s="215">
        <v>103371262.45</v>
      </c>
      <c r="E9" s="216">
        <f t="shared" si="0"/>
        <v>2.5511741332854401E-2</v>
      </c>
      <c r="F9" s="215">
        <v>75222.8</v>
      </c>
      <c r="G9" s="216">
        <f t="shared" si="1"/>
        <v>1.5681665000650108E-3</v>
      </c>
      <c r="H9" s="215">
        <v>94366327.210000008</v>
      </c>
      <c r="I9" s="216">
        <f t="shared" si="2"/>
        <v>2.653215227028325E-2</v>
      </c>
      <c r="J9" s="215">
        <v>8929712.4400000032</v>
      </c>
      <c r="K9" s="216">
        <f t="shared" si="3"/>
        <v>1.9965260669225528E-2</v>
      </c>
      <c r="L9" s="215">
        <v>54283848.350000001</v>
      </c>
      <c r="M9" s="216">
        <f t="shared" si="4"/>
        <v>2.6494685841137351E-2</v>
      </c>
      <c r="N9" s="215">
        <v>121752.08</v>
      </c>
      <c r="O9" s="217">
        <v>388</v>
      </c>
    </row>
    <row r="10" spans="2:15" s="52" customFormat="1" ht="28.5" x14ac:dyDescent="0.25">
      <c r="B10" s="213">
        <v>5</v>
      </c>
      <c r="C10" s="214" t="s">
        <v>96</v>
      </c>
      <c r="D10" s="215">
        <v>1684413.04</v>
      </c>
      <c r="E10" s="216">
        <f t="shared" si="0"/>
        <v>4.1570847405440514E-4</v>
      </c>
      <c r="F10" s="215">
        <v>20467.97</v>
      </c>
      <c r="G10" s="216">
        <f t="shared" si="1"/>
        <v>4.2669489673789914E-4</v>
      </c>
      <c r="H10" s="215">
        <v>252825.11000000002</v>
      </c>
      <c r="I10" s="216">
        <f t="shared" si="2"/>
        <v>7.1084617941560252E-5</v>
      </c>
      <c r="J10" s="215">
        <v>1411119.96</v>
      </c>
      <c r="K10" s="216">
        <f t="shared" si="3"/>
        <v>3.155015128006416E-3</v>
      </c>
      <c r="L10" s="215">
        <v>1684413.04</v>
      </c>
      <c r="M10" s="216">
        <f t="shared" si="4"/>
        <v>8.2212289065749556E-4</v>
      </c>
      <c r="N10" s="215">
        <v>9666.8700000000008</v>
      </c>
      <c r="O10" s="217">
        <v>22</v>
      </c>
    </row>
    <row r="11" spans="2:15" s="52" customFormat="1" ht="28.5" x14ac:dyDescent="0.25">
      <c r="B11" s="213">
        <v>6</v>
      </c>
      <c r="C11" s="214" t="s">
        <v>97</v>
      </c>
      <c r="D11" s="215">
        <v>133845313.12</v>
      </c>
      <c r="E11" s="216">
        <f t="shared" si="0"/>
        <v>3.3032652654154976E-2</v>
      </c>
      <c r="F11" s="215">
        <v>0</v>
      </c>
      <c r="G11" s="216">
        <f t="shared" si="1"/>
        <v>0</v>
      </c>
      <c r="H11" s="215">
        <v>126430140.32999998</v>
      </c>
      <c r="I11" s="216">
        <f t="shared" si="2"/>
        <v>3.5547253283726044E-2</v>
      </c>
      <c r="J11" s="215">
        <v>7415172.79</v>
      </c>
      <c r="K11" s="216">
        <f t="shared" si="3"/>
        <v>1.6579017370877202E-2</v>
      </c>
      <c r="L11" s="215">
        <v>64254448.5</v>
      </c>
      <c r="M11" s="216">
        <f t="shared" si="4"/>
        <v>3.136110424461163E-2</v>
      </c>
      <c r="N11" s="215">
        <v>44523.49</v>
      </c>
      <c r="O11" s="217">
        <v>122</v>
      </c>
    </row>
    <row r="12" spans="2:15" s="52" customFormat="1" ht="28.5" x14ac:dyDescent="0.25">
      <c r="B12" s="213">
        <v>7</v>
      </c>
      <c r="C12" s="214" t="s">
        <v>98</v>
      </c>
      <c r="D12" s="215">
        <v>6771228.3200000003</v>
      </c>
      <c r="E12" s="216">
        <f t="shared" si="0"/>
        <v>1.6711203995316811E-3</v>
      </c>
      <c r="F12" s="215">
        <v>13153.6</v>
      </c>
      <c r="G12" s="216">
        <f t="shared" si="1"/>
        <v>2.7421253762496378E-4</v>
      </c>
      <c r="H12" s="215">
        <v>3728865.0399999996</v>
      </c>
      <c r="I12" s="216">
        <f t="shared" si="2"/>
        <v>1.0484122669779151E-3</v>
      </c>
      <c r="J12" s="215">
        <v>3029209.68</v>
      </c>
      <c r="K12" s="216">
        <f t="shared" si="3"/>
        <v>6.7727781033608764E-3</v>
      </c>
      <c r="L12" s="215">
        <v>6645566.1299999999</v>
      </c>
      <c r="M12" s="216">
        <f t="shared" si="4"/>
        <v>3.2435465097391705E-3</v>
      </c>
      <c r="N12" s="215">
        <v>19788.36</v>
      </c>
      <c r="O12" s="217">
        <v>65</v>
      </c>
    </row>
    <row r="13" spans="2:15" s="52" customFormat="1" ht="28.5" x14ac:dyDescent="0.25">
      <c r="B13" s="213">
        <v>8</v>
      </c>
      <c r="C13" s="214" t="s">
        <v>99</v>
      </c>
      <c r="D13" s="215">
        <v>67271848.560000002</v>
      </c>
      <c r="E13" s="216">
        <f t="shared" si="0"/>
        <v>1.6602505945748695E-2</v>
      </c>
      <c r="F13" s="215">
        <v>168242.35</v>
      </c>
      <c r="G13" s="216">
        <f t="shared" si="1"/>
        <v>3.5073410875720201E-3</v>
      </c>
      <c r="H13" s="215">
        <v>66743609.420000002</v>
      </c>
      <c r="I13" s="216">
        <f t="shared" si="2"/>
        <v>1.8765715065491011E-2</v>
      </c>
      <c r="J13" s="215">
        <v>359996.79000000004</v>
      </c>
      <c r="K13" s="216">
        <f t="shared" si="3"/>
        <v>8.0488927283244515E-4</v>
      </c>
      <c r="L13" s="215">
        <v>14485783.449999999</v>
      </c>
      <c r="M13" s="216">
        <f t="shared" si="4"/>
        <v>7.0701745240303463E-3</v>
      </c>
      <c r="N13" s="215">
        <v>6479.52</v>
      </c>
      <c r="O13" s="217">
        <v>49</v>
      </c>
    </row>
    <row r="14" spans="2:15" s="52" customFormat="1" ht="28.5" x14ac:dyDescent="0.25">
      <c r="B14" s="213">
        <v>9</v>
      </c>
      <c r="C14" s="214" t="s">
        <v>100</v>
      </c>
      <c r="D14" s="215">
        <v>4178744.78</v>
      </c>
      <c r="E14" s="216">
        <f t="shared" si="0"/>
        <v>1.0313026405664794E-3</v>
      </c>
      <c r="F14" s="215">
        <v>222754.12</v>
      </c>
      <c r="G14" s="216">
        <f t="shared" si="1"/>
        <v>4.643745629456247E-3</v>
      </c>
      <c r="H14" s="215">
        <v>3955990.66</v>
      </c>
      <c r="I14" s="216">
        <f t="shared" si="2"/>
        <v>1.1122711847983801E-3</v>
      </c>
      <c r="J14" s="215">
        <v>0</v>
      </c>
      <c r="K14" s="216">
        <f t="shared" si="3"/>
        <v>0</v>
      </c>
      <c r="L14" s="215">
        <v>2067832.69</v>
      </c>
      <c r="M14" s="216">
        <f t="shared" si="4"/>
        <v>1.0092611183411789E-3</v>
      </c>
      <c r="N14" s="215">
        <v>8290.64</v>
      </c>
      <c r="O14" s="217">
        <v>31</v>
      </c>
    </row>
    <row r="15" spans="2:15" s="52" customFormat="1" ht="28.5" x14ac:dyDescent="0.25">
      <c r="B15" s="213">
        <v>10</v>
      </c>
      <c r="C15" s="214" t="s">
        <v>101</v>
      </c>
      <c r="D15" s="215">
        <v>47928900.109999999</v>
      </c>
      <c r="E15" s="216">
        <f t="shared" si="0"/>
        <v>1.1828719829807368E-2</v>
      </c>
      <c r="F15" s="215">
        <v>14831.2</v>
      </c>
      <c r="G15" s="216">
        <f t="shared" si="1"/>
        <v>3.0918539320211677E-4</v>
      </c>
      <c r="H15" s="215">
        <v>37777031.729999989</v>
      </c>
      <c r="I15" s="216">
        <f t="shared" si="2"/>
        <v>1.062143656337477E-2</v>
      </c>
      <c r="J15" s="215">
        <v>10137037.18</v>
      </c>
      <c r="K15" s="216">
        <f t="shared" si="3"/>
        <v>2.2664625660927862E-2</v>
      </c>
      <c r="L15" s="215">
        <v>37405035.93</v>
      </c>
      <c r="M15" s="216">
        <f t="shared" si="4"/>
        <v>1.8256529445960051E-2</v>
      </c>
      <c r="N15" s="215">
        <v>162346.57</v>
      </c>
      <c r="O15" s="217">
        <v>184</v>
      </c>
    </row>
    <row r="16" spans="2:15" s="52" customFormat="1" ht="28.5" x14ac:dyDescent="0.25">
      <c r="B16" s="213">
        <v>11</v>
      </c>
      <c r="C16" s="214" t="s">
        <v>102</v>
      </c>
      <c r="D16" s="215">
        <v>9515388.3000000007</v>
      </c>
      <c r="E16" s="216">
        <f t="shared" si="0"/>
        <v>2.3483714838898068E-3</v>
      </c>
      <c r="F16" s="215">
        <v>420746.85000000003</v>
      </c>
      <c r="G16" s="216">
        <f t="shared" si="1"/>
        <v>8.7712916187363162E-3</v>
      </c>
      <c r="H16" s="215">
        <v>2928289.8</v>
      </c>
      <c r="I16" s="216">
        <f t="shared" si="2"/>
        <v>8.233215508347564E-4</v>
      </c>
      <c r="J16" s="215">
        <v>6166351.6499999994</v>
      </c>
      <c r="K16" s="216">
        <f t="shared" si="3"/>
        <v>1.3786873754062215E-2</v>
      </c>
      <c r="L16" s="215">
        <v>8707481.0399999991</v>
      </c>
      <c r="M16" s="216">
        <f t="shared" si="4"/>
        <v>4.2499192970805637E-3</v>
      </c>
      <c r="N16" s="215">
        <v>104424.12</v>
      </c>
      <c r="O16" s="217">
        <v>204</v>
      </c>
    </row>
    <row r="17" spans="2:15" s="52" customFormat="1" ht="28.5" x14ac:dyDescent="0.25">
      <c r="B17" s="213">
        <v>12</v>
      </c>
      <c r="C17" s="214" t="s">
        <v>103</v>
      </c>
      <c r="D17" s="215">
        <v>48925550.600000001</v>
      </c>
      <c r="E17" s="216">
        <f t="shared" si="0"/>
        <v>1.2074690410968076E-2</v>
      </c>
      <c r="F17" s="215">
        <v>0</v>
      </c>
      <c r="G17" s="216">
        <f t="shared" si="1"/>
        <v>0</v>
      </c>
      <c r="H17" s="215">
        <v>22005917.469999999</v>
      </c>
      <c r="I17" s="216">
        <f t="shared" si="2"/>
        <v>6.1872107395046965E-3</v>
      </c>
      <c r="J17" s="215">
        <v>26919633.129999999</v>
      </c>
      <c r="K17" s="216">
        <f t="shared" si="3"/>
        <v>6.0187547602638058E-2</v>
      </c>
      <c r="L17" s="215">
        <v>40477128.520000003</v>
      </c>
      <c r="M17" s="216">
        <f t="shared" si="4"/>
        <v>1.9755946501326872E-2</v>
      </c>
      <c r="N17" s="215">
        <v>273409.17</v>
      </c>
      <c r="O17" s="217">
        <v>163</v>
      </c>
    </row>
    <row r="18" spans="2:15" s="52" customFormat="1" ht="28.5" x14ac:dyDescent="0.25">
      <c r="B18" s="213">
        <v>13</v>
      </c>
      <c r="C18" s="214" t="s">
        <v>104</v>
      </c>
      <c r="D18" s="215">
        <v>148109483.66999999</v>
      </c>
      <c r="E18" s="216">
        <f t="shared" si="0"/>
        <v>3.6553010447747149E-2</v>
      </c>
      <c r="F18" s="215">
        <v>100106.3</v>
      </c>
      <c r="G18" s="216">
        <f t="shared" si="1"/>
        <v>2.0869117621978707E-3</v>
      </c>
      <c r="H18" s="215">
        <v>139440776.55000001</v>
      </c>
      <c r="I18" s="216">
        <f t="shared" si="2"/>
        <v>3.9205339716973625E-2</v>
      </c>
      <c r="J18" s="215">
        <v>8568600.8200000003</v>
      </c>
      <c r="K18" s="216">
        <f t="shared" si="3"/>
        <v>1.9157878833312075E-2</v>
      </c>
      <c r="L18" s="215">
        <v>80389358.209999993</v>
      </c>
      <c r="M18" s="216">
        <f t="shared" si="4"/>
        <v>3.9236179001384403E-2</v>
      </c>
      <c r="N18" s="215">
        <v>173839.82</v>
      </c>
      <c r="O18" s="217">
        <v>83</v>
      </c>
    </row>
    <row r="19" spans="2:15" s="52" customFormat="1" ht="28.5" x14ac:dyDescent="0.25">
      <c r="B19" s="213">
        <v>14</v>
      </c>
      <c r="C19" s="214" t="s">
        <v>105</v>
      </c>
      <c r="D19" s="215">
        <v>56930897.649999999</v>
      </c>
      <c r="E19" s="216">
        <f t="shared" si="0"/>
        <v>1.4050387895731927E-2</v>
      </c>
      <c r="F19" s="215">
        <v>54985.58</v>
      </c>
      <c r="G19" s="216">
        <f t="shared" si="1"/>
        <v>1.1462820387255547E-3</v>
      </c>
      <c r="H19" s="215">
        <v>56259592.929999977</v>
      </c>
      <c r="I19" s="216">
        <f t="shared" si="2"/>
        <v>1.5818016133669448E-2</v>
      </c>
      <c r="J19" s="215">
        <v>616319.14</v>
      </c>
      <c r="K19" s="216">
        <f t="shared" si="3"/>
        <v>1.3779807992935656E-3</v>
      </c>
      <c r="L19" s="215">
        <v>44195612.380000003</v>
      </c>
      <c r="M19" s="216">
        <f t="shared" si="4"/>
        <v>2.1570852125571173E-2</v>
      </c>
      <c r="N19" s="215">
        <v>54240.959999999999</v>
      </c>
      <c r="O19" s="217">
        <v>212</v>
      </c>
    </row>
    <row r="20" spans="2:15" s="52" customFormat="1" ht="28.5" x14ac:dyDescent="0.25">
      <c r="B20" s="213">
        <v>15</v>
      </c>
      <c r="C20" s="214" t="s">
        <v>106</v>
      </c>
      <c r="D20" s="215">
        <v>5466762.1299999999</v>
      </c>
      <c r="E20" s="216">
        <f t="shared" si="0"/>
        <v>1.3491817559668795E-3</v>
      </c>
      <c r="F20" s="215">
        <v>19791.47</v>
      </c>
      <c r="G20" s="216">
        <f t="shared" si="1"/>
        <v>4.125919301201452E-4</v>
      </c>
      <c r="H20" s="215">
        <v>998000</v>
      </c>
      <c r="I20" s="216">
        <f t="shared" si="2"/>
        <v>2.8059890374685146E-4</v>
      </c>
      <c r="J20" s="215">
        <v>4448970.6600000011</v>
      </c>
      <c r="K20" s="216">
        <f t="shared" si="3"/>
        <v>9.9471130267030552E-3</v>
      </c>
      <c r="L20" s="215">
        <v>5466762.1299999999</v>
      </c>
      <c r="M20" s="216">
        <f t="shared" si="4"/>
        <v>2.6681996506346967E-3</v>
      </c>
      <c r="N20" s="215">
        <v>100112.44</v>
      </c>
      <c r="O20" s="217">
        <v>107</v>
      </c>
    </row>
    <row r="21" spans="2:15" s="52" customFormat="1" ht="28.5" x14ac:dyDescent="0.25">
      <c r="B21" s="213">
        <v>16</v>
      </c>
      <c r="C21" s="214" t="s">
        <v>107</v>
      </c>
      <c r="D21" s="215">
        <v>91382484.540000007</v>
      </c>
      <c r="E21" s="216">
        <f t="shared" si="0"/>
        <v>2.2552944142146793E-2</v>
      </c>
      <c r="F21" s="215">
        <v>340971.18000000005</v>
      </c>
      <c r="G21" s="216">
        <f t="shared" si="1"/>
        <v>7.1082116321598884E-3</v>
      </c>
      <c r="H21" s="215">
        <v>85537236.319999978</v>
      </c>
      <c r="I21" s="216">
        <f t="shared" si="2"/>
        <v>2.4049754249426212E-2</v>
      </c>
      <c r="J21" s="215">
        <v>5504277.04</v>
      </c>
      <c r="K21" s="216">
        <f t="shared" si="3"/>
        <v>1.2306591800982234E-2</v>
      </c>
      <c r="L21" s="215">
        <v>51233077.490000002</v>
      </c>
      <c r="M21" s="216">
        <f t="shared" si="4"/>
        <v>2.5005675427066432E-2</v>
      </c>
      <c r="N21" s="215">
        <v>188591.09</v>
      </c>
      <c r="O21" s="217">
        <v>403</v>
      </c>
    </row>
    <row r="22" spans="2:15" s="52" customFormat="1" ht="28.5" x14ac:dyDescent="0.25">
      <c r="B22" s="213">
        <v>17</v>
      </c>
      <c r="C22" s="214" t="s">
        <v>108</v>
      </c>
      <c r="D22" s="215">
        <v>11476321.82</v>
      </c>
      <c r="E22" s="216">
        <f t="shared" si="0"/>
        <v>2.8323244467102168E-3</v>
      </c>
      <c r="F22" s="215">
        <v>316134.58999999997</v>
      </c>
      <c r="G22" s="216">
        <f t="shared" si="1"/>
        <v>6.590444300794268E-3</v>
      </c>
      <c r="H22" s="215">
        <v>8774445.7699999996</v>
      </c>
      <c r="I22" s="216">
        <f t="shared" si="2"/>
        <v>2.4670339319120219E-3</v>
      </c>
      <c r="J22" s="215">
        <v>2385741.46</v>
      </c>
      <c r="K22" s="216">
        <f t="shared" si="3"/>
        <v>5.3340967537672092E-3</v>
      </c>
      <c r="L22" s="215">
        <v>6581627.2699999996</v>
      </c>
      <c r="M22" s="216">
        <f t="shared" si="4"/>
        <v>3.2123394369130511E-3</v>
      </c>
      <c r="N22" s="215">
        <v>31205.16</v>
      </c>
      <c r="O22" s="217">
        <v>93</v>
      </c>
    </row>
    <row r="23" spans="2:15" s="52" customFormat="1" ht="28.5" x14ac:dyDescent="0.25">
      <c r="B23" s="213">
        <v>18</v>
      </c>
      <c r="C23" s="214" t="s">
        <v>109</v>
      </c>
      <c r="D23" s="215">
        <v>303825220.57999998</v>
      </c>
      <c r="E23" s="216">
        <f t="shared" si="0"/>
        <v>7.4983223133059357E-2</v>
      </c>
      <c r="F23" s="215">
        <v>2507440.48</v>
      </c>
      <c r="G23" s="216">
        <f t="shared" si="1"/>
        <v>5.227250463480395E-2</v>
      </c>
      <c r="H23" s="215">
        <v>248965158.56000003</v>
      </c>
      <c r="I23" s="216">
        <f t="shared" si="2"/>
        <v>6.9999349261620297E-2</v>
      </c>
      <c r="J23" s="215">
        <v>52352621.540000014</v>
      </c>
      <c r="K23" s="216">
        <f t="shared" si="3"/>
        <v>0.11705122004616433</v>
      </c>
      <c r="L23" s="215">
        <v>215674776.52000001</v>
      </c>
      <c r="M23" s="216">
        <f t="shared" si="4"/>
        <v>0.10526585018276263</v>
      </c>
      <c r="N23" s="215">
        <v>129695.43</v>
      </c>
      <c r="O23" s="217">
        <v>280</v>
      </c>
    </row>
    <row r="24" spans="2:15" s="52" customFormat="1" ht="28.5" x14ac:dyDescent="0.25">
      <c r="B24" s="213">
        <v>19</v>
      </c>
      <c r="C24" s="214" t="s">
        <v>110</v>
      </c>
      <c r="D24" s="215">
        <v>222011894.5</v>
      </c>
      <c r="E24" s="216">
        <f t="shared" si="0"/>
        <v>5.4791920801398324E-2</v>
      </c>
      <c r="F24" s="215">
        <v>1292991.8500000001</v>
      </c>
      <c r="G24" s="216">
        <f t="shared" si="1"/>
        <v>2.6954945894424077E-2</v>
      </c>
      <c r="H24" s="215">
        <v>202534160.13999981</v>
      </c>
      <c r="I24" s="216">
        <f t="shared" si="2"/>
        <v>5.6944752812197602E-2</v>
      </c>
      <c r="J24" s="215">
        <v>18184742.510000005</v>
      </c>
      <c r="K24" s="216">
        <f t="shared" si="3"/>
        <v>4.0657874131375324E-2</v>
      </c>
      <c r="L24" s="215">
        <v>88866883.340000004</v>
      </c>
      <c r="M24" s="216">
        <f t="shared" si="4"/>
        <v>4.3373862158656309E-2</v>
      </c>
      <c r="N24" s="215">
        <v>148581.22</v>
      </c>
      <c r="O24" s="217">
        <v>915</v>
      </c>
    </row>
    <row r="25" spans="2:15" s="52" customFormat="1" ht="28.5" x14ac:dyDescent="0.25">
      <c r="B25" s="213">
        <v>20</v>
      </c>
      <c r="C25" s="214" t="s">
        <v>111</v>
      </c>
      <c r="D25" s="215">
        <v>29472330.66</v>
      </c>
      <c r="E25" s="216">
        <f t="shared" si="0"/>
        <v>7.2736895966416049E-3</v>
      </c>
      <c r="F25" s="215">
        <v>51443.19</v>
      </c>
      <c r="G25" s="216">
        <f t="shared" si="1"/>
        <v>1.0724339856330708E-3</v>
      </c>
      <c r="H25" s="215">
        <v>27892848.910000004</v>
      </c>
      <c r="I25" s="216">
        <f t="shared" si="2"/>
        <v>7.8423876017260138E-3</v>
      </c>
      <c r="J25" s="215">
        <v>1528038.56</v>
      </c>
      <c r="K25" s="216">
        <f t="shared" si="3"/>
        <v>3.4164244781691982E-3</v>
      </c>
      <c r="L25" s="215">
        <v>7604071.9000000004</v>
      </c>
      <c r="M25" s="216">
        <f t="shared" si="4"/>
        <v>3.7113709183796361E-3</v>
      </c>
      <c r="N25" s="215">
        <v>30166.42</v>
      </c>
      <c r="O25" s="217">
        <v>59</v>
      </c>
    </row>
    <row r="26" spans="2:15" s="52" customFormat="1" ht="28.5" x14ac:dyDescent="0.25">
      <c r="B26" s="213">
        <v>21</v>
      </c>
      <c r="C26" s="214" t="s">
        <v>112</v>
      </c>
      <c r="D26" s="215">
        <v>286549456.85000002</v>
      </c>
      <c r="E26" s="216">
        <f t="shared" si="0"/>
        <v>7.0719612481883964E-2</v>
      </c>
      <c r="F26" s="215">
        <v>40280033.120000005</v>
      </c>
      <c r="G26" s="216">
        <f t="shared" si="1"/>
        <v>0.83971613075148921</v>
      </c>
      <c r="H26" s="215">
        <v>222920362.26999998</v>
      </c>
      <c r="I26" s="216">
        <f t="shared" si="2"/>
        <v>6.2676562400614214E-2</v>
      </c>
      <c r="J26" s="215">
        <v>23349061.460000001</v>
      </c>
      <c r="K26" s="216">
        <f t="shared" si="3"/>
        <v>5.2204379655328231E-2</v>
      </c>
      <c r="L26" s="215">
        <v>214784944.50999999</v>
      </c>
      <c r="M26" s="216">
        <f t="shared" si="4"/>
        <v>0.10483154384168801</v>
      </c>
      <c r="N26" s="215">
        <v>99116.85</v>
      </c>
      <c r="O26" s="217">
        <v>359</v>
      </c>
    </row>
    <row r="27" spans="2:15" s="52" customFormat="1" ht="28.5" x14ac:dyDescent="0.25">
      <c r="B27" s="213">
        <v>22</v>
      </c>
      <c r="C27" s="214" t="s">
        <v>113</v>
      </c>
      <c r="D27" s="215">
        <v>13598177.09</v>
      </c>
      <c r="E27" s="216">
        <f t="shared" si="0"/>
        <v>3.3559924518308595E-3</v>
      </c>
      <c r="F27" s="215">
        <v>678076.3899999999</v>
      </c>
      <c r="G27" s="216">
        <f t="shared" si="1"/>
        <v>1.4135829552782097E-2</v>
      </c>
      <c r="H27" s="215">
        <v>4498602.24</v>
      </c>
      <c r="I27" s="216">
        <f t="shared" si="2"/>
        <v>1.2648325219810927E-3</v>
      </c>
      <c r="J27" s="215">
        <v>8421498.4600000009</v>
      </c>
      <c r="K27" s="216">
        <f t="shared" si="3"/>
        <v>1.8828983924075979E-2</v>
      </c>
      <c r="L27" s="215">
        <v>13568861.960000001</v>
      </c>
      <c r="M27" s="216">
        <f t="shared" si="4"/>
        <v>6.6226464368191618E-3</v>
      </c>
      <c r="N27" s="215">
        <v>182255.01</v>
      </c>
      <c r="O27" s="217">
        <v>526</v>
      </c>
    </row>
    <row r="28" spans="2:15" s="52" customFormat="1" ht="28.5" x14ac:dyDescent="0.25">
      <c r="B28" s="213">
        <v>23</v>
      </c>
      <c r="C28" s="214" t="s">
        <v>114</v>
      </c>
      <c r="D28" s="215">
        <v>810304553.38999999</v>
      </c>
      <c r="E28" s="216">
        <f t="shared" si="0"/>
        <v>0.19998092000587525</v>
      </c>
      <c r="F28" s="215">
        <v>293787.11</v>
      </c>
      <c r="G28" s="216">
        <f t="shared" si="1"/>
        <v>6.124567339329489E-3</v>
      </c>
      <c r="H28" s="215">
        <v>673953998.93999982</v>
      </c>
      <c r="I28" s="216">
        <f t="shared" si="2"/>
        <v>0.18948973274385836</v>
      </c>
      <c r="J28" s="215">
        <v>136056767.33999997</v>
      </c>
      <c r="K28" s="216">
        <f t="shared" si="3"/>
        <v>0.30419891390760939</v>
      </c>
      <c r="L28" s="215">
        <v>401843757.81</v>
      </c>
      <c r="M28" s="216">
        <f t="shared" si="4"/>
        <v>0.19613060687503805</v>
      </c>
      <c r="N28" s="215">
        <v>302555.84000000003</v>
      </c>
      <c r="O28" s="217">
        <v>943</v>
      </c>
    </row>
    <row r="29" spans="2:15" s="52" customFormat="1" ht="28.5" x14ac:dyDescent="0.25">
      <c r="B29" s="213">
        <v>24</v>
      </c>
      <c r="C29" s="214" t="s">
        <v>115</v>
      </c>
      <c r="D29" s="215">
        <v>45612691.590000004</v>
      </c>
      <c r="E29" s="216">
        <f t="shared" si="0"/>
        <v>1.1257085980759862E-2</v>
      </c>
      <c r="F29" s="215">
        <v>0</v>
      </c>
      <c r="G29" s="216">
        <f t="shared" si="1"/>
        <v>0</v>
      </c>
      <c r="H29" s="215">
        <v>45145728.760000005</v>
      </c>
      <c r="I29" s="216">
        <f t="shared" si="2"/>
        <v>1.2693228455820346E-2</v>
      </c>
      <c r="J29" s="215">
        <v>466962.82999999996</v>
      </c>
      <c r="K29" s="216">
        <f t="shared" si="3"/>
        <v>1.0440464557433433E-3</v>
      </c>
      <c r="L29" s="215">
        <v>22603928.800000001</v>
      </c>
      <c r="M29" s="216">
        <f t="shared" si="4"/>
        <v>1.1032452755929874E-2</v>
      </c>
      <c r="N29" s="215">
        <v>153422.41</v>
      </c>
      <c r="O29" s="217">
        <v>112</v>
      </c>
    </row>
    <row r="30" spans="2:15" s="52" customFormat="1" ht="28.5" x14ac:dyDescent="0.25">
      <c r="B30" s="213">
        <v>25</v>
      </c>
      <c r="C30" s="214" t="s">
        <v>116</v>
      </c>
      <c r="D30" s="215">
        <v>42901655.020000003</v>
      </c>
      <c r="E30" s="216">
        <f t="shared" si="0"/>
        <v>1.0588009662269483E-2</v>
      </c>
      <c r="F30" s="215">
        <v>26601.599999999999</v>
      </c>
      <c r="G30" s="216">
        <f t="shared" si="1"/>
        <v>5.5456241948092047E-4</v>
      </c>
      <c r="H30" s="215">
        <v>42530442.240000002</v>
      </c>
      <c r="I30" s="216">
        <f t="shared" si="2"/>
        <v>1.1957911290994777E-2</v>
      </c>
      <c r="J30" s="215">
        <v>344611.18</v>
      </c>
      <c r="K30" s="216">
        <f t="shared" si="3"/>
        <v>7.7048976486743346E-4</v>
      </c>
      <c r="L30" s="215">
        <v>8408504.3300000001</v>
      </c>
      <c r="M30" s="216">
        <f t="shared" si="4"/>
        <v>4.1039957075407517E-3</v>
      </c>
      <c r="N30" s="215">
        <v>18966.68</v>
      </c>
      <c r="O30" s="217">
        <v>54</v>
      </c>
    </row>
    <row r="31" spans="2:15" s="52" customFormat="1" ht="28.5" x14ac:dyDescent="0.25">
      <c r="B31" s="213">
        <v>26</v>
      </c>
      <c r="C31" s="214" t="s">
        <v>117</v>
      </c>
      <c r="D31" s="215">
        <v>22587118.129999999</v>
      </c>
      <c r="E31" s="216">
        <f t="shared" si="0"/>
        <v>5.5744382097094721E-3</v>
      </c>
      <c r="F31" s="215">
        <v>39049.65</v>
      </c>
      <c r="G31" s="216">
        <f t="shared" si="1"/>
        <v>8.1406638637838058E-4</v>
      </c>
      <c r="H31" s="215">
        <v>20037899.880000003</v>
      </c>
      <c r="I31" s="216">
        <f t="shared" si="2"/>
        <v>5.6338805007186046E-3</v>
      </c>
      <c r="J31" s="215">
        <v>2510168.6</v>
      </c>
      <c r="K31" s="216">
        <f t="shared" si="3"/>
        <v>5.612293873900478E-3</v>
      </c>
      <c r="L31" s="215">
        <v>17121039.969999999</v>
      </c>
      <c r="M31" s="216">
        <f t="shared" si="4"/>
        <v>8.3563820375072134E-3</v>
      </c>
      <c r="N31" s="215">
        <v>27417.07</v>
      </c>
      <c r="O31" s="212">
        <v>100</v>
      </c>
    </row>
    <row r="32" spans="2:15" s="52" customFormat="1" ht="28.5" x14ac:dyDescent="0.25">
      <c r="B32" s="235"/>
      <c r="C32" s="53"/>
      <c r="D32" s="54"/>
      <c r="E32" s="55"/>
      <c r="F32" s="54"/>
      <c r="G32" s="55"/>
      <c r="H32" s="54"/>
      <c r="I32" s="55"/>
      <c r="J32" s="54"/>
      <c r="K32" s="55"/>
      <c r="L32" s="54"/>
      <c r="M32" s="55"/>
      <c r="N32" s="56"/>
      <c r="O32" s="240"/>
    </row>
    <row r="33" spans="2:15" s="66" customFormat="1" ht="30.75" x14ac:dyDescent="0.25">
      <c r="B33" s="248" t="s">
        <v>118</v>
      </c>
      <c r="C33" s="249"/>
      <c r="D33" s="250">
        <f>SUM(D6:D32)</f>
        <v>2664268207.6400003</v>
      </c>
      <c r="E33" s="251">
        <f>D33/$D$52</f>
        <v>0.65753401616368967</v>
      </c>
      <c r="F33" s="250">
        <f>SUM(F6:F32)</f>
        <v>47968630.880000003</v>
      </c>
      <c r="G33" s="251">
        <f>F33/$F$52</f>
        <v>1</v>
      </c>
      <c r="H33" s="250">
        <f>SUM(H6:H32)</f>
        <v>2242425263.2099996</v>
      </c>
      <c r="I33" s="251">
        <f>H33/$H$52</f>
        <v>0.63048303666429928</v>
      </c>
      <c r="J33" s="250">
        <f>SUM(J6:J32)</f>
        <v>373874313.55000001</v>
      </c>
      <c r="K33" s="251">
        <f>J33/$J$52</f>
        <v>0.83591696571513618</v>
      </c>
      <c r="L33" s="250">
        <f>SUM(L6:L32)</f>
        <v>1505165196.4599998</v>
      </c>
      <c r="M33" s="251">
        <f>L33/$L$52</f>
        <v>0.73463618058356539</v>
      </c>
      <c r="N33" s="250">
        <f>SUM(N6:N32)</f>
        <v>3005248.7800000003</v>
      </c>
      <c r="O33" s="252">
        <f>SUM(O6:O31)</f>
        <v>7155</v>
      </c>
    </row>
    <row r="34" spans="2:15" ht="15.75" x14ac:dyDescent="0.25">
      <c r="B34" s="210"/>
      <c r="C34" s="210"/>
      <c r="D34" s="57"/>
      <c r="E34" s="58"/>
      <c r="F34" s="57"/>
      <c r="G34" s="58"/>
      <c r="H34" s="57"/>
      <c r="I34" s="58"/>
      <c r="J34" s="57"/>
      <c r="K34" s="58"/>
      <c r="L34" s="57"/>
      <c r="M34" s="58"/>
      <c r="N34" s="59"/>
      <c r="O34" s="211"/>
    </row>
    <row r="35" spans="2:15" ht="12.75" customHeight="1" x14ac:dyDescent="0.25">
      <c r="B35" s="477" t="s">
        <v>119</v>
      </c>
      <c r="C35" s="477"/>
      <c r="D35" s="476" t="s">
        <v>81</v>
      </c>
      <c r="E35" s="476" t="s">
        <v>82</v>
      </c>
      <c r="F35" s="476" t="s">
        <v>83</v>
      </c>
      <c r="G35" s="476" t="s">
        <v>82</v>
      </c>
      <c r="H35" s="476" t="s">
        <v>84</v>
      </c>
      <c r="I35" s="476" t="s">
        <v>82</v>
      </c>
      <c r="J35" s="476" t="s">
        <v>85</v>
      </c>
      <c r="K35" s="476" t="s">
        <v>82</v>
      </c>
      <c r="L35" s="476" t="s">
        <v>86</v>
      </c>
      <c r="M35" s="476" t="s">
        <v>82</v>
      </c>
      <c r="N35" s="476" t="s">
        <v>87</v>
      </c>
      <c r="O35" s="476" t="s">
        <v>88</v>
      </c>
    </row>
    <row r="36" spans="2:15" ht="76.900000000000006" customHeight="1" x14ac:dyDescent="0.25">
      <c r="B36" s="477"/>
      <c r="C36" s="477"/>
      <c r="D36" s="476"/>
      <c r="E36" s="476"/>
      <c r="F36" s="478"/>
      <c r="G36" s="476"/>
      <c r="H36" s="476"/>
      <c r="I36" s="476"/>
      <c r="J36" s="476"/>
      <c r="K36" s="476"/>
      <c r="L36" s="476" t="s">
        <v>89</v>
      </c>
      <c r="M36" s="476"/>
      <c r="N36" s="476" t="s">
        <v>90</v>
      </c>
      <c r="O36" s="476" t="s">
        <v>91</v>
      </c>
    </row>
    <row r="37" spans="2:15" ht="15.6" customHeight="1" x14ac:dyDescent="0.25">
      <c r="B37" s="477"/>
      <c r="C37" s="477"/>
      <c r="D37" s="476"/>
      <c r="E37" s="476"/>
      <c r="F37" s="478"/>
      <c r="G37" s="476"/>
      <c r="H37" s="476"/>
      <c r="I37" s="476"/>
      <c r="J37" s="476"/>
      <c r="K37" s="476"/>
      <c r="L37" s="476"/>
      <c r="M37" s="476"/>
      <c r="N37" s="476"/>
      <c r="O37" s="476"/>
    </row>
    <row r="38" spans="2:15" s="52" customFormat="1" ht="28.5" customHeight="1" x14ac:dyDescent="0.25">
      <c r="B38" s="261">
        <v>1</v>
      </c>
      <c r="C38" s="214" t="s">
        <v>231</v>
      </c>
      <c r="D38" s="215">
        <v>0</v>
      </c>
      <c r="E38" s="216">
        <f t="shared" ref="E38:E44" si="5">D38/$D$52</f>
        <v>0</v>
      </c>
      <c r="F38" s="215">
        <v>0</v>
      </c>
      <c r="G38" s="216">
        <f t="shared" ref="G38:G44" si="6">F38/$F$52</f>
        <v>0</v>
      </c>
      <c r="H38" s="215">
        <v>0</v>
      </c>
      <c r="I38" s="216">
        <f t="shared" ref="I38:I44" si="7">H38/$H$52</f>
        <v>0</v>
      </c>
      <c r="J38" s="215">
        <v>0</v>
      </c>
      <c r="K38" s="216">
        <f t="shared" ref="K38:K44" si="8">J38/$J$52</f>
        <v>0</v>
      </c>
      <c r="L38" s="215">
        <v>0</v>
      </c>
      <c r="M38" s="216">
        <f t="shared" ref="M38:M44" si="9">L38/$L$52</f>
        <v>0</v>
      </c>
      <c r="N38" s="215">
        <v>0</v>
      </c>
      <c r="O38" s="246">
        <v>0</v>
      </c>
    </row>
    <row r="39" spans="2:15" s="52" customFormat="1" ht="28.5" customHeight="1" x14ac:dyDescent="0.25">
      <c r="B39" s="261">
        <v>2</v>
      </c>
      <c r="C39" s="214" t="s">
        <v>120</v>
      </c>
      <c r="D39" s="215">
        <v>117500000</v>
      </c>
      <c r="E39" s="216">
        <f t="shared" si="5"/>
        <v>2.8998674637066811E-2</v>
      </c>
      <c r="F39" s="215">
        <v>0</v>
      </c>
      <c r="G39" s="216">
        <f t="shared" si="6"/>
        <v>0</v>
      </c>
      <c r="H39" s="215">
        <v>117500000</v>
      </c>
      <c r="I39" s="216">
        <f t="shared" si="7"/>
        <v>3.3036444078411872E-2</v>
      </c>
      <c r="J39" s="215">
        <v>0</v>
      </c>
      <c r="K39" s="216">
        <f t="shared" si="8"/>
        <v>0</v>
      </c>
      <c r="L39" s="215">
        <v>15486301.35</v>
      </c>
      <c r="M39" s="216">
        <f t="shared" si="9"/>
        <v>7.5585040777498827E-3</v>
      </c>
      <c r="N39" s="215">
        <v>0</v>
      </c>
      <c r="O39" s="246">
        <v>19</v>
      </c>
    </row>
    <row r="40" spans="2:15" s="52" customFormat="1" ht="28.5" customHeight="1" x14ac:dyDescent="0.25">
      <c r="B40" s="264">
        <v>3</v>
      </c>
      <c r="C40" s="214" t="s">
        <v>121</v>
      </c>
      <c r="D40" s="215">
        <v>177363916.61000001</v>
      </c>
      <c r="E40" s="216">
        <f t="shared" si="5"/>
        <v>4.3772923490461621E-2</v>
      </c>
      <c r="F40" s="215">
        <v>0</v>
      </c>
      <c r="G40" s="216">
        <f t="shared" si="6"/>
        <v>0</v>
      </c>
      <c r="H40" s="215">
        <v>177363916.60999998</v>
      </c>
      <c r="I40" s="216">
        <f t="shared" si="7"/>
        <v>4.9867856277569116E-2</v>
      </c>
      <c r="J40" s="215">
        <v>0</v>
      </c>
      <c r="K40" s="216">
        <f t="shared" si="8"/>
        <v>0</v>
      </c>
      <c r="L40" s="215">
        <v>66127795.219999999</v>
      </c>
      <c r="M40" s="216">
        <f t="shared" si="9"/>
        <v>3.2275441277202006E-2</v>
      </c>
      <c r="N40" s="215">
        <v>0</v>
      </c>
      <c r="O40" s="247">
        <v>74</v>
      </c>
    </row>
    <row r="41" spans="2:15" s="52" customFormat="1" ht="28.5" x14ac:dyDescent="0.25">
      <c r="B41" s="261">
        <v>4</v>
      </c>
      <c r="C41" s="214" t="s">
        <v>122</v>
      </c>
      <c r="D41" s="215">
        <v>196785955.58000001</v>
      </c>
      <c r="E41" s="216">
        <f t="shared" si="5"/>
        <v>4.8566228927733643E-2</v>
      </c>
      <c r="F41" s="215">
        <v>0</v>
      </c>
      <c r="G41" s="216">
        <f t="shared" si="6"/>
        <v>0</v>
      </c>
      <c r="H41" s="215">
        <v>141263074.94999999</v>
      </c>
      <c r="I41" s="216">
        <f t="shared" si="7"/>
        <v>3.9717699369618546E-2</v>
      </c>
      <c r="J41" s="215">
        <v>55522880.630000003</v>
      </c>
      <c r="K41" s="216">
        <f t="shared" si="8"/>
        <v>0.12413935973107802</v>
      </c>
      <c r="L41" s="215">
        <v>127036589.70999999</v>
      </c>
      <c r="M41" s="216">
        <f t="shared" si="9"/>
        <v>6.2003609489781349E-2</v>
      </c>
      <c r="N41" s="215">
        <v>0</v>
      </c>
      <c r="O41" s="247">
        <v>335</v>
      </c>
    </row>
    <row r="42" spans="2:15" s="52" customFormat="1" ht="28.5" x14ac:dyDescent="0.25">
      <c r="B42" s="264">
        <v>5</v>
      </c>
      <c r="C42" s="214" t="s">
        <v>123</v>
      </c>
      <c r="D42" s="215">
        <v>554669380.29999995</v>
      </c>
      <c r="E42" s="216">
        <f t="shared" si="5"/>
        <v>0.13689086715287807</v>
      </c>
      <c r="F42" s="215">
        <v>0</v>
      </c>
      <c r="G42" s="216">
        <f t="shared" si="6"/>
        <v>0</v>
      </c>
      <c r="H42" s="215">
        <v>538320000</v>
      </c>
      <c r="I42" s="216">
        <f t="shared" si="7"/>
        <v>0.15135471128758024</v>
      </c>
      <c r="J42" s="215">
        <v>16349380.299999997</v>
      </c>
      <c r="K42" s="216">
        <f t="shared" si="8"/>
        <v>3.6554328223115821E-2</v>
      </c>
      <c r="L42" s="215">
        <v>182195928.24000001</v>
      </c>
      <c r="M42" s="216">
        <f t="shared" si="9"/>
        <v>8.8925601757805464E-2</v>
      </c>
      <c r="N42" s="215">
        <v>0</v>
      </c>
      <c r="O42" s="247">
        <v>453</v>
      </c>
    </row>
    <row r="43" spans="2:15" s="52" customFormat="1" ht="28.5" x14ac:dyDescent="0.25">
      <c r="B43" s="261">
        <v>6</v>
      </c>
      <c r="C43" s="214" t="s">
        <v>124</v>
      </c>
      <c r="D43" s="215">
        <v>68300000</v>
      </c>
      <c r="E43" s="216">
        <f t="shared" si="5"/>
        <v>1.6856250874141814E-2</v>
      </c>
      <c r="F43" s="215">
        <v>0</v>
      </c>
      <c r="G43" s="216">
        <f t="shared" si="6"/>
        <v>0</v>
      </c>
      <c r="H43" s="215">
        <v>68300000</v>
      </c>
      <c r="I43" s="216">
        <f t="shared" si="7"/>
        <v>1.9203311749408772E-2</v>
      </c>
      <c r="J43" s="215">
        <v>0</v>
      </c>
      <c r="K43" s="216">
        <f t="shared" si="8"/>
        <v>0</v>
      </c>
      <c r="L43" s="215">
        <v>29612054.77</v>
      </c>
      <c r="M43" s="216">
        <f t="shared" si="9"/>
        <v>1.4452956304482468E-2</v>
      </c>
      <c r="N43" s="215">
        <v>0</v>
      </c>
      <c r="O43" s="247">
        <v>47</v>
      </c>
    </row>
    <row r="44" spans="2:15" s="52" customFormat="1" ht="28.5" x14ac:dyDescent="0.25">
      <c r="B44" s="264">
        <v>7</v>
      </c>
      <c r="C44" s="262" t="s">
        <v>125</v>
      </c>
      <c r="D44" s="215">
        <v>273021858.85000002</v>
      </c>
      <c r="E44" s="216">
        <f t="shared" si="5"/>
        <v>6.7381038754028344E-2</v>
      </c>
      <c r="F44" s="263">
        <v>0</v>
      </c>
      <c r="G44" s="216">
        <f t="shared" si="6"/>
        <v>0</v>
      </c>
      <c r="H44" s="263">
        <v>271505931.32999963</v>
      </c>
      <c r="I44" s="216">
        <f t="shared" si="7"/>
        <v>7.633694057311205E-2</v>
      </c>
      <c r="J44" s="263">
        <v>1515927.52</v>
      </c>
      <c r="K44" s="216">
        <f t="shared" si="8"/>
        <v>3.389346330670037E-3</v>
      </c>
      <c r="L44" s="263">
        <v>123234108.09</v>
      </c>
      <c r="M44" s="216">
        <f t="shared" si="9"/>
        <v>6.0147706509413548E-2</v>
      </c>
      <c r="N44" s="263">
        <v>0</v>
      </c>
      <c r="O44" s="246">
        <v>117</v>
      </c>
    </row>
    <row r="45" spans="2:15" ht="15.75" x14ac:dyDescent="0.25">
      <c r="B45" s="253"/>
      <c r="C45" s="254"/>
      <c r="D45" s="57"/>
      <c r="E45" s="58"/>
      <c r="F45" s="57"/>
      <c r="G45" s="58"/>
      <c r="H45" s="57"/>
      <c r="I45" s="58"/>
      <c r="J45" s="57"/>
      <c r="K45" s="58"/>
      <c r="L45" s="57"/>
      <c r="M45" s="58" t="s">
        <v>126</v>
      </c>
      <c r="N45" s="57"/>
      <c r="O45" s="255"/>
    </row>
    <row r="46" spans="2:15" s="66" customFormat="1" ht="33.75" customHeight="1" x14ac:dyDescent="0.25">
      <c r="B46" s="248" t="s">
        <v>127</v>
      </c>
      <c r="C46" s="249"/>
      <c r="D46" s="250">
        <f>SUM(D38:D45)</f>
        <v>1387641111.3400002</v>
      </c>
      <c r="E46" s="251">
        <f t="shared" ref="E46" si="10">D46/$D$52</f>
        <v>0.34246598383631038</v>
      </c>
      <c r="F46" s="250">
        <f>SUM(F38:F44)</f>
        <v>0</v>
      </c>
      <c r="G46" s="251">
        <f>F46/$F$52</f>
        <v>0</v>
      </c>
      <c r="H46" s="250">
        <f>SUM(H38:H44)</f>
        <v>1314252922.8899996</v>
      </c>
      <c r="I46" s="251">
        <f>H46/$H$52</f>
        <v>0.36951696333570061</v>
      </c>
      <c r="J46" s="250">
        <f>SUM(J38:J44)</f>
        <v>73388188.450000003</v>
      </c>
      <c r="K46" s="251">
        <f>J46/$J$52</f>
        <v>0.1640830342848639</v>
      </c>
      <c r="L46" s="250">
        <f>SUM(L38:L44)</f>
        <v>543692777.38</v>
      </c>
      <c r="M46" s="251">
        <f t="shared" ref="M46" si="11">L46/$L$52</f>
        <v>0.26536381941643472</v>
      </c>
      <c r="N46" s="250">
        <f>SUM(N38:N44)</f>
        <v>0</v>
      </c>
      <c r="O46" s="252">
        <f>SUM(O38:O44)</f>
        <v>1045</v>
      </c>
    </row>
    <row r="47" spans="2:15" ht="15.75" hidden="1" customHeight="1" x14ac:dyDescent="0.25">
      <c r="B47" s="256"/>
      <c r="C47" s="256"/>
      <c r="D47" s="257"/>
      <c r="E47" s="258"/>
      <c r="F47" s="257"/>
      <c r="G47" s="258"/>
      <c r="H47" s="257"/>
      <c r="I47" s="258"/>
      <c r="J47" s="257"/>
      <c r="K47" s="258"/>
      <c r="L47" s="257"/>
      <c r="M47" s="258"/>
      <c r="N47" s="257"/>
      <c r="O47" s="259"/>
    </row>
    <row r="48" spans="2:15" ht="15.75" hidden="1" customHeight="1" x14ac:dyDescent="0.25">
      <c r="B48" s="256"/>
      <c r="C48" s="256"/>
      <c r="D48" s="257"/>
      <c r="E48" s="258"/>
      <c r="F48" s="257"/>
      <c r="G48" s="258"/>
      <c r="H48" s="257"/>
      <c r="I48" s="258"/>
      <c r="J48" s="257"/>
      <c r="K48" s="258"/>
      <c r="L48" s="257"/>
      <c r="M48" s="258"/>
      <c r="N48" s="257"/>
      <c r="O48" s="259"/>
    </row>
    <row r="49" spans="2:15" ht="15.75" hidden="1" customHeight="1" x14ac:dyDescent="0.25">
      <c r="B49" s="256" t="s">
        <v>128</v>
      </c>
      <c r="C49" s="256"/>
      <c r="D49" s="260">
        <v>0</v>
      </c>
      <c r="E49" s="258">
        <v>0</v>
      </c>
      <c r="F49" s="260">
        <v>0</v>
      </c>
      <c r="G49" s="258">
        <v>0</v>
      </c>
      <c r="H49" s="257">
        <v>0</v>
      </c>
      <c r="I49" s="258">
        <v>0</v>
      </c>
      <c r="J49" s="257">
        <v>0</v>
      </c>
      <c r="K49" s="258">
        <v>0</v>
      </c>
      <c r="L49" s="260">
        <v>0</v>
      </c>
      <c r="M49" s="258">
        <v>0</v>
      </c>
      <c r="N49" s="257">
        <v>0</v>
      </c>
      <c r="O49" s="259">
        <v>0</v>
      </c>
    </row>
    <row r="50" spans="2:15" ht="15.75" x14ac:dyDescent="0.25">
      <c r="B50" s="256"/>
      <c r="C50" s="256"/>
      <c r="D50" s="257"/>
      <c r="E50" s="258"/>
      <c r="F50" s="257"/>
      <c r="G50" s="258"/>
      <c r="H50" s="257"/>
      <c r="I50" s="258"/>
      <c r="J50" s="257"/>
      <c r="K50" s="258"/>
      <c r="L50" s="257"/>
      <c r="M50" s="258"/>
      <c r="N50" s="257"/>
      <c r="O50" s="259"/>
    </row>
    <row r="51" spans="2:15" ht="15.75" x14ac:dyDescent="0.25">
      <c r="B51" s="256"/>
      <c r="C51" s="256"/>
      <c r="D51" s="257"/>
      <c r="E51" s="258"/>
      <c r="F51" s="257"/>
      <c r="G51" s="258"/>
      <c r="H51" s="257"/>
      <c r="I51" s="258"/>
      <c r="J51" s="257"/>
      <c r="K51" s="258"/>
      <c r="L51" s="257"/>
      <c r="M51" s="258"/>
      <c r="N51" s="257"/>
      <c r="O51" s="259"/>
    </row>
    <row r="52" spans="2:15" s="66" customFormat="1" ht="30.75" x14ac:dyDescent="0.25">
      <c r="B52" s="226" t="s">
        <v>129</v>
      </c>
      <c r="C52" s="227"/>
      <c r="D52" s="228">
        <f>D33+D46</f>
        <v>4051909318.9800005</v>
      </c>
      <c r="E52" s="229">
        <f>E33+E46</f>
        <v>1</v>
      </c>
      <c r="F52" s="228">
        <f>F33+F46</f>
        <v>47968630.880000003</v>
      </c>
      <c r="G52" s="229">
        <f>F52/$F$52</f>
        <v>1</v>
      </c>
      <c r="H52" s="228">
        <f>H33+H46</f>
        <v>3556678186.0999994</v>
      </c>
      <c r="I52" s="229">
        <f>I33+I46</f>
        <v>0.99999999999999989</v>
      </c>
      <c r="J52" s="228">
        <f>J33+J46</f>
        <v>447262502</v>
      </c>
      <c r="K52" s="229">
        <f>J52/$J$52</f>
        <v>1</v>
      </c>
      <c r="L52" s="228">
        <f>L33+L46</f>
        <v>2048857973.8399997</v>
      </c>
      <c r="M52" s="229">
        <f>M33+M46</f>
        <v>1</v>
      </c>
      <c r="N52" s="228">
        <f>N33+N46</f>
        <v>3005248.7800000003</v>
      </c>
      <c r="O52" s="230">
        <f>O46+O33</f>
        <v>8200</v>
      </c>
    </row>
    <row r="53" spans="2:15" ht="15.75" x14ac:dyDescent="0.25">
      <c r="B53" s="64"/>
      <c r="C53" s="64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</row>
    <row r="54" spans="2:15" ht="27.75" x14ac:dyDescent="0.25">
      <c r="B54" s="60"/>
      <c r="C54" s="61"/>
      <c r="D54" s="62"/>
      <c r="E54" s="62"/>
      <c r="F54" s="62"/>
      <c r="G54" s="61"/>
      <c r="H54" s="62"/>
      <c r="I54" s="61"/>
      <c r="J54" s="62"/>
      <c r="K54" s="61"/>
      <c r="L54" s="62"/>
      <c r="M54" s="61"/>
      <c r="N54" s="61"/>
      <c r="O54" s="61"/>
    </row>
    <row r="55" spans="2:15" x14ac:dyDescent="0.25">
      <c r="D55" s="63"/>
      <c r="E55" s="63"/>
      <c r="F55" s="63"/>
      <c r="H55" s="63"/>
      <c r="J55" s="63"/>
      <c r="L55" s="63"/>
    </row>
    <row r="56" spans="2:15" x14ac:dyDescent="0.25">
      <c r="D56" s="63"/>
      <c r="E56" s="63"/>
      <c r="F56" s="63"/>
      <c r="H56" s="63"/>
      <c r="J56" s="63"/>
      <c r="L56" s="63"/>
    </row>
    <row r="57" spans="2:15" ht="15.75" x14ac:dyDescent="0.25">
      <c r="B57" s="64"/>
      <c r="C57" s="64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</row>
    <row r="58" spans="2:15" ht="27.75" x14ac:dyDescent="0.25">
      <c r="B58" s="60"/>
      <c r="C58" s="61"/>
      <c r="D58" s="62"/>
      <c r="E58" s="62"/>
      <c r="F58" s="62"/>
      <c r="G58" s="61"/>
      <c r="H58" s="62"/>
      <c r="I58" s="61"/>
      <c r="J58" s="62"/>
      <c r="K58" s="61"/>
      <c r="L58" s="62"/>
      <c r="M58" s="61"/>
      <c r="N58" s="61"/>
      <c r="O58" s="61"/>
    </row>
    <row r="59" spans="2:15" x14ac:dyDescent="0.25">
      <c r="D59" s="63"/>
      <c r="E59" s="63"/>
      <c r="F59" s="63"/>
      <c r="H59" s="63"/>
      <c r="J59" s="63"/>
      <c r="L59" s="63"/>
    </row>
    <row r="60" spans="2:15" x14ac:dyDescent="0.25">
      <c r="D60" s="63"/>
      <c r="E60" s="63"/>
      <c r="F60" s="63"/>
      <c r="H60" s="63"/>
      <c r="J60" s="63"/>
      <c r="L60" s="63"/>
    </row>
  </sheetData>
  <mergeCells count="27">
    <mergeCell ref="B1:L1"/>
    <mergeCell ref="N3:N5"/>
    <mergeCell ref="O3:O5"/>
    <mergeCell ref="B3:C5"/>
    <mergeCell ref="D3:D5"/>
    <mergeCell ref="E3:E5"/>
    <mergeCell ref="F3:F5"/>
    <mergeCell ref="G3:G5"/>
    <mergeCell ref="H3:H5"/>
    <mergeCell ref="I3:I5"/>
    <mergeCell ref="H35:H37"/>
    <mergeCell ref="I35:I37"/>
    <mergeCell ref="J35:J37"/>
    <mergeCell ref="K35:K37"/>
    <mergeCell ref="L35:L37"/>
    <mergeCell ref="B35:C37"/>
    <mergeCell ref="D35:D37"/>
    <mergeCell ref="E35:E37"/>
    <mergeCell ref="F35:F37"/>
    <mergeCell ref="G35:G37"/>
    <mergeCell ref="N35:N37"/>
    <mergeCell ref="O35:O37"/>
    <mergeCell ref="J3:J5"/>
    <mergeCell ref="K3:K5"/>
    <mergeCell ref="L3:L5"/>
    <mergeCell ref="M3:M5"/>
    <mergeCell ref="M35:M37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8145-2C9D-4E39-92F0-4E01A4DD5EA1}">
  <sheetPr>
    <pageSetUpPr fitToPage="1"/>
  </sheetPr>
  <dimension ref="B1:M614"/>
  <sheetViews>
    <sheetView showGridLines="0" zoomScale="70" zoomScaleNormal="70" workbookViewId="0">
      <selection activeCell="B2" sqref="B2"/>
    </sheetView>
  </sheetViews>
  <sheetFormatPr baseColWidth="10" defaultColWidth="11.42578125" defaultRowHeight="21.75" x14ac:dyDescent="0.6"/>
  <cols>
    <col min="1" max="1" width="3.42578125" style="68" customWidth="1"/>
    <col min="2" max="2" width="74" style="68" customWidth="1"/>
    <col min="3" max="3" width="17.140625" style="68" bestFit="1" customWidth="1"/>
    <col min="4" max="4" width="19.28515625" style="68" bestFit="1" customWidth="1"/>
    <col min="5" max="5" width="16.85546875" style="68" bestFit="1" customWidth="1"/>
    <col min="6" max="6" width="16.7109375" style="68" bestFit="1" customWidth="1"/>
    <col min="7" max="7" width="16.85546875" style="68" bestFit="1" customWidth="1"/>
    <col min="8" max="8" width="16.42578125" style="68" bestFit="1" customWidth="1"/>
    <col min="9" max="9" width="14.85546875" style="68" customWidth="1"/>
    <col min="10" max="10" width="22" style="68" bestFit="1" customWidth="1"/>
    <col min="11" max="11" width="24.7109375" style="68" bestFit="1" customWidth="1"/>
    <col min="12" max="12" width="25.140625" style="68" bestFit="1" customWidth="1"/>
    <col min="13" max="13" width="10.5703125" style="68" customWidth="1"/>
    <col min="14" max="16384" width="11.42578125" style="68"/>
  </cols>
  <sheetData>
    <row r="1" spans="2:13" ht="96" customHeight="1" x14ac:dyDescent="0.6">
      <c r="B1" s="464" t="s">
        <v>605</v>
      </c>
      <c r="C1" s="466"/>
      <c r="D1" s="466"/>
      <c r="E1" s="466"/>
      <c r="F1" s="466"/>
      <c r="G1" s="466"/>
      <c r="H1" s="265"/>
      <c r="I1" s="265"/>
      <c r="J1" s="265"/>
      <c r="K1" s="265"/>
      <c r="L1" s="266"/>
    </row>
    <row r="2" spans="2:13" s="85" customFormat="1" ht="16.899999999999999" customHeight="1" x14ac:dyDescent="0.6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</row>
    <row r="3" spans="2:13" s="88" customFormat="1" ht="38.25" x14ac:dyDescent="0.6">
      <c r="B3" s="479" t="s">
        <v>10</v>
      </c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1"/>
    </row>
    <row r="4" spans="2:13" s="88" customFormat="1" ht="30.75" x14ac:dyDescent="0.6">
      <c r="B4" s="288" t="s">
        <v>130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89"/>
    </row>
    <row r="5" spans="2:13" s="85" customFormat="1" ht="42" customHeight="1" x14ac:dyDescent="0.6">
      <c r="B5" s="290" t="s">
        <v>131</v>
      </c>
      <c r="C5" s="268" t="s">
        <v>132</v>
      </c>
      <c r="D5" s="268" t="s">
        <v>133</v>
      </c>
      <c r="E5" s="268" t="s">
        <v>134</v>
      </c>
      <c r="F5" s="268" t="s">
        <v>135</v>
      </c>
      <c r="G5" s="268" t="s">
        <v>136</v>
      </c>
      <c r="H5" s="268" t="s">
        <v>137</v>
      </c>
      <c r="I5" s="268" t="s">
        <v>138</v>
      </c>
      <c r="J5" s="268" t="s">
        <v>139</v>
      </c>
      <c r="K5" s="268" t="s">
        <v>140</v>
      </c>
      <c r="L5" s="268" t="s">
        <v>141</v>
      </c>
      <c r="M5" s="291" t="s">
        <v>142</v>
      </c>
    </row>
    <row r="6" spans="2:13" s="86" customFormat="1" ht="28.5" x14ac:dyDescent="0.8">
      <c r="B6" s="292" t="s">
        <v>143</v>
      </c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93"/>
    </row>
    <row r="7" spans="2:13" s="87" customFormat="1" ht="28.5" x14ac:dyDescent="0.8">
      <c r="B7" s="350" t="s">
        <v>284</v>
      </c>
      <c r="C7" s="351">
        <v>1</v>
      </c>
      <c r="D7" s="351">
        <v>0.95</v>
      </c>
      <c r="E7" s="351">
        <v>0.95</v>
      </c>
      <c r="F7" s="351">
        <v>0.95</v>
      </c>
      <c r="G7" s="351">
        <v>0.95</v>
      </c>
      <c r="H7" s="351">
        <v>0.95</v>
      </c>
      <c r="I7" s="352">
        <v>0</v>
      </c>
      <c r="J7" s="353">
        <v>6000</v>
      </c>
      <c r="K7" s="354">
        <v>6000</v>
      </c>
      <c r="L7" s="354">
        <v>5700</v>
      </c>
      <c r="M7" s="355">
        <v>1</v>
      </c>
    </row>
    <row r="8" spans="2:13" s="87" customFormat="1" ht="28.5" x14ac:dyDescent="0.8">
      <c r="B8" s="350" t="s">
        <v>144</v>
      </c>
      <c r="C8" s="351">
        <v>1</v>
      </c>
      <c r="D8" s="351">
        <v>0.99</v>
      </c>
      <c r="E8" s="351">
        <v>0.9</v>
      </c>
      <c r="F8" s="351">
        <v>0.9</v>
      </c>
      <c r="G8" s="351">
        <v>0.99</v>
      </c>
      <c r="H8" s="351">
        <v>0.94197577494139095</v>
      </c>
      <c r="I8" s="352">
        <v>-1</v>
      </c>
      <c r="J8" s="353">
        <v>15356</v>
      </c>
      <c r="K8" s="354">
        <v>15356</v>
      </c>
      <c r="L8" s="354">
        <v>14464.98</v>
      </c>
      <c r="M8" s="355">
        <v>2</v>
      </c>
    </row>
    <row r="9" spans="2:13" s="87" customFormat="1" ht="28.5" x14ac:dyDescent="0.8">
      <c r="B9" s="350" t="s">
        <v>257</v>
      </c>
      <c r="C9" s="351">
        <v>1000</v>
      </c>
      <c r="D9" s="351">
        <v>750</v>
      </c>
      <c r="E9" s="351">
        <v>750</v>
      </c>
      <c r="F9" s="351">
        <v>750</v>
      </c>
      <c r="G9" s="351">
        <v>750</v>
      </c>
      <c r="H9" s="351">
        <v>750</v>
      </c>
      <c r="I9" s="352">
        <v>-2.5974025974025974</v>
      </c>
      <c r="J9" s="353">
        <v>10</v>
      </c>
      <c r="K9" s="354">
        <v>10000</v>
      </c>
      <c r="L9" s="354">
        <v>7500</v>
      </c>
      <c r="M9" s="355">
        <v>1</v>
      </c>
    </row>
    <row r="10" spans="2:13" s="87" customFormat="1" ht="28.5" x14ac:dyDescent="0.8">
      <c r="B10" s="350" t="s">
        <v>145</v>
      </c>
      <c r="C10" s="351">
        <v>1</v>
      </c>
      <c r="D10" s="351">
        <v>2.13</v>
      </c>
      <c r="E10" s="351">
        <v>2.0499999999999998</v>
      </c>
      <c r="F10" s="351">
        <v>2.0499999999999998</v>
      </c>
      <c r="G10" s="351">
        <v>2.13</v>
      </c>
      <c r="H10" s="351">
        <v>2.0835218415297483</v>
      </c>
      <c r="I10" s="352">
        <v>4.926108374384242</v>
      </c>
      <c r="J10" s="353">
        <v>35666</v>
      </c>
      <c r="K10" s="354">
        <v>35666</v>
      </c>
      <c r="L10" s="354">
        <v>74310.89</v>
      </c>
      <c r="M10" s="355">
        <v>11</v>
      </c>
    </row>
    <row r="11" spans="2:13" s="87" customFormat="1" ht="28.5" x14ac:dyDescent="0.8">
      <c r="B11" s="350" t="s">
        <v>285</v>
      </c>
      <c r="C11" s="351">
        <v>1</v>
      </c>
      <c r="D11" s="351">
        <v>3.2100000000000004</v>
      </c>
      <c r="E11" s="351">
        <v>3.2100000000000004</v>
      </c>
      <c r="F11" s="351">
        <v>3.2100000000000004</v>
      </c>
      <c r="G11" s="351">
        <v>3.2100000000000004</v>
      </c>
      <c r="H11" s="351">
        <v>3.2100000000000004</v>
      </c>
      <c r="I11" s="352">
        <v>0.94339622641508825</v>
      </c>
      <c r="J11" s="353">
        <v>2187</v>
      </c>
      <c r="K11" s="354">
        <v>2187</v>
      </c>
      <c r="L11" s="354">
        <v>7020.27</v>
      </c>
      <c r="M11" s="355">
        <v>1</v>
      </c>
    </row>
    <row r="12" spans="2:13" s="87" customFormat="1" ht="28.5" x14ac:dyDescent="0.8">
      <c r="B12" s="296" t="s">
        <v>146</v>
      </c>
      <c r="C12" s="275"/>
      <c r="D12" s="275"/>
      <c r="E12" s="275"/>
      <c r="F12" s="275"/>
      <c r="G12" s="275"/>
      <c r="H12" s="275"/>
      <c r="I12" s="276"/>
      <c r="J12" s="277">
        <f>SUM(J7:J11)</f>
        <v>59219</v>
      </c>
      <c r="K12" s="278">
        <f>SUM(K7:K11)</f>
        <v>69209</v>
      </c>
      <c r="L12" s="278">
        <f>SUM(L7:L11)</f>
        <v>108996.14</v>
      </c>
      <c r="M12" s="297">
        <f>SUM(M7:M11)</f>
        <v>16</v>
      </c>
    </row>
    <row r="13" spans="2:13" s="90" customFormat="1" ht="23.25" x14ac:dyDescent="0.65">
      <c r="B13" s="298" t="s">
        <v>147</v>
      </c>
      <c r="C13" s="279"/>
      <c r="D13" s="279"/>
      <c r="E13" s="279"/>
      <c r="F13" s="279"/>
      <c r="G13" s="279"/>
      <c r="H13" s="279"/>
      <c r="I13" s="279"/>
      <c r="J13" s="279"/>
      <c r="K13" s="280"/>
      <c r="L13" s="280"/>
      <c r="M13" s="299"/>
    </row>
    <row r="14" spans="2:13" s="90" customFormat="1" ht="23.25" x14ac:dyDescent="0.65">
      <c r="B14" s="298" t="s">
        <v>148</v>
      </c>
      <c r="C14" s="279"/>
      <c r="D14" s="279"/>
      <c r="E14" s="279"/>
      <c r="F14" s="279"/>
      <c r="G14" s="279"/>
      <c r="H14" s="279"/>
      <c r="I14" s="279"/>
      <c r="J14" s="279"/>
      <c r="K14" s="280"/>
      <c r="L14" s="280"/>
      <c r="M14" s="299"/>
    </row>
    <row r="15" spans="2:13" s="90" customFormat="1" ht="23.25" x14ac:dyDescent="0.65">
      <c r="B15" s="298"/>
      <c r="C15" s="279"/>
      <c r="D15" s="279"/>
      <c r="E15" s="279"/>
      <c r="F15" s="279"/>
      <c r="G15" s="279"/>
      <c r="H15" s="279"/>
      <c r="I15" s="279"/>
      <c r="J15" s="279"/>
      <c r="K15" s="280"/>
      <c r="L15" s="280"/>
      <c r="M15" s="299"/>
    </row>
    <row r="16" spans="2:13" s="85" customFormat="1" ht="41.25" customHeight="1" x14ac:dyDescent="0.6">
      <c r="B16" s="290" t="s">
        <v>131</v>
      </c>
      <c r="C16" s="268" t="s">
        <v>132</v>
      </c>
      <c r="D16" s="268" t="s">
        <v>133</v>
      </c>
      <c r="E16" s="268" t="s">
        <v>149</v>
      </c>
      <c r="F16" s="268" t="s">
        <v>135</v>
      </c>
      <c r="G16" s="268" t="s">
        <v>150</v>
      </c>
      <c r="H16" s="268" t="s">
        <v>137</v>
      </c>
      <c r="I16" s="268" t="s">
        <v>138</v>
      </c>
      <c r="J16" s="268" t="s">
        <v>139</v>
      </c>
      <c r="K16" s="268" t="s">
        <v>140</v>
      </c>
      <c r="L16" s="268" t="s">
        <v>141</v>
      </c>
      <c r="M16" s="291" t="s">
        <v>142</v>
      </c>
    </row>
    <row r="17" spans="2:13" s="87" customFormat="1" ht="28.5" x14ac:dyDescent="0.8">
      <c r="B17" s="300" t="s">
        <v>151</v>
      </c>
      <c r="C17" s="281"/>
      <c r="D17" s="281"/>
      <c r="E17" s="281"/>
      <c r="F17" s="281"/>
      <c r="G17" s="281"/>
      <c r="H17" s="281"/>
      <c r="I17" s="281"/>
      <c r="J17" s="281"/>
      <c r="K17" s="282"/>
      <c r="L17" s="282"/>
      <c r="M17" s="301"/>
    </row>
    <row r="18" spans="2:13" s="87" customFormat="1" ht="28.5" x14ac:dyDescent="0.8">
      <c r="B18" s="350" t="s">
        <v>284</v>
      </c>
      <c r="C18" s="351">
        <v>1</v>
      </c>
      <c r="D18" s="351">
        <v>0.9</v>
      </c>
      <c r="E18" s="351">
        <v>0.9</v>
      </c>
      <c r="F18" s="351">
        <v>0.9</v>
      </c>
      <c r="G18" s="351">
        <v>0.9</v>
      </c>
      <c r="H18" s="351">
        <v>0.9</v>
      </c>
      <c r="I18" s="352">
        <v>-5.2631578947368354</v>
      </c>
      <c r="J18" s="353">
        <v>2007</v>
      </c>
      <c r="K18" s="354">
        <v>2007</v>
      </c>
      <c r="L18" s="354">
        <v>1806.3</v>
      </c>
      <c r="M18" s="355">
        <v>1</v>
      </c>
    </row>
    <row r="19" spans="2:13" s="87" customFormat="1" ht="28.5" x14ac:dyDescent="0.8">
      <c r="B19" s="350" t="s">
        <v>144</v>
      </c>
      <c r="C19" s="351">
        <v>1</v>
      </c>
      <c r="D19" s="351">
        <v>1</v>
      </c>
      <c r="E19" s="351">
        <v>0.9</v>
      </c>
      <c r="F19" s="351">
        <v>1</v>
      </c>
      <c r="G19" s="351">
        <v>1</v>
      </c>
      <c r="H19" s="351">
        <v>0.96255771606945439</v>
      </c>
      <c r="I19" s="352">
        <v>-1.9607843137254919</v>
      </c>
      <c r="J19" s="353">
        <v>15377</v>
      </c>
      <c r="K19" s="354">
        <v>15377</v>
      </c>
      <c r="L19" s="354">
        <v>14801.25</v>
      </c>
      <c r="M19" s="355">
        <v>9</v>
      </c>
    </row>
    <row r="20" spans="2:13" s="87" customFormat="1" ht="28.5" x14ac:dyDescent="0.8">
      <c r="B20" s="350" t="s">
        <v>258</v>
      </c>
      <c r="C20" s="351">
        <v>1</v>
      </c>
      <c r="D20" s="351">
        <v>60</v>
      </c>
      <c r="E20" s="351">
        <v>60</v>
      </c>
      <c r="F20" s="351">
        <v>60</v>
      </c>
      <c r="G20" s="351">
        <v>60</v>
      </c>
      <c r="H20" s="351">
        <v>60</v>
      </c>
      <c r="I20" s="352">
        <v>-6.25</v>
      </c>
      <c r="J20" s="353">
        <v>43</v>
      </c>
      <c r="K20" s="354">
        <v>43</v>
      </c>
      <c r="L20" s="354">
        <v>2580</v>
      </c>
      <c r="M20" s="355">
        <v>4</v>
      </c>
    </row>
    <row r="21" spans="2:13" s="87" customFormat="1" ht="28.5" x14ac:dyDescent="0.8">
      <c r="B21" s="350" t="s">
        <v>145</v>
      </c>
      <c r="C21" s="351">
        <v>1</v>
      </c>
      <c r="D21" s="351">
        <v>2.29</v>
      </c>
      <c r="E21" s="351">
        <v>2.0499999999999998</v>
      </c>
      <c r="F21" s="351">
        <v>2.0499999999999998</v>
      </c>
      <c r="G21" s="351">
        <v>2.0499999999999998</v>
      </c>
      <c r="H21" s="351">
        <v>2.0872187425671922</v>
      </c>
      <c r="I21" s="352">
        <v>2.4999999999999911</v>
      </c>
      <c r="J21" s="353">
        <v>12613</v>
      </c>
      <c r="K21" s="354">
        <v>12613</v>
      </c>
      <c r="L21" s="354">
        <v>26326.089999999997</v>
      </c>
      <c r="M21" s="355">
        <v>21</v>
      </c>
    </row>
    <row r="22" spans="2:13" s="87" customFormat="1" ht="28.5" x14ac:dyDescent="0.8">
      <c r="B22" s="350" t="s">
        <v>152</v>
      </c>
      <c r="C22" s="351">
        <v>1</v>
      </c>
      <c r="D22" s="351">
        <v>0.85</v>
      </c>
      <c r="E22" s="351">
        <v>0.85</v>
      </c>
      <c r="F22" s="351">
        <v>0.85</v>
      </c>
      <c r="G22" s="351">
        <v>0.85</v>
      </c>
      <c r="H22" s="351">
        <v>0.85</v>
      </c>
      <c r="I22" s="352">
        <v>-9.5744680851063801</v>
      </c>
      <c r="J22" s="353">
        <v>1000</v>
      </c>
      <c r="K22" s="354">
        <v>1000</v>
      </c>
      <c r="L22" s="354">
        <v>850</v>
      </c>
      <c r="M22" s="355">
        <v>1</v>
      </c>
    </row>
    <row r="23" spans="2:13" s="87" customFormat="1" ht="28.5" x14ac:dyDescent="0.8">
      <c r="B23" s="296" t="s">
        <v>153</v>
      </c>
      <c r="C23" s="275"/>
      <c r="D23" s="275"/>
      <c r="E23" s="275"/>
      <c r="F23" s="275"/>
      <c r="G23" s="275"/>
      <c r="H23" s="275"/>
      <c r="I23" s="276"/>
      <c r="J23" s="277">
        <f>SUM(J18:J22)</f>
        <v>31040</v>
      </c>
      <c r="K23" s="278">
        <f>SUM(K18:K22)</f>
        <v>31040</v>
      </c>
      <c r="L23" s="278">
        <f>SUM(L18:L22)</f>
        <v>46363.64</v>
      </c>
      <c r="M23" s="297">
        <f>SUM(M18:M22)</f>
        <v>36</v>
      </c>
    </row>
    <row r="24" spans="2:13" s="91" customFormat="1" ht="23.25" x14ac:dyDescent="0.65">
      <c r="B24" s="298" t="s">
        <v>154</v>
      </c>
      <c r="C24" s="279"/>
      <c r="D24" s="279"/>
      <c r="E24" s="279"/>
      <c r="F24" s="279"/>
      <c r="G24" s="279"/>
      <c r="H24" s="279"/>
      <c r="I24" s="279"/>
      <c r="J24" s="279"/>
      <c r="K24" s="280"/>
      <c r="L24" s="280"/>
      <c r="M24" s="299"/>
    </row>
    <row r="25" spans="2:13" s="91" customFormat="1" ht="23.25" x14ac:dyDescent="0.65">
      <c r="B25" s="298" t="s">
        <v>155</v>
      </c>
      <c r="C25" s="279"/>
      <c r="D25" s="279"/>
      <c r="E25" s="279"/>
      <c r="F25" s="279"/>
      <c r="G25" s="279"/>
      <c r="H25" s="279"/>
      <c r="I25" s="279"/>
      <c r="J25" s="279"/>
      <c r="K25" s="280"/>
      <c r="L25" s="280"/>
      <c r="M25" s="299"/>
    </row>
    <row r="26" spans="2:13" s="87" customFormat="1" ht="30" x14ac:dyDescent="0.8">
      <c r="B26" s="356" t="s">
        <v>156</v>
      </c>
      <c r="C26" s="284"/>
      <c r="D26" s="284"/>
      <c r="E26" s="284"/>
      <c r="F26" s="284"/>
      <c r="G26" s="284"/>
      <c r="H26" s="284"/>
      <c r="I26" s="285"/>
      <c r="J26" s="286">
        <f>J12+J23</f>
        <v>90259</v>
      </c>
      <c r="K26" s="287">
        <f>K12+K23</f>
        <v>100249</v>
      </c>
      <c r="L26" s="287">
        <f>L12+L23</f>
        <v>155359.78</v>
      </c>
      <c r="M26" s="357">
        <f>M12+M23</f>
        <v>52</v>
      </c>
    </row>
    <row r="27" spans="2:13" x14ac:dyDescent="0.6">
      <c r="B27" s="302"/>
      <c r="C27" s="67"/>
      <c r="D27" s="67"/>
      <c r="E27" s="67"/>
      <c r="F27" s="67"/>
      <c r="G27" s="67"/>
      <c r="H27" s="67"/>
      <c r="I27" s="67"/>
      <c r="J27" s="69"/>
      <c r="K27" s="70"/>
      <c r="L27" s="70"/>
      <c r="M27" s="303"/>
    </row>
    <row r="28" spans="2:13" s="88" customFormat="1" ht="25.5" x14ac:dyDescent="0.6">
      <c r="B28" s="304" t="s">
        <v>157</v>
      </c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305"/>
    </row>
    <row r="29" spans="2:13" s="85" customFormat="1" ht="42" customHeight="1" x14ac:dyDescent="0.6">
      <c r="B29" s="290" t="s">
        <v>131</v>
      </c>
      <c r="C29" s="268" t="s">
        <v>132</v>
      </c>
      <c r="D29" s="268" t="s">
        <v>133</v>
      </c>
      <c r="E29" s="268" t="s">
        <v>149</v>
      </c>
      <c r="F29" s="268" t="s">
        <v>135</v>
      </c>
      <c r="G29" s="268" t="s">
        <v>150</v>
      </c>
      <c r="H29" s="268" t="s">
        <v>137</v>
      </c>
      <c r="I29" s="268" t="s">
        <v>138</v>
      </c>
      <c r="J29" s="268" t="s">
        <v>139</v>
      </c>
      <c r="K29" s="268" t="s">
        <v>140</v>
      </c>
      <c r="L29" s="268" t="s">
        <v>141</v>
      </c>
      <c r="M29" s="291" t="s">
        <v>142</v>
      </c>
    </row>
    <row r="30" spans="2:13" s="87" customFormat="1" ht="28.5" x14ac:dyDescent="0.8">
      <c r="B30" s="294" t="s">
        <v>311</v>
      </c>
      <c r="C30" s="271">
        <v>5000</v>
      </c>
      <c r="D30" s="271">
        <v>3100</v>
      </c>
      <c r="E30" s="271">
        <v>3000</v>
      </c>
      <c r="F30" s="271">
        <v>3100</v>
      </c>
      <c r="G30" s="271">
        <v>3000</v>
      </c>
      <c r="H30" s="271">
        <v>3050</v>
      </c>
      <c r="I30" s="272"/>
      <c r="J30" s="273">
        <v>2</v>
      </c>
      <c r="K30" s="274">
        <v>10000</v>
      </c>
      <c r="L30" s="274">
        <v>6100</v>
      </c>
      <c r="M30" s="295">
        <v>2</v>
      </c>
    </row>
    <row r="31" spans="2:13" s="87" customFormat="1" ht="28.5" x14ac:dyDescent="0.8">
      <c r="B31" s="296" t="s">
        <v>158</v>
      </c>
      <c r="C31" s="275"/>
      <c r="D31" s="275"/>
      <c r="E31" s="275"/>
      <c r="F31" s="275"/>
      <c r="G31" s="275"/>
      <c r="H31" s="275"/>
      <c r="I31" s="276"/>
      <c r="J31" s="277">
        <f>SUM(J30:J30)</f>
        <v>2</v>
      </c>
      <c r="K31" s="278">
        <f>SUM(K30:K30)</f>
        <v>10000</v>
      </c>
      <c r="L31" s="278">
        <f>SUM(L30:L30)</f>
        <v>6100</v>
      </c>
      <c r="M31" s="297">
        <f>SUM(M30:M30)</f>
        <v>2</v>
      </c>
    </row>
    <row r="32" spans="2:13" x14ac:dyDescent="0.6">
      <c r="B32" s="302"/>
      <c r="C32" s="67"/>
      <c r="D32" s="67"/>
      <c r="E32" s="67"/>
      <c r="F32" s="67"/>
      <c r="G32" s="67"/>
      <c r="H32" s="67"/>
      <c r="I32" s="67"/>
      <c r="J32" s="69"/>
      <c r="K32" s="70"/>
      <c r="L32" s="70"/>
      <c r="M32" s="303"/>
    </row>
    <row r="33" spans="2:13" s="88" customFormat="1" ht="25.5" x14ac:dyDescent="0.6">
      <c r="B33" s="304" t="s">
        <v>351</v>
      </c>
      <c r="C33" s="269"/>
      <c r="D33" s="269"/>
      <c r="E33" s="269"/>
      <c r="F33" s="269"/>
      <c r="G33" s="269"/>
      <c r="H33" s="269"/>
      <c r="I33" s="269"/>
      <c r="J33" s="269"/>
      <c r="K33" s="269"/>
      <c r="L33" s="269"/>
      <c r="M33" s="305"/>
    </row>
    <row r="34" spans="2:13" s="85" customFormat="1" ht="42" customHeight="1" x14ac:dyDescent="0.6">
      <c r="B34" s="290" t="s">
        <v>131</v>
      </c>
      <c r="C34" s="268" t="s">
        <v>132</v>
      </c>
      <c r="D34" s="268" t="s">
        <v>133</v>
      </c>
      <c r="E34" s="268" t="s">
        <v>149</v>
      </c>
      <c r="F34" s="268" t="s">
        <v>135</v>
      </c>
      <c r="G34" s="268" t="s">
        <v>150</v>
      </c>
      <c r="H34" s="268" t="s">
        <v>137</v>
      </c>
      <c r="I34" s="268" t="s">
        <v>138</v>
      </c>
      <c r="J34" s="268" t="s">
        <v>139</v>
      </c>
      <c r="K34" s="268" t="s">
        <v>140</v>
      </c>
      <c r="L34" s="268" t="s">
        <v>141</v>
      </c>
      <c r="M34" s="291" t="s">
        <v>142</v>
      </c>
    </row>
    <row r="35" spans="2:13" s="87" customFormat="1" ht="28.5" x14ac:dyDescent="0.8">
      <c r="B35" s="294" t="s">
        <v>352</v>
      </c>
      <c r="C35" s="271">
        <v>100</v>
      </c>
      <c r="D35" s="271">
        <v>100</v>
      </c>
      <c r="E35" s="271">
        <v>100</v>
      </c>
      <c r="F35" s="271">
        <v>100</v>
      </c>
      <c r="G35" s="271">
        <v>100</v>
      </c>
      <c r="H35" s="271">
        <v>100</v>
      </c>
      <c r="I35" s="272"/>
      <c r="J35" s="273">
        <v>73</v>
      </c>
      <c r="K35" s="274">
        <v>7300</v>
      </c>
      <c r="L35" s="274">
        <v>7300</v>
      </c>
      <c r="M35" s="295">
        <v>61</v>
      </c>
    </row>
    <row r="36" spans="2:13" s="87" customFormat="1" ht="28.5" x14ac:dyDescent="0.8">
      <c r="B36" s="296" t="s">
        <v>353</v>
      </c>
      <c r="C36" s="275"/>
      <c r="D36" s="275"/>
      <c r="E36" s="275"/>
      <c r="F36" s="275"/>
      <c r="G36" s="275"/>
      <c r="H36" s="275"/>
      <c r="I36" s="276"/>
      <c r="J36" s="277">
        <f>SUM(J34:J35)</f>
        <v>73</v>
      </c>
      <c r="K36" s="278">
        <f>SUM(K34:K35)</f>
        <v>7300</v>
      </c>
      <c r="L36" s="278">
        <f>SUM(L34:L35)</f>
        <v>7300</v>
      </c>
      <c r="M36" s="297">
        <f>SUM(M34:M35)</f>
        <v>61</v>
      </c>
    </row>
    <row r="37" spans="2:13" x14ac:dyDescent="0.6">
      <c r="B37" s="302"/>
      <c r="C37" s="67"/>
      <c r="D37" s="67"/>
      <c r="E37" s="67"/>
      <c r="F37" s="67"/>
      <c r="G37" s="67"/>
      <c r="H37" s="67"/>
      <c r="I37" s="67"/>
      <c r="J37" s="69"/>
      <c r="K37" s="70"/>
      <c r="L37" s="70"/>
      <c r="M37" s="303"/>
    </row>
    <row r="38" spans="2:13" s="92" customFormat="1" ht="30.75" x14ac:dyDescent="0.85">
      <c r="B38" s="306" t="s">
        <v>159</v>
      </c>
      <c r="C38" s="307"/>
      <c r="D38" s="307"/>
      <c r="E38" s="307"/>
      <c r="F38" s="307"/>
      <c r="G38" s="307"/>
      <c r="H38" s="307"/>
      <c r="I38" s="308"/>
      <c r="J38" s="309">
        <f>J26+J31+J36</f>
        <v>90334</v>
      </c>
      <c r="K38" s="310">
        <f>K26+K31+K36</f>
        <v>117549</v>
      </c>
      <c r="L38" s="310">
        <f>L26+L31+L36</f>
        <v>168759.78</v>
      </c>
      <c r="M38" s="311">
        <f>M26+M31+M36</f>
        <v>115</v>
      </c>
    </row>
    <row r="39" spans="2:13" x14ac:dyDescent="0.6">
      <c r="B39" s="67"/>
      <c r="C39" s="67"/>
      <c r="D39" s="67"/>
      <c r="E39" s="67"/>
      <c r="F39" s="67"/>
      <c r="G39" s="67"/>
      <c r="H39" s="67"/>
      <c r="I39" s="67"/>
      <c r="J39" s="69"/>
      <c r="K39" s="70"/>
      <c r="L39" s="70"/>
      <c r="M39" s="71"/>
    </row>
    <row r="40" spans="2:13" ht="38.25" x14ac:dyDescent="0.6">
      <c r="B40" s="479" t="s">
        <v>11</v>
      </c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1"/>
    </row>
    <row r="41" spans="2:13" s="88" customFormat="1" x14ac:dyDescent="0.6">
      <c r="B41" s="358"/>
      <c r="M41" s="359"/>
    </row>
    <row r="42" spans="2:13" s="85" customFormat="1" ht="42" customHeight="1" x14ac:dyDescent="0.6">
      <c r="B42" s="290" t="s">
        <v>131</v>
      </c>
      <c r="C42" s="268" t="s">
        <v>239</v>
      </c>
      <c r="D42" s="268" t="s">
        <v>240</v>
      </c>
      <c r="E42" s="268" t="s">
        <v>241</v>
      </c>
      <c r="F42" s="268" t="s">
        <v>242</v>
      </c>
      <c r="G42" s="268" t="s">
        <v>243</v>
      </c>
      <c r="H42" s="268" t="s">
        <v>244</v>
      </c>
      <c r="I42" s="268" t="s">
        <v>245</v>
      </c>
      <c r="J42" s="268" t="s">
        <v>246</v>
      </c>
      <c r="K42" s="268" t="s">
        <v>247</v>
      </c>
      <c r="L42" s="268" t="s">
        <v>248</v>
      </c>
      <c r="M42" s="291" t="s">
        <v>142</v>
      </c>
    </row>
    <row r="43" spans="2:13" s="93" customFormat="1" ht="24.75" x14ac:dyDescent="0.65">
      <c r="B43" s="312" t="s">
        <v>325</v>
      </c>
      <c r="C43" s="313"/>
      <c r="D43" s="314"/>
      <c r="E43" s="314"/>
      <c r="F43" s="315"/>
      <c r="G43" s="316"/>
      <c r="H43" s="316"/>
      <c r="I43" s="313"/>
      <c r="J43" s="317"/>
      <c r="K43" s="317"/>
      <c r="L43" s="317"/>
      <c r="M43" s="318"/>
    </row>
    <row r="44" spans="2:13" s="87" customFormat="1" ht="28.5" x14ac:dyDescent="0.8">
      <c r="B44" s="294" t="s">
        <v>216</v>
      </c>
      <c r="C44" s="439" t="s">
        <v>162</v>
      </c>
      <c r="D44" s="271">
        <v>97.905900000000003</v>
      </c>
      <c r="E44" s="271"/>
      <c r="F44" s="271" t="s">
        <v>252</v>
      </c>
      <c r="G44" s="271">
        <v>8.75</v>
      </c>
      <c r="H44" s="271">
        <v>9.0429999999999993</v>
      </c>
      <c r="I44" s="440" t="s">
        <v>163</v>
      </c>
      <c r="J44" s="274">
        <v>1760000</v>
      </c>
      <c r="K44" s="274">
        <v>1760000</v>
      </c>
      <c r="L44" s="274">
        <v>1723143.87</v>
      </c>
      <c r="M44" s="295">
        <v>1</v>
      </c>
    </row>
    <row r="45" spans="2:13" s="87" customFormat="1" ht="28.5" x14ac:dyDescent="0.8">
      <c r="B45" s="294" t="s">
        <v>216</v>
      </c>
      <c r="C45" s="439" t="s">
        <v>162</v>
      </c>
      <c r="D45" s="271">
        <v>95.465299999999999</v>
      </c>
      <c r="E45" s="271"/>
      <c r="F45" s="271" t="s">
        <v>177</v>
      </c>
      <c r="G45" s="271">
        <v>9.5</v>
      </c>
      <c r="H45" s="271">
        <v>9.7249999999999996</v>
      </c>
      <c r="I45" s="440" t="s">
        <v>163</v>
      </c>
      <c r="J45" s="274">
        <v>1760000</v>
      </c>
      <c r="K45" s="274">
        <v>1760000</v>
      </c>
      <c r="L45" s="274">
        <v>1680190.93</v>
      </c>
      <c r="M45" s="295">
        <v>1</v>
      </c>
    </row>
    <row r="46" spans="2:13" s="87" customFormat="1" ht="28.5" x14ac:dyDescent="0.8">
      <c r="B46" s="294" t="s">
        <v>216</v>
      </c>
      <c r="C46" s="439" t="s">
        <v>162</v>
      </c>
      <c r="D46" s="271">
        <v>93.255700000000004</v>
      </c>
      <c r="E46" s="271"/>
      <c r="F46" s="271" t="s">
        <v>340</v>
      </c>
      <c r="G46" s="271">
        <v>10.25</v>
      </c>
      <c r="H46" s="271">
        <v>10.402000000000001</v>
      </c>
      <c r="I46" s="440" t="s">
        <v>163</v>
      </c>
      <c r="J46" s="274">
        <v>1760000</v>
      </c>
      <c r="K46" s="274">
        <v>1760000</v>
      </c>
      <c r="L46" s="274">
        <v>1641301.95</v>
      </c>
      <c r="M46" s="295">
        <v>1</v>
      </c>
    </row>
    <row r="47" spans="2:13" s="86" customFormat="1" ht="28.5" x14ac:dyDescent="0.8">
      <c r="B47" s="292" t="s">
        <v>168</v>
      </c>
      <c r="C47" s="451"/>
      <c r="D47" s="452"/>
      <c r="E47" s="452"/>
      <c r="F47" s="452"/>
      <c r="G47" s="452"/>
      <c r="H47" s="452"/>
      <c r="I47" s="453"/>
      <c r="J47" s="454">
        <v>5280000</v>
      </c>
      <c r="K47" s="454">
        <v>5280000</v>
      </c>
      <c r="L47" s="454">
        <v>5044636.75</v>
      </c>
      <c r="M47" s="293">
        <v>3</v>
      </c>
    </row>
    <row r="48" spans="2:13" s="86" customFormat="1" ht="28.5" x14ac:dyDescent="0.8">
      <c r="B48" s="292" t="s">
        <v>160</v>
      </c>
      <c r="C48" s="451"/>
      <c r="D48" s="452"/>
      <c r="E48" s="452"/>
      <c r="F48" s="452"/>
      <c r="G48" s="452"/>
      <c r="H48" s="452"/>
      <c r="I48" s="453"/>
      <c r="J48" s="454"/>
      <c r="K48" s="454"/>
      <c r="L48" s="454"/>
      <c r="M48" s="293"/>
    </row>
    <row r="49" spans="2:13" s="87" customFormat="1" ht="28.5" x14ac:dyDescent="0.8">
      <c r="B49" s="294" t="s">
        <v>164</v>
      </c>
      <c r="C49" s="439" t="s">
        <v>162</v>
      </c>
      <c r="D49" s="271">
        <v>97.563599999999994</v>
      </c>
      <c r="E49" s="271"/>
      <c r="F49" s="271" t="s">
        <v>341</v>
      </c>
      <c r="G49" s="271">
        <v>7.75</v>
      </c>
      <c r="H49" s="271">
        <v>7.9549999999999992</v>
      </c>
      <c r="I49" s="440" t="s">
        <v>163</v>
      </c>
      <c r="J49" s="274">
        <v>400000</v>
      </c>
      <c r="K49" s="274">
        <v>400000</v>
      </c>
      <c r="L49" s="274">
        <v>390254.48</v>
      </c>
      <c r="M49" s="295">
        <v>1</v>
      </c>
    </row>
    <row r="50" spans="2:13" s="87" customFormat="1" ht="28.5" x14ac:dyDescent="0.8">
      <c r="B50" s="294" t="s">
        <v>164</v>
      </c>
      <c r="C50" s="439" t="s">
        <v>162</v>
      </c>
      <c r="D50" s="271">
        <v>96.166600000000003</v>
      </c>
      <c r="E50" s="271"/>
      <c r="F50" s="271" t="s">
        <v>165</v>
      </c>
      <c r="G50" s="271">
        <v>8.1999999999999993</v>
      </c>
      <c r="H50" s="271">
        <v>8.3719999999999999</v>
      </c>
      <c r="I50" s="440" t="s">
        <v>163</v>
      </c>
      <c r="J50" s="274">
        <v>500000</v>
      </c>
      <c r="K50" s="274">
        <v>500000</v>
      </c>
      <c r="L50" s="274">
        <v>480833.44</v>
      </c>
      <c r="M50" s="295">
        <v>1</v>
      </c>
    </row>
    <row r="51" spans="2:13" s="87" customFormat="1" ht="28.5" x14ac:dyDescent="0.8">
      <c r="B51" s="294" t="s">
        <v>164</v>
      </c>
      <c r="C51" s="439" t="s">
        <v>162</v>
      </c>
      <c r="D51" s="271">
        <v>96.165400000000005</v>
      </c>
      <c r="E51" s="271"/>
      <c r="F51" s="271" t="s">
        <v>354</v>
      </c>
      <c r="G51" s="271">
        <v>8.25</v>
      </c>
      <c r="H51" s="271">
        <v>8.4250000000000007</v>
      </c>
      <c r="I51" s="440" t="s">
        <v>163</v>
      </c>
      <c r="J51" s="274">
        <v>1255000</v>
      </c>
      <c r="K51" s="274">
        <v>1255000</v>
      </c>
      <c r="L51" s="274">
        <v>1206875.83</v>
      </c>
      <c r="M51" s="295">
        <v>1</v>
      </c>
    </row>
    <row r="52" spans="2:13" s="87" customFormat="1" ht="28.5" x14ac:dyDescent="0.8">
      <c r="B52" s="294" t="s">
        <v>164</v>
      </c>
      <c r="C52" s="439" t="s">
        <v>162</v>
      </c>
      <c r="D52" s="271">
        <v>96.144199999999998</v>
      </c>
      <c r="E52" s="271"/>
      <c r="F52" s="271" t="s">
        <v>165</v>
      </c>
      <c r="G52" s="271">
        <v>8.25</v>
      </c>
      <c r="H52" s="271">
        <v>8.4250000000000007</v>
      </c>
      <c r="I52" s="440" t="s">
        <v>163</v>
      </c>
      <c r="J52" s="274">
        <v>715000</v>
      </c>
      <c r="K52" s="274">
        <v>715000</v>
      </c>
      <c r="L52" s="274">
        <v>687431.15</v>
      </c>
      <c r="M52" s="295">
        <v>1</v>
      </c>
    </row>
    <row r="53" spans="2:13" s="87" customFormat="1" ht="28.5" x14ac:dyDescent="0.8">
      <c r="B53" s="294" t="s">
        <v>164</v>
      </c>
      <c r="C53" s="439" t="s">
        <v>162</v>
      </c>
      <c r="D53" s="271">
        <v>96.143000000000001</v>
      </c>
      <c r="E53" s="271"/>
      <c r="F53" s="271" t="s">
        <v>354</v>
      </c>
      <c r="G53" s="271">
        <v>8.3000000000000007</v>
      </c>
      <c r="H53" s="271">
        <v>8.4779999999999998</v>
      </c>
      <c r="I53" s="440" t="s">
        <v>163</v>
      </c>
      <c r="J53" s="274">
        <v>680000</v>
      </c>
      <c r="K53" s="274">
        <v>680000</v>
      </c>
      <c r="L53" s="274">
        <v>653772.81000000006</v>
      </c>
      <c r="M53" s="295">
        <v>1</v>
      </c>
    </row>
    <row r="54" spans="2:13" s="87" customFormat="1" ht="28.5" x14ac:dyDescent="0.8">
      <c r="B54" s="294" t="s">
        <v>164</v>
      </c>
      <c r="C54" s="439" t="s">
        <v>162</v>
      </c>
      <c r="D54" s="271">
        <v>96.079099999999997</v>
      </c>
      <c r="E54" s="271"/>
      <c r="F54" s="271" t="s">
        <v>259</v>
      </c>
      <c r="G54" s="271">
        <v>8.3000000000000007</v>
      </c>
      <c r="H54" s="271">
        <v>8.4750000000000014</v>
      </c>
      <c r="I54" s="440" t="s">
        <v>163</v>
      </c>
      <c r="J54" s="274">
        <v>850000</v>
      </c>
      <c r="K54" s="274">
        <v>850000</v>
      </c>
      <c r="L54" s="274">
        <v>816672.94</v>
      </c>
      <c r="M54" s="295">
        <v>1</v>
      </c>
    </row>
    <row r="55" spans="2:13" s="87" customFormat="1" ht="28.5" x14ac:dyDescent="0.8">
      <c r="B55" s="294" t="s">
        <v>164</v>
      </c>
      <c r="C55" s="439" t="s">
        <v>162</v>
      </c>
      <c r="D55" s="271">
        <v>95.990700000000004</v>
      </c>
      <c r="E55" s="271"/>
      <c r="F55" s="271" t="s">
        <v>282</v>
      </c>
      <c r="G55" s="271">
        <v>8.4</v>
      </c>
      <c r="H55" s="271">
        <v>8.577</v>
      </c>
      <c r="I55" s="440" t="s">
        <v>163</v>
      </c>
      <c r="J55" s="274">
        <v>1820000</v>
      </c>
      <c r="K55" s="274">
        <v>1820000</v>
      </c>
      <c r="L55" s="274">
        <v>1747032.28</v>
      </c>
      <c r="M55" s="295">
        <v>1</v>
      </c>
    </row>
    <row r="56" spans="2:13" s="87" customFormat="1" ht="28.5" x14ac:dyDescent="0.8">
      <c r="B56" s="294" t="s">
        <v>166</v>
      </c>
      <c r="C56" s="439" t="s">
        <v>162</v>
      </c>
      <c r="D56" s="271">
        <v>95.516000000000005</v>
      </c>
      <c r="E56" s="271"/>
      <c r="F56" s="271" t="s">
        <v>321</v>
      </c>
      <c r="G56" s="271">
        <v>10</v>
      </c>
      <c r="H56" s="271">
        <v>10.265000000000001</v>
      </c>
      <c r="I56" s="440" t="s">
        <v>163</v>
      </c>
      <c r="J56" s="274">
        <v>24806.25</v>
      </c>
      <c r="K56" s="274">
        <v>24806.25</v>
      </c>
      <c r="L56" s="274">
        <v>23693.95</v>
      </c>
      <c r="M56" s="295">
        <v>1</v>
      </c>
    </row>
    <row r="57" spans="2:13" s="86" customFormat="1" ht="28.5" x14ac:dyDescent="0.8">
      <c r="B57" s="292" t="s">
        <v>168</v>
      </c>
      <c r="C57" s="451"/>
      <c r="D57" s="452"/>
      <c r="E57" s="452"/>
      <c r="F57" s="452"/>
      <c r="G57" s="452"/>
      <c r="H57" s="452"/>
      <c r="I57" s="453"/>
      <c r="J57" s="454">
        <v>6244806.25</v>
      </c>
      <c r="K57" s="454">
        <v>6244806.25</v>
      </c>
      <c r="L57" s="454">
        <v>6006566.8800000008</v>
      </c>
      <c r="M57" s="293">
        <v>8</v>
      </c>
    </row>
    <row r="58" spans="2:13" s="86" customFormat="1" ht="28.5" x14ac:dyDescent="0.8">
      <c r="B58" s="292" t="s">
        <v>232</v>
      </c>
      <c r="C58" s="451"/>
      <c r="D58" s="452"/>
      <c r="E58" s="452"/>
      <c r="F58" s="452"/>
      <c r="G58" s="452"/>
      <c r="H58" s="452"/>
      <c r="I58" s="453"/>
      <c r="J58" s="454"/>
      <c r="K58" s="454"/>
      <c r="L58" s="454"/>
      <c r="M58" s="293"/>
    </row>
    <row r="59" spans="2:13" s="87" customFormat="1" ht="28.5" x14ac:dyDescent="0.8">
      <c r="B59" s="294" t="s">
        <v>169</v>
      </c>
      <c r="C59" s="439" t="s">
        <v>162</v>
      </c>
      <c r="D59" s="271">
        <v>99.964699999999993</v>
      </c>
      <c r="E59" s="271">
        <v>6.1653000000000002</v>
      </c>
      <c r="F59" s="271" t="s">
        <v>306</v>
      </c>
      <c r="G59" s="271">
        <v>6.25</v>
      </c>
      <c r="H59" s="271">
        <v>6.3476499999999998</v>
      </c>
      <c r="I59" s="440" t="s">
        <v>170</v>
      </c>
      <c r="J59" s="274">
        <v>391538.77</v>
      </c>
      <c r="K59" s="274">
        <v>391538.77</v>
      </c>
      <c r="L59" s="274">
        <v>391400.73</v>
      </c>
      <c r="M59" s="295">
        <v>1</v>
      </c>
    </row>
    <row r="60" spans="2:13" s="86" customFormat="1" ht="28.5" x14ac:dyDescent="0.8">
      <c r="B60" s="292" t="s">
        <v>168</v>
      </c>
      <c r="C60" s="451"/>
      <c r="D60" s="452"/>
      <c r="E60" s="452"/>
      <c r="F60" s="452"/>
      <c r="G60" s="452"/>
      <c r="H60" s="452"/>
      <c r="I60" s="453"/>
      <c r="J60" s="454">
        <v>391538.77</v>
      </c>
      <c r="K60" s="454">
        <v>391538.77</v>
      </c>
      <c r="L60" s="454">
        <v>391400.73</v>
      </c>
      <c r="M60" s="293">
        <v>1</v>
      </c>
    </row>
    <row r="61" spans="2:13" s="86" customFormat="1" ht="28.5" x14ac:dyDescent="0.8">
      <c r="B61" s="292" t="s">
        <v>411</v>
      </c>
      <c r="C61" s="451"/>
      <c r="D61" s="452"/>
      <c r="E61" s="452"/>
      <c r="F61" s="452"/>
      <c r="G61" s="452"/>
      <c r="H61" s="452"/>
      <c r="I61" s="453"/>
      <c r="J61" s="454"/>
      <c r="K61" s="454"/>
      <c r="L61" s="454"/>
      <c r="M61" s="293"/>
    </row>
    <row r="62" spans="2:13" s="87" customFormat="1" ht="28.5" x14ac:dyDescent="0.8">
      <c r="B62" s="294" t="s">
        <v>169</v>
      </c>
      <c r="C62" s="439" t="s">
        <v>162</v>
      </c>
      <c r="D62" s="271">
        <v>91.072500000000005</v>
      </c>
      <c r="E62" s="271">
        <v>5.93</v>
      </c>
      <c r="F62" s="271" t="s">
        <v>412</v>
      </c>
      <c r="G62" s="271">
        <v>9</v>
      </c>
      <c r="H62" s="271">
        <v>9.3806799999999999</v>
      </c>
      <c r="I62" s="440" t="s">
        <v>170</v>
      </c>
      <c r="J62" s="274">
        <v>2000</v>
      </c>
      <c r="K62" s="274">
        <v>2000</v>
      </c>
      <c r="L62" s="274">
        <v>1821.45</v>
      </c>
      <c r="M62" s="295">
        <v>1</v>
      </c>
    </row>
    <row r="63" spans="2:13" s="86" customFormat="1" ht="28.5" x14ac:dyDescent="0.8">
      <c r="B63" s="292" t="s">
        <v>168</v>
      </c>
      <c r="C63" s="451"/>
      <c r="D63" s="452"/>
      <c r="E63" s="452"/>
      <c r="F63" s="452"/>
      <c r="G63" s="452"/>
      <c r="H63" s="452"/>
      <c r="I63" s="453"/>
      <c r="J63" s="454">
        <v>2000</v>
      </c>
      <c r="K63" s="454">
        <v>2000</v>
      </c>
      <c r="L63" s="454">
        <v>1821.45</v>
      </c>
      <c r="M63" s="293">
        <v>1</v>
      </c>
    </row>
    <row r="64" spans="2:13" s="86" customFormat="1" ht="28.5" x14ac:dyDescent="0.8">
      <c r="B64" s="292" t="s">
        <v>286</v>
      </c>
      <c r="C64" s="451"/>
      <c r="D64" s="452"/>
      <c r="E64" s="452"/>
      <c r="F64" s="452"/>
      <c r="G64" s="452"/>
      <c r="H64" s="452"/>
      <c r="I64" s="453"/>
      <c r="J64" s="454"/>
      <c r="K64" s="454"/>
      <c r="L64" s="454"/>
      <c r="M64" s="293"/>
    </row>
    <row r="65" spans="2:13" s="87" customFormat="1" ht="28.5" x14ac:dyDescent="0.8">
      <c r="B65" s="294" t="s">
        <v>169</v>
      </c>
      <c r="C65" s="439" t="s">
        <v>162</v>
      </c>
      <c r="D65" s="271">
        <v>96.307699999999997</v>
      </c>
      <c r="E65" s="271">
        <v>5.07</v>
      </c>
      <c r="F65" s="271" t="s">
        <v>413</v>
      </c>
      <c r="G65" s="271">
        <v>6.5</v>
      </c>
      <c r="H65" s="271">
        <v>6.6971800000000004</v>
      </c>
      <c r="I65" s="440" t="s">
        <v>170</v>
      </c>
      <c r="J65" s="274">
        <v>47937.5</v>
      </c>
      <c r="K65" s="274">
        <v>47937.5</v>
      </c>
      <c r="L65" s="274">
        <v>46167.51</v>
      </c>
      <c r="M65" s="295">
        <v>1</v>
      </c>
    </row>
    <row r="66" spans="2:13" s="87" customFormat="1" ht="28.5" x14ac:dyDescent="0.8">
      <c r="B66" s="294" t="s">
        <v>169</v>
      </c>
      <c r="C66" s="439" t="s">
        <v>162</v>
      </c>
      <c r="D66" s="271">
        <v>95.204700000000003</v>
      </c>
      <c r="E66" s="271">
        <v>5.07</v>
      </c>
      <c r="F66" s="271" t="s">
        <v>414</v>
      </c>
      <c r="G66" s="271">
        <v>6.5</v>
      </c>
      <c r="H66" s="271">
        <v>6.6971800000000004</v>
      </c>
      <c r="I66" s="440" t="s">
        <v>170</v>
      </c>
      <c r="J66" s="274">
        <v>53100</v>
      </c>
      <c r="K66" s="274">
        <v>53100</v>
      </c>
      <c r="L66" s="274">
        <v>50553.71</v>
      </c>
      <c r="M66" s="295">
        <v>1</v>
      </c>
    </row>
    <row r="67" spans="2:13" s="87" customFormat="1" ht="28.5" x14ac:dyDescent="0.8">
      <c r="B67" s="294" t="s">
        <v>169</v>
      </c>
      <c r="C67" s="439" t="s">
        <v>162</v>
      </c>
      <c r="D67" s="271">
        <v>95.019800000000004</v>
      </c>
      <c r="E67" s="271">
        <v>5.07</v>
      </c>
      <c r="F67" s="271" t="s">
        <v>415</v>
      </c>
      <c r="G67" s="271">
        <v>6.5</v>
      </c>
      <c r="H67" s="271">
        <v>6.6971800000000004</v>
      </c>
      <c r="I67" s="440" t="s">
        <v>170</v>
      </c>
      <c r="J67" s="274">
        <v>112925</v>
      </c>
      <c r="K67" s="274">
        <v>112925</v>
      </c>
      <c r="L67" s="274">
        <v>107301.15</v>
      </c>
      <c r="M67" s="295">
        <v>3</v>
      </c>
    </row>
    <row r="68" spans="2:13" s="87" customFormat="1" ht="28.5" x14ac:dyDescent="0.8">
      <c r="B68" s="294" t="s">
        <v>169</v>
      </c>
      <c r="C68" s="439" t="s">
        <v>162</v>
      </c>
      <c r="D68" s="271">
        <v>94.928100000000001</v>
      </c>
      <c r="E68" s="271">
        <v>5.07</v>
      </c>
      <c r="F68" s="271" t="s">
        <v>416</v>
      </c>
      <c r="G68" s="271">
        <v>6.5</v>
      </c>
      <c r="H68" s="271">
        <v>6.6971800000000004</v>
      </c>
      <c r="I68" s="440" t="s">
        <v>170</v>
      </c>
      <c r="J68" s="274">
        <v>178417.5</v>
      </c>
      <c r="K68" s="274">
        <v>178417.5</v>
      </c>
      <c r="L68" s="274">
        <v>169368.41</v>
      </c>
      <c r="M68" s="295">
        <v>4</v>
      </c>
    </row>
    <row r="69" spans="2:13" s="87" customFormat="1" ht="28.5" x14ac:dyDescent="0.8">
      <c r="B69" s="294" t="s">
        <v>169</v>
      </c>
      <c r="C69" s="439" t="s">
        <v>162</v>
      </c>
      <c r="D69" s="271">
        <v>94.891800000000003</v>
      </c>
      <c r="E69" s="271">
        <v>5.07</v>
      </c>
      <c r="F69" s="271" t="s">
        <v>417</v>
      </c>
      <c r="G69" s="271">
        <v>6.5</v>
      </c>
      <c r="H69" s="271">
        <v>6.6971800000000004</v>
      </c>
      <c r="I69" s="440" t="s">
        <v>170</v>
      </c>
      <c r="J69" s="274">
        <v>100742.5</v>
      </c>
      <c r="K69" s="274">
        <v>100742.5</v>
      </c>
      <c r="L69" s="274">
        <v>95596.38</v>
      </c>
      <c r="M69" s="295">
        <v>2</v>
      </c>
    </row>
    <row r="70" spans="2:13" s="87" customFormat="1" ht="28.5" x14ac:dyDescent="0.8">
      <c r="B70" s="294" t="s">
        <v>169</v>
      </c>
      <c r="C70" s="439" t="s">
        <v>162</v>
      </c>
      <c r="D70" s="271">
        <v>94.888800000000003</v>
      </c>
      <c r="E70" s="271">
        <v>5.07</v>
      </c>
      <c r="F70" s="271" t="s">
        <v>418</v>
      </c>
      <c r="G70" s="271">
        <v>6.5</v>
      </c>
      <c r="H70" s="271">
        <v>6.6971800000000004</v>
      </c>
      <c r="I70" s="440" t="s">
        <v>170</v>
      </c>
      <c r="J70" s="274">
        <v>105462.5</v>
      </c>
      <c r="K70" s="274">
        <v>105462.5</v>
      </c>
      <c r="L70" s="274">
        <v>100072.11</v>
      </c>
      <c r="M70" s="295">
        <v>2</v>
      </c>
    </row>
    <row r="71" spans="2:13" s="87" customFormat="1" ht="28.5" x14ac:dyDescent="0.8">
      <c r="B71" s="294" t="s">
        <v>169</v>
      </c>
      <c r="C71" s="439" t="s">
        <v>162</v>
      </c>
      <c r="D71" s="271">
        <v>94.749200000000002</v>
      </c>
      <c r="E71" s="271">
        <v>5.07</v>
      </c>
      <c r="F71" s="271" t="s">
        <v>419</v>
      </c>
      <c r="G71" s="271">
        <v>6.5</v>
      </c>
      <c r="H71" s="271">
        <v>6.6971800000000004</v>
      </c>
      <c r="I71" s="440" t="s">
        <v>170</v>
      </c>
      <c r="J71" s="274">
        <v>46610</v>
      </c>
      <c r="K71" s="274">
        <v>46610</v>
      </c>
      <c r="L71" s="274">
        <v>44162.62</v>
      </c>
      <c r="M71" s="295">
        <v>1</v>
      </c>
    </row>
    <row r="72" spans="2:13" s="87" customFormat="1" ht="28.5" x14ac:dyDescent="0.8">
      <c r="B72" s="294" t="s">
        <v>169</v>
      </c>
      <c r="C72" s="439" t="s">
        <v>162</v>
      </c>
      <c r="D72" s="271">
        <v>94.884799999999998</v>
      </c>
      <c r="E72" s="271">
        <v>5.36</v>
      </c>
      <c r="F72" s="271" t="s">
        <v>420</v>
      </c>
      <c r="G72" s="271">
        <v>6.6</v>
      </c>
      <c r="H72" s="271">
        <v>6.80335</v>
      </c>
      <c r="I72" s="440" t="s">
        <v>170</v>
      </c>
      <c r="J72" s="274">
        <v>74340</v>
      </c>
      <c r="K72" s="274">
        <v>74340</v>
      </c>
      <c r="L72" s="274">
        <v>70537.38</v>
      </c>
      <c r="M72" s="295">
        <v>1</v>
      </c>
    </row>
    <row r="73" spans="2:13" s="87" customFormat="1" ht="28.5" x14ac:dyDescent="0.8">
      <c r="B73" s="294" t="s">
        <v>169</v>
      </c>
      <c r="C73" s="439" t="s">
        <v>162</v>
      </c>
      <c r="D73" s="271">
        <v>94.782399999999996</v>
      </c>
      <c r="E73" s="271">
        <v>5.36</v>
      </c>
      <c r="F73" s="271" t="s">
        <v>421</v>
      </c>
      <c r="G73" s="271">
        <v>6.6</v>
      </c>
      <c r="H73" s="271">
        <v>6.80335</v>
      </c>
      <c r="I73" s="440" t="s">
        <v>170</v>
      </c>
      <c r="J73" s="274">
        <v>632775</v>
      </c>
      <c r="K73" s="274">
        <v>632775</v>
      </c>
      <c r="L73" s="274">
        <v>599759.87</v>
      </c>
      <c r="M73" s="295">
        <v>14</v>
      </c>
    </row>
    <row r="74" spans="2:13" s="87" customFormat="1" ht="28.5" x14ac:dyDescent="0.8">
      <c r="B74" s="294" t="s">
        <v>169</v>
      </c>
      <c r="C74" s="439" t="s">
        <v>162</v>
      </c>
      <c r="D74" s="271">
        <v>94.678700000000006</v>
      </c>
      <c r="E74" s="271">
        <v>5.36</v>
      </c>
      <c r="F74" s="271" t="s">
        <v>422</v>
      </c>
      <c r="G74" s="271">
        <v>6.6</v>
      </c>
      <c r="H74" s="271">
        <v>6.80335</v>
      </c>
      <c r="I74" s="440" t="s">
        <v>170</v>
      </c>
      <c r="J74" s="274">
        <v>81742.5</v>
      </c>
      <c r="K74" s="274">
        <v>81742.5</v>
      </c>
      <c r="L74" s="274">
        <v>77392.740000000005</v>
      </c>
      <c r="M74" s="295">
        <v>2</v>
      </c>
    </row>
    <row r="75" spans="2:13" s="87" customFormat="1" ht="28.5" x14ac:dyDescent="0.8">
      <c r="B75" s="294" t="s">
        <v>169</v>
      </c>
      <c r="C75" s="439" t="s">
        <v>162</v>
      </c>
      <c r="D75" s="271">
        <v>94.565899999999999</v>
      </c>
      <c r="E75" s="271">
        <v>5.36</v>
      </c>
      <c r="F75" s="271" t="s">
        <v>423</v>
      </c>
      <c r="G75" s="271">
        <v>6.6</v>
      </c>
      <c r="H75" s="271">
        <v>6.80335</v>
      </c>
      <c r="I75" s="440" t="s">
        <v>170</v>
      </c>
      <c r="J75" s="274">
        <v>92475</v>
      </c>
      <c r="K75" s="274">
        <v>92475</v>
      </c>
      <c r="L75" s="274">
        <v>87449.84</v>
      </c>
      <c r="M75" s="295">
        <v>3</v>
      </c>
    </row>
    <row r="76" spans="2:13" s="87" customFormat="1" ht="28.5" x14ac:dyDescent="0.8">
      <c r="B76" s="294" t="s">
        <v>169</v>
      </c>
      <c r="C76" s="439" t="s">
        <v>162</v>
      </c>
      <c r="D76" s="271">
        <v>96.304699999999997</v>
      </c>
      <c r="E76" s="271">
        <v>4.3</v>
      </c>
      <c r="F76" s="271" t="s">
        <v>424</v>
      </c>
      <c r="G76" s="271">
        <v>7.5</v>
      </c>
      <c r="H76" s="271">
        <v>7.7632500000000002</v>
      </c>
      <c r="I76" s="440" t="s">
        <v>170</v>
      </c>
      <c r="J76" s="274">
        <v>53100</v>
      </c>
      <c r="K76" s="274">
        <v>53100</v>
      </c>
      <c r="L76" s="274">
        <v>51137.8</v>
      </c>
      <c r="M76" s="295">
        <v>1</v>
      </c>
    </row>
    <row r="77" spans="2:13" s="87" customFormat="1" ht="28.5" x14ac:dyDescent="0.8">
      <c r="B77" s="294" t="s">
        <v>169</v>
      </c>
      <c r="C77" s="439" t="s">
        <v>162</v>
      </c>
      <c r="D77" s="271">
        <v>93.9375</v>
      </c>
      <c r="E77" s="271">
        <v>4.71</v>
      </c>
      <c r="F77" s="271" t="s">
        <v>425</v>
      </c>
      <c r="G77" s="271">
        <v>7.7</v>
      </c>
      <c r="H77" s="271">
        <v>7.9776400000000001</v>
      </c>
      <c r="I77" s="440" t="s">
        <v>170</v>
      </c>
      <c r="J77" s="274">
        <v>99415</v>
      </c>
      <c r="K77" s="274">
        <v>99415</v>
      </c>
      <c r="L77" s="274">
        <v>93387.97</v>
      </c>
      <c r="M77" s="295">
        <v>2</v>
      </c>
    </row>
    <row r="78" spans="2:13" s="87" customFormat="1" ht="28.5" x14ac:dyDescent="0.8">
      <c r="B78" s="294" t="s">
        <v>169</v>
      </c>
      <c r="C78" s="439" t="s">
        <v>162</v>
      </c>
      <c r="D78" s="271">
        <v>91.495199999999997</v>
      </c>
      <c r="E78" s="271">
        <v>5.07</v>
      </c>
      <c r="F78" s="271" t="s">
        <v>426</v>
      </c>
      <c r="G78" s="271">
        <v>7.9</v>
      </c>
      <c r="H78" s="271">
        <v>8.1924100000000006</v>
      </c>
      <c r="I78" s="440" t="s">
        <v>170</v>
      </c>
      <c r="J78" s="274">
        <v>185775</v>
      </c>
      <c r="K78" s="274">
        <v>185775</v>
      </c>
      <c r="L78" s="274">
        <v>169975.3</v>
      </c>
      <c r="M78" s="295">
        <v>5</v>
      </c>
    </row>
    <row r="79" spans="2:13" s="87" customFormat="1" ht="28.5" x14ac:dyDescent="0.8">
      <c r="B79" s="294" t="s">
        <v>169</v>
      </c>
      <c r="C79" s="439" t="s">
        <v>162</v>
      </c>
      <c r="D79" s="271">
        <v>95.727999999999994</v>
      </c>
      <c r="E79" s="271">
        <v>3.82</v>
      </c>
      <c r="F79" s="271" t="s">
        <v>427</v>
      </c>
      <c r="G79" s="271">
        <v>8</v>
      </c>
      <c r="H79" s="271">
        <v>8.2999500000000008</v>
      </c>
      <c r="I79" s="440" t="s">
        <v>170</v>
      </c>
      <c r="J79" s="274">
        <v>53100</v>
      </c>
      <c r="K79" s="274">
        <v>53100</v>
      </c>
      <c r="L79" s="274">
        <v>50831.58</v>
      </c>
      <c r="M79" s="295">
        <v>1</v>
      </c>
    </row>
    <row r="80" spans="2:13" s="87" customFormat="1" ht="28.5" x14ac:dyDescent="0.8">
      <c r="B80" s="294" t="s">
        <v>169</v>
      </c>
      <c r="C80" s="439" t="s">
        <v>162</v>
      </c>
      <c r="D80" s="271">
        <v>90.157399999999996</v>
      </c>
      <c r="E80" s="271">
        <v>5.36</v>
      </c>
      <c r="F80" s="271" t="s">
        <v>428</v>
      </c>
      <c r="G80" s="271">
        <v>8</v>
      </c>
      <c r="H80" s="271">
        <v>8.2999500000000008</v>
      </c>
      <c r="I80" s="440" t="s">
        <v>170</v>
      </c>
      <c r="J80" s="274">
        <v>511825.1</v>
      </c>
      <c r="K80" s="274">
        <v>511825.1</v>
      </c>
      <c r="L80" s="274">
        <v>461448.4</v>
      </c>
      <c r="M80" s="295">
        <v>10</v>
      </c>
    </row>
    <row r="81" spans="2:13" s="87" customFormat="1" ht="28.5" x14ac:dyDescent="0.8">
      <c r="B81" s="294" t="s">
        <v>169</v>
      </c>
      <c r="C81" s="439" t="s">
        <v>162</v>
      </c>
      <c r="D81" s="271">
        <v>89.988900000000001</v>
      </c>
      <c r="E81" s="271">
        <v>5.64</v>
      </c>
      <c r="F81" s="271" t="s">
        <v>429</v>
      </c>
      <c r="G81" s="271">
        <v>8.1</v>
      </c>
      <c r="H81" s="271">
        <v>8.4075799999999994</v>
      </c>
      <c r="I81" s="440" t="s">
        <v>170</v>
      </c>
      <c r="J81" s="274">
        <v>379242.03</v>
      </c>
      <c r="K81" s="274">
        <v>379242.03</v>
      </c>
      <c r="L81" s="274">
        <v>341275.9</v>
      </c>
      <c r="M81" s="295">
        <v>8</v>
      </c>
    </row>
    <row r="82" spans="2:13" s="87" customFormat="1" ht="28.5" x14ac:dyDescent="0.8">
      <c r="B82" s="294" t="s">
        <v>169</v>
      </c>
      <c r="C82" s="439" t="s">
        <v>162</v>
      </c>
      <c r="D82" s="271">
        <v>89.988799999999998</v>
      </c>
      <c r="E82" s="271">
        <v>5.64</v>
      </c>
      <c r="F82" s="271" t="s">
        <v>429</v>
      </c>
      <c r="G82" s="271">
        <v>8.1000300000000003</v>
      </c>
      <c r="H82" s="271">
        <v>8.4076199999999996</v>
      </c>
      <c r="I82" s="440" t="s">
        <v>170</v>
      </c>
      <c r="J82" s="274">
        <v>13020.97</v>
      </c>
      <c r="K82" s="274">
        <v>13020.97</v>
      </c>
      <c r="L82" s="274">
        <v>11717.42</v>
      </c>
      <c r="M82" s="295">
        <v>3</v>
      </c>
    </row>
    <row r="83" spans="2:13" s="87" customFormat="1" ht="28.5" x14ac:dyDescent="0.8">
      <c r="B83" s="294" t="s">
        <v>169</v>
      </c>
      <c r="C83" s="439" t="s">
        <v>162</v>
      </c>
      <c r="D83" s="271">
        <v>89.613100000000003</v>
      </c>
      <c r="E83" s="271">
        <v>5.64</v>
      </c>
      <c r="F83" s="271" t="s">
        <v>430</v>
      </c>
      <c r="G83" s="271">
        <v>8.1000999999999994</v>
      </c>
      <c r="H83" s="271">
        <v>8.4076900000000006</v>
      </c>
      <c r="I83" s="440" t="s">
        <v>170</v>
      </c>
      <c r="J83" s="274">
        <v>106200</v>
      </c>
      <c r="K83" s="274">
        <v>106200</v>
      </c>
      <c r="L83" s="274">
        <v>95169.16</v>
      </c>
      <c r="M83" s="295">
        <v>2</v>
      </c>
    </row>
    <row r="84" spans="2:13" s="87" customFormat="1" ht="28.5" x14ac:dyDescent="0.8">
      <c r="B84" s="294" t="s">
        <v>169</v>
      </c>
      <c r="C84" s="439" t="s">
        <v>162</v>
      </c>
      <c r="D84" s="271">
        <v>90.922200000000004</v>
      </c>
      <c r="E84" s="271">
        <v>5.07</v>
      </c>
      <c r="F84" s="271" t="s">
        <v>426</v>
      </c>
      <c r="G84" s="271">
        <v>8.1008999999999993</v>
      </c>
      <c r="H84" s="271">
        <v>8.40855</v>
      </c>
      <c r="I84" s="440" t="s">
        <v>170</v>
      </c>
      <c r="J84" s="274">
        <v>26625</v>
      </c>
      <c r="K84" s="274">
        <v>26625</v>
      </c>
      <c r="L84" s="274">
        <v>24208.04</v>
      </c>
      <c r="M84" s="295">
        <v>1</v>
      </c>
    </row>
    <row r="85" spans="2:13" s="86" customFormat="1" ht="28.5" x14ac:dyDescent="0.8">
      <c r="B85" s="292" t="s">
        <v>168</v>
      </c>
      <c r="C85" s="451"/>
      <c r="D85" s="452"/>
      <c r="E85" s="452"/>
      <c r="F85" s="452"/>
      <c r="G85" s="452"/>
      <c r="H85" s="452"/>
      <c r="I85" s="453"/>
      <c r="J85" s="454">
        <v>2954830.6</v>
      </c>
      <c r="K85" s="454">
        <v>2954830.6</v>
      </c>
      <c r="L85" s="454">
        <v>2747513.2900000005</v>
      </c>
      <c r="M85" s="293">
        <v>67</v>
      </c>
    </row>
    <row r="86" spans="2:13" s="86" customFormat="1" ht="28.5" x14ac:dyDescent="0.8">
      <c r="B86" s="292" t="s">
        <v>312</v>
      </c>
      <c r="C86" s="451"/>
      <c r="D86" s="452"/>
      <c r="E86" s="452"/>
      <c r="F86" s="452"/>
      <c r="G86" s="452"/>
      <c r="H86" s="452"/>
      <c r="I86" s="453"/>
      <c r="J86" s="454"/>
      <c r="K86" s="454"/>
      <c r="L86" s="454"/>
      <c r="M86" s="293"/>
    </row>
    <row r="87" spans="2:13" s="87" customFormat="1" ht="28.5" x14ac:dyDescent="0.8">
      <c r="B87" s="294" t="s">
        <v>169</v>
      </c>
      <c r="C87" s="439" t="s">
        <v>162</v>
      </c>
      <c r="D87" s="271">
        <v>92.858199999999997</v>
      </c>
      <c r="E87" s="271">
        <v>7.1295000000000002</v>
      </c>
      <c r="F87" s="271" t="s">
        <v>431</v>
      </c>
      <c r="G87" s="271">
        <v>9.3000000000000007</v>
      </c>
      <c r="H87" s="271">
        <v>9.5162200000000006</v>
      </c>
      <c r="I87" s="440" t="s">
        <v>170</v>
      </c>
      <c r="J87" s="274">
        <v>400000</v>
      </c>
      <c r="K87" s="274">
        <v>400000</v>
      </c>
      <c r="L87" s="274">
        <v>371433.15</v>
      </c>
      <c r="M87" s="295">
        <v>1</v>
      </c>
    </row>
    <row r="88" spans="2:13" s="87" customFormat="1" ht="28.5" x14ac:dyDescent="0.8">
      <c r="B88" s="294" t="s">
        <v>169</v>
      </c>
      <c r="C88" s="439" t="s">
        <v>162</v>
      </c>
      <c r="D88" s="271">
        <v>92.849199999999996</v>
      </c>
      <c r="E88" s="271">
        <v>7.1295000000000002</v>
      </c>
      <c r="F88" s="271" t="s">
        <v>432</v>
      </c>
      <c r="G88" s="271">
        <v>9.3000000000000007</v>
      </c>
      <c r="H88" s="271">
        <v>9.5162200000000006</v>
      </c>
      <c r="I88" s="440" t="s">
        <v>170</v>
      </c>
      <c r="J88" s="274">
        <v>150000</v>
      </c>
      <c r="K88" s="274">
        <v>150000</v>
      </c>
      <c r="L88" s="274">
        <v>139273.91</v>
      </c>
      <c r="M88" s="295">
        <v>1</v>
      </c>
    </row>
    <row r="89" spans="2:13" s="86" customFormat="1" ht="28.5" x14ac:dyDescent="0.8">
      <c r="B89" s="292" t="s">
        <v>168</v>
      </c>
      <c r="C89" s="451"/>
      <c r="D89" s="452"/>
      <c r="E89" s="452"/>
      <c r="F89" s="452"/>
      <c r="G89" s="452"/>
      <c r="H89" s="452"/>
      <c r="I89" s="453"/>
      <c r="J89" s="454">
        <v>550000</v>
      </c>
      <c r="K89" s="454">
        <v>550000</v>
      </c>
      <c r="L89" s="454">
        <v>510707.06000000006</v>
      </c>
      <c r="M89" s="293">
        <v>2</v>
      </c>
    </row>
    <row r="90" spans="2:13" s="86" customFormat="1" ht="28.5" x14ac:dyDescent="0.8">
      <c r="B90" s="292" t="s">
        <v>171</v>
      </c>
      <c r="C90" s="451"/>
      <c r="D90" s="452"/>
      <c r="E90" s="452"/>
      <c r="F90" s="452"/>
      <c r="G90" s="452"/>
      <c r="H90" s="452"/>
      <c r="I90" s="453"/>
      <c r="J90" s="454"/>
      <c r="K90" s="454"/>
      <c r="L90" s="454"/>
      <c r="M90" s="293"/>
    </row>
    <row r="91" spans="2:13" s="87" customFormat="1" ht="28.5" x14ac:dyDescent="0.8">
      <c r="B91" s="294" t="s">
        <v>169</v>
      </c>
      <c r="C91" s="439" t="s">
        <v>162</v>
      </c>
      <c r="D91" s="271">
        <v>94.668000000000006</v>
      </c>
      <c r="E91" s="271">
        <v>5.07</v>
      </c>
      <c r="F91" s="271" t="s">
        <v>433</v>
      </c>
      <c r="G91" s="271">
        <v>6.5</v>
      </c>
      <c r="H91" s="271">
        <v>6.6971800000000004</v>
      </c>
      <c r="I91" s="440" t="s">
        <v>170</v>
      </c>
      <c r="J91" s="274">
        <v>11800</v>
      </c>
      <c r="K91" s="274">
        <v>11800</v>
      </c>
      <c r="L91" s="274">
        <v>11170.83</v>
      </c>
      <c r="M91" s="295">
        <v>1</v>
      </c>
    </row>
    <row r="92" spans="2:13" s="87" customFormat="1" ht="28.5" x14ac:dyDescent="0.8">
      <c r="B92" s="294" t="s">
        <v>169</v>
      </c>
      <c r="C92" s="439" t="s">
        <v>162</v>
      </c>
      <c r="D92" s="271">
        <v>94.65</v>
      </c>
      <c r="E92" s="271">
        <v>5.07</v>
      </c>
      <c r="F92" s="271" t="s">
        <v>434</v>
      </c>
      <c r="G92" s="271">
        <v>6.5</v>
      </c>
      <c r="H92" s="271">
        <v>6.6971800000000004</v>
      </c>
      <c r="I92" s="440" t="s">
        <v>170</v>
      </c>
      <c r="J92" s="274">
        <v>53100</v>
      </c>
      <c r="K92" s="274">
        <v>53100</v>
      </c>
      <c r="L92" s="274">
        <v>50259.16</v>
      </c>
      <c r="M92" s="295">
        <v>2</v>
      </c>
    </row>
    <row r="93" spans="2:13" s="87" customFormat="1" ht="28.5" x14ac:dyDescent="0.8">
      <c r="B93" s="294" t="s">
        <v>169</v>
      </c>
      <c r="C93" s="439" t="s">
        <v>162</v>
      </c>
      <c r="D93" s="271">
        <v>94.599199999999996</v>
      </c>
      <c r="E93" s="271">
        <v>5.07</v>
      </c>
      <c r="F93" s="271" t="s">
        <v>338</v>
      </c>
      <c r="G93" s="271">
        <v>6.5</v>
      </c>
      <c r="H93" s="271">
        <v>6.6971800000000004</v>
      </c>
      <c r="I93" s="440" t="s">
        <v>170</v>
      </c>
      <c r="J93" s="274">
        <v>262402.5</v>
      </c>
      <c r="K93" s="274">
        <v>262402.5</v>
      </c>
      <c r="L93" s="274">
        <v>248230.79</v>
      </c>
      <c r="M93" s="295">
        <v>5</v>
      </c>
    </row>
    <row r="94" spans="2:13" s="87" customFormat="1" ht="28.5" x14ac:dyDescent="0.8">
      <c r="B94" s="294" t="s">
        <v>169</v>
      </c>
      <c r="C94" s="439" t="s">
        <v>162</v>
      </c>
      <c r="D94" s="271">
        <v>94.530699999999996</v>
      </c>
      <c r="E94" s="271">
        <v>5.07</v>
      </c>
      <c r="F94" s="271" t="s">
        <v>435</v>
      </c>
      <c r="G94" s="271">
        <v>6.5</v>
      </c>
      <c r="H94" s="271">
        <v>6.6971800000000004</v>
      </c>
      <c r="I94" s="440" t="s">
        <v>170</v>
      </c>
      <c r="J94" s="274">
        <v>106200</v>
      </c>
      <c r="K94" s="274">
        <v>106200</v>
      </c>
      <c r="L94" s="274">
        <v>100391.64</v>
      </c>
      <c r="M94" s="295">
        <v>2</v>
      </c>
    </row>
    <row r="95" spans="2:13" s="87" customFormat="1" ht="28.5" x14ac:dyDescent="0.8">
      <c r="B95" s="294" t="s">
        <v>169</v>
      </c>
      <c r="C95" s="439" t="s">
        <v>162</v>
      </c>
      <c r="D95" s="271">
        <v>94.518799999999999</v>
      </c>
      <c r="E95" s="271">
        <v>5.07</v>
      </c>
      <c r="F95" s="271" t="s">
        <v>436</v>
      </c>
      <c r="G95" s="271">
        <v>6.5</v>
      </c>
      <c r="H95" s="271">
        <v>6.6971800000000004</v>
      </c>
      <c r="I95" s="440" t="s">
        <v>170</v>
      </c>
      <c r="J95" s="274">
        <v>188210</v>
      </c>
      <c r="K95" s="274">
        <v>188210</v>
      </c>
      <c r="L95" s="274">
        <v>177893.89</v>
      </c>
      <c r="M95" s="295">
        <v>4</v>
      </c>
    </row>
    <row r="96" spans="2:13" s="87" customFormat="1" ht="28.5" x14ac:dyDescent="0.8">
      <c r="B96" s="294" t="s">
        <v>169</v>
      </c>
      <c r="C96" s="439" t="s">
        <v>162</v>
      </c>
      <c r="D96" s="271">
        <v>94.491799999999998</v>
      </c>
      <c r="E96" s="271">
        <v>5.07</v>
      </c>
      <c r="F96" s="271" t="s">
        <v>437</v>
      </c>
      <c r="G96" s="271">
        <v>6.5</v>
      </c>
      <c r="H96" s="271">
        <v>6.6971800000000004</v>
      </c>
      <c r="I96" s="440" t="s">
        <v>170</v>
      </c>
      <c r="J96" s="274">
        <v>156055</v>
      </c>
      <c r="K96" s="274">
        <v>156055</v>
      </c>
      <c r="L96" s="274">
        <v>147459.31</v>
      </c>
      <c r="M96" s="295">
        <v>3</v>
      </c>
    </row>
    <row r="97" spans="2:13" s="87" customFormat="1" ht="28.5" x14ac:dyDescent="0.8">
      <c r="B97" s="294" t="s">
        <v>169</v>
      </c>
      <c r="C97" s="439" t="s">
        <v>162</v>
      </c>
      <c r="D97" s="271">
        <v>94.482900000000001</v>
      </c>
      <c r="E97" s="271">
        <v>5.07</v>
      </c>
      <c r="F97" s="271" t="s">
        <v>438</v>
      </c>
      <c r="G97" s="271">
        <v>6.5</v>
      </c>
      <c r="H97" s="271">
        <v>6.6971800000000004</v>
      </c>
      <c r="I97" s="440" t="s">
        <v>170</v>
      </c>
      <c r="J97" s="274">
        <v>96612.5</v>
      </c>
      <c r="K97" s="274">
        <v>96612.5</v>
      </c>
      <c r="L97" s="274">
        <v>91282.35</v>
      </c>
      <c r="M97" s="295">
        <v>2</v>
      </c>
    </row>
    <row r="98" spans="2:13" s="87" customFormat="1" ht="28.5" x14ac:dyDescent="0.8">
      <c r="B98" s="294" t="s">
        <v>169</v>
      </c>
      <c r="C98" s="439" t="s">
        <v>162</v>
      </c>
      <c r="D98" s="271">
        <v>94.479900000000001</v>
      </c>
      <c r="E98" s="271">
        <v>5.07</v>
      </c>
      <c r="F98" s="271" t="s">
        <v>439</v>
      </c>
      <c r="G98" s="271">
        <v>6.5</v>
      </c>
      <c r="H98" s="271">
        <v>6.6971800000000004</v>
      </c>
      <c r="I98" s="440" t="s">
        <v>170</v>
      </c>
      <c r="J98" s="274">
        <v>264615</v>
      </c>
      <c r="K98" s="274">
        <v>264615</v>
      </c>
      <c r="L98" s="274">
        <v>250008.21</v>
      </c>
      <c r="M98" s="295">
        <v>5</v>
      </c>
    </row>
    <row r="99" spans="2:13" s="87" customFormat="1" ht="28.5" x14ac:dyDescent="0.8">
      <c r="B99" s="294" t="s">
        <v>169</v>
      </c>
      <c r="C99" s="439" t="s">
        <v>162</v>
      </c>
      <c r="D99" s="271">
        <v>94.379300000000001</v>
      </c>
      <c r="E99" s="271">
        <v>5.36</v>
      </c>
      <c r="F99" s="271" t="s">
        <v>440</v>
      </c>
      <c r="G99" s="271">
        <v>6.6</v>
      </c>
      <c r="H99" s="271">
        <v>6.80335</v>
      </c>
      <c r="I99" s="440" t="s">
        <v>170</v>
      </c>
      <c r="J99" s="274">
        <v>126000</v>
      </c>
      <c r="K99" s="274">
        <v>126000</v>
      </c>
      <c r="L99" s="274">
        <v>118917.92</v>
      </c>
      <c r="M99" s="295">
        <v>3</v>
      </c>
    </row>
    <row r="100" spans="2:13" s="87" customFormat="1" ht="28.5" x14ac:dyDescent="0.8">
      <c r="B100" s="294" t="s">
        <v>169</v>
      </c>
      <c r="C100" s="439" t="s">
        <v>162</v>
      </c>
      <c r="D100" s="271">
        <v>94.360100000000003</v>
      </c>
      <c r="E100" s="271">
        <v>5.36</v>
      </c>
      <c r="F100" s="271" t="s">
        <v>441</v>
      </c>
      <c r="G100" s="271">
        <v>6.6</v>
      </c>
      <c r="H100" s="271">
        <v>6.80335</v>
      </c>
      <c r="I100" s="440" t="s">
        <v>170</v>
      </c>
      <c r="J100" s="274">
        <v>737.5</v>
      </c>
      <c r="K100" s="274">
        <v>737.5</v>
      </c>
      <c r="L100" s="274">
        <v>695.91</v>
      </c>
      <c r="M100" s="295">
        <v>1</v>
      </c>
    </row>
    <row r="101" spans="2:13" s="87" customFormat="1" ht="28.5" x14ac:dyDescent="0.8">
      <c r="B101" s="294" t="s">
        <v>169</v>
      </c>
      <c r="C101" s="439" t="s">
        <v>162</v>
      </c>
      <c r="D101" s="271">
        <v>94.350399999999993</v>
      </c>
      <c r="E101" s="271">
        <v>5.36</v>
      </c>
      <c r="F101" s="271" t="s">
        <v>442</v>
      </c>
      <c r="G101" s="271">
        <v>6.6</v>
      </c>
      <c r="H101" s="271">
        <v>6.80335</v>
      </c>
      <c r="I101" s="440" t="s">
        <v>170</v>
      </c>
      <c r="J101" s="274">
        <v>1849362.5</v>
      </c>
      <c r="K101" s="274">
        <v>1849362.5</v>
      </c>
      <c r="L101" s="274">
        <v>1744880.89</v>
      </c>
      <c r="M101" s="295">
        <v>38</v>
      </c>
    </row>
    <row r="102" spans="2:13" s="87" customFormat="1" ht="28.5" x14ac:dyDescent="0.8">
      <c r="B102" s="294" t="s">
        <v>169</v>
      </c>
      <c r="C102" s="439" t="s">
        <v>162</v>
      </c>
      <c r="D102" s="271">
        <v>94.347899999999996</v>
      </c>
      <c r="E102" s="271">
        <v>5.36</v>
      </c>
      <c r="F102" s="271" t="s">
        <v>443</v>
      </c>
      <c r="G102" s="271">
        <v>6.6</v>
      </c>
      <c r="H102" s="271">
        <v>6.80335</v>
      </c>
      <c r="I102" s="440" t="s">
        <v>170</v>
      </c>
      <c r="J102" s="274">
        <v>790550</v>
      </c>
      <c r="K102" s="274">
        <v>790550</v>
      </c>
      <c r="L102" s="274">
        <v>745867.99</v>
      </c>
      <c r="M102" s="295">
        <v>16</v>
      </c>
    </row>
    <row r="103" spans="2:13" s="87" customFormat="1" ht="28.5" x14ac:dyDescent="0.8">
      <c r="B103" s="294" t="s">
        <v>169</v>
      </c>
      <c r="C103" s="439" t="s">
        <v>162</v>
      </c>
      <c r="D103" s="271">
        <v>91.156199999999998</v>
      </c>
      <c r="E103" s="271">
        <v>4.71</v>
      </c>
      <c r="F103" s="271" t="s">
        <v>332</v>
      </c>
      <c r="G103" s="271">
        <v>7.7</v>
      </c>
      <c r="H103" s="271">
        <v>7.9776400000000001</v>
      </c>
      <c r="I103" s="440" t="s">
        <v>170</v>
      </c>
      <c r="J103" s="274">
        <v>99267.5</v>
      </c>
      <c r="K103" s="274">
        <v>99267.5</v>
      </c>
      <c r="L103" s="274">
        <v>90488.55</v>
      </c>
      <c r="M103" s="295">
        <v>2</v>
      </c>
    </row>
    <row r="104" spans="2:13" s="87" customFormat="1" ht="28.5" x14ac:dyDescent="0.8">
      <c r="B104" s="294" t="s">
        <v>169</v>
      </c>
      <c r="C104" s="439" t="s">
        <v>162</v>
      </c>
      <c r="D104" s="271">
        <v>91.156199999999998</v>
      </c>
      <c r="E104" s="271">
        <v>4.71</v>
      </c>
      <c r="F104" s="271" t="s">
        <v>332</v>
      </c>
      <c r="G104" s="271">
        <v>7.7000200000000003</v>
      </c>
      <c r="H104" s="271">
        <v>7.9776699999999998</v>
      </c>
      <c r="I104" s="440" t="s">
        <v>170</v>
      </c>
      <c r="J104" s="274">
        <v>53100</v>
      </c>
      <c r="K104" s="274">
        <v>53100</v>
      </c>
      <c r="L104" s="274">
        <v>48403.94</v>
      </c>
      <c r="M104" s="295">
        <v>1</v>
      </c>
    </row>
    <row r="105" spans="2:13" s="87" customFormat="1" ht="28.5" x14ac:dyDescent="0.8">
      <c r="B105" s="294" t="s">
        <v>169</v>
      </c>
      <c r="C105" s="439" t="s">
        <v>162</v>
      </c>
      <c r="D105" s="271">
        <v>91.156099999999995</v>
      </c>
      <c r="E105" s="271">
        <v>4.71</v>
      </c>
      <c r="F105" s="271" t="s">
        <v>332</v>
      </c>
      <c r="G105" s="271">
        <v>7.7000599999999997</v>
      </c>
      <c r="H105" s="271">
        <v>7.9776999999999996</v>
      </c>
      <c r="I105" s="440" t="s">
        <v>170</v>
      </c>
      <c r="J105" s="274">
        <v>44987.5</v>
      </c>
      <c r="K105" s="274">
        <v>44987.5</v>
      </c>
      <c r="L105" s="274">
        <v>41008.85</v>
      </c>
      <c r="M105" s="295">
        <v>1</v>
      </c>
    </row>
    <row r="106" spans="2:13" s="87" customFormat="1" ht="28.5" x14ac:dyDescent="0.8">
      <c r="B106" s="294" t="s">
        <v>169</v>
      </c>
      <c r="C106" s="439" t="s">
        <v>162</v>
      </c>
      <c r="D106" s="271">
        <v>89.5762</v>
      </c>
      <c r="E106" s="271">
        <v>5.07</v>
      </c>
      <c r="F106" s="271" t="s">
        <v>444</v>
      </c>
      <c r="G106" s="271">
        <v>7.9</v>
      </c>
      <c r="H106" s="271">
        <v>8.1924100000000006</v>
      </c>
      <c r="I106" s="440" t="s">
        <v>170</v>
      </c>
      <c r="J106" s="274">
        <v>67407.5</v>
      </c>
      <c r="K106" s="274">
        <v>67407.5</v>
      </c>
      <c r="L106" s="274">
        <v>60381.09</v>
      </c>
      <c r="M106" s="295">
        <v>2</v>
      </c>
    </row>
    <row r="107" spans="2:13" s="87" customFormat="1" ht="28.5" x14ac:dyDescent="0.8">
      <c r="B107" s="294" t="s">
        <v>169</v>
      </c>
      <c r="C107" s="439" t="s">
        <v>162</v>
      </c>
      <c r="D107" s="271">
        <v>88.510800000000003</v>
      </c>
      <c r="E107" s="271">
        <v>5.36</v>
      </c>
      <c r="F107" s="271" t="s">
        <v>445</v>
      </c>
      <c r="G107" s="271">
        <v>8</v>
      </c>
      <c r="H107" s="271">
        <v>8.2999500000000008</v>
      </c>
      <c r="I107" s="440" t="s">
        <v>170</v>
      </c>
      <c r="J107" s="274">
        <v>97497.5</v>
      </c>
      <c r="K107" s="274">
        <v>97497.5</v>
      </c>
      <c r="L107" s="274">
        <v>86295.9</v>
      </c>
      <c r="M107" s="295">
        <v>2</v>
      </c>
    </row>
    <row r="108" spans="2:13" s="87" customFormat="1" ht="28.5" x14ac:dyDescent="0.8">
      <c r="B108" s="294" t="s">
        <v>169</v>
      </c>
      <c r="C108" s="439" t="s">
        <v>162</v>
      </c>
      <c r="D108" s="271">
        <v>88.470200000000006</v>
      </c>
      <c r="E108" s="271">
        <v>5.36</v>
      </c>
      <c r="F108" s="271" t="s">
        <v>445</v>
      </c>
      <c r="G108" s="271">
        <v>8.01</v>
      </c>
      <c r="H108" s="271">
        <v>8.3107000000000006</v>
      </c>
      <c r="I108" s="440" t="s">
        <v>170</v>
      </c>
      <c r="J108" s="274">
        <v>66100</v>
      </c>
      <c r="K108" s="274">
        <v>66100</v>
      </c>
      <c r="L108" s="274">
        <v>58478.85</v>
      </c>
      <c r="M108" s="295">
        <v>1</v>
      </c>
    </row>
    <row r="109" spans="2:13" s="87" customFormat="1" ht="28.5" x14ac:dyDescent="0.8">
      <c r="B109" s="294" t="s">
        <v>169</v>
      </c>
      <c r="C109" s="439" t="s">
        <v>162</v>
      </c>
      <c r="D109" s="271">
        <v>87.988399999999999</v>
      </c>
      <c r="E109" s="271">
        <v>5.64</v>
      </c>
      <c r="F109" s="271" t="s">
        <v>446</v>
      </c>
      <c r="G109" s="271">
        <v>8.1418999999999997</v>
      </c>
      <c r="H109" s="271">
        <v>8.4527000000000001</v>
      </c>
      <c r="I109" s="440" t="s">
        <v>170</v>
      </c>
      <c r="J109" s="274">
        <v>31155</v>
      </c>
      <c r="K109" s="274">
        <v>31155</v>
      </c>
      <c r="L109" s="274">
        <v>27412.81</v>
      </c>
      <c r="M109" s="295">
        <v>2</v>
      </c>
    </row>
    <row r="110" spans="2:13" s="87" customFormat="1" ht="28.5" x14ac:dyDescent="0.8">
      <c r="B110" s="294" t="s">
        <v>169</v>
      </c>
      <c r="C110" s="439" t="s">
        <v>162</v>
      </c>
      <c r="D110" s="271">
        <v>87.985799999999998</v>
      </c>
      <c r="E110" s="271">
        <v>5.64</v>
      </c>
      <c r="F110" s="271" t="s">
        <v>446</v>
      </c>
      <c r="G110" s="271">
        <v>8.1425000000000001</v>
      </c>
      <c r="H110" s="271">
        <v>8.4533500000000004</v>
      </c>
      <c r="I110" s="440" t="s">
        <v>170</v>
      </c>
      <c r="J110" s="274">
        <v>53100</v>
      </c>
      <c r="K110" s="274">
        <v>53100</v>
      </c>
      <c r="L110" s="274">
        <v>46720.47</v>
      </c>
      <c r="M110" s="295">
        <v>1</v>
      </c>
    </row>
    <row r="111" spans="2:13" s="87" customFormat="1" ht="28.5" x14ac:dyDescent="0.8">
      <c r="B111" s="294" t="s">
        <v>169</v>
      </c>
      <c r="C111" s="439" t="s">
        <v>162</v>
      </c>
      <c r="D111" s="271">
        <v>87.952299999999994</v>
      </c>
      <c r="E111" s="271">
        <v>5.64</v>
      </c>
      <c r="F111" s="271" t="s">
        <v>446</v>
      </c>
      <c r="G111" s="271">
        <v>8.15</v>
      </c>
      <c r="H111" s="271">
        <v>8.46143</v>
      </c>
      <c r="I111" s="440" t="s">
        <v>170</v>
      </c>
      <c r="J111" s="274">
        <v>212400</v>
      </c>
      <c r="K111" s="274">
        <v>212400</v>
      </c>
      <c r="L111" s="274">
        <v>186810.84</v>
      </c>
      <c r="M111" s="295">
        <v>4</v>
      </c>
    </row>
    <row r="112" spans="2:13" s="87" customFormat="1" ht="28.5" x14ac:dyDescent="0.8">
      <c r="B112" s="294" t="s">
        <v>169</v>
      </c>
      <c r="C112" s="439" t="s">
        <v>162</v>
      </c>
      <c r="D112" s="271">
        <v>87.952299999999994</v>
      </c>
      <c r="E112" s="271">
        <v>5.64</v>
      </c>
      <c r="F112" s="271" t="s">
        <v>446</v>
      </c>
      <c r="G112" s="271">
        <v>8.15001</v>
      </c>
      <c r="H112" s="271">
        <v>8.4614499999999992</v>
      </c>
      <c r="I112" s="440" t="s">
        <v>170</v>
      </c>
      <c r="J112" s="274">
        <v>159300</v>
      </c>
      <c r="K112" s="274">
        <v>159300</v>
      </c>
      <c r="L112" s="274">
        <v>140108.01</v>
      </c>
      <c r="M112" s="295">
        <v>3</v>
      </c>
    </row>
    <row r="113" spans="2:13" s="87" customFormat="1" ht="28.5" x14ac:dyDescent="0.8">
      <c r="B113" s="294" t="s">
        <v>169</v>
      </c>
      <c r="C113" s="439" t="s">
        <v>162</v>
      </c>
      <c r="D113" s="271">
        <v>87.94</v>
      </c>
      <c r="E113" s="271">
        <v>5.64</v>
      </c>
      <c r="F113" s="271" t="s">
        <v>446</v>
      </c>
      <c r="G113" s="271">
        <v>8.1527700000000003</v>
      </c>
      <c r="H113" s="271">
        <v>8.4644200000000005</v>
      </c>
      <c r="I113" s="440" t="s">
        <v>170</v>
      </c>
      <c r="J113" s="274">
        <v>53100</v>
      </c>
      <c r="K113" s="274">
        <v>53100</v>
      </c>
      <c r="L113" s="274">
        <v>46696.14</v>
      </c>
      <c r="M113" s="295">
        <v>1</v>
      </c>
    </row>
    <row r="114" spans="2:13" s="87" customFormat="1" ht="28.5" x14ac:dyDescent="0.8">
      <c r="B114" s="294" t="s">
        <v>169</v>
      </c>
      <c r="C114" s="439" t="s">
        <v>162</v>
      </c>
      <c r="D114" s="271">
        <v>87.863200000000006</v>
      </c>
      <c r="E114" s="271">
        <v>5.64</v>
      </c>
      <c r="F114" s="271" t="s">
        <v>446</v>
      </c>
      <c r="G114" s="271">
        <v>8.17</v>
      </c>
      <c r="H114" s="271">
        <v>8.4829799999999995</v>
      </c>
      <c r="I114" s="440" t="s">
        <v>170</v>
      </c>
      <c r="J114" s="274">
        <v>53100</v>
      </c>
      <c r="K114" s="274">
        <v>53100</v>
      </c>
      <c r="L114" s="274">
        <v>46655.4</v>
      </c>
      <c r="M114" s="295">
        <v>1</v>
      </c>
    </row>
    <row r="115" spans="2:13" s="87" customFormat="1" ht="28.5" x14ac:dyDescent="0.8">
      <c r="B115" s="294" t="s">
        <v>169</v>
      </c>
      <c r="C115" s="439" t="s">
        <v>162</v>
      </c>
      <c r="D115" s="271">
        <v>87.818700000000007</v>
      </c>
      <c r="E115" s="271">
        <v>5.64</v>
      </c>
      <c r="F115" s="271" t="s">
        <v>446</v>
      </c>
      <c r="G115" s="271">
        <v>8.18</v>
      </c>
      <c r="H115" s="271">
        <v>8.4937500000000004</v>
      </c>
      <c r="I115" s="440" t="s">
        <v>170</v>
      </c>
      <c r="J115" s="274">
        <v>106200</v>
      </c>
      <c r="K115" s="274">
        <v>106200</v>
      </c>
      <c r="L115" s="274">
        <v>93263.54</v>
      </c>
      <c r="M115" s="295">
        <v>2</v>
      </c>
    </row>
    <row r="116" spans="2:13" s="87" customFormat="1" ht="28.5" x14ac:dyDescent="0.8">
      <c r="B116" s="294" t="s">
        <v>169</v>
      </c>
      <c r="C116" s="439" t="s">
        <v>162</v>
      </c>
      <c r="D116" s="271">
        <v>87.729799999999997</v>
      </c>
      <c r="E116" s="271">
        <v>5.64</v>
      </c>
      <c r="F116" s="271" t="s">
        <v>446</v>
      </c>
      <c r="G116" s="271">
        <v>8.1999999999999993</v>
      </c>
      <c r="H116" s="271">
        <v>8.5153099999999995</v>
      </c>
      <c r="I116" s="440" t="s">
        <v>170</v>
      </c>
      <c r="J116" s="274">
        <v>157235</v>
      </c>
      <c r="K116" s="274">
        <v>157235</v>
      </c>
      <c r="L116" s="274">
        <v>137942</v>
      </c>
      <c r="M116" s="295">
        <v>3</v>
      </c>
    </row>
    <row r="117" spans="2:13" s="87" customFormat="1" ht="28.5" x14ac:dyDescent="0.8">
      <c r="B117" s="294" t="s">
        <v>169</v>
      </c>
      <c r="C117" s="439" t="s">
        <v>162</v>
      </c>
      <c r="D117" s="271">
        <v>88.469399999999993</v>
      </c>
      <c r="E117" s="271">
        <v>5.93</v>
      </c>
      <c r="F117" s="271" t="s">
        <v>447</v>
      </c>
      <c r="G117" s="271">
        <v>8.1999999999999993</v>
      </c>
      <c r="H117" s="271">
        <v>8.5153099999999995</v>
      </c>
      <c r="I117" s="440" t="s">
        <v>170</v>
      </c>
      <c r="J117" s="274">
        <v>159300</v>
      </c>
      <c r="K117" s="274">
        <v>159300</v>
      </c>
      <c r="L117" s="274">
        <v>140931.81</v>
      </c>
      <c r="M117" s="295">
        <v>3</v>
      </c>
    </row>
    <row r="118" spans="2:13" s="87" customFormat="1" ht="28.5" x14ac:dyDescent="0.8">
      <c r="B118" s="294" t="s">
        <v>169</v>
      </c>
      <c r="C118" s="439" t="s">
        <v>162</v>
      </c>
      <c r="D118" s="271">
        <v>88.469300000000004</v>
      </c>
      <c r="E118" s="271">
        <v>5.93</v>
      </c>
      <c r="F118" s="271" t="s">
        <v>447</v>
      </c>
      <c r="G118" s="271">
        <v>8.2000299999999999</v>
      </c>
      <c r="H118" s="271">
        <v>8.5153400000000001</v>
      </c>
      <c r="I118" s="440" t="s">
        <v>170</v>
      </c>
      <c r="J118" s="274">
        <v>104725</v>
      </c>
      <c r="K118" s="274">
        <v>104725</v>
      </c>
      <c r="L118" s="274">
        <v>92649.48</v>
      </c>
      <c r="M118" s="295">
        <v>2</v>
      </c>
    </row>
    <row r="119" spans="2:13" s="87" customFormat="1" ht="28.5" x14ac:dyDescent="0.8">
      <c r="B119" s="294" t="s">
        <v>169</v>
      </c>
      <c r="C119" s="439" t="s">
        <v>162</v>
      </c>
      <c r="D119" s="271">
        <v>87.727599999999995</v>
      </c>
      <c r="E119" s="271">
        <v>5.64</v>
      </c>
      <c r="F119" s="271" t="s">
        <v>446</v>
      </c>
      <c r="G119" s="271">
        <v>8.2004999999999999</v>
      </c>
      <c r="H119" s="271">
        <v>8.5158500000000004</v>
      </c>
      <c r="I119" s="440" t="s">
        <v>170</v>
      </c>
      <c r="J119" s="274">
        <v>50592.5</v>
      </c>
      <c r="K119" s="274">
        <v>50592.5</v>
      </c>
      <c r="L119" s="274">
        <v>44383.59</v>
      </c>
      <c r="M119" s="295">
        <v>1</v>
      </c>
    </row>
    <row r="120" spans="2:13" s="87" customFormat="1" ht="28.5" x14ac:dyDescent="0.8">
      <c r="B120" s="294" t="s">
        <v>169</v>
      </c>
      <c r="C120" s="439" t="s">
        <v>162</v>
      </c>
      <c r="D120" s="271">
        <v>87.507900000000006</v>
      </c>
      <c r="E120" s="271">
        <v>5.64</v>
      </c>
      <c r="F120" s="271" t="s">
        <v>446</v>
      </c>
      <c r="G120" s="271">
        <v>8.25</v>
      </c>
      <c r="H120" s="271">
        <v>8.56921</v>
      </c>
      <c r="I120" s="440" t="s">
        <v>170</v>
      </c>
      <c r="J120" s="274">
        <v>50002.5</v>
      </c>
      <c r="K120" s="274">
        <v>50002.5</v>
      </c>
      <c r="L120" s="274">
        <v>43756.15</v>
      </c>
      <c r="M120" s="295">
        <v>1</v>
      </c>
    </row>
    <row r="121" spans="2:13" s="87" customFormat="1" ht="28.5" x14ac:dyDescent="0.8">
      <c r="B121" s="294" t="s">
        <v>169</v>
      </c>
      <c r="C121" s="439" t="s">
        <v>162</v>
      </c>
      <c r="D121" s="271">
        <v>87.066000000000003</v>
      </c>
      <c r="E121" s="271">
        <v>5.64</v>
      </c>
      <c r="F121" s="271" t="s">
        <v>446</v>
      </c>
      <c r="G121" s="271">
        <v>8.35</v>
      </c>
      <c r="H121" s="271">
        <v>8.6770899999999997</v>
      </c>
      <c r="I121" s="440" t="s">
        <v>170</v>
      </c>
      <c r="J121" s="274">
        <v>51772.5</v>
      </c>
      <c r="K121" s="274">
        <v>51772.5</v>
      </c>
      <c r="L121" s="274">
        <v>45076.27</v>
      </c>
      <c r="M121" s="295">
        <v>1</v>
      </c>
    </row>
    <row r="122" spans="2:13" s="87" customFormat="1" ht="28.5" x14ac:dyDescent="0.8">
      <c r="B122" s="294" t="s">
        <v>169</v>
      </c>
      <c r="C122" s="439" t="s">
        <v>162</v>
      </c>
      <c r="D122" s="271">
        <v>87.064700000000002</v>
      </c>
      <c r="E122" s="271">
        <v>5.64</v>
      </c>
      <c r="F122" s="271" t="s">
        <v>446</v>
      </c>
      <c r="G122" s="271">
        <v>8.3503000000000007</v>
      </c>
      <c r="H122" s="271">
        <v>8.6774100000000001</v>
      </c>
      <c r="I122" s="440" t="s">
        <v>170</v>
      </c>
      <c r="J122" s="274">
        <v>10215</v>
      </c>
      <c r="K122" s="274">
        <v>10215</v>
      </c>
      <c r="L122" s="274">
        <v>8893.66</v>
      </c>
      <c r="M122" s="295">
        <v>1</v>
      </c>
    </row>
    <row r="123" spans="2:13" s="86" customFormat="1" ht="28.5" x14ac:dyDescent="0.8">
      <c r="B123" s="292" t="s">
        <v>168</v>
      </c>
      <c r="C123" s="451"/>
      <c r="D123" s="452"/>
      <c r="E123" s="452"/>
      <c r="F123" s="452"/>
      <c r="G123" s="452"/>
      <c r="H123" s="452"/>
      <c r="I123" s="453"/>
      <c r="J123" s="454">
        <v>5586202.5</v>
      </c>
      <c r="K123" s="454">
        <v>5586202.5</v>
      </c>
      <c r="L123" s="454">
        <v>5173416.2399999993</v>
      </c>
      <c r="M123" s="293">
        <v>117</v>
      </c>
    </row>
    <row r="124" spans="2:13" s="86" customFormat="1" ht="28.5" x14ac:dyDescent="0.8">
      <c r="B124" s="292" t="s">
        <v>172</v>
      </c>
      <c r="C124" s="451"/>
      <c r="D124" s="452"/>
      <c r="E124" s="452"/>
      <c r="F124" s="452"/>
      <c r="G124" s="452"/>
      <c r="H124" s="452"/>
      <c r="I124" s="453"/>
      <c r="J124" s="454"/>
      <c r="K124" s="454"/>
      <c r="L124" s="454"/>
      <c r="M124" s="293"/>
    </row>
    <row r="125" spans="2:13" s="87" customFormat="1" ht="28.5" x14ac:dyDescent="0.8">
      <c r="B125" s="294" t="s">
        <v>169</v>
      </c>
      <c r="C125" s="439" t="s">
        <v>162</v>
      </c>
      <c r="D125" s="271">
        <v>99.507900000000006</v>
      </c>
      <c r="E125" s="271"/>
      <c r="F125" s="271" t="s">
        <v>279</v>
      </c>
      <c r="G125" s="271">
        <v>2</v>
      </c>
      <c r="H125" s="271">
        <v>2.0150000000000001</v>
      </c>
      <c r="I125" s="440" t="s">
        <v>163</v>
      </c>
      <c r="J125" s="274">
        <v>2000000</v>
      </c>
      <c r="K125" s="274">
        <v>2000000</v>
      </c>
      <c r="L125" s="274">
        <v>1990159.77</v>
      </c>
      <c r="M125" s="295">
        <v>1</v>
      </c>
    </row>
    <row r="126" spans="2:13" s="87" customFormat="1" ht="28.5" x14ac:dyDescent="0.8">
      <c r="B126" s="294" t="s">
        <v>169</v>
      </c>
      <c r="C126" s="439" t="s">
        <v>162</v>
      </c>
      <c r="D126" s="271">
        <v>99.5</v>
      </c>
      <c r="E126" s="271"/>
      <c r="F126" s="271" t="s">
        <v>201</v>
      </c>
      <c r="G126" s="271">
        <v>2.0099999999999998</v>
      </c>
      <c r="H126" s="271">
        <v>2.0249999999999999</v>
      </c>
      <c r="I126" s="440" t="s">
        <v>163</v>
      </c>
      <c r="J126" s="274">
        <v>11240000</v>
      </c>
      <c r="K126" s="274">
        <v>11240000</v>
      </c>
      <c r="L126" s="274">
        <v>11183801.4</v>
      </c>
      <c r="M126" s="295">
        <v>6</v>
      </c>
    </row>
    <row r="127" spans="2:13" s="87" customFormat="1" ht="28.5" x14ac:dyDescent="0.8">
      <c r="B127" s="294" t="s">
        <v>169</v>
      </c>
      <c r="C127" s="439" t="s">
        <v>162</v>
      </c>
      <c r="D127" s="271">
        <v>99.494399999999999</v>
      </c>
      <c r="E127" s="271"/>
      <c r="F127" s="271" t="s">
        <v>173</v>
      </c>
      <c r="G127" s="271">
        <v>2.0099999999999998</v>
      </c>
      <c r="H127" s="271">
        <v>2.0249999999999999</v>
      </c>
      <c r="I127" s="440" t="s">
        <v>163</v>
      </c>
      <c r="J127" s="274">
        <v>17860000</v>
      </c>
      <c r="K127" s="274">
        <v>17860000</v>
      </c>
      <c r="L127" s="274">
        <v>17769715.02</v>
      </c>
      <c r="M127" s="295">
        <v>18</v>
      </c>
    </row>
    <row r="128" spans="2:13" s="87" customFormat="1" ht="28.5" x14ac:dyDescent="0.8">
      <c r="B128" s="294" t="s">
        <v>169</v>
      </c>
      <c r="C128" s="439" t="s">
        <v>162</v>
      </c>
      <c r="D128" s="271">
        <v>99.447699999999998</v>
      </c>
      <c r="E128" s="271"/>
      <c r="F128" s="271" t="s">
        <v>387</v>
      </c>
      <c r="G128" s="271">
        <v>2.04</v>
      </c>
      <c r="H128" s="271">
        <v>2.0549999999999997</v>
      </c>
      <c r="I128" s="440" t="s">
        <v>163</v>
      </c>
      <c r="J128" s="274">
        <v>100000</v>
      </c>
      <c r="K128" s="274">
        <v>100000</v>
      </c>
      <c r="L128" s="274">
        <v>99447.73</v>
      </c>
      <c r="M128" s="295">
        <v>1</v>
      </c>
    </row>
    <row r="129" spans="2:13" s="87" customFormat="1" ht="28.5" x14ac:dyDescent="0.8">
      <c r="B129" s="294" t="s">
        <v>169</v>
      </c>
      <c r="C129" s="439" t="s">
        <v>162</v>
      </c>
      <c r="D129" s="271">
        <v>97.110900000000001</v>
      </c>
      <c r="E129" s="271"/>
      <c r="F129" s="271" t="s">
        <v>178</v>
      </c>
      <c r="G129" s="271">
        <v>3</v>
      </c>
      <c r="H129" s="271">
        <v>3</v>
      </c>
      <c r="I129" s="440" t="s">
        <v>163</v>
      </c>
      <c r="J129" s="274">
        <v>9020000</v>
      </c>
      <c r="K129" s="274">
        <v>9020000</v>
      </c>
      <c r="L129" s="274">
        <v>8759407.6199999992</v>
      </c>
      <c r="M129" s="295">
        <v>3</v>
      </c>
    </row>
    <row r="130" spans="2:13" s="87" customFormat="1" ht="28.5" x14ac:dyDescent="0.8">
      <c r="B130" s="294" t="s">
        <v>169</v>
      </c>
      <c r="C130" s="439" t="s">
        <v>162</v>
      </c>
      <c r="D130" s="271">
        <v>97.095200000000006</v>
      </c>
      <c r="E130" s="271"/>
      <c r="F130" s="271" t="s">
        <v>179</v>
      </c>
      <c r="G130" s="271">
        <v>3</v>
      </c>
      <c r="H130" s="271">
        <v>3</v>
      </c>
      <c r="I130" s="440" t="s">
        <v>163</v>
      </c>
      <c r="J130" s="274">
        <v>71500</v>
      </c>
      <c r="K130" s="274">
        <v>71500</v>
      </c>
      <c r="L130" s="274">
        <v>69423.09</v>
      </c>
      <c r="M130" s="295">
        <v>2</v>
      </c>
    </row>
    <row r="131" spans="2:13" s="86" customFormat="1" ht="28.5" x14ac:dyDescent="0.8">
      <c r="B131" s="292" t="s">
        <v>168</v>
      </c>
      <c r="C131" s="451"/>
      <c r="D131" s="452"/>
      <c r="E131" s="452"/>
      <c r="F131" s="452"/>
      <c r="G131" s="452"/>
      <c r="H131" s="452"/>
      <c r="I131" s="453"/>
      <c r="J131" s="454">
        <v>40291500</v>
      </c>
      <c r="K131" s="454">
        <v>40291500</v>
      </c>
      <c r="L131" s="454">
        <v>39871954.630000003</v>
      </c>
      <c r="M131" s="293">
        <v>31</v>
      </c>
    </row>
    <row r="132" spans="2:13" s="86" customFormat="1" ht="28.5" x14ac:dyDescent="0.8">
      <c r="B132" s="292" t="s">
        <v>289</v>
      </c>
      <c r="C132" s="451"/>
      <c r="D132" s="452"/>
      <c r="E132" s="452"/>
      <c r="F132" s="452"/>
      <c r="G132" s="452"/>
      <c r="H132" s="452"/>
      <c r="I132" s="453"/>
      <c r="J132" s="454"/>
      <c r="K132" s="454"/>
      <c r="L132" s="454"/>
      <c r="M132" s="293"/>
    </row>
    <row r="133" spans="2:13" s="87" customFormat="1" ht="28.5" x14ac:dyDescent="0.8">
      <c r="B133" s="294" t="s">
        <v>161</v>
      </c>
      <c r="C133" s="439" t="s">
        <v>162</v>
      </c>
      <c r="D133" s="271">
        <v>95.946200000000005</v>
      </c>
      <c r="E133" s="271"/>
      <c r="F133" s="271" t="s">
        <v>321</v>
      </c>
      <c r="G133" s="271">
        <v>9</v>
      </c>
      <c r="H133" s="271">
        <v>9.2149999999999999</v>
      </c>
      <c r="I133" s="440" t="s">
        <v>163</v>
      </c>
      <c r="J133" s="274">
        <v>800000</v>
      </c>
      <c r="K133" s="274">
        <v>800000</v>
      </c>
      <c r="L133" s="274">
        <v>767570.16</v>
      </c>
      <c r="M133" s="295">
        <v>2</v>
      </c>
    </row>
    <row r="134" spans="2:13" s="87" customFormat="1" ht="28.5" x14ac:dyDescent="0.8">
      <c r="B134" s="294" t="s">
        <v>161</v>
      </c>
      <c r="C134" s="439" t="s">
        <v>162</v>
      </c>
      <c r="D134" s="271">
        <v>89.232500000000002</v>
      </c>
      <c r="E134" s="271"/>
      <c r="F134" s="271" t="s">
        <v>392</v>
      </c>
      <c r="G134" s="271">
        <v>12</v>
      </c>
      <c r="H134" s="271">
        <v>11.996</v>
      </c>
      <c r="I134" s="440" t="s">
        <v>163</v>
      </c>
      <c r="J134" s="274">
        <v>300000</v>
      </c>
      <c r="K134" s="274">
        <v>300000</v>
      </c>
      <c r="L134" s="274">
        <v>267697.8</v>
      </c>
      <c r="M134" s="295">
        <v>3</v>
      </c>
    </row>
    <row r="135" spans="2:13" s="87" customFormat="1" ht="28.5" x14ac:dyDescent="0.8">
      <c r="B135" s="294" t="s">
        <v>180</v>
      </c>
      <c r="C135" s="439" t="s">
        <v>162</v>
      </c>
      <c r="D135" s="271">
        <v>94.339600000000004</v>
      </c>
      <c r="E135" s="271"/>
      <c r="F135" s="271" t="s">
        <v>294</v>
      </c>
      <c r="G135" s="271">
        <v>8</v>
      </c>
      <c r="H135" s="271">
        <v>8.0780000000000012</v>
      </c>
      <c r="I135" s="440" t="s">
        <v>163</v>
      </c>
      <c r="J135" s="274">
        <v>279286.62</v>
      </c>
      <c r="K135" s="274">
        <v>279286.62</v>
      </c>
      <c r="L135" s="274">
        <v>263477.94</v>
      </c>
      <c r="M135" s="295">
        <v>1</v>
      </c>
    </row>
    <row r="136" spans="2:13" s="87" customFormat="1" ht="28.5" x14ac:dyDescent="0.8">
      <c r="B136" s="294" t="s">
        <v>448</v>
      </c>
      <c r="C136" s="439" t="s">
        <v>162</v>
      </c>
      <c r="D136" s="271">
        <v>94.004499999999993</v>
      </c>
      <c r="E136" s="271"/>
      <c r="F136" s="271" t="s">
        <v>269</v>
      </c>
      <c r="G136" s="271">
        <v>8</v>
      </c>
      <c r="H136" s="271">
        <v>8.0629999999999988</v>
      </c>
      <c r="I136" s="440" t="s">
        <v>163</v>
      </c>
      <c r="J136" s="274">
        <v>396420.14</v>
      </c>
      <c r="K136" s="274">
        <v>396420.14</v>
      </c>
      <c r="L136" s="274">
        <v>372653.15</v>
      </c>
      <c r="M136" s="295">
        <v>1</v>
      </c>
    </row>
    <row r="137" spans="2:13" s="87" customFormat="1" ht="28.5" x14ac:dyDescent="0.8">
      <c r="B137" s="294" t="s">
        <v>448</v>
      </c>
      <c r="C137" s="439" t="s">
        <v>162</v>
      </c>
      <c r="D137" s="271">
        <v>92.081000000000003</v>
      </c>
      <c r="E137" s="271"/>
      <c r="F137" s="271" t="s">
        <v>300</v>
      </c>
      <c r="G137" s="271">
        <v>9</v>
      </c>
      <c r="H137" s="271">
        <v>9.0169999999999995</v>
      </c>
      <c r="I137" s="440" t="s">
        <v>163</v>
      </c>
      <c r="J137" s="274">
        <v>520000</v>
      </c>
      <c r="K137" s="274">
        <v>520000</v>
      </c>
      <c r="L137" s="274">
        <v>478821.33</v>
      </c>
      <c r="M137" s="295">
        <v>1</v>
      </c>
    </row>
    <row r="138" spans="2:13" s="87" customFormat="1" ht="28.5" x14ac:dyDescent="0.8">
      <c r="B138" s="294" t="s">
        <v>396</v>
      </c>
      <c r="C138" s="439" t="s">
        <v>162</v>
      </c>
      <c r="D138" s="271">
        <v>92.105699999999999</v>
      </c>
      <c r="E138" s="271"/>
      <c r="F138" s="271" t="s">
        <v>272</v>
      </c>
      <c r="G138" s="271">
        <v>8.5</v>
      </c>
      <c r="H138" s="271">
        <v>8.5</v>
      </c>
      <c r="I138" s="440" t="s">
        <v>163</v>
      </c>
      <c r="J138" s="274">
        <v>38000</v>
      </c>
      <c r="K138" s="274">
        <v>38000</v>
      </c>
      <c r="L138" s="274">
        <v>35000.19</v>
      </c>
      <c r="M138" s="295">
        <v>1</v>
      </c>
    </row>
    <row r="139" spans="2:13" s="87" customFormat="1" ht="28.5" x14ac:dyDescent="0.8">
      <c r="B139" s="294" t="s">
        <v>396</v>
      </c>
      <c r="C139" s="439" t="s">
        <v>162</v>
      </c>
      <c r="D139" s="271">
        <v>91.890600000000006</v>
      </c>
      <c r="E139" s="271"/>
      <c r="F139" s="271" t="s">
        <v>449</v>
      </c>
      <c r="G139" s="271">
        <v>9</v>
      </c>
      <c r="H139" s="271">
        <v>9.0069999999999997</v>
      </c>
      <c r="I139" s="440" t="s">
        <v>163</v>
      </c>
      <c r="J139" s="274">
        <v>16000</v>
      </c>
      <c r="K139" s="274">
        <v>16000</v>
      </c>
      <c r="L139" s="274">
        <v>14702.5</v>
      </c>
      <c r="M139" s="295">
        <v>1</v>
      </c>
    </row>
    <row r="140" spans="2:13" s="86" customFormat="1" ht="28.5" x14ac:dyDescent="0.8">
      <c r="B140" s="292" t="s">
        <v>168</v>
      </c>
      <c r="C140" s="451"/>
      <c r="D140" s="452"/>
      <c r="E140" s="452"/>
      <c r="F140" s="452"/>
      <c r="G140" s="452"/>
      <c r="H140" s="452"/>
      <c r="I140" s="453"/>
      <c r="J140" s="454">
        <v>2349706.7600000002</v>
      </c>
      <c r="K140" s="454">
        <v>2349706.7600000002</v>
      </c>
      <c r="L140" s="454">
        <v>2199923.0699999998</v>
      </c>
      <c r="M140" s="293">
        <v>10</v>
      </c>
    </row>
    <row r="141" spans="2:13" s="86" customFormat="1" ht="28.5" x14ac:dyDescent="0.8">
      <c r="B141" s="292" t="s">
        <v>181</v>
      </c>
      <c r="C141" s="451"/>
      <c r="D141" s="452"/>
      <c r="E141" s="452"/>
      <c r="F141" s="452"/>
      <c r="G141" s="452"/>
      <c r="H141" s="452"/>
      <c r="I141" s="453"/>
      <c r="J141" s="454"/>
      <c r="K141" s="454"/>
      <c r="L141" s="454"/>
      <c r="M141" s="293"/>
    </row>
    <row r="142" spans="2:13" s="87" customFormat="1" ht="28.5" x14ac:dyDescent="0.8">
      <c r="B142" s="294" t="s">
        <v>182</v>
      </c>
      <c r="C142" s="439" t="s">
        <v>162</v>
      </c>
      <c r="D142" s="271">
        <v>91.1</v>
      </c>
      <c r="E142" s="271"/>
      <c r="F142" s="271"/>
      <c r="G142" s="271"/>
      <c r="H142" s="271"/>
      <c r="I142" s="440"/>
      <c r="J142" s="274">
        <v>845</v>
      </c>
      <c r="K142" s="274">
        <v>845</v>
      </c>
      <c r="L142" s="274">
        <v>769.8</v>
      </c>
      <c r="M142" s="295">
        <v>1</v>
      </c>
    </row>
    <row r="143" spans="2:13" s="87" customFormat="1" ht="28.5" x14ac:dyDescent="0.8">
      <c r="B143" s="294" t="s">
        <v>182</v>
      </c>
      <c r="C143" s="439" t="s">
        <v>162</v>
      </c>
      <c r="D143" s="271">
        <v>94.990099999999998</v>
      </c>
      <c r="E143" s="271"/>
      <c r="F143" s="271"/>
      <c r="G143" s="271"/>
      <c r="H143" s="271"/>
      <c r="I143" s="440"/>
      <c r="J143" s="274">
        <v>735</v>
      </c>
      <c r="K143" s="274">
        <v>735</v>
      </c>
      <c r="L143" s="274">
        <v>698.18</v>
      </c>
      <c r="M143" s="295">
        <v>1</v>
      </c>
    </row>
    <row r="144" spans="2:13" s="87" customFormat="1" ht="28.5" x14ac:dyDescent="0.8">
      <c r="B144" s="294" t="s">
        <v>182</v>
      </c>
      <c r="C144" s="439" t="s">
        <v>162</v>
      </c>
      <c r="D144" s="271">
        <v>96.15</v>
      </c>
      <c r="E144" s="271"/>
      <c r="F144" s="271"/>
      <c r="G144" s="271"/>
      <c r="H144" s="271"/>
      <c r="I144" s="440"/>
      <c r="J144" s="274">
        <v>1118.32</v>
      </c>
      <c r="K144" s="274">
        <v>1118.32</v>
      </c>
      <c r="L144" s="274">
        <v>1075.26</v>
      </c>
      <c r="M144" s="295">
        <v>1</v>
      </c>
    </row>
    <row r="145" spans="2:13" s="87" customFormat="1" ht="28.5" x14ac:dyDescent="0.8">
      <c r="B145" s="294" t="s">
        <v>182</v>
      </c>
      <c r="C145" s="439" t="s">
        <v>162</v>
      </c>
      <c r="D145" s="271">
        <v>98</v>
      </c>
      <c r="E145" s="271"/>
      <c r="F145" s="271"/>
      <c r="G145" s="271"/>
      <c r="H145" s="271"/>
      <c r="I145" s="440"/>
      <c r="J145" s="274">
        <v>2074.19</v>
      </c>
      <c r="K145" s="274">
        <v>2074.19</v>
      </c>
      <c r="L145" s="274">
        <v>2032.71</v>
      </c>
      <c r="M145" s="295">
        <v>1</v>
      </c>
    </row>
    <row r="146" spans="2:13" s="87" customFormat="1" ht="28.5" x14ac:dyDescent="0.8">
      <c r="B146" s="294" t="s">
        <v>182</v>
      </c>
      <c r="C146" s="439" t="s">
        <v>162</v>
      </c>
      <c r="D146" s="271">
        <v>98.25</v>
      </c>
      <c r="E146" s="271"/>
      <c r="F146" s="271"/>
      <c r="G146" s="271"/>
      <c r="H146" s="271"/>
      <c r="I146" s="440"/>
      <c r="J146" s="274">
        <v>4597.32</v>
      </c>
      <c r="K146" s="274">
        <v>4597.32</v>
      </c>
      <c r="L146" s="274">
        <v>4516.87</v>
      </c>
      <c r="M146" s="295">
        <v>1</v>
      </c>
    </row>
    <row r="147" spans="2:13" s="87" customFormat="1" ht="28.5" x14ac:dyDescent="0.8">
      <c r="B147" s="294" t="s">
        <v>182</v>
      </c>
      <c r="C147" s="439" t="s">
        <v>162</v>
      </c>
      <c r="D147" s="271">
        <v>98.5</v>
      </c>
      <c r="E147" s="271"/>
      <c r="F147" s="271"/>
      <c r="G147" s="271"/>
      <c r="H147" s="271"/>
      <c r="I147" s="440"/>
      <c r="J147" s="274">
        <v>34801.35</v>
      </c>
      <c r="K147" s="274">
        <v>34801.35</v>
      </c>
      <c r="L147" s="274">
        <v>34279.33</v>
      </c>
      <c r="M147" s="295">
        <v>7</v>
      </c>
    </row>
    <row r="148" spans="2:13" s="87" customFormat="1" ht="28.5" x14ac:dyDescent="0.8">
      <c r="B148" s="294" t="s">
        <v>182</v>
      </c>
      <c r="C148" s="439" t="s">
        <v>162</v>
      </c>
      <c r="D148" s="271">
        <v>98.51</v>
      </c>
      <c r="E148" s="271"/>
      <c r="F148" s="271"/>
      <c r="G148" s="271"/>
      <c r="H148" s="271"/>
      <c r="I148" s="440"/>
      <c r="J148" s="274">
        <v>4169.8999999999996</v>
      </c>
      <c r="K148" s="274">
        <v>4169.8999999999996</v>
      </c>
      <c r="L148" s="274">
        <v>4107.7700000000004</v>
      </c>
      <c r="M148" s="295">
        <v>1</v>
      </c>
    </row>
    <row r="149" spans="2:13" s="87" customFormat="1" ht="28.5" x14ac:dyDescent="0.8">
      <c r="B149" s="294" t="s">
        <v>182</v>
      </c>
      <c r="C149" s="439" t="s">
        <v>162</v>
      </c>
      <c r="D149" s="271">
        <v>98.520099999999999</v>
      </c>
      <c r="E149" s="271"/>
      <c r="F149" s="271"/>
      <c r="G149" s="271"/>
      <c r="H149" s="271"/>
      <c r="I149" s="440"/>
      <c r="J149" s="274">
        <v>7767.02</v>
      </c>
      <c r="K149" s="274">
        <v>7767.02</v>
      </c>
      <c r="L149" s="274">
        <v>7652.08</v>
      </c>
      <c r="M149" s="295">
        <v>1</v>
      </c>
    </row>
    <row r="150" spans="2:13" s="87" customFormat="1" ht="28.5" x14ac:dyDescent="0.8">
      <c r="B150" s="294" t="s">
        <v>182</v>
      </c>
      <c r="C150" s="439" t="s">
        <v>162</v>
      </c>
      <c r="D150" s="271">
        <v>98.600099999999998</v>
      </c>
      <c r="E150" s="271"/>
      <c r="F150" s="271"/>
      <c r="G150" s="271"/>
      <c r="H150" s="271"/>
      <c r="I150" s="440"/>
      <c r="J150" s="274">
        <v>5146.9799999999996</v>
      </c>
      <c r="K150" s="274">
        <v>5146.9799999999996</v>
      </c>
      <c r="L150" s="274">
        <v>5074.93</v>
      </c>
      <c r="M150" s="295">
        <v>1</v>
      </c>
    </row>
    <row r="151" spans="2:13" s="87" customFormat="1" ht="28.5" x14ac:dyDescent="0.8">
      <c r="B151" s="294" t="s">
        <v>182</v>
      </c>
      <c r="C151" s="439" t="s">
        <v>162</v>
      </c>
      <c r="D151" s="271">
        <v>98.61</v>
      </c>
      <c r="E151" s="271"/>
      <c r="F151" s="271"/>
      <c r="G151" s="271"/>
      <c r="H151" s="271"/>
      <c r="I151" s="440"/>
      <c r="J151" s="274">
        <v>9784.7000000000007</v>
      </c>
      <c r="K151" s="274">
        <v>9784.7000000000007</v>
      </c>
      <c r="L151" s="274">
        <v>9648.7000000000007</v>
      </c>
      <c r="M151" s="295">
        <v>2</v>
      </c>
    </row>
    <row r="152" spans="2:13" s="87" customFormat="1" ht="28.5" x14ac:dyDescent="0.8">
      <c r="B152" s="294" t="s">
        <v>182</v>
      </c>
      <c r="C152" s="439" t="s">
        <v>162</v>
      </c>
      <c r="D152" s="271">
        <v>98.670100000000005</v>
      </c>
      <c r="E152" s="271"/>
      <c r="F152" s="271"/>
      <c r="G152" s="271"/>
      <c r="H152" s="271"/>
      <c r="I152" s="440"/>
      <c r="J152" s="274">
        <v>6500</v>
      </c>
      <c r="K152" s="274">
        <v>6500</v>
      </c>
      <c r="L152" s="274">
        <v>6413.56</v>
      </c>
      <c r="M152" s="295">
        <v>1</v>
      </c>
    </row>
    <row r="153" spans="2:13" s="87" customFormat="1" ht="28.5" x14ac:dyDescent="0.8">
      <c r="B153" s="294" t="s">
        <v>182</v>
      </c>
      <c r="C153" s="439" t="s">
        <v>162</v>
      </c>
      <c r="D153" s="271">
        <v>98.75</v>
      </c>
      <c r="E153" s="271"/>
      <c r="F153" s="271"/>
      <c r="G153" s="271"/>
      <c r="H153" s="271"/>
      <c r="I153" s="440"/>
      <c r="J153" s="274">
        <v>29643.83</v>
      </c>
      <c r="K153" s="274">
        <v>29643.83</v>
      </c>
      <c r="L153" s="274">
        <v>29273.279999999999</v>
      </c>
      <c r="M153" s="295">
        <v>2</v>
      </c>
    </row>
    <row r="154" spans="2:13" s="87" customFormat="1" ht="28.5" x14ac:dyDescent="0.8">
      <c r="B154" s="294" t="s">
        <v>182</v>
      </c>
      <c r="C154" s="439" t="s">
        <v>162</v>
      </c>
      <c r="D154" s="271">
        <v>98.76</v>
      </c>
      <c r="E154" s="271"/>
      <c r="F154" s="271"/>
      <c r="G154" s="271"/>
      <c r="H154" s="271"/>
      <c r="I154" s="440"/>
      <c r="J154" s="274">
        <v>6152.35</v>
      </c>
      <c r="K154" s="274">
        <v>6152.35</v>
      </c>
      <c r="L154" s="274">
        <v>6076.06</v>
      </c>
      <c r="M154" s="295">
        <v>1</v>
      </c>
    </row>
    <row r="155" spans="2:13" s="87" customFormat="1" ht="28.5" x14ac:dyDescent="0.8">
      <c r="B155" s="294" t="s">
        <v>182</v>
      </c>
      <c r="C155" s="439" t="s">
        <v>162</v>
      </c>
      <c r="D155" s="271">
        <v>98.915000000000006</v>
      </c>
      <c r="E155" s="271"/>
      <c r="F155" s="271"/>
      <c r="G155" s="271"/>
      <c r="H155" s="271"/>
      <c r="I155" s="440"/>
      <c r="J155" s="274">
        <v>15112.76</v>
      </c>
      <c r="K155" s="274">
        <v>15112.76</v>
      </c>
      <c r="L155" s="274">
        <v>14948.79</v>
      </c>
      <c r="M155" s="295">
        <v>1</v>
      </c>
    </row>
    <row r="156" spans="2:13" s="87" customFormat="1" ht="28.5" x14ac:dyDescent="0.8">
      <c r="B156" s="294" t="s">
        <v>182</v>
      </c>
      <c r="C156" s="439" t="s">
        <v>162</v>
      </c>
      <c r="D156" s="271">
        <v>99</v>
      </c>
      <c r="E156" s="271"/>
      <c r="F156" s="271"/>
      <c r="G156" s="271"/>
      <c r="H156" s="271"/>
      <c r="I156" s="440"/>
      <c r="J156" s="274">
        <v>69689.84</v>
      </c>
      <c r="K156" s="274">
        <v>69689.84</v>
      </c>
      <c r="L156" s="274">
        <v>68992.94</v>
      </c>
      <c r="M156" s="295">
        <v>4</v>
      </c>
    </row>
    <row r="157" spans="2:13" s="87" customFormat="1" ht="28.5" x14ac:dyDescent="0.8">
      <c r="B157" s="294" t="s">
        <v>182</v>
      </c>
      <c r="C157" s="439" t="s">
        <v>162</v>
      </c>
      <c r="D157" s="271">
        <v>99.01</v>
      </c>
      <c r="E157" s="271"/>
      <c r="F157" s="271"/>
      <c r="G157" s="271"/>
      <c r="H157" s="271"/>
      <c r="I157" s="440"/>
      <c r="J157" s="274">
        <v>12000</v>
      </c>
      <c r="K157" s="274">
        <v>12000</v>
      </c>
      <c r="L157" s="274">
        <v>11881.2</v>
      </c>
      <c r="M157" s="295">
        <v>1</v>
      </c>
    </row>
    <row r="158" spans="2:13" s="87" customFormat="1" ht="28.5" x14ac:dyDescent="0.8">
      <c r="B158" s="294" t="s">
        <v>182</v>
      </c>
      <c r="C158" s="439" t="s">
        <v>162</v>
      </c>
      <c r="D158" s="271">
        <v>99.05</v>
      </c>
      <c r="E158" s="271"/>
      <c r="F158" s="271"/>
      <c r="G158" s="271"/>
      <c r="H158" s="271"/>
      <c r="I158" s="440"/>
      <c r="J158" s="274">
        <v>7400</v>
      </c>
      <c r="K158" s="274">
        <v>7400</v>
      </c>
      <c r="L158" s="274">
        <v>7329.7</v>
      </c>
      <c r="M158" s="295">
        <v>1</v>
      </c>
    </row>
    <row r="159" spans="2:13" s="87" customFormat="1" ht="28.5" x14ac:dyDescent="0.8">
      <c r="B159" s="294" t="s">
        <v>182</v>
      </c>
      <c r="C159" s="439" t="s">
        <v>162</v>
      </c>
      <c r="D159" s="271">
        <v>99.1</v>
      </c>
      <c r="E159" s="271"/>
      <c r="F159" s="271"/>
      <c r="G159" s="271"/>
      <c r="H159" s="271"/>
      <c r="I159" s="440"/>
      <c r="J159" s="274">
        <v>110425.93999999999</v>
      </c>
      <c r="K159" s="274">
        <v>110425.93999999999</v>
      </c>
      <c r="L159" s="274">
        <v>109432.11</v>
      </c>
      <c r="M159" s="295">
        <v>5</v>
      </c>
    </row>
    <row r="160" spans="2:13" s="87" customFormat="1" ht="28.5" x14ac:dyDescent="0.8">
      <c r="B160" s="294" t="s">
        <v>182</v>
      </c>
      <c r="C160" s="439" t="s">
        <v>162</v>
      </c>
      <c r="D160" s="271">
        <v>99.15</v>
      </c>
      <c r="E160" s="271"/>
      <c r="F160" s="271"/>
      <c r="G160" s="271"/>
      <c r="H160" s="271"/>
      <c r="I160" s="440"/>
      <c r="J160" s="274">
        <v>62297.62999999999</v>
      </c>
      <c r="K160" s="274">
        <v>62297.62999999999</v>
      </c>
      <c r="L160" s="274">
        <v>61768.090000000004</v>
      </c>
      <c r="M160" s="295">
        <v>3</v>
      </c>
    </row>
    <row r="161" spans="2:13" s="87" customFormat="1" ht="28.5" x14ac:dyDescent="0.8">
      <c r="B161" s="294" t="s">
        <v>182</v>
      </c>
      <c r="C161" s="439" t="s">
        <v>162</v>
      </c>
      <c r="D161" s="271">
        <v>99.2</v>
      </c>
      <c r="E161" s="271"/>
      <c r="F161" s="271"/>
      <c r="G161" s="271"/>
      <c r="H161" s="271"/>
      <c r="I161" s="440"/>
      <c r="J161" s="274">
        <v>281025.10000000003</v>
      </c>
      <c r="K161" s="274">
        <v>281025.10000000003</v>
      </c>
      <c r="L161" s="274">
        <v>278776.90000000002</v>
      </c>
      <c r="M161" s="295">
        <v>6</v>
      </c>
    </row>
    <row r="162" spans="2:13" s="87" customFormat="1" ht="28.5" x14ac:dyDescent="0.8">
      <c r="B162" s="294" t="s">
        <v>182</v>
      </c>
      <c r="C162" s="439" t="s">
        <v>162</v>
      </c>
      <c r="D162" s="271">
        <v>99.21</v>
      </c>
      <c r="E162" s="271"/>
      <c r="F162" s="271"/>
      <c r="G162" s="271"/>
      <c r="H162" s="271"/>
      <c r="I162" s="440"/>
      <c r="J162" s="274">
        <v>69639.53</v>
      </c>
      <c r="K162" s="274">
        <v>69639.53</v>
      </c>
      <c r="L162" s="274">
        <v>69089.37</v>
      </c>
      <c r="M162" s="295">
        <v>2</v>
      </c>
    </row>
    <row r="163" spans="2:13" s="87" customFormat="1" ht="28.5" x14ac:dyDescent="0.8">
      <c r="B163" s="294" t="s">
        <v>182</v>
      </c>
      <c r="C163" s="439" t="s">
        <v>162</v>
      </c>
      <c r="D163" s="271">
        <v>99.22</v>
      </c>
      <c r="E163" s="271"/>
      <c r="F163" s="271"/>
      <c r="G163" s="271"/>
      <c r="H163" s="271"/>
      <c r="I163" s="440"/>
      <c r="J163" s="274">
        <v>24892.61</v>
      </c>
      <c r="K163" s="274">
        <v>24892.61</v>
      </c>
      <c r="L163" s="274">
        <v>24698.45</v>
      </c>
      <c r="M163" s="295">
        <v>1</v>
      </c>
    </row>
    <row r="164" spans="2:13" s="87" customFormat="1" ht="28.5" x14ac:dyDescent="0.8">
      <c r="B164" s="294" t="s">
        <v>182</v>
      </c>
      <c r="C164" s="439" t="s">
        <v>162</v>
      </c>
      <c r="D164" s="271">
        <v>99.25</v>
      </c>
      <c r="E164" s="271"/>
      <c r="F164" s="271"/>
      <c r="G164" s="271"/>
      <c r="H164" s="271"/>
      <c r="I164" s="440"/>
      <c r="J164" s="274">
        <v>71827.509999999995</v>
      </c>
      <c r="K164" s="274">
        <v>71827.509999999995</v>
      </c>
      <c r="L164" s="274">
        <v>71288.800000000003</v>
      </c>
      <c r="M164" s="295">
        <v>1</v>
      </c>
    </row>
    <row r="165" spans="2:13" s="87" customFormat="1" ht="28.5" x14ac:dyDescent="0.8">
      <c r="B165" s="294" t="s">
        <v>182</v>
      </c>
      <c r="C165" s="439" t="s">
        <v>162</v>
      </c>
      <c r="D165" s="271">
        <v>99.3</v>
      </c>
      <c r="E165" s="271"/>
      <c r="F165" s="271"/>
      <c r="G165" s="271"/>
      <c r="H165" s="271"/>
      <c r="I165" s="440"/>
      <c r="J165" s="274">
        <v>334346.28999999998</v>
      </c>
      <c r="K165" s="274">
        <v>334346.28999999998</v>
      </c>
      <c r="L165" s="274">
        <v>332005.87</v>
      </c>
      <c r="M165" s="295">
        <v>5</v>
      </c>
    </row>
    <row r="166" spans="2:13" s="87" customFormat="1" ht="28.5" x14ac:dyDescent="0.8">
      <c r="B166" s="294" t="s">
        <v>182</v>
      </c>
      <c r="C166" s="439" t="s">
        <v>162</v>
      </c>
      <c r="D166" s="271">
        <v>99.305000000000007</v>
      </c>
      <c r="E166" s="271"/>
      <c r="F166" s="271"/>
      <c r="G166" s="271"/>
      <c r="H166" s="271"/>
      <c r="I166" s="440"/>
      <c r="J166" s="274">
        <v>60358.98</v>
      </c>
      <c r="K166" s="274">
        <v>60358.98</v>
      </c>
      <c r="L166" s="274">
        <v>59939.49</v>
      </c>
      <c r="M166" s="295">
        <v>1</v>
      </c>
    </row>
    <row r="167" spans="2:13" s="87" customFormat="1" ht="28.5" x14ac:dyDescent="0.8">
      <c r="B167" s="294" t="s">
        <v>182</v>
      </c>
      <c r="C167" s="439" t="s">
        <v>162</v>
      </c>
      <c r="D167" s="271">
        <v>99.308300000000003</v>
      </c>
      <c r="E167" s="271"/>
      <c r="F167" s="271"/>
      <c r="G167" s="271"/>
      <c r="H167" s="271"/>
      <c r="I167" s="440"/>
      <c r="J167" s="274">
        <v>86362.69</v>
      </c>
      <c r="K167" s="274">
        <v>86362.69</v>
      </c>
      <c r="L167" s="274">
        <v>85765.32</v>
      </c>
      <c r="M167" s="295">
        <v>2</v>
      </c>
    </row>
    <row r="168" spans="2:13" s="87" customFormat="1" ht="28.5" x14ac:dyDescent="0.8">
      <c r="B168" s="294" t="s">
        <v>182</v>
      </c>
      <c r="C168" s="439" t="s">
        <v>162</v>
      </c>
      <c r="D168" s="271">
        <v>99.340100000000007</v>
      </c>
      <c r="E168" s="271"/>
      <c r="F168" s="271"/>
      <c r="G168" s="271"/>
      <c r="H168" s="271"/>
      <c r="I168" s="440"/>
      <c r="J168" s="274">
        <v>34480.15</v>
      </c>
      <c r="K168" s="274">
        <v>34480.15</v>
      </c>
      <c r="L168" s="274">
        <v>34252.620000000003</v>
      </c>
      <c r="M168" s="295">
        <v>1</v>
      </c>
    </row>
    <row r="169" spans="2:13" s="87" customFormat="1" ht="28.5" x14ac:dyDescent="0.8">
      <c r="B169" s="294" t="s">
        <v>182</v>
      </c>
      <c r="C169" s="439" t="s">
        <v>162</v>
      </c>
      <c r="D169" s="271">
        <v>99.35</v>
      </c>
      <c r="E169" s="271"/>
      <c r="F169" s="271"/>
      <c r="G169" s="271"/>
      <c r="H169" s="271"/>
      <c r="I169" s="440"/>
      <c r="J169" s="274">
        <v>268350.19</v>
      </c>
      <c r="K169" s="274">
        <v>268350.19</v>
      </c>
      <c r="L169" s="274">
        <v>266605.91000000003</v>
      </c>
      <c r="M169" s="295">
        <v>3</v>
      </c>
    </row>
    <row r="170" spans="2:13" s="87" customFormat="1" ht="28.5" x14ac:dyDescent="0.8">
      <c r="B170" s="294" t="s">
        <v>182</v>
      </c>
      <c r="C170" s="439" t="s">
        <v>162</v>
      </c>
      <c r="D170" s="271">
        <v>99.36</v>
      </c>
      <c r="E170" s="271"/>
      <c r="F170" s="271"/>
      <c r="G170" s="271"/>
      <c r="H170" s="271"/>
      <c r="I170" s="440"/>
      <c r="J170" s="274">
        <v>88202.72</v>
      </c>
      <c r="K170" s="274">
        <v>88202.72</v>
      </c>
      <c r="L170" s="274">
        <v>87638.22</v>
      </c>
      <c r="M170" s="295">
        <v>1</v>
      </c>
    </row>
    <row r="171" spans="2:13" s="87" customFormat="1" ht="28.5" x14ac:dyDescent="0.8">
      <c r="B171" s="294" t="s">
        <v>182</v>
      </c>
      <c r="C171" s="439" t="s">
        <v>162</v>
      </c>
      <c r="D171" s="271">
        <v>99.4</v>
      </c>
      <c r="E171" s="271"/>
      <c r="F171" s="271"/>
      <c r="G171" s="271"/>
      <c r="H171" s="271"/>
      <c r="I171" s="440"/>
      <c r="J171" s="274">
        <v>621016.03</v>
      </c>
      <c r="K171" s="274">
        <v>621016.03</v>
      </c>
      <c r="L171" s="274">
        <v>617289.93999999994</v>
      </c>
      <c r="M171" s="295">
        <v>9</v>
      </c>
    </row>
    <row r="172" spans="2:13" s="87" customFormat="1" ht="28.5" x14ac:dyDescent="0.8">
      <c r="B172" s="294" t="s">
        <v>182</v>
      </c>
      <c r="C172" s="439" t="s">
        <v>162</v>
      </c>
      <c r="D172" s="271">
        <v>99.408199999999994</v>
      </c>
      <c r="E172" s="271"/>
      <c r="F172" s="271"/>
      <c r="G172" s="271"/>
      <c r="H172" s="271"/>
      <c r="I172" s="440"/>
      <c r="J172" s="274">
        <v>112757.34</v>
      </c>
      <c r="K172" s="274">
        <v>112757.34</v>
      </c>
      <c r="L172" s="274">
        <v>112090.04</v>
      </c>
      <c r="M172" s="295">
        <v>1</v>
      </c>
    </row>
    <row r="173" spans="2:13" s="87" customFormat="1" ht="28.5" x14ac:dyDescent="0.8">
      <c r="B173" s="294" t="s">
        <v>182</v>
      </c>
      <c r="C173" s="439" t="s">
        <v>162</v>
      </c>
      <c r="D173" s="271">
        <v>99.44</v>
      </c>
      <c r="E173" s="271"/>
      <c r="F173" s="271"/>
      <c r="G173" s="271"/>
      <c r="H173" s="271"/>
      <c r="I173" s="440"/>
      <c r="J173" s="274">
        <v>139583.4</v>
      </c>
      <c r="K173" s="274">
        <v>139583.4</v>
      </c>
      <c r="L173" s="274">
        <v>138801.73000000001</v>
      </c>
      <c r="M173" s="295">
        <v>1</v>
      </c>
    </row>
    <row r="174" spans="2:13" s="87" customFormat="1" ht="28.5" x14ac:dyDescent="0.8">
      <c r="B174" s="294" t="s">
        <v>182</v>
      </c>
      <c r="C174" s="439" t="s">
        <v>162</v>
      </c>
      <c r="D174" s="271">
        <v>99.45</v>
      </c>
      <c r="E174" s="271"/>
      <c r="F174" s="271"/>
      <c r="G174" s="271"/>
      <c r="H174" s="271"/>
      <c r="I174" s="440"/>
      <c r="J174" s="274">
        <v>464084.28</v>
      </c>
      <c r="K174" s="274">
        <v>464084.28</v>
      </c>
      <c r="L174" s="274">
        <v>461531.80999999994</v>
      </c>
      <c r="M174" s="295">
        <v>5</v>
      </c>
    </row>
    <row r="175" spans="2:13" s="87" customFormat="1" ht="28.5" x14ac:dyDescent="0.8">
      <c r="B175" s="294" t="s">
        <v>182</v>
      </c>
      <c r="C175" s="439" t="s">
        <v>162</v>
      </c>
      <c r="D175" s="271">
        <v>99.46</v>
      </c>
      <c r="E175" s="271"/>
      <c r="F175" s="271"/>
      <c r="G175" s="271"/>
      <c r="H175" s="271"/>
      <c r="I175" s="440"/>
      <c r="J175" s="274">
        <v>62252.67</v>
      </c>
      <c r="K175" s="274">
        <v>62252.67</v>
      </c>
      <c r="L175" s="274">
        <v>61916.51</v>
      </c>
      <c r="M175" s="295">
        <v>1</v>
      </c>
    </row>
    <row r="176" spans="2:13" s="87" customFormat="1" ht="28.5" x14ac:dyDescent="0.8">
      <c r="B176" s="294" t="s">
        <v>182</v>
      </c>
      <c r="C176" s="439" t="s">
        <v>162</v>
      </c>
      <c r="D176" s="271">
        <v>99.5</v>
      </c>
      <c r="E176" s="271"/>
      <c r="F176" s="271"/>
      <c r="G176" s="271"/>
      <c r="H176" s="271"/>
      <c r="I176" s="440"/>
      <c r="J176" s="274">
        <v>194757.56</v>
      </c>
      <c r="K176" s="274">
        <v>194757.56</v>
      </c>
      <c r="L176" s="274">
        <v>193783.77000000002</v>
      </c>
      <c r="M176" s="295">
        <v>2</v>
      </c>
    </row>
    <row r="177" spans="2:13" s="87" customFormat="1" ht="28.5" x14ac:dyDescent="0.8">
      <c r="B177" s="294" t="s">
        <v>182</v>
      </c>
      <c r="C177" s="439" t="s">
        <v>162</v>
      </c>
      <c r="D177" s="271">
        <v>99.52</v>
      </c>
      <c r="E177" s="271"/>
      <c r="F177" s="271"/>
      <c r="G177" s="271"/>
      <c r="H177" s="271"/>
      <c r="I177" s="440"/>
      <c r="J177" s="274">
        <v>296295</v>
      </c>
      <c r="K177" s="274">
        <v>296295</v>
      </c>
      <c r="L177" s="274">
        <v>294872.78000000003</v>
      </c>
      <c r="M177" s="295">
        <v>1</v>
      </c>
    </row>
    <row r="178" spans="2:13" s="87" customFormat="1" ht="28.5" x14ac:dyDescent="0.8">
      <c r="B178" s="294" t="s">
        <v>182</v>
      </c>
      <c r="C178" s="439" t="s">
        <v>162</v>
      </c>
      <c r="D178" s="271">
        <v>99.54</v>
      </c>
      <c r="E178" s="271"/>
      <c r="F178" s="271"/>
      <c r="G178" s="271"/>
      <c r="H178" s="271"/>
      <c r="I178" s="440"/>
      <c r="J178" s="274">
        <v>352776</v>
      </c>
      <c r="K178" s="274">
        <v>352776</v>
      </c>
      <c r="L178" s="274">
        <v>351153.23</v>
      </c>
      <c r="M178" s="295">
        <v>1</v>
      </c>
    </row>
    <row r="179" spans="2:13" s="87" customFormat="1" ht="28.5" x14ac:dyDescent="0.8">
      <c r="B179" s="294" t="s">
        <v>182</v>
      </c>
      <c r="C179" s="439" t="s">
        <v>162</v>
      </c>
      <c r="D179" s="271">
        <v>99.55</v>
      </c>
      <c r="E179" s="271"/>
      <c r="F179" s="271"/>
      <c r="G179" s="271"/>
      <c r="H179" s="271"/>
      <c r="I179" s="440"/>
      <c r="J179" s="274">
        <v>924675.06</v>
      </c>
      <c r="K179" s="274">
        <v>924675.06</v>
      </c>
      <c r="L179" s="274">
        <v>920514.03</v>
      </c>
      <c r="M179" s="295">
        <v>5</v>
      </c>
    </row>
    <row r="180" spans="2:13" s="87" customFormat="1" ht="28.5" x14ac:dyDescent="0.8">
      <c r="B180" s="294" t="s">
        <v>182</v>
      </c>
      <c r="C180" s="439" t="s">
        <v>162</v>
      </c>
      <c r="D180" s="271">
        <v>99.6</v>
      </c>
      <c r="E180" s="271"/>
      <c r="F180" s="271"/>
      <c r="G180" s="271"/>
      <c r="H180" s="271"/>
      <c r="I180" s="440"/>
      <c r="J180" s="274">
        <v>180058</v>
      </c>
      <c r="K180" s="274">
        <v>180058</v>
      </c>
      <c r="L180" s="274">
        <v>179337.77</v>
      </c>
      <c r="M180" s="295">
        <v>1</v>
      </c>
    </row>
    <row r="181" spans="2:13" s="87" customFormat="1" ht="28.5" x14ac:dyDescent="0.8">
      <c r="B181" s="294" t="s">
        <v>182</v>
      </c>
      <c r="C181" s="439" t="s">
        <v>162</v>
      </c>
      <c r="D181" s="271">
        <v>99.640100000000004</v>
      </c>
      <c r="E181" s="271"/>
      <c r="F181" s="271"/>
      <c r="G181" s="271"/>
      <c r="H181" s="271"/>
      <c r="I181" s="440"/>
      <c r="J181" s="274">
        <v>149935.6</v>
      </c>
      <c r="K181" s="274">
        <v>149935.6</v>
      </c>
      <c r="L181" s="274">
        <v>149395.98000000001</v>
      </c>
      <c r="M181" s="295">
        <v>1</v>
      </c>
    </row>
    <row r="182" spans="2:13" s="87" customFormat="1" ht="28.5" x14ac:dyDescent="0.8">
      <c r="B182" s="294" t="s">
        <v>182</v>
      </c>
      <c r="C182" s="439" t="s">
        <v>162</v>
      </c>
      <c r="D182" s="271">
        <v>99.65</v>
      </c>
      <c r="E182" s="271"/>
      <c r="F182" s="271"/>
      <c r="G182" s="271"/>
      <c r="H182" s="271"/>
      <c r="I182" s="440"/>
      <c r="J182" s="274">
        <v>295308.46999999997</v>
      </c>
      <c r="K182" s="274">
        <v>295308.46999999997</v>
      </c>
      <c r="L182" s="274">
        <v>294274.89</v>
      </c>
      <c r="M182" s="295">
        <v>1</v>
      </c>
    </row>
    <row r="183" spans="2:13" s="87" customFormat="1" ht="28.5" x14ac:dyDescent="0.8">
      <c r="B183" s="294" t="s">
        <v>182</v>
      </c>
      <c r="C183" s="439" t="s">
        <v>162</v>
      </c>
      <c r="D183" s="271">
        <v>99.667900000000003</v>
      </c>
      <c r="E183" s="271"/>
      <c r="F183" s="271"/>
      <c r="G183" s="271"/>
      <c r="H183" s="271"/>
      <c r="I183" s="440"/>
      <c r="J183" s="274">
        <v>478343.7</v>
      </c>
      <c r="K183" s="274">
        <v>478343.7</v>
      </c>
      <c r="L183" s="274">
        <v>476755.12</v>
      </c>
      <c r="M183" s="295">
        <v>1</v>
      </c>
    </row>
    <row r="184" spans="2:13" s="87" customFormat="1" ht="28.5" x14ac:dyDescent="0.8">
      <c r="B184" s="294" t="s">
        <v>182</v>
      </c>
      <c r="C184" s="439" t="s">
        <v>162</v>
      </c>
      <c r="D184" s="271">
        <v>99.67</v>
      </c>
      <c r="E184" s="271"/>
      <c r="F184" s="271"/>
      <c r="G184" s="271"/>
      <c r="H184" s="271"/>
      <c r="I184" s="440"/>
      <c r="J184" s="274">
        <v>1155421.74</v>
      </c>
      <c r="K184" s="274">
        <v>1155421.74</v>
      </c>
      <c r="L184" s="274">
        <v>1151608.8400000001</v>
      </c>
      <c r="M184" s="295">
        <v>7</v>
      </c>
    </row>
    <row r="185" spans="2:13" s="87" customFormat="1" ht="28.5" x14ac:dyDescent="0.8">
      <c r="B185" s="294" t="s">
        <v>182</v>
      </c>
      <c r="C185" s="439" t="s">
        <v>162</v>
      </c>
      <c r="D185" s="271">
        <v>99.7</v>
      </c>
      <c r="E185" s="271"/>
      <c r="F185" s="271"/>
      <c r="G185" s="271"/>
      <c r="H185" s="271"/>
      <c r="I185" s="440"/>
      <c r="J185" s="274">
        <v>2990376.66</v>
      </c>
      <c r="K185" s="274">
        <v>2990376.66</v>
      </c>
      <c r="L185" s="274">
        <v>2981405.5300000003</v>
      </c>
      <c r="M185" s="295">
        <v>3</v>
      </c>
    </row>
    <row r="186" spans="2:13" s="87" customFormat="1" ht="28.5" x14ac:dyDescent="0.8">
      <c r="B186" s="294" t="s">
        <v>182</v>
      </c>
      <c r="C186" s="439" t="s">
        <v>162</v>
      </c>
      <c r="D186" s="271">
        <v>99.72</v>
      </c>
      <c r="E186" s="271"/>
      <c r="F186" s="271"/>
      <c r="G186" s="271"/>
      <c r="H186" s="271"/>
      <c r="I186" s="440"/>
      <c r="J186" s="274">
        <v>669724.13</v>
      </c>
      <c r="K186" s="274">
        <v>669724.13</v>
      </c>
      <c r="L186" s="274">
        <v>667848.9</v>
      </c>
      <c r="M186" s="295">
        <v>1</v>
      </c>
    </row>
    <row r="187" spans="2:13" s="87" customFormat="1" ht="28.5" x14ac:dyDescent="0.8">
      <c r="B187" s="294" t="s">
        <v>182</v>
      </c>
      <c r="C187" s="439" t="s">
        <v>162</v>
      </c>
      <c r="D187" s="271">
        <v>99.77</v>
      </c>
      <c r="E187" s="271"/>
      <c r="F187" s="271"/>
      <c r="G187" s="271"/>
      <c r="H187" s="271"/>
      <c r="I187" s="440"/>
      <c r="J187" s="274">
        <v>1248730.6000000001</v>
      </c>
      <c r="K187" s="274">
        <v>1248730.6000000001</v>
      </c>
      <c r="L187" s="274">
        <v>1245858.52</v>
      </c>
      <c r="M187" s="295">
        <v>1</v>
      </c>
    </row>
    <row r="188" spans="2:13" s="86" customFormat="1" ht="28.5" x14ac:dyDescent="0.8">
      <c r="B188" s="292" t="s">
        <v>168</v>
      </c>
      <c r="C188" s="451"/>
      <c r="D188" s="452"/>
      <c r="E188" s="452"/>
      <c r="F188" s="452"/>
      <c r="G188" s="452"/>
      <c r="H188" s="452"/>
      <c r="I188" s="453"/>
      <c r="J188" s="454">
        <v>12045844.140000001</v>
      </c>
      <c r="K188" s="454">
        <v>12045844.140000001</v>
      </c>
      <c r="L188" s="454">
        <v>11994471.699999999</v>
      </c>
      <c r="M188" s="293">
        <v>101</v>
      </c>
    </row>
    <row r="189" spans="2:13" s="86" customFormat="1" ht="28.5" x14ac:dyDescent="0.8">
      <c r="B189" s="292" t="s">
        <v>183</v>
      </c>
      <c r="C189" s="451"/>
      <c r="D189" s="452"/>
      <c r="E189" s="452"/>
      <c r="F189" s="452"/>
      <c r="G189" s="452"/>
      <c r="H189" s="452"/>
      <c r="I189" s="453"/>
      <c r="J189" s="454"/>
      <c r="K189" s="454"/>
      <c r="L189" s="454"/>
      <c r="M189" s="293"/>
    </row>
    <row r="190" spans="2:13" s="87" customFormat="1" ht="28.5" x14ac:dyDescent="0.8">
      <c r="B190" s="294" t="s">
        <v>182</v>
      </c>
      <c r="C190" s="439" t="s">
        <v>162</v>
      </c>
      <c r="D190" s="271">
        <v>90</v>
      </c>
      <c r="E190" s="271"/>
      <c r="F190" s="271"/>
      <c r="G190" s="271"/>
      <c r="H190" s="271"/>
      <c r="I190" s="440"/>
      <c r="J190" s="274">
        <v>3522.22</v>
      </c>
      <c r="K190" s="274">
        <v>3522.22</v>
      </c>
      <c r="L190" s="274">
        <v>3170</v>
      </c>
      <c r="M190" s="295">
        <v>2</v>
      </c>
    </row>
    <row r="191" spans="2:13" s="87" customFormat="1" ht="28.5" x14ac:dyDescent="0.8">
      <c r="B191" s="294" t="s">
        <v>182</v>
      </c>
      <c r="C191" s="439" t="s">
        <v>162</v>
      </c>
      <c r="D191" s="271">
        <v>90.5</v>
      </c>
      <c r="E191" s="271"/>
      <c r="F191" s="271"/>
      <c r="G191" s="271"/>
      <c r="H191" s="271"/>
      <c r="I191" s="440"/>
      <c r="J191" s="274">
        <v>26592.28</v>
      </c>
      <c r="K191" s="274">
        <v>26592.28</v>
      </c>
      <c r="L191" s="274">
        <v>24066.019999999997</v>
      </c>
      <c r="M191" s="295">
        <v>2</v>
      </c>
    </row>
    <row r="192" spans="2:13" s="87" customFormat="1" ht="28.5" x14ac:dyDescent="0.8">
      <c r="B192" s="294" t="s">
        <v>182</v>
      </c>
      <c r="C192" s="439" t="s">
        <v>162</v>
      </c>
      <c r="D192" s="271">
        <v>91.8</v>
      </c>
      <c r="E192" s="271"/>
      <c r="F192" s="271"/>
      <c r="G192" s="271"/>
      <c r="H192" s="271"/>
      <c r="I192" s="440"/>
      <c r="J192" s="274">
        <v>464666.81</v>
      </c>
      <c r="K192" s="274">
        <v>464666.81</v>
      </c>
      <c r="L192" s="274">
        <v>426564.13</v>
      </c>
      <c r="M192" s="295">
        <v>1</v>
      </c>
    </row>
    <row r="193" spans="2:13" s="87" customFormat="1" ht="28.5" x14ac:dyDescent="0.8">
      <c r="B193" s="294" t="s">
        <v>182</v>
      </c>
      <c r="C193" s="439" t="s">
        <v>162</v>
      </c>
      <c r="D193" s="271">
        <v>92.1</v>
      </c>
      <c r="E193" s="271"/>
      <c r="F193" s="271"/>
      <c r="G193" s="271"/>
      <c r="H193" s="271"/>
      <c r="I193" s="440"/>
      <c r="J193" s="274">
        <v>15250.939999999999</v>
      </c>
      <c r="K193" s="274">
        <v>15250.939999999999</v>
      </c>
      <c r="L193" s="274">
        <v>14046.12</v>
      </c>
      <c r="M193" s="295">
        <v>3</v>
      </c>
    </row>
    <row r="194" spans="2:13" s="87" customFormat="1" ht="28.5" x14ac:dyDescent="0.8">
      <c r="B194" s="294" t="s">
        <v>182</v>
      </c>
      <c r="C194" s="439" t="s">
        <v>162</v>
      </c>
      <c r="D194" s="271">
        <v>92.2</v>
      </c>
      <c r="E194" s="271"/>
      <c r="F194" s="271"/>
      <c r="G194" s="271"/>
      <c r="H194" s="271"/>
      <c r="I194" s="440"/>
      <c r="J194" s="274">
        <v>148238.75</v>
      </c>
      <c r="K194" s="274">
        <v>148238.75</v>
      </c>
      <c r="L194" s="274">
        <v>136676.13</v>
      </c>
      <c r="M194" s="295">
        <v>1</v>
      </c>
    </row>
    <row r="195" spans="2:13" s="87" customFormat="1" ht="28.5" x14ac:dyDescent="0.8">
      <c r="B195" s="294" t="s">
        <v>182</v>
      </c>
      <c r="C195" s="439" t="s">
        <v>162</v>
      </c>
      <c r="D195" s="271">
        <v>92.5</v>
      </c>
      <c r="E195" s="271"/>
      <c r="F195" s="271"/>
      <c r="G195" s="271"/>
      <c r="H195" s="271"/>
      <c r="I195" s="440"/>
      <c r="J195" s="274">
        <v>72548.460000000006</v>
      </c>
      <c r="K195" s="274">
        <v>72548.460000000006</v>
      </c>
      <c r="L195" s="274">
        <v>67107.33</v>
      </c>
      <c r="M195" s="295">
        <v>1</v>
      </c>
    </row>
    <row r="196" spans="2:13" s="87" customFormat="1" ht="28.5" x14ac:dyDescent="0.8">
      <c r="B196" s="294" t="s">
        <v>182</v>
      </c>
      <c r="C196" s="439" t="s">
        <v>162</v>
      </c>
      <c r="D196" s="271">
        <v>92.91</v>
      </c>
      <c r="E196" s="271"/>
      <c r="F196" s="271"/>
      <c r="G196" s="271"/>
      <c r="H196" s="271"/>
      <c r="I196" s="440"/>
      <c r="J196" s="274">
        <v>223683.75</v>
      </c>
      <c r="K196" s="274">
        <v>223683.75</v>
      </c>
      <c r="L196" s="274">
        <v>207824.57</v>
      </c>
      <c r="M196" s="295">
        <v>1</v>
      </c>
    </row>
    <row r="197" spans="2:13" s="87" customFormat="1" ht="28.5" x14ac:dyDescent="0.8">
      <c r="B197" s="294" t="s">
        <v>182</v>
      </c>
      <c r="C197" s="439" t="s">
        <v>162</v>
      </c>
      <c r="D197" s="271">
        <v>97</v>
      </c>
      <c r="E197" s="271"/>
      <c r="F197" s="271"/>
      <c r="G197" s="271"/>
      <c r="H197" s="271"/>
      <c r="I197" s="440"/>
      <c r="J197" s="274">
        <v>6246.59</v>
      </c>
      <c r="K197" s="274">
        <v>6246.59</v>
      </c>
      <c r="L197" s="274">
        <v>6059.19</v>
      </c>
      <c r="M197" s="295">
        <v>1</v>
      </c>
    </row>
    <row r="198" spans="2:13" s="87" customFormat="1" ht="28.5" x14ac:dyDescent="0.8">
      <c r="B198" s="294" t="s">
        <v>182</v>
      </c>
      <c r="C198" s="439" t="s">
        <v>162</v>
      </c>
      <c r="D198" s="271">
        <v>97.8</v>
      </c>
      <c r="E198" s="271"/>
      <c r="F198" s="271"/>
      <c r="G198" s="271"/>
      <c r="H198" s="271"/>
      <c r="I198" s="440"/>
      <c r="J198" s="274">
        <v>28604.09</v>
      </c>
      <c r="K198" s="274">
        <v>28604.09</v>
      </c>
      <c r="L198" s="274">
        <v>27974.799999999999</v>
      </c>
      <c r="M198" s="295">
        <v>1</v>
      </c>
    </row>
    <row r="199" spans="2:13" s="87" customFormat="1" ht="28.5" x14ac:dyDescent="0.8">
      <c r="B199" s="294" t="s">
        <v>182</v>
      </c>
      <c r="C199" s="439" t="s">
        <v>162</v>
      </c>
      <c r="D199" s="271">
        <v>98</v>
      </c>
      <c r="E199" s="271"/>
      <c r="F199" s="271"/>
      <c r="G199" s="271"/>
      <c r="H199" s="271"/>
      <c r="I199" s="440"/>
      <c r="J199" s="274">
        <v>43138.239999999998</v>
      </c>
      <c r="K199" s="274">
        <v>43138.239999999998</v>
      </c>
      <c r="L199" s="274">
        <v>42275.48</v>
      </c>
      <c r="M199" s="295">
        <v>1</v>
      </c>
    </row>
    <row r="200" spans="2:13" s="87" customFormat="1" ht="28.5" x14ac:dyDescent="0.8">
      <c r="B200" s="294" t="s">
        <v>182</v>
      </c>
      <c r="C200" s="439" t="s">
        <v>162</v>
      </c>
      <c r="D200" s="271">
        <v>98.27</v>
      </c>
      <c r="E200" s="271"/>
      <c r="F200" s="271"/>
      <c r="G200" s="271"/>
      <c r="H200" s="271"/>
      <c r="I200" s="440"/>
      <c r="J200" s="274">
        <v>505446.45</v>
      </c>
      <c r="K200" s="274">
        <v>505446.45</v>
      </c>
      <c r="L200" s="274">
        <v>496702.23</v>
      </c>
      <c r="M200" s="295">
        <v>1</v>
      </c>
    </row>
    <row r="201" spans="2:13" s="86" customFormat="1" ht="28.5" x14ac:dyDescent="0.8">
      <c r="B201" s="292" t="s">
        <v>168</v>
      </c>
      <c r="C201" s="451"/>
      <c r="D201" s="452"/>
      <c r="E201" s="452"/>
      <c r="F201" s="452"/>
      <c r="G201" s="452"/>
      <c r="H201" s="452"/>
      <c r="I201" s="453"/>
      <c r="J201" s="454">
        <v>1537938.5799999998</v>
      </c>
      <c r="K201" s="454">
        <v>1537938.5799999998</v>
      </c>
      <c r="L201" s="454">
        <v>1452466</v>
      </c>
      <c r="M201" s="293">
        <v>15</v>
      </c>
    </row>
    <row r="202" spans="2:13" s="86" customFormat="1" ht="28.5" x14ac:dyDescent="0.8">
      <c r="B202" s="292" t="s">
        <v>184</v>
      </c>
      <c r="C202" s="451"/>
      <c r="D202" s="452"/>
      <c r="E202" s="452"/>
      <c r="F202" s="452"/>
      <c r="G202" s="452"/>
      <c r="H202" s="452"/>
      <c r="I202" s="453"/>
      <c r="J202" s="454"/>
      <c r="K202" s="454"/>
      <c r="L202" s="454"/>
      <c r="M202" s="293"/>
    </row>
    <row r="203" spans="2:13" s="87" customFormat="1" ht="28.5" x14ac:dyDescent="0.8">
      <c r="B203" s="294" t="s">
        <v>450</v>
      </c>
      <c r="C203" s="439" t="s">
        <v>162</v>
      </c>
      <c r="D203" s="271">
        <v>102.1229</v>
      </c>
      <c r="E203" s="271">
        <v>8.5</v>
      </c>
      <c r="F203" s="271" t="s">
        <v>451</v>
      </c>
      <c r="G203" s="271">
        <v>7.5</v>
      </c>
      <c r="H203" s="271">
        <v>7.7135800000000003</v>
      </c>
      <c r="I203" s="440" t="s">
        <v>170</v>
      </c>
      <c r="J203" s="274">
        <v>34200</v>
      </c>
      <c r="K203" s="274">
        <v>38000</v>
      </c>
      <c r="L203" s="274">
        <v>34926.050000000003</v>
      </c>
      <c r="M203" s="295">
        <v>3</v>
      </c>
    </row>
    <row r="204" spans="2:13" s="87" customFormat="1" ht="28.5" x14ac:dyDescent="0.8">
      <c r="B204" s="294" t="s">
        <v>450</v>
      </c>
      <c r="C204" s="439" t="s">
        <v>162</v>
      </c>
      <c r="D204" s="271">
        <v>102.12090000000001</v>
      </c>
      <c r="E204" s="271">
        <v>8.5</v>
      </c>
      <c r="F204" s="271" t="s">
        <v>452</v>
      </c>
      <c r="G204" s="271">
        <v>7.5186900000000003</v>
      </c>
      <c r="H204" s="271">
        <v>7.7333499999999997</v>
      </c>
      <c r="I204" s="440" t="s">
        <v>170</v>
      </c>
      <c r="J204" s="274">
        <v>10000</v>
      </c>
      <c r="K204" s="274">
        <v>11111.11</v>
      </c>
      <c r="L204" s="274">
        <v>10212.09</v>
      </c>
      <c r="M204" s="295">
        <v>1</v>
      </c>
    </row>
    <row r="205" spans="2:13" s="87" customFormat="1" ht="28.5" x14ac:dyDescent="0.8">
      <c r="B205" s="294" t="s">
        <v>330</v>
      </c>
      <c r="C205" s="439" t="s">
        <v>162</v>
      </c>
      <c r="D205" s="271">
        <v>92.779200000000003</v>
      </c>
      <c r="E205" s="271">
        <v>6</v>
      </c>
      <c r="F205" s="271" t="s">
        <v>334</v>
      </c>
      <c r="G205" s="271">
        <v>8.5</v>
      </c>
      <c r="H205" s="271">
        <v>8.7747899999999994</v>
      </c>
      <c r="I205" s="440" t="s">
        <v>170</v>
      </c>
      <c r="J205" s="274">
        <v>50000</v>
      </c>
      <c r="K205" s="274">
        <v>50000</v>
      </c>
      <c r="L205" s="274">
        <v>46389.63</v>
      </c>
      <c r="M205" s="295">
        <v>1</v>
      </c>
    </row>
    <row r="206" spans="2:13" s="87" customFormat="1" ht="28.5" x14ac:dyDescent="0.8">
      <c r="B206" s="294" t="s">
        <v>295</v>
      </c>
      <c r="C206" s="439" t="s">
        <v>162</v>
      </c>
      <c r="D206" s="271">
        <v>102.1065</v>
      </c>
      <c r="E206" s="271">
        <v>7.25</v>
      </c>
      <c r="F206" s="271" t="s">
        <v>453</v>
      </c>
      <c r="G206" s="271">
        <v>6</v>
      </c>
      <c r="H206" s="271">
        <v>6.1363500000000002</v>
      </c>
      <c r="I206" s="440" t="s">
        <v>170</v>
      </c>
      <c r="J206" s="274">
        <v>700000</v>
      </c>
      <c r="K206" s="274">
        <v>800000</v>
      </c>
      <c r="L206" s="274">
        <v>714745.99</v>
      </c>
      <c r="M206" s="295">
        <v>1</v>
      </c>
    </row>
    <row r="207" spans="2:13" s="87" customFormat="1" ht="28.5" x14ac:dyDescent="0.8">
      <c r="B207" s="294" t="s">
        <v>454</v>
      </c>
      <c r="C207" s="439" t="s">
        <v>162</v>
      </c>
      <c r="D207" s="271">
        <v>99.4238</v>
      </c>
      <c r="E207" s="271">
        <v>8.5</v>
      </c>
      <c r="F207" s="271" t="s">
        <v>455</v>
      </c>
      <c r="G207" s="271">
        <v>8.75</v>
      </c>
      <c r="H207" s="271">
        <v>9.0413099999999993</v>
      </c>
      <c r="I207" s="440" t="s">
        <v>170</v>
      </c>
      <c r="J207" s="274">
        <v>15228.5</v>
      </c>
      <c r="K207" s="274">
        <v>16030</v>
      </c>
      <c r="L207" s="274">
        <v>15140.76</v>
      </c>
      <c r="M207" s="295">
        <v>1</v>
      </c>
    </row>
    <row r="208" spans="2:13" s="87" customFormat="1" ht="28.5" x14ac:dyDescent="0.8">
      <c r="B208" s="294" t="s">
        <v>456</v>
      </c>
      <c r="C208" s="439" t="s">
        <v>162</v>
      </c>
      <c r="D208" s="271">
        <v>97.463700000000003</v>
      </c>
      <c r="E208" s="271">
        <v>7.5</v>
      </c>
      <c r="F208" s="271" t="s">
        <v>457</v>
      </c>
      <c r="G208" s="271">
        <v>8.75</v>
      </c>
      <c r="H208" s="271">
        <v>9.0413099999999993</v>
      </c>
      <c r="I208" s="440" t="s">
        <v>170</v>
      </c>
      <c r="J208" s="274">
        <v>747000</v>
      </c>
      <c r="K208" s="274">
        <v>830000</v>
      </c>
      <c r="L208" s="274">
        <v>728054.01</v>
      </c>
      <c r="M208" s="295">
        <v>1</v>
      </c>
    </row>
    <row r="209" spans="2:13" s="87" customFormat="1" ht="28.5" x14ac:dyDescent="0.8">
      <c r="B209" s="294" t="s">
        <v>458</v>
      </c>
      <c r="C209" s="439" t="s">
        <v>162</v>
      </c>
      <c r="D209" s="271">
        <v>99.736199999999997</v>
      </c>
      <c r="E209" s="271">
        <v>8</v>
      </c>
      <c r="F209" s="271" t="s">
        <v>459</v>
      </c>
      <c r="G209" s="271">
        <v>8.75</v>
      </c>
      <c r="H209" s="271">
        <v>9.0413099999999993</v>
      </c>
      <c r="I209" s="440" t="s">
        <v>170</v>
      </c>
      <c r="J209" s="274">
        <v>9925.35</v>
      </c>
      <c r="K209" s="274">
        <v>66169</v>
      </c>
      <c r="L209" s="274">
        <v>9899.17</v>
      </c>
      <c r="M209" s="295">
        <v>1</v>
      </c>
    </row>
    <row r="210" spans="2:13" s="87" customFormat="1" ht="28.5" x14ac:dyDescent="0.8">
      <c r="B210" s="294" t="s">
        <v>188</v>
      </c>
      <c r="C210" s="439" t="s">
        <v>162</v>
      </c>
      <c r="D210" s="271">
        <v>99.668099999999995</v>
      </c>
      <c r="E210" s="271">
        <v>9</v>
      </c>
      <c r="F210" s="271" t="s">
        <v>460</v>
      </c>
      <c r="G210" s="271">
        <v>9.25</v>
      </c>
      <c r="H210" s="271">
        <v>9.5758299999999998</v>
      </c>
      <c r="I210" s="440" t="s">
        <v>170</v>
      </c>
      <c r="J210" s="274">
        <v>32084.5</v>
      </c>
      <c r="K210" s="274">
        <v>35000</v>
      </c>
      <c r="L210" s="274">
        <v>31978.02</v>
      </c>
      <c r="M210" s="295">
        <v>1</v>
      </c>
    </row>
    <row r="211" spans="2:13" s="87" customFormat="1" ht="28.5" x14ac:dyDescent="0.8">
      <c r="B211" s="294" t="s">
        <v>188</v>
      </c>
      <c r="C211" s="439" t="s">
        <v>162</v>
      </c>
      <c r="D211" s="271">
        <v>98.956500000000005</v>
      </c>
      <c r="E211" s="271">
        <v>9</v>
      </c>
      <c r="F211" s="271" t="s">
        <v>461</v>
      </c>
      <c r="G211" s="271">
        <v>9.5</v>
      </c>
      <c r="H211" s="271">
        <v>9.8438199999999991</v>
      </c>
      <c r="I211" s="440" t="s">
        <v>170</v>
      </c>
      <c r="J211" s="274">
        <v>200000.65</v>
      </c>
      <c r="K211" s="274">
        <v>210527</v>
      </c>
      <c r="L211" s="274">
        <v>197913.66</v>
      </c>
      <c r="M211" s="295">
        <v>1</v>
      </c>
    </row>
    <row r="212" spans="2:13" s="87" customFormat="1" ht="28.5" x14ac:dyDescent="0.8">
      <c r="B212" s="294" t="s">
        <v>188</v>
      </c>
      <c r="C212" s="439" t="s">
        <v>162</v>
      </c>
      <c r="D212" s="271">
        <v>98.953599999999994</v>
      </c>
      <c r="E212" s="271">
        <v>9</v>
      </c>
      <c r="F212" s="271" t="s">
        <v>462</v>
      </c>
      <c r="G212" s="271">
        <v>9.5</v>
      </c>
      <c r="H212" s="271">
        <v>9.8438199999999991</v>
      </c>
      <c r="I212" s="440" t="s">
        <v>170</v>
      </c>
      <c r="J212" s="274">
        <v>190000</v>
      </c>
      <c r="K212" s="274">
        <v>200000</v>
      </c>
      <c r="L212" s="274">
        <v>188011.85</v>
      </c>
      <c r="M212" s="295">
        <v>1</v>
      </c>
    </row>
    <row r="213" spans="2:13" s="87" customFormat="1" ht="28.5" x14ac:dyDescent="0.8">
      <c r="B213" s="294" t="s">
        <v>262</v>
      </c>
      <c r="C213" s="439" t="s">
        <v>162</v>
      </c>
      <c r="D213" s="271">
        <v>97.850399999999993</v>
      </c>
      <c r="E213" s="271">
        <v>8</v>
      </c>
      <c r="F213" s="271" t="s">
        <v>463</v>
      </c>
      <c r="G213" s="271">
        <v>9</v>
      </c>
      <c r="H213" s="271">
        <v>9.3083299999999998</v>
      </c>
      <c r="I213" s="440" t="s">
        <v>170</v>
      </c>
      <c r="J213" s="274">
        <v>3935.1</v>
      </c>
      <c r="K213" s="274">
        <v>4036</v>
      </c>
      <c r="L213" s="274">
        <v>3850.51</v>
      </c>
      <c r="M213" s="295">
        <v>1</v>
      </c>
    </row>
    <row r="214" spans="2:13" s="87" customFormat="1" ht="28.5" x14ac:dyDescent="0.8">
      <c r="B214" s="294" t="s">
        <v>189</v>
      </c>
      <c r="C214" s="439" t="s">
        <v>162</v>
      </c>
      <c r="D214" s="271">
        <v>98.959100000000007</v>
      </c>
      <c r="E214" s="271">
        <v>8</v>
      </c>
      <c r="F214" s="271" t="s">
        <v>464</v>
      </c>
      <c r="G214" s="271">
        <v>9</v>
      </c>
      <c r="H214" s="271">
        <v>9.3083299999999998</v>
      </c>
      <c r="I214" s="440" t="s">
        <v>170</v>
      </c>
      <c r="J214" s="274">
        <v>2377.5</v>
      </c>
      <c r="K214" s="274">
        <v>3804</v>
      </c>
      <c r="L214" s="274">
        <v>2352.75</v>
      </c>
      <c r="M214" s="295">
        <v>1</v>
      </c>
    </row>
    <row r="215" spans="2:13" s="87" customFormat="1" ht="28.5" x14ac:dyDescent="0.8">
      <c r="B215" s="294" t="s">
        <v>189</v>
      </c>
      <c r="C215" s="439" t="s">
        <v>162</v>
      </c>
      <c r="D215" s="271">
        <v>98.564099999999996</v>
      </c>
      <c r="E215" s="271">
        <v>8</v>
      </c>
      <c r="F215" s="271" t="s">
        <v>465</v>
      </c>
      <c r="G215" s="271">
        <v>9.25</v>
      </c>
      <c r="H215" s="271">
        <v>9.5758299999999998</v>
      </c>
      <c r="I215" s="440" t="s">
        <v>170</v>
      </c>
      <c r="J215" s="274">
        <v>6300.56</v>
      </c>
      <c r="K215" s="274">
        <v>11201</v>
      </c>
      <c r="L215" s="274">
        <v>6210.1</v>
      </c>
      <c r="M215" s="295">
        <v>3</v>
      </c>
    </row>
    <row r="216" spans="2:13" s="87" customFormat="1" ht="28.5" x14ac:dyDescent="0.8">
      <c r="B216" s="294" t="s">
        <v>189</v>
      </c>
      <c r="C216" s="439" t="s">
        <v>162</v>
      </c>
      <c r="D216" s="271">
        <v>99.660899999999998</v>
      </c>
      <c r="E216" s="271">
        <v>9</v>
      </c>
      <c r="F216" s="271" t="s">
        <v>466</v>
      </c>
      <c r="G216" s="271">
        <v>9.25</v>
      </c>
      <c r="H216" s="271">
        <v>9.5758299999999998</v>
      </c>
      <c r="I216" s="440" t="s">
        <v>170</v>
      </c>
      <c r="J216" s="274">
        <v>1089.04</v>
      </c>
      <c r="K216" s="274">
        <v>1188</v>
      </c>
      <c r="L216" s="274">
        <v>1085.3499999999999</v>
      </c>
      <c r="M216" s="295">
        <v>1</v>
      </c>
    </row>
    <row r="217" spans="2:13" s="87" customFormat="1" ht="28.5" x14ac:dyDescent="0.8">
      <c r="B217" s="294" t="s">
        <v>189</v>
      </c>
      <c r="C217" s="439" t="s">
        <v>162</v>
      </c>
      <c r="D217" s="271">
        <v>99.659599999999998</v>
      </c>
      <c r="E217" s="271">
        <v>9</v>
      </c>
      <c r="F217" s="271" t="s">
        <v>467</v>
      </c>
      <c r="G217" s="271">
        <v>9.25</v>
      </c>
      <c r="H217" s="271">
        <v>9.5758299999999998</v>
      </c>
      <c r="I217" s="440" t="s">
        <v>170</v>
      </c>
      <c r="J217" s="274">
        <v>32084.5</v>
      </c>
      <c r="K217" s="274">
        <v>35000</v>
      </c>
      <c r="L217" s="274">
        <v>31975.29</v>
      </c>
      <c r="M217" s="295">
        <v>1</v>
      </c>
    </row>
    <row r="218" spans="2:13" s="87" customFormat="1" ht="28.5" x14ac:dyDescent="0.8">
      <c r="B218" s="294" t="s">
        <v>189</v>
      </c>
      <c r="C218" s="439" t="s">
        <v>162</v>
      </c>
      <c r="D218" s="271">
        <v>99.685299999999998</v>
      </c>
      <c r="E218" s="271">
        <v>9</v>
      </c>
      <c r="F218" s="271" t="s">
        <v>468</v>
      </c>
      <c r="G218" s="271">
        <v>9.25</v>
      </c>
      <c r="H218" s="271">
        <v>9.5758299999999998</v>
      </c>
      <c r="I218" s="440" t="s">
        <v>170</v>
      </c>
      <c r="J218" s="274">
        <v>30000</v>
      </c>
      <c r="K218" s="274">
        <v>30000</v>
      </c>
      <c r="L218" s="274">
        <v>29905.599999999999</v>
      </c>
      <c r="M218" s="295">
        <v>1</v>
      </c>
    </row>
    <row r="219" spans="2:13" s="87" customFormat="1" ht="28.5" x14ac:dyDescent="0.8">
      <c r="B219" s="294" t="s">
        <v>189</v>
      </c>
      <c r="C219" s="439" t="s">
        <v>162</v>
      </c>
      <c r="D219" s="271">
        <v>99.676100000000005</v>
      </c>
      <c r="E219" s="271">
        <v>9</v>
      </c>
      <c r="F219" s="271" t="s">
        <v>469</v>
      </c>
      <c r="G219" s="271">
        <v>9.25</v>
      </c>
      <c r="H219" s="271">
        <v>9.5758299999999998</v>
      </c>
      <c r="I219" s="440" t="s">
        <v>170</v>
      </c>
      <c r="J219" s="274">
        <v>5000</v>
      </c>
      <c r="K219" s="274">
        <v>5000</v>
      </c>
      <c r="L219" s="274">
        <v>4983.8100000000004</v>
      </c>
      <c r="M219" s="295">
        <v>1</v>
      </c>
    </row>
    <row r="220" spans="2:13" s="87" customFormat="1" ht="28.5" x14ac:dyDescent="0.8">
      <c r="B220" s="294" t="s">
        <v>189</v>
      </c>
      <c r="C220" s="439" t="s">
        <v>162</v>
      </c>
      <c r="D220" s="271">
        <v>98.944299999999998</v>
      </c>
      <c r="E220" s="271">
        <v>9</v>
      </c>
      <c r="F220" s="271" t="s">
        <v>470</v>
      </c>
      <c r="G220" s="271">
        <v>9.5</v>
      </c>
      <c r="H220" s="271">
        <v>9.8438199999999991</v>
      </c>
      <c r="I220" s="440" t="s">
        <v>170</v>
      </c>
      <c r="J220" s="274">
        <v>620.35</v>
      </c>
      <c r="K220" s="274">
        <v>653</v>
      </c>
      <c r="L220" s="274">
        <v>613.79999999999995</v>
      </c>
      <c r="M220" s="295">
        <v>1</v>
      </c>
    </row>
    <row r="221" spans="2:13" s="87" customFormat="1" ht="28.5" x14ac:dyDescent="0.8">
      <c r="B221" s="294" t="s">
        <v>189</v>
      </c>
      <c r="C221" s="439" t="s">
        <v>162</v>
      </c>
      <c r="D221" s="271">
        <v>98.937399999999997</v>
      </c>
      <c r="E221" s="271">
        <v>9</v>
      </c>
      <c r="F221" s="271" t="s">
        <v>339</v>
      </c>
      <c r="G221" s="271">
        <v>9.5</v>
      </c>
      <c r="H221" s="271">
        <v>9.8438199999999991</v>
      </c>
      <c r="I221" s="440" t="s">
        <v>170</v>
      </c>
      <c r="J221" s="274">
        <v>60000.1</v>
      </c>
      <c r="K221" s="274">
        <v>63158</v>
      </c>
      <c r="L221" s="274">
        <v>59362.58</v>
      </c>
      <c r="M221" s="295">
        <v>1</v>
      </c>
    </row>
    <row r="222" spans="2:13" s="87" customFormat="1" ht="28.5" x14ac:dyDescent="0.8">
      <c r="B222" s="294" t="s">
        <v>263</v>
      </c>
      <c r="C222" s="439" t="s">
        <v>162</v>
      </c>
      <c r="D222" s="271">
        <v>99.813900000000004</v>
      </c>
      <c r="E222" s="271">
        <v>8.5</v>
      </c>
      <c r="F222" s="271" t="s">
        <v>461</v>
      </c>
      <c r="G222" s="271">
        <v>8.5799699999999994</v>
      </c>
      <c r="H222" s="271">
        <v>8.86</v>
      </c>
      <c r="I222" s="440" t="s">
        <v>170</v>
      </c>
      <c r="J222" s="274">
        <v>10000</v>
      </c>
      <c r="K222" s="274">
        <v>10256.41</v>
      </c>
      <c r="L222" s="274">
        <v>9981.4</v>
      </c>
      <c r="M222" s="295">
        <v>1</v>
      </c>
    </row>
    <row r="223" spans="2:13" s="87" customFormat="1" ht="28.5" x14ac:dyDescent="0.8">
      <c r="B223" s="294" t="s">
        <v>290</v>
      </c>
      <c r="C223" s="439" t="s">
        <v>162</v>
      </c>
      <c r="D223" s="271">
        <v>100.3484</v>
      </c>
      <c r="E223" s="271">
        <v>8.25</v>
      </c>
      <c r="F223" s="271" t="s">
        <v>355</v>
      </c>
      <c r="G223" s="271">
        <v>7.5</v>
      </c>
      <c r="H223" s="271">
        <v>7.6890599999999996</v>
      </c>
      <c r="I223" s="440" t="s">
        <v>170</v>
      </c>
      <c r="J223" s="274">
        <v>1000000</v>
      </c>
      <c r="K223" s="274">
        <v>2314814.81</v>
      </c>
      <c r="L223" s="274">
        <v>1003484.03</v>
      </c>
      <c r="M223" s="295">
        <v>1</v>
      </c>
    </row>
    <row r="224" spans="2:13" s="87" customFormat="1" ht="28.5" x14ac:dyDescent="0.8">
      <c r="B224" s="294" t="s">
        <v>363</v>
      </c>
      <c r="C224" s="439" t="s">
        <v>162</v>
      </c>
      <c r="D224" s="271">
        <v>100.17910000000001</v>
      </c>
      <c r="E224" s="271">
        <v>8</v>
      </c>
      <c r="F224" s="271" t="s">
        <v>471</v>
      </c>
      <c r="G224" s="271">
        <v>7.8260300000000003</v>
      </c>
      <c r="H224" s="271">
        <v>8.0587199999999992</v>
      </c>
      <c r="I224" s="440" t="s">
        <v>170</v>
      </c>
      <c r="J224" s="274">
        <v>397058.85</v>
      </c>
      <c r="K224" s="274">
        <v>882353</v>
      </c>
      <c r="L224" s="274">
        <v>397769.98</v>
      </c>
      <c r="M224" s="295">
        <v>1</v>
      </c>
    </row>
    <row r="225" spans="2:13" s="87" customFormat="1" ht="28.5" x14ac:dyDescent="0.8">
      <c r="B225" s="294" t="s">
        <v>472</v>
      </c>
      <c r="C225" s="439" t="s">
        <v>162</v>
      </c>
      <c r="D225" s="271">
        <v>95.795699999999997</v>
      </c>
      <c r="E225" s="271">
        <v>7</v>
      </c>
      <c r="F225" s="271" t="s">
        <v>473</v>
      </c>
      <c r="G225" s="271">
        <v>9</v>
      </c>
      <c r="H225" s="271">
        <v>9.3083299999999998</v>
      </c>
      <c r="I225" s="440" t="s">
        <v>170</v>
      </c>
      <c r="J225" s="274">
        <v>3049.8</v>
      </c>
      <c r="K225" s="274">
        <v>3128</v>
      </c>
      <c r="L225" s="274">
        <v>2921.58</v>
      </c>
      <c r="M225" s="295">
        <v>1</v>
      </c>
    </row>
    <row r="226" spans="2:13" s="87" customFormat="1" ht="28.5" x14ac:dyDescent="0.8">
      <c r="B226" s="294" t="s">
        <v>192</v>
      </c>
      <c r="C226" s="439" t="s">
        <v>162</v>
      </c>
      <c r="D226" s="271">
        <v>103.107</v>
      </c>
      <c r="E226" s="271">
        <v>7.5</v>
      </c>
      <c r="F226" s="271" t="s">
        <v>474</v>
      </c>
      <c r="G226" s="271">
        <v>6.6428700000000003</v>
      </c>
      <c r="H226" s="271">
        <v>6.8101900000000004</v>
      </c>
      <c r="I226" s="440" t="s">
        <v>170</v>
      </c>
      <c r="J226" s="274">
        <v>20000</v>
      </c>
      <c r="K226" s="274">
        <v>22222.22</v>
      </c>
      <c r="L226" s="274">
        <v>20621.400000000001</v>
      </c>
      <c r="M226" s="295">
        <v>2</v>
      </c>
    </row>
    <row r="227" spans="2:13" s="87" customFormat="1" ht="28.5" x14ac:dyDescent="0.8">
      <c r="B227" s="294" t="s">
        <v>192</v>
      </c>
      <c r="C227" s="439" t="s">
        <v>162</v>
      </c>
      <c r="D227" s="271">
        <v>99.995699999999999</v>
      </c>
      <c r="E227" s="271">
        <v>8</v>
      </c>
      <c r="F227" s="271" t="s">
        <v>475</v>
      </c>
      <c r="G227" s="271">
        <v>8</v>
      </c>
      <c r="H227" s="271">
        <v>8.2432099999999995</v>
      </c>
      <c r="I227" s="440" t="s">
        <v>170</v>
      </c>
      <c r="J227" s="274">
        <v>2700</v>
      </c>
      <c r="K227" s="274">
        <v>6000</v>
      </c>
      <c r="L227" s="274">
        <v>2699.89</v>
      </c>
      <c r="M227" s="295">
        <v>1</v>
      </c>
    </row>
    <row r="228" spans="2:13" s="87" customFormat="1" ht="28.5" x14ac:dyDescent="0.8">
      <c r="B228" s="294" t="s">
        <v>192</v>
      </c>
      <c r="C228" s="439" t="s">
        <v>162</v>
      </c>
      <c r="D228" s="271">
        <v>99.9953</v>
      </c>
      <c r="E228" s="271">
        <v>8</v>
      </c>
      <c r="F228" s="271" t="s">
        <v>476</v>
      </c>
      <c r="G228" s="271">
        <v>8</v>
      </c>
      <c r="H228" s="271">
        <v>8.2432099999999995</v>
      </c>
      <c r="I228" s="440" t="s">
        <v>170</v>
      </c>
      <c r="J228" s="274">
        <v>3600</v>
      </c>
      <c r="K228" s="274">
        <v>8000</v>
      </c>
      <c r="L228" s="274">
        <v>3599.83</v>
      </c>
      <c r="M228" s="295">
        <v>1</v>
      </c>
    </row>
    <row r="229" spans="2:13" s="87" customFormat="1" ht="28.5" x14ac:dyDescent="0.8">
      <c r="B229" s="294" t="s">
        <v>192</v>
      </c>
      <c r="C229" s="439" t="s">
        <v>162</v>
      </c>
      <c r="D229" s="271">
        <v>99.995000000000005</v>
      </c>
      <c r="E229" s="271">
        <v>8</v>
      </c>
      <c r="F229" s="271" t="s">
        <v>477</v>
      </c>
      <c r="G229" s="271">
        <v>8</v>
      </c>
      <c r="H229" s="271">
        <v>8.2432099999999995</v>
      </c>
      <c r="I229" s="440" t="s">
        <v>170</v>
      </c>
      <c r="J229" s="274">
        <v>3600</v>
      </c>
      <c r="K229" s="274">
        <v>8000</v>
      </c>
      <c r="L229" s="274">
        <v>3599.82</v>
      </c>
      <c r="M229" s="295">
        <v>1</v>
      </c>
    </row>
    <row r="230" spans="2:13" s="87" customFormat="1" ht="28.5" x14ac:dyDescent="0.8">
      <c r="B230" s="294" t="s">
        <v>192</v>
      </c>
      <c r="C230" s="439" t="s">
        <v>162</v>
      </c>
      <c r="D230" s="271">
        <v>100.2749</v>
      </c>
      <c r="E230" s="271">
        <v>8.25</v>
      </c>
      <c r="F230" s="271" t="s">
        <v>478</v>
      </c>
      <c r="G230" s="271">
        <v>8.0133399999999995</v>
      </c>
      <c r="H230" s="271">
        <v>8.2573699999999999</v>
      </c>
      <c r="I230" s="440" t="s">
        <v>170</v>
      </c>
      <c r="J230" s="274">
        <v>357142.86</v>
      </c>
      <c r="K230" s="274">
        <v>1000000</v>
      </c>
      <c r="L230" s="274">
        <v>358124.64</v>
      </c>
      <c r="M230" s="295">
        <v>1</v>
      </c>
    </row>
    <row r="231" spans="2:13" s="87" customFormat="1" ht="28.5" x14ac:dyDescent="0.8">
      <c r="B231" s="294" t="s">
        <v>192</v>
      </c>
      <c r="C231" s="439" t="s">
        <v>162</v>
      </c>
      <c r="D231" s="271">
        <v>99.997</v>
      </c>
      <c r="E231" s="271">
        <v>8.25</v>
      </c>
      <c r="F231" s="271" t="s">
        <v>331</v>
      </c>
      <c r="G231" s="271">
        <v>8.25</v>
      </c>
      <c r="H231" s="271">
        <v>8.5087600000000005</v>
      </c>
      <c r="I231" s="440" t="s">
        <v>170</v>
      </c>
      <c r="J231" s="274">
        <v>3572</v>
      </c>
      <c r="K231" s="274">
        <v>5000</v>
      </c>
      <c r="L231" s="274">
        <v>3571.9</v>
      </c>
      <c r="M231" s="295">
        <v>1</v>
      </c>
    </row>
    <row r="232" spans="2:13" s="87" customFormat="1" ht="28.5" x14ac:dyDescent="0.8">
      <c r="B232" s="294" t="s">
        <v>192</v>
      </c>
      <c r="C232" s="439" t="s">
        <v>162</v>
      </c>
      <c r="D232" s="271">
        <v>95.284400000000005</v>
      </c>
      <c r="E232" s="271">
        <v>7.5</v>
      </c>
      <c r="F232" s="271" t="s">
        <v>479</v>
      </c>
      <c r="G232" s="271">
        <v>8.75</v>
      </c>
      <c r="H232" s="271">
        <v>9.0413099999999993</v>
      </c>
      <c r="I232" s="440" t="s">
        <v>170</v>
      </c>
      <c r="J232" s="274">
        <v>10000</v>
      </c>
      <c r="K232" s="274">
        <v>10000</v>
      </c>
      <c r="L232" s="274">
        <v>9528.44</v>
      </c>
      <c r="M232" s="295">
        <v>1</v>
      </c>
    </row>
    <row r="233" spans="2:13" s="87" customFormat="1" ht="28.5" x14ac:dyDescent="0.8">
      <c r="B233" s="294" t="s">
        <v>192</v>
      </c>
      <c r="C233" s="439" t="s">
        <v>162</v>
      </c>
      <c r="D233" s="271">
        <v>95.281999999999996</v>
      </c>
      <c r="E233" s="271">
        <v>7.5</v>
      </c>
      <c r="F233" s="271" t="s">
        <v>480</v>
      </c>
      <c r="G233" s="271">
        <v>8.75</v>
      </c>
      <c r="H233" s="271">
        <v>9.0413099999999993</v>
      </c>
      <c r="I233" s="440" t="s">
        <v>170</v>
      </c>
      <c r="J233" s="274">
        <v>18700</v>
      </c>
      <c r="K233" s="274">
        <v>18700</v>
      </c>
      <c r="L233" s="274">
        <v>17817.75</v>
      </c>
      <c r="M233" s="295">
        <v>2</v>
      </c>
    </row>
    <row r="234" spans="2:13" s="87" customFormat="1" ht="28.5" x14ac:dyDescent="0.8">
      <c r="B234" s="294" t="s">
        <v>192</v>
      </c>
      <c r="C234" s="439" t="s">
        <v>162</v>
      </c>
      <c r="D234" s="271">
        <v>98.982600000000005</v>
      </c>
      <c r="E234" s="271">
        <v>8</v>
      </c>
      <c r="F234" s="271" t="s">
        <v>481</v>
      </c>
      <c r="G234" s="271">
        <v>9</v>
      </c>
      <c r="H234" s="271">
        <v>9.3083299999999998</v>
      </c>
      <c r="I234" s="440" t="s">
        <v>170</v>
      </c>
      <c r="J234" s="274">
        <v>4500</v>
      </c>
      <c r="K234" s="274">
        <v>10000</v>
      </c>
      <c r="L234" s="274">
        <v>4454.22</v>
      </c>
      <c r="M234" s="295">
        <v>1</v>
      </c>
    </row>
    <row r="235" spans="2:13" s="87" customFormat="1" ht="28.5" x14ac:dyDescent="0.8">
      <c r="B235" s="294" t="s">
        <v>192</v>
      </c>
      <c r="C235" s="439" t="s">
        <v>162</v>
      </c>
      <c r="D235" s="271">
        <v>98.265799999999999</v>
      </c>
      <c r="E235" s="271">
        <v>8.25</v>
      </c>
      <c r="F235" s="271" t="s">
        <v>358</v>
      </c>
      <c r="G235" s="271">
        <v>9.0273599999999998</v>
      </c>
      <c r="H235" s="271">
        <v>9.3375800000000009</v>
      </c>
      <c r="I235" s="440" t="s">
        <v>170</v>
      </c>
      <c r="J235" s="274">
        <v>701175.74</v>
      </c>
      <c r="K235" s="274">
        <v>981489</v>
      </c>
      <c r="L235" s="274">
        <v>689015.95</v>
      </c>
      <c r="M235" s="295">
        <v>1</v>
      </c>
    </row>
    <row r="236" spans="2:13" s="87" customFormat="1" ht="28.5" x14ac:dyDescent="0.8">
      <c r="B236" s="294" t="s">
        <v>203</v>
      </c>
      <c r="C236" s="439" t="s">
        <v>162</v>
      </c>
      <c r="D236" s="271">
        <v>101.0911</v>
      </c>
      <c r="E236" s="271">
        <v>8.1999999999999993</v>
      </c>
      <c r="F236" s="271" t="s">
        <v>482</v>
      </c>
      <c r="G236" s="271">
        <v>6.4228899999999998</v>
      </c>
      <c r="H236" s="271">
        <v>6.57925</v>
      </c>
      <c r="I236" s="440" t="s">
        <v>170</v>
      </c>
      <c r="J236" s="274">
        <v>250000</v>
      </c>
      <c r="K236" s="274">
        <v>250000</v>
      </c>
      <c r="L236" s="274">
        <v>252727.75</v>
      </c>
      <c r="M236" s="295">
        <v>1</v>
      </c>
    </row>
    <row r="237" spans="2:13" s="87" customFormat="1" ht="28.5" x14ac:dyDescent="0.8">
      <c r="B237" s="294" t="s">
        <v>203</v>
      </c>
      <c r="C237" s="439" t="s">
        <v>162</v>
      </c>
      <c r="D237" s="271">
        <v>100.3364</v>
      </c>
      <c r="E237" s="271">
        <v>8</v>
      </c>
      <c r="F237" s="271" t="s">
        <v>321</v>
      </c>
      <c r="G237" s="271">
        <v>7.25</v>
      </c>
      <c r="H237" s="271">
        <v>7.4494999999999996</v>
      </c>
      <c r="I237" s="440" t="s">
        <v>170</v>
      </c>
      <c r="J237" s="274">
        <v>6031</v>
      </c>
      <c r="K237" s="274">
        <v>6031</v>
      </c>
      <c r="L237" s="274">
        <v>6051.29</v>
      </c>
      <c r="M237" s="295">
        <v>1</v>
      </c>
    </row>
    <row r="238" spans="2:13" s="87" customFormat="1" ht="28.5" x14ac:dyDescent="0.8">
      <c r="B238" s="294" t="s">
        <v>203</v>
      </c>
      <c r="C238" s="439" t="s">
        <v>162</v>
      </c>
      <c r="D238" s="271">
        <v>100.1277</v>
      </c>
      <c r="E238" s="271">
        <v>8.1999999999999993</v>
      </c>
      <c r="F238" s="271" t="s">
        <v>483</v>
      </c>
      <c r="G238" s="271">
        <v>8</v>
      </c>
      <c r="H238" s="271">
        <v>8.2432099999999995</v>
      </c>
      <c r="I238" s="440" t="s">
        <v>170</v>
      </c>
      <c r="J238" s="274">
        <v>2000</v>
      </c>
      <c r="K238" s="274">
        <v>2000</v>
      </c>
      <c r="L238" s="274">
        <v>2002.56</v>
      </c>
      <c r="M238" s="295">
        <v>1</v>
      </c>
    </row>
    <row r="239" spans="2:13" s="87" customFormat="1" ht="28.5" x14ac:dyDescent="0.8">
      <c r="B239" s="294" t="s">
        <v>484</v>
      </c>
      <c r="C239" s="439" t="s">
        <v>162</v>
      </c>
      <c r="D239" s="271">
        <v>99.029899999999998</v>
      </c>
      <c r="E239" s="271">
        <v>8</v>
      </c>
      <c r="F239" s="271" t="s">
        <v>485</v>
      </c>
      <c r="G239" s="271">
        <v>8.5</v>
      </c>
      <c r="H239" s="271">
        <v>8.7747899999999994</v>
      </c>
      <c r="I239" s="440" t="s">
        <v>170</v>
      </c>
      <c r="J239" s="274">
        <v>231555.3</v>
      </c>
      <c r="K239" s="274">
        <v>272418</v>
      </c>
      <c r="L239" s="274">
        <v>229309.05</v>
      </c>
      <c r="M239" s="295">
        <v>3</v>
      </c>
    </row>
    <row r="240" spans="2:13" s="87" customFormat="1" ht="28.5" x14ac:dyDescent="0.8">
      <c r="B240" s="294" t="s">
        <v>264</v>
      </c>
      <c r="C240" s="439" t="s">
        <v>162</v>
      </c>
      <c r="D240" s="271">
        <v>97.28</v>
      </c>
      <c r="E240" s="271">
        <v>8</v>
      </c>
      <c r="F240" s="271" t="s">
        <v>486</v>
      </c>
      <c r="G240" s="271">
        <v>9.25</v>
      </c>
      <c r="H240" s="271">
        <v>9.5758299999999998</v>
      </c>
      <c r="I240" s="440" t="s">
        <v>170</v>
      </c>
      <c r="J240" s="274">
        <v>9500</v>
      </c>
      <c r="K240" s="274">
        <v>9500</v>
      </c>
      <c r="L240" s="274">
        <v>9241.6</v>
      </c>
      <c r="M240" s="295">
        <v>1</v>
      </c>
    </row>
    <row r="241" spans="2:13" s="87" customFormat="1" ht="28.5" x14ac:dyDescent="0.8">
      <c r="B241" s="294" t="s">
        <v>264</v>
      </c>
      <c r="C241" s="439" t="s">
        <v>162</v>
      </c>
      <c r="D241" s="271">
        <v>97.262299999999996</v>
      </c>
      <c r="E241" s="271">
        <v>8</v>
      </c>
      <c r="F241" s="271" t="s">
        <v>487</v>
      </c>
      <c r="G241" s="271">
        <v>9.25</v>
      </c>
      <c r="H241" s="271">
        <v>9.5758299999999998</v>
      </c>
      <c r="I241" s="440" t="s">
        <v>170</v>
      </c>
      <c r="J241" s="274">
        <v>10000</v>
      </c>
      <c r="K241" s="274">
        <v>10000</v>
      </c>
      <c r="L241" s="274">
        <v>9726.24</v>
      </c>
      <c r="M241" s="295">
        <v>1</v>
      </c>
    </row>
    <row r="242" spans="2:13" s="87" customFormat="1" ht="28.5" x14ac:dyDescent="0.8">
      <c r="B242" s="294" t="s">
        <v>264</v>
      </c>
      <c r="C242" s="439" t="s">
        <v>162</v>
      </c>
      <c r="D242" s="271">
        <v>97.254900000000006</v>
      </c>
      <c r="E242" s="271">
        <v>8</v>
      </c>
      <c r="F242" s="271" t="s">
        <v>369</v>
      </c>
      <c r="G242" s="271">
        <v>9.25</v>
      </c>
      <c r="H242" s="271">
        <v>9.5758299999999998</v>
      </c>
      <c r="I242" s="440" t="s">
        <v>170</v>
      </c>
      <c r="J242" s="274">
        <v>30000</v>
      </c>
      <c r="K242" s="274">
        <v>30000</v>
      </c>
      <c r="L242" s="274">
        <v>29176.47</v>
      </c>
      <c r="M242" s="295">
        <v>1</v>
      </c>
    </row>
    <row r="243" spans="2:13" s="87" customFormat="1" ht="28.5" x14ac:dyDescent="0.8">
      <c r="B243" s="294" t="s">
        <v>264</v>
      </c>
      <c r="C243" s="439" t="s">
        <v>162</v>
      </c>
      <c r="D243" s="271">
        <v>96.2453</v>
      </c>
      <c r="E243" s="271">
        <v>8</v>
      </c>
      <c r="F243" s="271" t="s">
        <v>359</v>
      </c>
      <c r="G243" s="271">
        <v>9.5</v>
      </c>
      <c r="H243" s="271">
        <v>9.8438199999999991</v>
      </c>
      <c r="I243" s="440" t="s">
        <v>170</v>
      </c>
      <c r="J243" s="274">
        <v>15539</v>
      </c>
      <c r="K243" s="274">
        <v>15539</v>
      </c>
      <c r="L243" s="274">
        <v>14955.56</v>
      </c>
      <c r="M243" s="295">
        <v>1</v>
      </c>
    </row>
    <row r="244" spans="2:13" s="87" customFormat="1" ht="28.5" x14ac:dyDescent="0.8">
      <c r="B244" s="294" t="s">
        <v>264</v>
      </c>
      <c r="C244" s="439" t="s">
        <v>162</v>
      </c>
      <c r="D244" s="271">
        <v>96.2423</v>
      </c>
      <c r="E244" s="271">
        <v>8</v>
      </c>
      <c r="F244" s="271" t="s">
        <v>488</v>
      </c>
      <c r="G244" s="271">
        <v>9.5</v>
      </c>
      <c r="H244" s="271">
        <v>9.8438199999999991</v>
      </c>
      <c r="I244" s="440" t="s">
        <v>170</v>
      </c>
      <c r="J244" s="274">
        <v>66038</v>
      </c>
      <c r="K244" s="274">
        <v>66038</v>
      </c>
      <c r="L244" s="274">
        <v>63556.52</v>
      </c>
      <c r="M244" s="295">
        <v>1</v>
      </c>
    </row>
    <row r="245" spans="2:13" s="87" customFormat="1" ht="28.5" x14ac:dyDescent="0.8">
      <c r="B245" s="294" t="s">
        <v>264</v>
      </c>
      <c r="C245" s="439" t="s">
        <v>162</v>
      </c>
      <c r="D245" s="271">
        <v>96.239400000000003</v>
      </c>
      <c r="E245" s="271">
        <v>8</v>
      </c>
      <c r="F245" s="271" t="s">
        <v>357</v>
      </c>
      <c r="G245" s="271">
        <v>9.5</v>
      </c>
      <c r="H245" s="271">
        <v>9.8438199999999991</v>
      </c>
      <c r="I245" s="440" t="s">
        <v>170</v>
      </c>
      <c r="J245" s="274">
        <v>10253</v>
      </c>
      <c r="K245" s="274">
        <v>10253</v>
      </c>
      <c r="L245" s="274">
        <v>9867.43</v>
      </c>
      <c r="M245" s="295">
        <v>1</v>
      </c>
    </row>
    <row r="246" spans="2:13" s="87" customFormat="1" ht="28.5" x14ac:dyDescent="0.8">
      <c r="B246" s="294" t="s">
        <v>264</v>
      </c>
      <c r="C246" s="439" t="s">
        <v>162</v>
      </c>
      <c r="D246" s="271">
        <v>96.230599999999995</v>
      </c>
      <c r="E246" s="271">
        <v>8</v>
      </c>
      <c r="F246" s="271" t="s">
        <v>489</v>
      </c>
      <c r="G246" s="271">
        <v>9.5</v>
      </c>
      <c r="H246" s="271">
        <v>9.8438199999999991</v>
      </c>
      <c r="I246" s="440" t="s">
        <v>170</v>
      </c>
      <c r="J246" s="274">
        <v>1000000</v>
      </c>
      <c r="K246" s="274">
        <v>1000000</v>
      </c>
      <c r="L246" s="274">
        <v>962306.14</v>
      </c>
      <c r="M246" s="295">
        <v>1</v>
      </c>
    </row>
    <row r="247" spans="2:13" s="87" customFormat="1" ht="28.5" x14ac:dyDescent="0.8">
      <c r="B247" s="294" t="s">
        <v>264</v>
      </c>
      <c r="C247" s="439" t="s">
        <v>162</v>
      </c>
      <c r="D247" s="271">
        <v>96.224699999999999</v>
      </c>
      <c r="E247" s="271">
        <v>8</v>
      </c>
      <c r="F247" s="271" t="s">
        <v>358</v>
      </c>
      <c r="G247" s="271">
        <v>9.5</v>
      </c>
      <c r="H247" s="271">
        <v>9.8438199999999991</v>
      </c>
      <c r="I247" s="440" t="s">
        <v>170</v>
      </c>
      <c r="J247" s="274">
        <v>18681</v>
      </c>
      <c r="K247" s="274">
        <v>18681</v>
      </c>
      <c r="L247" s="274">
        <v>17975.75</v>
      </c>
      <c r="M247" s="295">
        <v>2</v>
      </c>
    </row>
    <row r="248" spans="2:13" s="87" customFormat="1" ht="28.5" x14ac:dyDescent="0.8">
      <c r="B248" s="294" t="s">
        <v>264</v>
      </c>
      <c r="C248" s="439" t="s">
        <v>162</v>
      </c>
      <c r="D248" s="271">
        <v>96.218900000000005</v>
      </c>
      <c r="E248" s="271">
        <v>8</v>
      </c>
      <c r="F248" s="271" t="s">
        <v>490</v>
      </c>
      <c r="G248" s="271">
        <v>9.5</v>
      </c>
      <c r="H248" s="271">
        <v>9.8438199999999991</v>
      </c>
      <c r="I248" s="440" t="s">
        <v>170</v>
      </c>
      <c r="J248" s="274">
        <v>88822</v>
      </c>
      <c r="K248" s="274">
        <v>88822</v>
      </c>
      <c r="L248" s="274">
        <v>85463.62</v>
      </c>
      <c r="M248" s="295">
        <v>1</v>
      </c>
    </row>
    <row r="249" spans="2:13" s="87" customFormat="1" ht="28.5" x14ac:dyDescent="0.8">
      <c r="B249" s="294" t="s">
        <v>193</v>
      </c>
      <c r="C249" s="439" t="s">
        <v>162</v>
      </c>
      <c r="D249" s="271">
        <v>99.997200000000007</v>
      </c>
      <c r="E249" s="271">
        <v>7</v>
      </c>
      <c r="F249" s="271" t="s">
        <v>345</v>
      </c>
      <c r="G249" s="271">
        <v>7</v>
      </c>
      <c r="H249" s="271">
        <v>7.1859000000000002</v>
      </c>
      <c r="I249" s="440" t="s">
        <v>170</v>
      </c>
      <c r="J249" s="274">
        <v>3750</v>
      </c>
      <c r="K249" s="274">
        <v>5000</v>
      </c>
      <c r="L249" s="274">
        <v>3749.9</v>
      </c>
      <c r="M249" s="295">
        <v>1</v>
      </c>
    </row>
    <row r="250" spans="2:13" s="87" customFormat="1" ht="28.5" x14ac:dyDescent="0.8">
      <c r="B250" s="294" t="s">
        <v>193</v>
      </c>
      <c r="C250" s="439" t="s">
        <v>162</v>
      </c>
      <c r="D250" s="271">
        <v>99.995099999999994</v>
      </c>
      <c r="E250" s="271">
        <v>8</v>
      </c>
      <c r="F250" s="271" t="s">
        <v>337</v>
      </c>
      <c r="G250" s="271">
        <v>8</v>
      </c>
      <c r="H250" s="271">
        <v>8.2432099999999995</v>
      </c>
      <c r="I250" s="440" t="s">
        <v>170</v>
      </c>
      <c r="J250" s="274">
        <v>5687.5</v>
      </c>
      <c r="K250" s="274">
        <v>13000</v>
      </c>
      <c r="L250" s="274">
        <v>5687.22</v>
      </c>
      <c r="M250" s="295">
        <v>2</v>
      </c>
    </row>
    <row r="251" spans="2:13" s="87" customFormat="1" ht="28.5" x14ac:dyDescent="0.8">
      <c r="B251" s="294" t="s">
        <v>313</v>
      </c>
      <c r="C251" s="439" t="s">
        <v>162</v>
      </c>
      <c r="D251" s="271">
        <v>99.999200000000002</v>
      </c>
      <c r="E251" s="271">
        <v>8.5</v>
      </c>
      <c r="F251" s="271" t="s">
        <v>491</v>
      </c>
      <c r="G251" s="271">
        <v>8.5</v>
      </c>
      <c r="H251" s="271">
        <v>8.7747899999999994</v>
      </c>
      <c r="I251" s="440" t="s">
        <v>170</v>
      </c>
      <c r="J251" s="274">
        <v>3000000</v>
      </c>
      <c r="K251" s="274">
        <v>3000000</v>
      </c>
      <c r="L251" s="274">
        <v>2999978.47</v>
      </c>
      <c r="M251" s="295">
        <v>1</v>
      </c>
    </row>
    <row r="252" spans="2:13" s="87" customFormat="1" ht="28.5" x14ac:dyDescent="0.8">
      <c r="B252" s="294" t="s">
        <v>492</v>
      </c>
      <c r="C252" s="439" t="s">
        <v>162</v>
      </c>
      <c r="D252" s="271">
        <v>98.741600000000005</v>
      </c>
      <c r="E252" s="271">
        <v>9</v>
      </c>
      <c r="F252" s="271" t="s">
        <v>186</v>
      </c>
      <c r="G252" s="271">
        <v>9.5</v>
      </c>
      <c r="H252" s="271">
        <v>9.8438199999999991</v>
      </c>
      <c r="I252" s="440" t="s">
        <v>170</v>
      </c>
      <c r="J252" s="274">
        <v>750000</v>
      </c>
      <c r="K252" s="274">
        <v>750000</v>
      </c>
      <c r="L252" s="274">
        <v>740562.43</v>
      </c>
      <c r="M252" s="295">
        <v>1</v>
      </c>
    </row>
    <row r="253" spans="2:13" s="87" customFormat="1" ht="28.5" x14ac:dyDescent="0.8">
      <c r="B253" s="294" t="s">
        <v>194</v>
      </c>
      <c r="C253" s="439" t="s">
        <v>162</v>
      </c>
      <c r="D253" s="271">
        <v>96.259900000000002</v>
      </c>
      <c r="E253" s="271">
        <v>7.1</v>
      </c>
      <c r="F253" s="271" t="s">
        <v>493</v>
      </c>
      <c r="G253" s="271">
        <v>8.3000000000000007</v>
      </c>
      <c r="H253" s="271">
        <v>8.4722200000000001</v>
      </c>
      <c r="I253" s="440" t="s">
        <v>170</v>
      </c>
      <c r="J253" s="274">
        <v>247000</v>
      </c>
      <c r="K253" s="274">
        <v>263466.67</v>
      </c>
      <c r="L253" s="274">
        <v>237762.05</v>
      </c>
      <c r="M253" s="295">
        <v>1</v>
      </c>
    </row>
    <row r="254" spans="2:13" s="87" customFormat="1" ht="28.5" x14ac:dyDescent="0.8">
      <c r="B254" s="294" t="s">
        <v>194</v>
      </c>
      <c r="C254" s="439" t="s">
        <v>162</v>
      </c>
      <c r="D254" s="271">
        <v>94.686599999999999</v>
      </c>
      <c r="E254" s="271">
        <v>7.1</v>
      </c>
      <c r="F254" s="271" t="s">
        <v>494</v>
      </c>
      <c r="G254" s="271">
        <v>8.75</v>
      </c>
      <c r="H254" s="271">
        <v>9.0413099999999993</v>
      </c>
      <c r="I254" s="440" t="s">
        <v>170</v>
      </c>
      <c r="J254" s="274">
        <v>66546</v>
      </c>
      <c r="K254" s="274">
        <v>66546</v>
      </c>
      <c r="L254" s="274">
        <v>63010.21</v>
      </c>
      <c r="M254" s="295">
        <v>1</v>
      </c>
    </row>
    <row r="255" spans="2:13" s="87" customFormat="1" ht="28.5" x14ac:dyDescent="0.8">
      <c r="B255" s="294" t="s">
        <v>194</v>
      </c>
      <c r="C255" s="439" t="s">
        <v>162</v>
      </c>
      <c r="D255" s="271">
        <v>94.6631</v>
      </c>
      <c r="E255" s="271">
        <v>7.1</v>
      </c>
      <c r="F255" s="271" t="s">
        <v>495</v>
      </c>
      <c r="G255" s="271">
        <v>8.75</v>
      </c>
      <c r="H255" s="271">
        <v>9.0413099999999993</v>
      </c>
      <c r="I255" s="440" t="s">
        <v>170</v>
      </c>
      <c r="J255" s="274">
        <v>1500000</v>
      </c>
      <c r="K255" s="274">
        <v>1500000</v>
      </c>
      <c r="L255" s="274">
        <v>1419946.95</v>
      </c>
      <c r="M255" s="295">
        <v>1</v>
      </c>
    </row>
    <row r="256" spans="2:13" s="87" customFormat="1" ht="28.5" x14ac:dyDescent="0.8">
      <c r="B256" s="294" t="s">
        <v>194</v>
      </c>
      <c r="C256" s="439" t="s">
        <v>162</v>
      </c>
      <c r="D256" s="271">
        <v>94.656400000000005</v>
      </c>
      <c r="E256" s="271">
        <v>7.1</v>
      </c>
      <c r="F256" s="271" t="s">
        <v>496</v>
      </c>
      <c r="G256" s="271">
        <v>8.75</v>
      </c>
      <c r="H256" s="271">
        <v>9.0413099999999993</v>
      </c>
      <c r="I256" s="440" t="s">
        <v>170</v>
      </c>
      <c r="J256" s="274">
        <v>1000000</v>
      </c>
      <c r="K256" s="274">
        <v>1000000</v>
      </c>
      <c r="L256" s="274">
        <v>946564.49</v>
      </c>
      <c r="M256" s="295">
        <v>1</v>
      </c>
    </row>
    <row r="257" spans="2:13" s="87" customFormat="1" ht="28.5" x14ac:dyDescent="0.8">
      <c r="B257" s="294" t="s">
        <v>195</v>
      </c>
      <c r="C257" s="439" t="s">
        <v>162</v>
      </c>
      <c r="D257" s="271">
        <v>98.705600000000004</v>
      </c>
      <c r="E257" s="271">
        <v>8.5</v>
      </c>
      <c r="F257" s="271" t="s">
        <v>497</v>
      </c>
      <c r="G257" s="271">
        <v>9.5</v>
      </c>
      <c r="H257" s="271">
        <v>9.8438199999999991</v>
      </c>
      <c r="I257" s="440" t="s">
        <v>170</v>
      </c>
      <c r="J257" s="274">
        <v>20561</v>
      </c>
      <c r="K257" s="274">
        <v>29000</v>
      </c>
      <c r="L257" s="274">
        <v>20294.87</v>
      </c>
      <c r="M257" s="295">
        <v>1</v>
      </c>
    </row>
    <row r="258" spans="2:13" s="87" customFormat="1" ht="28.5" x14ac:dyDescent="0.8">
      <c r="B258" s="294" t="s">
        <v>249</v>
      </c>
      <c r="C258" s="439" t="s">
        <v>162</v>
      </c>
      <c r="D258" s="271">
        <v>99.447400000000002</v>
      </c>
      <c r="E258" s="271">
        <v>9</v>
      </c>
      <c r="F258" s="271" t="s">
        <v>360</v>
      </c>
      <c r="G258" s="271">
        <v>9.25</v>
      </c>
      <c r="H258" s="271">
        <v>9.5758299999999998</v>
      </c>
      <c r="I258" s="440" t="s">
        <v>170</v>
      </c>
      <c r="J258" s="274">
        <v>5000</v>
      </c>
      <c r="K258" s="274">
        <v>5000</v>
      </c>
      <c r="L258" s="274">
        <v>4972.37</v>
      </c>
      <c r="M258" s="295">
        <v>1</v>
      </c>
    </row>
    <row r="259" spans="2:13" s="87" customFormat="1" ht="28.5" x14ac:dyDescent="0.8">
      <c r="B259" s="294" t="s">
        <v>249</v>
      </c>
      <c r="C259" s="439" t="s">
        <v>162</v>
      </c>
      <c r="D259" s="271">
        <v>99.377099999999999</v>
      </c>
      <c r="E259" s="271">
        <v>9</v>
      </c>
      <c r="F259" s="271" t="s">
        <v>498</v>
      </c>
      <c r="G259" s="271">
        <v>9.25</v>
      </c>
      <c r="H259" s="271">
        <v>9.5758299999999998</v>
      </c>
      <c r="I259" s="440" t="s">
        <v>170</v>
      </c>
      <c r="J259" s="274">
        <v>1076.97</v>
      </c>
      <c r="K259" s="274">
        <v>1252</v>
      </c>
      <c r="L259" s="274">
        <v>1070.26</v>
      </c>
      <c r="M259" s="295">
        <v>1</v>
      </c>
    </row>
    <row r="260" spans="2:13" s="87" customFormat="1" ht="28.5" x14ac:dyDescent="0.8">
      <c r="B260" s="294" t="s">
        <v>249</v>
      </c>
      <c r="C260" s="439" t="s">
        <v>162</v>
      </c>
      <c r="D260" s="271">
        <v>98.5685</v>
      </c>
      <c r="E260" s="271">
        <v>9</v>
      </c>
      <c r="F260" s="271" t="s">
        <v>499</v>
      </c>
      <c r="G260" s="271">
        <v>9.5</v>
      </c>
      <c r="H260" s="271">
        <v>9.8438199999999991</v>
      </c>
      <c r="I260" s="440" t="s">
        <v>170</v>
      </c>
      <c r="J260" s="274">
        <v>75942</v>
      </c>
      <c r="K260" s="274">
        <v>75942</v>
      </c>
      <c r="L260" s="274">
        <v>74854.95</v>
      </c>
      <c r="M260" s="295">
        <v>2</v>
      </c>
    </row>
    <row r="261" spans="2:13" s="87" customFormat="1" ht="28.5" x14ac:dyDescent="0.8">
      <c r="B261" s="294" t="s">
        <v>292</v>
      </c>
      <c r="C261" s="439" t="s">
        <v>162</v>
      </c>
      <c r="D261" s="271">
        <v>99.993700000000004</v>
      </c>
      <c r="E261" s="271">
        <v>9</v>
      </c>
      <c r="F261" s="271" t="s">
        <v>291</v>
      </c>
      <c r="G261" s="271">
        <v>9</v>
      </c>
      <c r="H261" s="271">
        <v>9.3083299999999998</v>
      </c>
      <c r="I261" s="440" t="s">
        <v>170</v>
      </c>
      <c r="J261" s="274">
        <v>20000</v>
      </c>
      <c r="K261" s="274">
        <v>20000</v>
      </c>
      <c r="L261" s="274">
        <v>19998.75</v>
      </c>
      <c r="M261" s="295">
        <v>1</v>
      </c>
    </row>
    <row r="262" spans="2:13" s="87" customFormat="1" ht="28.5" x14ac:dyDescent="0.8">
      <c r="B262" s="294" t="s">
        <v>292</v>
      </c>
      <c r="C262" s="439" t="s">
        <v>162</v>
      </c>
      <c r="D262" s="271">
        <v>99.993799999999993</v>
      </c>
      <c r="E262" s="271">
        <v>9</v>
      </c>
      <c r="F262" s="271" t="s">
        <v>328</v>
      </c>
      <c r="G262" s="271">
        <v>9</v>
      </c>
      <c r="H262" s="271">
        <v>9.3083299999999998</v>
      </c>
      <c r="I262" s="440" t="s">
        <v>170</v>
      </c>
      <c r="J262" s="274">
        <v>188848</v>
      </c>
      <c r="K262" s="274">
        <v>188848</v>
      </c>
      <c r="L262" s="274">
        <v>188836.48000000001</v>
      </c>
      <c r="M262" s="295">
        <v>3</v>
      </c>
    </row>
    <row r="263" spans="2:13" s="87" customFormat="1" ht="28.5" x14ac:dyDescent="0.8">
      <c r="B263" s="294" t="s">
        <v>292</v>
      </c>
      <c r="C263" s="439" t="s">
        <v>162</v>
      </c>
      <c r="D263" s="271">
        <v>99.994100000000003</v>
      </c>
      <c r="E263" s="271">
        <v>9</v>
      </c>
      <c r="F263" s="271" t="s">
        <v>500</v>
      </c>
      <c r="G263" s="271">
        <v>9</v>
      </c>
      <c r="H263" s="271">
        <v>9.3083299999999998</v>
      </c>
      <c r="I263" s="440" t="s">
        <v>170</v>
      </c>
      <c r="J263" s="274">
        <v>30000</v>
      </c>
      <c r="K263" s="274">
        <v>30000</v>
      </c>
      <c r="L263" s="274">
        <v>29998.240000000002</v>
      </c>
      <c r="M263" s="295">
        <v>1</v>
      </c>
    </row>
    <row r="264" spans="2:13" s="87" customFormat="1" ht="28.5" x14ac:dyDescent="0.8">
      <c r="B264" s="294" t="s">
        <v>292</v>
      </c>
      <c r="C264" s="439" t="s">
        <v>162</v>
      </c>
      <c r="D264" s="271">
        <v>99.994600000000005</v>
      </c>
      <c r="E264" s="271">
        <v>9</v>
      </c>
      <c r="F264" s="271" t="s">
        <v>365</v>
      </c>
      <c r="G264" s="271">
        <v>9</v>
      </c>
      <c r="H264" s="271">
        <v>9.3083299999999998</v>
      </c>
      <c r="I264" s="440" t="s">
        <v>170</v>
      </c>
      <c r="J264" s="274">
        <v>63593</v>
      </c>
      <c r="K264" s="274">
        <v>63593</v>
      </c>
      <c r="L264" s="274">
        <v>63589.59</v>
      </c>
      <c r="M264" s="295">
        <v>2</v>
      </c>
    </row>
    <row r="265" spans="2:13" s="87" customFormat="1" ht="28.5" x14ac:dyDescent="0.8">
      <c r="B265" s="294" t="s">
        <v>292</v>
      </c>
      <c r="C265" s="439" t="s">
        <v>162</v>
      </c>
      <c r="D265" s="271">
        <v>99.11</v>
      </c>
      <c r="E265" s="271">
        <v>9</v>
      </c>
      <c r="F265" s="271" t="s">
        <v>501</v>
      </c>
      <c r="G265" s="271">
        <v>9.5</v>
      </c>
      <c r="H265" s="271">
        <v>9.8438199999999991</v>
      </c>
      <c r="I265" s="440" t="s">
        <v>170</v>
      </c>
      <c r="J265" s="274">
        <v>6411</v>
      </c>
      <c r="K265" s="274">
        <v>6411</v>
      </c>
      <c r="L265" s="274">
        <v>6353.95</v>
      </c>
      <c r="M265" s="295">
        <v>1</v>
      </c>
    </row>
    <row r="266" spans="2:13" s="87" customFormat="1" ht="28.5" x14ac:dyDescent="0.8">
      <c r="B266" s="294" t="s">
        <v>292</v>
      </c>
      <c r="C266" s="439" t="s">
        <v>162</v>
      </c>
      <c r="D266" s="271">
        <v>99.101500000000001</v>
      </c>
      <c r="E266" s="271">
        <v>9</v>
      </c>
      <c r="F266" s="271" t="s">
        <v>502</v>
      </c>
      <c r="G266" s="271">
        <v>9.5</v>
      </c>
      <c r="H266" s="271">
        <v>9.8438199999999991</v>
      </c>
      <c r="I266" s="440" t="s">
        <v>170</v>
      </c>
      <c r="J266" s="274">
        <v>11431</v>
      </c>
      <c r="K266" s="274">
        <v>11431</v>
      </c>
      <c r="L266" s="274">
        <v>11328.29</v>
      </c>
      <c r="M266" s="295">
        <v>2</v>
      </c>
    </row>
    <row r="267" spans="2:13" s="87" customFormat="1" ht="28.5" x14ac:dyDescent="0.8">
      <c r="B267" s="294" t="s">
        <v>292</v>
      </c>
      <c r="C267" s="439" t="s">
        <v>162</v>
      </c>
      <c r="D267" s="271">
        <v>99.099400000000003</v>
      </c>
      <c r="E267" s="271">
        <v>9</v>
      </c>
      <c r="F267" s="271" t="s">
        <v>503</v>
      </c>
      <c r="G267" s="271">
        <v>9.5</v>
      </c>
      <c r="H267" s="271">
        <v>9.8438199999999991</v>
      </c>
      <c r="I267" s="440" t="s">
        <v>170</v>
      </c>
      <c r="J267" s="274">
        <v>40000</v>
      </c>
      <c r="K267" s="274">
        <v>40000</v>
      </c>
      <c r="L267" s="274">
        <v>39639.78</v>
      </c>
      <c r="M267" s="295">
        <v>1</v>
      </c>
    </row>
    <row r="268" spans="2:13" s="87" customFormat="1" ht="28.5" x14ac:dyDescent="0.8">
      <c r="B268" s="294" t="s">
        <v>314</v>
      </c>
      <c r="C268" s="439" t="s">
        <v>162</v>
      </c>
      <c r="D268" s="271">
        <v>98.327100000000002</v>
      </c>
      <c r="E268" s="271">
        <v>8</v>
      </c>
      <c r="F268" s="271" t="s">
        <v>504</v>
      </c>
      <c r="G268" s="271">
        <v>8.6350200000000008</v>
      </c>
      <c r="H268" s="271">
        <v>8.9186800000000002</v>
      </c>
      <c r="I268" s="440" t="s">
        <v>170</v>
      </c>
      <c r="J268" s="274">
        <v>204292</v>
      </c>
      <c r="K268" s="274">
        <v>220000</v>
      </c>
      <c r="L268" s="274">
        <v>200874.4</v>
      </c>
      <c r="M268" s="295">
        <v>1</v>
      </c>
    </row>
    <row r="269" spans="2:13" s="87" customFormat="1" ht="28.5" x14ac:dyDescent="0.8">
      <c r="B269" s="294" t="s">
        <v>368</v>
      </c>
      <c r="C269" s="439" t="s">
        <v>162</v>
      </c>
      <c r="D269" s="271">
        <v>99.9983</v>
      </c>
      <c r="E269" s="271">
        <v>8.5</v>
      </c>
      <c r="F269" s="271" t="s">
        <v>505</v>
      </c>
      <c r="G269" s="271">
        <v>8.5</v>
      </c>
      <c r="H269" s="271">
        <v>8.7747899999999994</v>
      </c>
      <c r="I269" s="440" t="s">
        <v>170</v>
      </c>
      <c r="J269" s="274">
        <v>200000</v>
      </c>
      <c r="K269" s="274">
        <v>200000</v>
      </c>
      <c r="L269" s="274">
        <v>199996.79</v>
      </c>
      <c r="M269" s="295">
        <v>1</v>
      </c>
    </row>
    <row r="270" spans="2:13" s="87" customFormat="1" ht="28.5" x14ac:dyDescent="0.8">
      <c r="B270" s="294" t="s">
        <v>265</v>
      </c>
      <c r="C270" s="439" t="s">
        <v>162</v>
      </c>
      <c r="D270" s="271">
        <v>98.109700000000004</v>
      </c>
      <c r="E270" s="271">
        <v>8</v>
      </c>
      <c r="F270" s="271" t="s">
        <v>506</v>
      </c>
      <c r="G270" s="271">
        <v>9</v>
      </c>
      <c r="H270" s="271">
        <v>9.3083299999999998</v>
      </c>
      <c r="I270" s="440" t="s">
        <v>170</v>
      </c>
      <c r="J270" s="274">
        <v>1019.15</v>
      </c>
      <c r="K270" s="274">
        <v>1199</v>
      </c>
      <c r="L270" s="274">
        <v>999.89</v>
      </c>
      <c r="M270" s="295">
        <v>1</v>
      </c>
    </row>
    <row r="271" spans="2:13" s="87" customFormat="1" ht="28.5" x14ac:dyDescent="0.8">
      <c r="B271" s="294" t="s">
        <v>265</v>
      </c>
      <c r="C271" s="439" t="s">
        <v>162</v>
      </c>
      <c r="D271" s="271">
        <v>96.760800000000003</v>
      </c>
      <c r="E271" s="271">
        <v>8</v>
      </c>
      <c r="F271" s="271" t="s">
        <v>507</v>
      </c>
      <c r="G271" s="271">
        <v>9.2485400000000002</v>
      </c>
      <c r="H271" s="271">
        <v>9.5742700000000003</v>
      </c>
      <c r="I271" s="440" t="s">
        <v>170</v>
      </c>
      <c r="J271" s="274">
        <v>455379</v>
      </c>
      <c r="K271" s="274">
        <v>510000</v>
      </c>
      <c r="L271" s="274">
        <v>440628.36</v>
      </c>
      <c r="M271" s="295">
        <v>1</v>
      </c>
    </row>
    <row r="272" spans="2:13" s="87" customFormat="1" ht="28.5" x14ac:dyDescent="0.8">
      <c r="B272" s="294" t="s">
        <v>196</v>
      </c>
      <c r="C272" s="439" t="s">
        <v>162</v>
      </c>
      <c r="D272" s="271">
        <v>99.4041</v>
      </c>
      <c r="E272" s="271">
        <v>8</v>
      </c>
      <c r="F272" s="271" t="s">
        <v>333</v>
      </c>
      <c r="G272" s="271">
        <v>8.3449600000000004</v>
      </c>
      <c r="H272" s="271">
        <v>8.60975</v>
      </c>
      <c r="I272" s="440" t="s">
        <v>170</v>
      </c>
      <c r="J272" s="274">
        <v>617760</v>
      </c>
      <c r="K272" s="274">
        <v>650000</v>
      </c>
      <c r="L272" s="274">
        <v>614078.77</v>
      </c>
      <c r="M272" s="295">
        <v>1</v>
      </c>
    </row>
    <row r="273" spans="2:13" s="87" customFormat="1" ht="28.5" x14ac:dyDescent="0.8">
      <c r="B273" s="294" t="s">
        <v>266</v>
      </c>
      <c r="C273" s="439" t="s">
        <v>162</v>
      </c>
      <c r="D273" s="271">
        <v>99.997299999999996</v>
      </c>
      <c r="E273" s="271">
        <v>8.25</v>
      </c>
      <c r="F273" s="271" t="s">
        <v>508</v>
      </c>
      <c r="G273" s="271">
        <v>8.25</v>
      </c>
      <c r="H273" s="271">
        <v>8.5087600000000005</v>
      </c>
      <c r="I273" s="440" t="s">
        <v>170</v>
      </c>
      <c r="J273" s="274">
        <v>20000</v>
      </c>
      <c r="K273" s="274">
        <v>20000</v>
      </c>
      <c r="L273" s="274">
        <v>19999.48</v>
      </c>
      <c r="M273" s="295">
        <v>1</v>
      </c>
    </row>
    <row r="274" spans="2:13" s="87" customFormat="1" ht="28.5" x14ac:dyDescent="0.8">
      <c r="B274" s="294" t="s">
        <v>273</v>
      </c>
      <c r="C274" s="439" t="s">
        <v>162</v>
      </c>
      <c r="D274" s="271">
        <v>100.2654</v>
      </c>
      <c r="E274" s="271">
        <v>5</v>
      </c>
      <c r="F274" s="271" t="s">
        <v>509</v>
      </c>
      <c r="G274" s="271">
        <v>4.5</v>
      </c>
      <c r="H274" s="271">
        <v>4.5506200000000003</v>
      </c>
      <c r="I274" s="440" t="s">
        <v>170</v>
      </c>
      <c r="J274" s="274">
        <v>400000</v>
      </c>
      <c r="K274" s="274">
        <v>800000</v>
      </c>
      <c r="L274" s="274">
        <v>401061.72</v>
      </c>
      <c r="M274" s="295">
        <v>1</v>
      </c>
    </row>
    <row r="275" spans="2:13" s="87" customFormat="1" ht="28.5" x14ac:dyDescent="0.8">
      <c r="B275" s="294" t="s">
        <v>510</v>
      </c>
      <c r="C275" s="439" t="s">
        <v>162</v>
      </c>
      <c r="D275" s="271">
        <v>99.996099999999998</v>
      </c>
      <c r="E275" s="271">
        <v>9</v>
      </c>
      <c r="F275" s="271" t="s">
        <v>344</v>
      </c>
      <c r="G275" s="271">
        <v>9</v>
      </c>
      <c r="H275" s="271">
        <v>9.3083299999999998</v>
      </c>
      <c r="I275" s="440" t="s">
        <v>170</v>
      </c>
      <c r="J275" s="274">
        <v>650000</v>
      </c>
      <c r="K275" s="274">
        <v>650000</v>
      </c>
      <c r="L275" s="274">
        <v>649975.01</v>
      </c>
      <c r="M275" s="295">
        <v>1</v>
      </c>
    </row>
    <row r="276" spans="2:13" s="87" customFormat="1" ht="28.5" x14ac:dyDescent="0.8">
      <c r="B276" s="294" t="s">
        <v>511</v>
      </c>
      <c r="C276" s="439" t="s">
        <v>162</v>
      </c>
      <c r="D276" s="271">
        <v>99.872399999999999</v>
      </c>
      <c r="E276" s="271">
        <v>9</v>
      </c>
      <c r="F276" s="271" t="s">
        <v>512</v>
      </c>
      <c r="G276" s="271">
        <v>9.1</v>
      </c>
      <c r="H276" s="271">
        <v>9.4152699999999996</v>
      </c>
      <c r="I276" s="440" t="s">
        <v>170</v>
      </c>
      <c r="J276" s="274">
        <v>114329</v>
      </c>
      <c r="K276" s="274">
        <v>114329</v>
      </c>
      <c r="L276" s="274">
        <v>114183.17</v>
      </c>
      <c r="M276" s="295">
        <v>1</v>
      </c>
    </row>
    <row r="277" spans="2:13" s="87" customFormat="1" ht="28.5" x14ac:dyDescent="0.8">
      <c r="B277" s="294" t="s">
        <v>513</v>
      </c>
      <c r="C277" s="439" t="s">
        <v>162</v>
      </c>
      <c r="D277" s="271">
        <v>99.996399999999994</v>
      </c>
      <c r="E277" s="271">
        <v>8.5</v>
      </c>
      <c r="F277" s="271" t="s">
        <v>400</v>
      </c>
      <c r="G277" s="271">
        <v>8.5</v>
      </c>
      <c r="H277" s="271">
        <v>8.7747899999999994</v>
      </c>
      <c r="I277" s="440" t="s">
        <v>170</v>
      </c>
      <c r="J277" s="274">
        <v>2182.8000000000002</v>
      </c>
      <c r="K277" s="274">
        <v>12000</v>
      </c>
      <c r="L277" s="274">
        <v>2182.7199999999998</v>
      </c>
      <c r="M277" s="295">
        <v>1</v>
      </c>
    </row>
    <row r="278" spans="2:13" s="87" customFormat="1" ht="28.5" x14ac:dyDescent="0.8">
      <c r="B278" s="294" t="s">
        <v>401</v>
      </c>
      <c r="C278" s="439" t="s">
        <v>162</v>
      </c>
      <c r="D278" s="271">
        <v>99.995000000000005</v>
      </c>
      <c r="E278" s="271">
        <v>8.5</v>
      </c>
      <c r="F278" s="271" t="s">
        <v>342</v>
      </c>
      <c r="G278" s="271">
        <v>8.5</v>
      </c>
      <c r="H278" s="271">
        <v>8.7747899999999994</v>
      </c>
      <c r="I278" s="440" t="s">
        <v>170</v>
      </c>
      <c r="J278" s="274">
        <v>350000</v>
      </c>
      <c r="K278" s="274">
        <v>350000</v>
      </c>
      <c r="L278" s="274">
        <v>349982.6</v>
      </c>
      <c r="M278" s="295">
        <v>1</v>
      </c>
    </row>
    <row r="279" spans="2:13" s="87" customFormat="1" ht="28.5" x14ac:dyDescent="0.8">
      <c r="B279" s="294" t="s">
        <v>267</v>
      </c>
      <c r="C279" s="439" t="s">
        <v>162</v>
      </c>
      <c r="D279" s="271">
        <v>98.397999999999996</v>
      </c>
      <c r="E279" s="271">
        <v>8.5</v>
      </c>
      <c r="F279" s="271" t="s">
        <v>514</v>
      </c>
      <c r="G279" s="271">
        <v>9.25</v>
      </c>
      <c r="H279" s="271">
        <v>9.5758299999999998</v>
      </c>
      <c r="I279" s="440" t="s">
        <v>170</v>
      </c>
      <c r="J279" s="274">
        <v>5000</v>
      </c>
      <c r="K279" s="274">
        <v>5000</v>
      </c>
      <c r="L279" s="274">
        <v>4919.8999999999996</v>
      </c>
      <c r="M279" s="295">
        <v>1</v>
      </c>
    </row>
    <row r="280" spans="2:13" s="87" customFormat="1" ht="28.5" x14ac:dyDescent="0.8">
      <c r="B280" s="294" t="s">
        <v>267</v>
      </c>
      <c r="C280" s="439" t="s">
        <v>162</v>
      </c>
      <c r="D280" s="271">
        <v>98.3964</v>
      </c>
      <c r="E280" s="271">
        <v>8.5</v>
      </c>
      <c r="F280" s="271" t="s">
        <v>364</v>
      </c>
      <c r="G280" s="271">
        <v>9.25</v>
      </c>
      <c r="H280" s="271">
        <v>9.5758299999999998</v>
      </c>
      <c r="I280" s="440" t="s">
        <v>170</v>
      </c>
      <c r="J280" s="274">
        <v>8000</v>
      </c>
      <c r="K280" s="274">
        <v>8000</v>
      </c>
      <c r="L280" s="274">
        <v>7871.71</v>
      </c>
      <c r="M280" s="295">
        <v>1</v>
      </c>
    </row>
    <row r="281" spans="2:13" s="87" customFormat="1" ht="28.5" x14ac:dyDescent="0.8">
      <c r="B281" s="294" t="s">
        <v>267</v>
      </c>
      <c r="C281" s="439" t="s">
        <v>162</v>
      </c>
      <c r="D281" s="271">
        <v>98.391400000000004</v>
      </c>
      <c r="E281" s="271">
        <v>8.5</v>
      </c>
      <c r="F281" s="271" t="s">
        <v>515</v>
      </c>
      <c r="G281" s="271">
        <v>9.25</v>
      </c>
      <c r="H281" s="271">
        <v>9.5758299999999998</v>
      </c>
      <c r="I281" s="440" t="s">
        <v>170</v>
      </c>
      <c r="J281" s="274">
        <v>117300</v>
      </c>
      <c r="K281" s="274">
        <v>117300</v>
      </c>
      <c r="L281" s="274">
        <v>115413.17</v>
      </c>
      <c r="M281" s="295">
        <v>4</v>
      </c>
    </row>
    <row r="282" spans="2:13" s="87" customFormat="1" ht="28.5" x14ac:dyDescent="0.8">
      <c r="B282" s="294" t="s">
        <v>267</v>
      </c>
      <c r="C282" s="439" t="s">
        <v>162</v>
      </c>
      <c r="D282" s="271">
        <v>98.373699999999999</v>
      </c>
      <c r="E282" s="271">
        <v>8.5</v>
      </c>
      <c r="F282" s="271" t="s">
        <v>516</v>
      </c>
      <c r="G282" s="271">
        <v>9.25</v>
      </c>
      <c r="H282" s="271">
        <v>9.5758299999999998</v>
      </c>
      <c r="I282" s="440" t="s">
        <v>170</v>
      </c>
      <c r="J282" s="274">
        <v>39500</v>
      </c>
      <c r="K282" s="274">
        <v>39500</v>
      </c>
      <c r="L282" s="274">
        <v>38857.620000000003</v>
      </c>
      <c r="M282" s="295">
        <v>1</v>
      </c>
    </row>
    <row r="283" spans="2:13" s="86" customFormat="1" ht="28.5" x14ac:dyDescent="0.8">
      <c r="B283" s="292" t="s">
        <v>168</v>
      </c>
      <c r="C283" s="451"/>
      <c r="D283" s="452"/>
      <c r="E283" s="452"/>
      <c r="F283" s="452"/>
      <c r="G283" s="452"/>
      <c r="H283" s="452"/>
      <c r="I283" s="453"/>
      <c r="J283" s="454">
        <v>16623973.120000001</v>
      </c>
      <c r="K283" s="454">
        <v>20236940.219999999</v>
      </c>
      <c r="L283" s="454">
        <v>16376386.389999995</v>
      </c>
      <c r="M283" s="293">
        <v>98</v>
      </c>
    </row>
    <row r="284" spans="2:13" s="86" customFormat="1" ht="28.5" x14ac:dyDescent="0.8">
      <c r="B284" s="292" t="s">
        <v>293</v>
      </c>
      <c r="C284" s="451"/>
      <c r="D284" s="452"/>
      <c r="E284" s="452"/>
      <c r="F284" s="452"/>
      <c r="G284" s="452"/>
      <c r="H284" s="452"/>
      <c r="I284" s="453"/>
      <c r="J284" s="454"/>
      <c r="K284" s="454"/>
      <c r="L284" s="454"/>
      <c r="M284" s="293"/>
    </row>
    <row r="285" spans="2:13" s="87" customFormat="1" ht="28.5" x14ac:dyDescent="0.8">
      <c r="B285" s="294" t="s">
        <v>166</v>
      </c>
      <c r="C285" s="439" t="s">
        <v>162</v>
      </c>
      <c r="D285" s="271">
        <v>100</v>
      </c>
      <c r="E285" s="271">
        <v>8.92</v>
      </c>
      <c r="F285" s="271" t="s">
        <v>517</v>
      </c>
      <c r="G285" s="271">
        <v>8.9665499999999998</v>
      </c>
      <c r="H285" s="271">
        <v>9.2725799999999996</v>
      </c>
      <c r="I285" s="440" t="s">
        <v>170</v>
      </c>
      <c r="J285" s="274">
        <v>98400</v>
      </c>
      <c r="K285" s="274">
        <v>98400</v>
      </c>
      <c r="L285" s="274">
        <v>98400</v>
      </c>
      <c r="M285" s="295">
        <v>1</v>
      </c>
    </row>
    <row r="286" spans="2:13" s="87" customFormat="1" ht="28.5" x14ac:dyDescent="0.8">
      <c r="B286" s="294" t="s">
        <v>166</v>
      </c>
      <c r="C286" s="439" t="s">
        <v>162</v>
      </c>
      <c r="D286" s="271">
        <v>93.511200000000002</v>
      </c>
      <c r="E286" s="271">
        <v>8.76</v>
      </c>
      <c r="F286" s="271" t="s">
        <v>518</v>
      </c>
      <c r="G286" s="271">
        <v>12</v>
      </c>
      <c r="H286" s="271">
        <v>12.36</v>
      </c>
      <c r="I286" s="440" t="s">
        <v>170</v>
      </c>
      <c r="J286" s="274">
        <v>10890</v>
      </c>
      <c r="K286" s="274">
        <v>10890</v>
      </c>
      <c r="L286" s="274">
        <v>10183.370000000001</v>
      </c>
      <c r="M286" s="295">
        <v>1</v>
      </c>
    </row>
    <row r="287" spans="2:13" s="86" customFormat="1" ht="28.5" x14ac:dyDescent="0.8">
      <c r="B287" s="292" t="s">
        <v>168</v>
      </c>
      <c r="C287" s="451"/>
      <c r="D287" s="452"/>
      <c r="E287" s="452"/>
      <c r="F287" s="452"/>
      <c r="G287" s="452"/>
      <c r="H287" s="452"/>
      <c r="I287" s="453"/>
      <c r="J287" s="454">
        <v>109290</v>
      </c>
      <c r="K287" s="454">
        <v>109290</v>
      </c>
      <c r="L287" s="454">
        <v>108583.37</v>
      </c>
      <c r="M287" s="293">
        <v>2</v>
      </c>
    </row>
    <row r="288" spans="2:13" s="86" customFormat="1" ht="28.5" x14ac:dyDescent="0.8">
      <c r="B288" s="292" t="s">
        <v>198</v>
      </c>
      <c r="C288" s="451"/>
      <c r="D288" s="452"/>
      <c r="E288" s="452"/>
      <c r="F288" s="452"/>
      <c r="G288" s="452"/>
      <c r="H288" s="452"/>
      <c r="I288" s="453"/>
      <c r="J288" s="454"/>
      <c r="K288" s="454"/>
      <c r="L288" s="454"/>
      <c r="M288" s="293"/>
    </row>
    <row r="289" spans="2:13" s="87" customFormat="1" ht="28.5" x14ac:dyDescent="0.8">
      <c r="B289" s="294" t="s">
        <v>199</v>
      </c>
      <c r="C289" s="439" t="s">
        <v>162</v>
      </c>
      <c r="D289" s="271">
        <v>97.323599999999999</v>
      </c>
      <c r="E289" s="271"/>
      <c r="F289" s="271" t="s">
        <v>200</v>
      </c>
      <c r="G289" s="271">
        <v>8.25</v>
      </c>
      <c r="H289" s="271">
        <v>8.4779999999999998</v>
      </c>
      <c r="I289" s="440" t="s">
        <v>163</v>
      </c>
      <c r="J289" s="274">
        <v>5110</v>
      </c>
      <c r="K289" s="274">
        <v>5110</v>
      </c>
      <c r="L289" s="274">
        <v>4973.24</v>
      </c>
      <c r="M289" s="295">
        <v>1</v>
      </c>
    </row>
    <row r="290" spans="2:13" s="87" customFormat="1" ht="28.5" x14ac:dyDescent="0.8">
      <c r="B290" s="294" t="s">
        <v>199</v>
      </c>
      <c r="C290" s="439" t="s">
        <v>162</v>
      </c>
      <c r="D290" s="271">
        <v>95.923199999999994</v>
      </c>
      <c r="E290" s="271"/>
      <c r="F290" s="271" t="s">
        <v>177</v>
      </c>
      <c r="G290" s="271">
        <v>8.5</v>
      </c>
      <c r="H290" s="271">
        <v>8.68</v>
      </c>
      <c r="I290" s="440" t="s">
        <v>163</v>
      </c>
      <c r="J290" s="274">
        <v>54000</v>
      </c>
      <c r="K290" s="274">
        <v>54000</v>
      </c>
      <c r="L290" s="274">
        <v>51798.559999999998</v>
      </c>
      <c r="M290" s="295">
        <v>2</v>
      </c>
    </row>
    <row r="291" spans="2:13" s="87" customFormat="1" ht="28.5" x14ac:dyDescent="0.8">
      <c r="B291" s="294" t="s">
        <v>199</v>
      </c>
      <c r="C291" s="439" t="s">
        <v>162</v>
      </c>
      <c r="D291" s="271">
        <v>95.879800000000003</v>
      </c>
      <c r="E291" s="271"/>
      <c r="F291" s="271" t="s">
        <v>175</v>
      </c>
      <c r="G291" s="271">
        <v>8.5</v>
      </c>
      <c r="H291" s="271">
        <v>8.677999999999999</v>
      </c>
      <c r="I291" s="440" t="s">
        <v>163</v>
      </c>
      <c r="J291" s="274">
        <v>10000</v>
      </c>
      <c r="K291" s="274">
        <v>10000</v>
      </c>
      <c r="L291" s="274">
        <v>9587.98</v>
      </c>
      <c r="M291" s="295">
        <v>1</v>
      </c>
    </row>
    <row r="292" spans="2:13" s="87" customFormat="1" ht="28.5" x14ac:dyDescent="0.8">
      <c r="B292" s="294" t="s">
        <v>199</v>
      </c>
      <c r="C292" s="439" t="s">
        <v>162</v>
      </c>
      <c r="D292" s="271">
        <v>93.8416</v>
      </c>
      <c r="E292" s="271"/>
      <c r="F292" s="271" t="s">
        <v>294</v>
      </c>
      <c r="G292" s="271">
        <v>8.75</v>
      </c>
      <c r="H292" s="271">
        <v>8.8440000000000012</v>
      </c>
      <c r="I292" s="440" t="s">
        <v>163</v>
      </c>
      <c r="J292" s="274">
        <v>107000</v>
      </c>
      <c r="K292" s="274">
        <v>107000</v>
      </c>
      <c r="L292" s="274">
        <v>100410.56</v>
      </c>
      <c r="M292" s="295">
        <v>1</v>
      </c>
    </row>
    <row r="293" spans="2:13" s="87" customFormat="1" ht="28.5" x14ac:dyDescent="0.8">
      <c r="B293" s="294" t="s">
        <v>199</v>
      </c>
      <c r="C293" s="439" t="s">
        <v>162</v>
      </c>
      <c r="D293" s="271">
        <v>97.008799999999994</v>
      </c>
      <c r="E293" s="271"/>
      <c r="F293" s="271" t="s">
        <v>200</v>
      </c>
      <c r="G293" s="271">
        <v>9.25</v>
      </c>
      <c r="H293" s="271">
        <v>9.5380000000000003</v>
      </c>
      <c r="I293" s="440" t="s">
        <v>163</v>
      </c>
      <c r="J293" s="274">
        <v>1000000</v>
      </c>
      <c r="K293" s="274">
        <v>1000000</v>
      </c>
      <c r="L293" s="274">
        <v>970088.92</v>
      </c>
      <c r="M293" s="295">
        <v>1</v>
      </c>
    </row>
    <row r="294" spans="2:13" s="87" customFormat="1" ht="28.5" x14ac:dyDescent="0.8">
      <c r="B294" s="294" t="s">
        <v>519</v>
      </c>
      <c r="C294" s="439" t="s">
        <v>162</v>
      </c>
      <c r="D294" s="271">
        <v>97.074200000000005</v>
      </c>
      <c r="E294" s="271"/>
      <c r="F294" s="271" t="s">
        <v>271</v>
      </c>
      <c r="G294" s="271">
        <v>8.75</v>
      </c>
      <c r="H294" s="271">
        <v>9.0030000000000001</v>
      </c>
      <c r="I294" s="440" t="s">
        <v>163</v>
      </c>
      <c r="J294" s="274">
        <v>500000</v>
      </c>
      <c r="K294" s="274">
        <v>500000</v>
      </c>
      <c r="L294" s="274">
        <v>485371.45</v>
      </c>
      <c r="M294" s="295">
        <v>2</v>
      </c>
    </row>
    <row r="295" spans="2:13" s="87" customFormat="1" ht="28.5" x14ac:dyDescent="0.8">
      <c r="B295" s="294" t="s">
        <v>519</v>
      </c>
      <c r="C295" s="439" t="s">
        <v>162</v>
      </c>
      <c r="D295" s="271">
        <v>96.189099999999996</v>
      </c>
      <c r="E295" s="271"/>
      <c r="F295" s="271" t="s">
        <v>520</v>
      </c>
      <c r="G295" s="271">
        <v>8.75</v>
      </c>
      <c r="H295" s="271">
        <v>8.9599999999999991</v>
      </c>
      <c r="I295" s="440" t="s">
        <v>163</v>
      </c>
      <c r="J295" s="274">
        <v>279000</v>
      </c>
      <c r="K295" s="274">
        <v>279000</v>
      </c>
      <c r="L295" s="274">
        <v>268367.78999999998</v>
      </c>
      <c r="M295" s="295">
        <v>2</v>
      </c>
    </row>
    <row r="296" spans="2:13" s="87" customFormat="1" ht="28.5" x14ac:dyDescent="0.8">
      <c r="B296" s="294" t="s">
        <v>187</v>
      </c>
      <c r="C296" s="439" t="s">
        <v>162</v>
      </c>
      <c r="D296" s="271">
        <v>99.549899999999994</v>
      </c>
      <c r="E296" s="271"/>
      <c r="F296" s="271" t="s">
        <v>206</v>
      </c>
      <c r="G296" s="271">
        <v>5.25</v>
      </c>
      <c r="H296" s="271">
        <v>5.3769999999999998</v>
      </c>
      <c r="I296" s="440" t="s">
        <v>163</v>
      </c>
      <c r="J296" s="274">
        <v>29105</v>
      </c>
      <c r="K296" s="274">
        <v>29105</v>
      </c>
      <c r="L296" s="274">
        <v>28974.01</v>
      </c>
      <c r="M296" s="295">
        <v>1</v>
      </c>
    </row>
    <row r="297" spans="2:13" s="87" customFormat="1" ht="28.5" x14ac:dyDescent="0.8">
      <c r="B297" s="294" t="s">
        <v>187</v>
      </c>
      <c r="C297" s="439" t="s">
        <v>162</v>
      </c>
      <c r="D297" s="271">
        <v>99.485900000000001</v>
      </c>
      <c r="E297" s="271"/>
      <c r="F297" s="271" t="s">
        <v>206</v>
      </c>
      <c r="G297" s="271">
        <v>6</v>
      </c>
      <c r="H297" s="271">
        <v>6.1669999999999998</v>
      </c>
      <c r="I297" s="440" t="s">
        <v>163</v>
      </c>
      <c r="J297" s="274">
        <v>22465</v>
      </c>
      <c r="K297" s="274">
        <v>22465</v>
      </c>
      <c r="L297" s="274">
        <v>22349.53</v>
      </c>
      <c r="M297" s="295">
        <v>1</v>
      </c>
    </row>
    <row r="298" spans="2:13" s="87" customFormat="1" ht="28.5" x14ac:dyDescent="0.8">
      <c r="B298" s="294" t="s">
        <v>187</v>
      </c>
      <c r="C298" s="439" t="s">
        <v>162</v>
      </c>
      <c r="D298" s="271">
        <v>96.618300000000005</v>
      </c>
      <c r="E298" s="271"/>
      <c r="F298" s="271" t="s">
        <v>177</v>
      </c>
      <c r="G298" s="271">
        <v>7</v>
      </c>
      <c r="H298" s="271">
        <v>7.1220000000000008</v>
      </c>
      <c r="I298" s="440" t="s">
        <v>163</v>
      </c>
      <c r="J298" s="274">
        <v>10000</v>
      </c>
      <c r="K298" s="274">
        <v>10000</v>
      </c>
      <c r="L298" s="274">
        <v>9661.84</v>
      </c>
      <c r="M298" s="295">
        <v>1</v>
      </c>
    </row>
    <row r="299" spans="2:13" s="87" customFormat="1" ht="28.5" x14ac:dyDescent="0.8">
      <c r="B299" s="294" t="s">
        <v>235</v>
      </c>
      <c r="C299" s="439" t="s">
        <v>162</v>
      </c>
      <c r="D299" s="271">
        <v>99.631900000000002</v>
      </c>
      <c r="E299" s="271"/>
      <c r="F299" s="271" t="s">
        <v>521</v>
      </c>
      <c r="G299" s="271">
        <v>7</v>
      </c>
      <c r="H299" s="271">
        <v>7.2359999999999998</v>
      </c>
      <c r="I299" s="440" t="s">
        <v>163</v>
      </c>
      <c r="J299" s="274">
        <v>100000</v>
      </c>
      <c r="K299" s="274">
        <v>100000</v>
      </c>
      <c r="L299" s="274">
        <v>99631.92</v>
      </c>
      <c r="M299" s="295">
        <v>1</v>
      </c>
    </row>
    <row r="300" spans="2:13" s="87" customFormat="1" ht="28.5" x14ac:dyDescent="0.8">
      <c r="B300" s="294" t="s">
        <v>235</v>
      </c>
      <c r="C300" s="439" t="s">
        <v>162</v>
      </c>
      <c r="D300" s="271">
        <v>99.075199999999995</v>
      </c>
      <c r="E300" s="271"/>
      <c r="F300" s="271" t="s">
        <v>253</v>
      </c>
      <c r="G300" s="271">
        <v>7</v>
      </c>
      <c r="H300" s="271">
        <v>7.2160000000000002</v>
      </c>
      <c r="I300" s="440" t="s">
        <v>163</v>
      </c>
      <c r="J300" s="274">
        <v>100000</v>
      </c>
      <c r="K300" s="274">
        <v>100000</v>
      </c>
      <c r="L300" s="274">
        <v>99075.3</v>
      </c>
      <c r="M300" s="295">
        <v>1</v>
      </c>
    </row>
    <row r="301" spans="2:13" s="87" customFormat="1" ht="28.5" x14ac:dyDescent="0.8">
      <c r="B301" s="294" t="s">
        <v>235</v>
      </c>
      <c r="C301" s="439" t="s">
        <v>162</v>
      </c>
      <c r="D301" s="271">
        <v>98.998999999999995</v>
      </c>
      <c r="E301" s="271"/>
      <c r="F301" s="271" t="s">
        <v>395</v>
      </c>
      <c r="G301" s="271">
        <v>7</v>
      </c>
      <c r="H301" s="271">
        <v>7.2130000000000001</v>
      </c>
      <c r="I301" s="440" t="s">
        <v>163</v>
      </c>
      <c r="J301" s="274">
        <v>100000</v>
      </c>
      <c r="K301" s="274">
        <v>100000</v>
      </c>
      <c r="L301" s="274">
        <v>98999.01</v>
      </c>
      <c r="M301" s="295">
        <v>1</v>
      </c>
    </row>
    <row r="302" spans="2:13" s="87" customFormat="1" ht="28.5" x14ac:dyDescent="0.8">
      <c r="B302" s="294" t="s">
        <v>235</v>
      </c>
      <c r="C302" s="439" t="s">
        <v>162</v>
      </c>
      <c r="D302" s="271">
        <v>98.941800000000001</v>
      </c>
      <c r="E302" s="271"/>
      <c r="F302" s="271" t="s">
        <v>375</v>
      </c>
      <c r="G302" s="271">
        <v>7</v>
      </c>
      <c r="H302" s="271">
        <v>7.21</v>
      </c>
      <c r="I302" s="440" t="s">
        <v>163</v>
      </c>
      <c r="J302" s="274">
        <v>100000</v>
      </c>
      <c r="K302" s="274">
        <v>100000</v>
      </c>
      <c r="L302" s="274">
        <v>98941.87</v>
      </c>
      <c r="M302" s="295">
        <v>1</v>
      </c>
    </row>
    <row r="303" spans="2:13" s="87" customFormat="1" ht="28.5" x14ac:dyDescent="0.8">
      <c r="B303" s="294" t="s">
        <v>235</v>
      </c>
      <c r="C303" s="439" t="s">
        <v>162</v>
      </c>
      <c r="D303" s="271">
        <v>98.922799999999995</v>
      </c>
      <c r="E303" s="271"/>
      <c r="F303" s="271" t="s">
        <v>389</v>
      </c>
      <c r="G303" s="271">
        <v>8</v>
      </c>
      <c r="H303" s="271">
        <v>8.2809999999999988</v>
      </c>
      <c r="I303" s="440" t="s">
        <v>163</v>
      </c>
      <c r="J303" s="274">
        <v>26374</v>
      </c>
      <c r="K303" s="274">
        <v>26374</v>
      </c>
      <c r="L303" s="274">
        <v>26089.91</v>
      </c>
      <c r="M303" s="295">
        <v>1</v>
      </c>
    </row>
    <row r="304" spans="2:13" s="87" customFormat="1" ht="28.5" x14ac:dyDescent="0.8">
      <c r="B304" s="294" t="s">
        <v>235</v>
      </c>
      <c r="C304" s="439" t="s">
        <v>162</v>
      </c>
      <c r="D304" s="271">
        <v>98.879300000000001</v>
      </c>
      <c r="E304" s="271"/>
      <c r="F304" s="271" t="s">
        <v>522</v>
      </c>
      <c r="G304" s="271">
        <v>8</v>
      </c>
      <c r="H304" s="271">
        <v>8.2789999999999999</v>
      </c>
      <c r="I304" s="440" t="s">
        <v>163</v>
      </c>
      <c r="J304" s="274">
        <v>50000</v>
      </c>
      <c r="K304" s="274">
        <v>50000</v>
      </c>
      <c r="L304" s="274">
        <v>49439.68</v>
      </c>
      <c r="M304" s="295">
        <v>1</v>
      </c>
    </row>
    <row r="305" spans="2:13" s="87" customFormat="1" ht="28.5" x14ac:dyDescent="0.8">
      <c r="B305" s="294" t="s">
        <v>235</v>
      </c>
      <c r="C305" s="439" t="s">
        <v>162</v>
      </c>
      <c r="D305" s="271">
        <v>97.627099999999999</v>
      </c>
      <c r="E305" s="271"/>
      <c r="F305" s="271" t="s">
        <v>315</v>
      </c>
      <c r="G305" s="271">
        <v>8.75</v>
      </c>
      <c r="H305" s="271">
        <v>9.0300000000000011</v>
      </c>
      <c r="I305" s="440" t="s">
        <v>163</v>
      </c>
      <c r="J305" s="274">
        <v>40000</v>
      </c>
      <c r="K305" s="274">
        <v>40000</v>
      </c>
      <c r="L305" s="274">
        <v>39050.85</v>
      </c>
      <c r="M305" s="295">
        <v>1</v>
      </c>
    </row>
    <row r="306" spans="2:13" s="87" customFormat="1" ht="28.5" x14ac:dyDescent="0.8">
      <c r="B306" s="294" t="s">
        <v>235</v>
      </c>
      <c r="C306" s="439" t="s">
        <v>162</v>
      </c>
      <c r="D306" s="271">
        <v>97.165899999999993</v>
      </c>
      <c r="E306" s="271"/>
      <c r="F306" s="271" t="s">
        <v>200</v>
      </c>
      <c r="G306" s="271">
        <v>8.75</v>
      </c>
      <c r="H306" s="271">
        <v>9.0069999999999997</v>
      </c>
      <c r="I306" s="440" t="s">
        <v>163</v>
      </c>
      <c r="J306" s="274">
        <v>276114</v>
      </c>
      <c r="K306" s="274">
        <v>276114</v>
      </c>
      <c r="L306" s="274">
        <v>268288.90999999997</v>
      </c>
      <c r="M306" s="295">
        <v>1</v>
      </c>
    </row>
    <row r="307" spans="2:13" s="87" customFormat="1" ht="28.5" x14ac:dyDescent="0.8">
      <c r="B307" s="294" t="s">
        <v>235</v>
      </c>
      <c r="C307" s="439" t="s">
        <v>162</v>
      </c>
      <c r="D307" s="271">
        <v>97.799499999999995</v>
      </c>
      <c r="E307" s="271"/>
      <c r="F307" s="271" t="s">
        <v>201</v>
      </c>
      <c r="G307" s="271">
        <v>9</v>
      </c>
      <c r="H307" s="271">
        <v>9.3079999999999998</v>
      </c>
      <c r="I307" s="440" t="s">
        <v>163</v>
      </c>
      <c r="J307" s="274">
        <v>20450</v>
      </c>
      <c r="K307" s="274">
        <v>20450</v>
      </c>
      <c r="L307" s="274">
        <v>20000</v>
      </c>
      <c r="M307" s="295">
        <v>1</v>
      </c>
    </row>
    <row r="308" spans="2:13" s="87" customFormat="1" ht="28.5" x14ac:dyDescent="0.8">
      <c r="B308" s="294" t="s">
        <v>235</v>
      </c>
      <c r="C308" s="439" t="s">
        <v>162</v>
      </c>
      <c r="D308" s="271">
        <v>97.202699999999993</v>
      </c>
      <c r="E308" s="271"/>
      <c r="F308" s="271" t="s">
        <v>270</v>
      </c>
      <c r="G308" s="271">
        <v>9.25</v>
      </c>
      <c r="H308" s="271">
        <v>9.548</v>
      </c>
      <c r="I308" s="440" t="s">
        <v>163</v>
      </c>
      <c r="J308" s="274">
        <v>5144</v>
      </c>
      <c r="K308" s="274">
        <v>5144</v>
      </c>
      <c r="L308" s="274">
        <v>5000.1099999999997</v>
      </c>
      <c r="M308" s="295">
        <v>1</v>
      </c>
    </row>
    <row r="309" spans="2:13" s="87" customFormat="1" ht="28.5" x14ac:dyDescent="0.8">
      <c r="B309" s="294" t="s">
        <v>235</v>
      </c>
      <c r="C309" s="439" t="s">
        <v>162</v>
      </c>
      <c r="D309" s="271">
        <v>99.162599999999998</v>
      </c>
      <c r="E309" s="271"/>
      <c r="F309" s="271" t="s">
        <v>207</v>
      </c>
      <c r="G309" s="271">
        <v>9.5</v>
      </c>
      <c r="H309" s="271">
        <v>9.9220000000000006</v>
      </c>
      <c r="I309" s="440" t="s">
        <v>163</v>
      </c>
      <c r="J309" s="274">
        <v>150000</v>
      </c>
      <c r="K309" s="274">
        <v>150000</v>
      </c>
      <c r="L309" s="274">
        <v>148743.94</v>
      </c>
      <c r="M309" s="295">
        <v>1</v>
      </c>
    </row>
    <row r="310" spans="2:13" s="87" customFormat="1" ht="28.5" x14ac:dyDescent="0.8">
      <c r="B310" s="294" t="s">
        <v>235</v>
      </c>
      <c r="C310" s="439" t="s">
        <v>162</v>
      </c>
      <c r="D310" s="271">
        <v>95.417299999999997</v>
      </c>
      <c r="E310" s="271"/>
      <c r="F310" s="271" t="s">
        <v>175</v>
      </c>
      <c r="G310" s="271">
        <v>9.5</v>
      </c>
      <c r="H310" s="271">
        <v>9.722999999999999</v>
      </c>
      <c r="I310" s="440" t="s">
        <v>163</v>
      </c>
      <c r="J310" s="274">
        <v>11945</v>
      </c>
      <c r="K310" s="274">
        <v>11945</v>
      </c>
      <c r="L310" s="274">
        <v>11397.6</v>
      </c>
      <c r="M310" s="295">
        <v>1</v>
      </c>
    </row>
    <row r="311" spans="2:13" s="87" customFormat="1" ht="28.5" x14ac:dyDescent="0.8">
      <c r="B311" s="294" t="s">
        <v>235</v>
      </c>
      <c r="C311" s="439" t="s">
        <v>162</v>
      </c>
      <c r="D311" s="271">
        <v>93.878500000000003</v>
      </c>
      <c r="E311" s="271"/>
      <c r="F311" s="271" t="s">
        <v>347</v>
      </c>
      <c r="G311" s="271">
        <v>9.6999999999999993</v>
      </c>
      <c r="H311" s="271">
        <v>9.8520000000000003</v>
      </c>
      <c r="I311" s="440" t="s">
        <v>163</v>
      </c>
      <c r="J311" s="274">
        <v>28000</v>
      </c>
      <c r="K311" s="274">
        <v>28000</v>
      </c>
      <c r="L311" s="274">
        <v>26286.01</v>
      </c>
      <c r="M311" s="295">
        <v>1</v>
      </c>
    </row>
    <row r="312" spans="2:13" s="87" customFormat="1" ht="28.5" x14ac:dyDescent="0.8">
      <c r="B312" s="294" t="s">
        <v>373</v>
      </c>
      <c r="C312" s="439" t="s">
        <v>162</v>
      </c>
      <c r="D312" s="271">
        <v>99.2761</v>
      </c>
      <c r="E312" s="271"/>
      <c r="F312" s="271" t="s">
        <v>210</v>
      </c>
      <c r="G312" s="271">
        <v>7.5</v>
      </c>
      <c r="H312" s="271">
        <v>7.7590000000000003</v>
      </c>
      <c r="I312" s="440" t="s">
        <v>163</v>
      </c>
      <c r="J312" s="274">
        <v>20137</v>
      </c>
      <c r="K312" s="274">
        <v>20137</v>
      </c>
      <c r="L312" s="274">
        <v>19991.23</v>
      </c>
      <c r="M312" s="295">
        <v>1</v>
      </c>
    </row>
    <row r="313" spans="2:13" s="87" customFormat="1" ht="28.5" x14ac:dyDescent="0.8">
      <c r="B313" s="294" t="s">
        <v>373</v>
      </c>
      <c r="C313" s="439" t="s">
        <v>162</v>
      </c>
      <c r="D313" s="271">
        <v>99.250100000000003</v>
      </c>
      <c r="E313" s="271"/>
      <c r="F313" s="271" t="s">
        <v>250</v>
      </c>
      <c r="G313" s="271">
        <v>8</v>
      </c>
      <c r="H313" s="271">
        <v>8.2960000000000012</v>
      </c>
      <c r="I313" s="440" t="s">
        <v>163</v>
      </c>
      <c r="J313" s="274">
        <v>31245</v>
      </c>
      <c r="K313" s="274">
        <v>31245</v>
      </c>
      <c r="L313" s="274">
        <v>31010.7</v>
      </c>
      <c r="M313" s="295">
        <v>1</v>
      </c>
    </row>
    <row r="314" spans="2:13" s="87" customFormat="1" ht="28.5" x14ac:dyDescent="0.8">
      <c r="B314" s="294" t="s">
        <v>373</v>
      </c>
      <c r="C314" s="439" t="s">
        <v>162</v>
      </c>
      <c r="D314" s="271">
        <v>99.110699999999994</v>
      </c>
      <c r="E314" s="271"/>
      <c r="F314" s="271" t="s">
        <v>385</v>
      </c>
      <c r="G314" s="271">
        <v>8.5</v>
      </c>
      <c r="H314" s="271">
        <v>8.83</v>
      </c>
      <c r="I314" s="440" t="s">
        <v>163</v>
      </c>
      <c r="J314" s="274">
        <v>12000</v>
      </c>
      <c r="K314" s="274">
        <v>12000</v>
      </c>
      <c r="L314" s="274">
        <v>11893.29</v>
      </c>
      <c r="M314" s="295">
        <v>1</v>
      </c>
    </row>
    <row r="315" spans="2:13" s="87" customFormat="1" ht="28.5" x14ac:dyDescent="0.8">
      <c r="B315" s="294" t="s">
        <v>373</v>
      </c>
      <c r="C315" s="439" t="s">
        <v>162</v>
      </c>
      <c r="D315" s="271">
        <v>95.923199999999994</v>
      </c>
      <c r="E315" s="271"/>
      <c r="F315" s="271" t="s">
        <v>177</v>
      </c>
      <c r="G315" s="271">
        <v>8.5</v>
      </c>
      <c r="H315" s="271">
        <v>8.68</v>
      </c>
      <c r="I315" s="440" t="s">
        <v>163</v>
      </c>
      <c r="J315" s="274">
        <v>47835</v>
      </c>
      <c r="K315" s="274">
        <v>47835</v>
      </c>
      <c r="L315" s="274">
        <v>45884.89</v>
      </c>
      <c r="M315" s="295">
        <v>1</v>
      </c>
    </row>
    <row r="316" spans="2:13" s="87" customFormat="1" ht="28.5" x14ac:dyDescent="0.8">
      <c r="B316" s="294" t="s">
        <v>373</v>
      </c>
      <c r="C316" s="439" t="s">
        <v>162</v>
      </c>
      <c r="D316" s="271">
        <v>98.822999999999993</v>
      </c>
      <c r="E316" s="271"/>
      <c r="F316" s="271" t="s">
        <v>389</v>
      </c>
      <c r="G316" s="271">
        <v>8.75</v>
      </c>
      <c r="H316" s="271">
        <v>9.0869999999999997</v>
      </c>
      <c r="I316" s="440" t="s">
        <v>163</v>
      </c>
      <c r="J316" s="274">
        <v>7378</v>
      </c>
      <c r="K316" s="274">
        <v>7378</v>
      </c>
      <c r="L316" s="274">
        <v>7291.16</v>
      </c>
      <c r="M316" s="295">
        <v>1</v>
      </c>
    </row>
    <row r="317" spans="2:13" s="87" customFormat="1" ht="28.5" x14ac:dyDescent="0.8">
      <c r="B317" s="294" t="s">
        <v>373</v>
      </c>
      <c r="C317" s="439" t="s">
        <v>162</v>
      </c>
      <c r="D317" s="271">
        <v>95.808300000000003</v>
      </c>
      <c r="E317" s="271"/>
      <c r="F317" s="271" t="s">
        <v>177</v>
      </c>
      <c r="G317" s="271">
        <v>8.75</v>
      </c>
      <c r="H317" s="271">
        <v>8.9410000000000007</v>
      </c>
      <c r="I317" s="440" t="s">
        <v>163</v>
      </c>
      <c r="J317" s="274">
        <v>22066</v>
      </c>
      <c r="K317" s="274">
        <v>22066</v>
      </c>
      <c r="L317" s="274">
        <v>21141.08</v>
      </c>
      <c r="M317" s="295">
        <v>1</v>
      </c>
    </row>
    <row r="318" spans="2:13" s="87" customFormat="1" ht="28.5" x14ac:dyDescent="0.8">
      <c r="B318" s="294" t="s">
        <v>373</v>
      </c>
      <c r="C318" s="439" t="s">
        <v>162</v>
      </c>
      <c r="D318" s="271">
        <v>95.7637</v>
      </c>
      <c r="E318" s="271"/>
      <c r="F318" s="271" t="s">
        <v>175</v>
      </c>
      <c r="G318" s="271">
        <v>8.75</v>
      </c>
      <c r="H318" s="271">
        <v>8.9390000000000001</v>
      </c>
      <c r="I318" s="440" t="s">
        <v>163</v>
      </c>
      <c r="J318" s="274">
        <v>82286</v>
      </c>
      <c r="K318" s="274">
        <v>82286</v>
      </c>
      <c r="L318" s="274">
        <v>78800.19</v>
      </c>
      <c r="M318" s="295">
        <v>2</v>
      </c>
    </row>
    <row r="319" spans="2:13" s="87" customFormat="1" ht="28.5" x14ac:dyDescent="0.8">
      <c r="B319" s="294" t="s">
        <v>373</v>
      </c>
      <c r="C319" s="439" t="s">
        <v>162</v>
      </c>
      <c r="D319" s="271">
        <v>93.7988</v>
      </c>
      <c r="E319" s="271"/>
      <c r="F319" s="271" t="s">
        <v>299</v>
      </c>
      <c r="G319" s="271">
        <v>8.75</v>
      </c>
      <c r="H319" s="271">
        <v>8.8420000000000005</v>
      </c>
      <c r="I319" s="440" t="s">
        <v>163</v>
      </c>
      <c r="J319" s="274">
        <v>50000</v>
      </c>
      <c r="K319" s="274">
        <v>50000</v>
      </c>
      <c r="L319" s="274">
        <v>46899.43</v>
      </c>
      <c r="M319" s="295">
        <v>1</v>
      </c>
    </row>
    <row r="320" spans="2:13" s="87" customFormat="1" ht="28.5" x14ac:dyDescent="0.8">
      <c r="B320" s="294" t="s">
        <v>373</v>
      </c>
      <c r="C320" s="439" t="s">
        <v>162</v>
      </c>
      <c r="D320" s="271">
        <v>93.557500000000005</v>
      </c>
      <c r="E320" s="271"/>
      <c r="F320" s="271" t="s">
        <v>348</v>
      </c>
      <c r="G320" s="271">
        <v>9.25</v>
      </c>
      <c r="H320" s="271">
        <v>9.3569999999999993</v>
      </c>
      <c r="I320" s="440" t="s">
        <v>163</v>
      </c>
      <c r="J320" s="274">
        <v>68088</v>
      </c>
      <c r="K320" s="274">
        <v>68088</v>
      </c>
      <c r="L320" s="274">
        <v>63701.440000000002</v>
      </c>
      <c r="M320" s="295">
        <v>2</v>
      </c>
    </row>
    <row r="321" spans="2:13" s="87" customFormat="1" ht="28.5" x14ac:dyDescent="0.8">
      <c r="B321" s="294" t="s">
        <v>373</v>
      </c>
      <c r="C321" s="439" t="s">
        <v>162</v>
      </c>
      <c r="D321" s="271">
        <v>93.512500000000003</v>
      </c>
      <c r="E321" s="271"/>
      <c r="F321" s="271" t="s">
        <v>294</v>
      </c>
      <c r="G321" s="271">
        <v>9.25</v>
      </c>
      <c r="H321" s="271">
        <v>9.3549999999999986</v>
      </c>
      <c r="I321" s="440" t="s">
        <v>163</v>
      </c>
      <c r="J321" s="274">
        <v>45113</v>
      </c>
      <c r="K321" s="274">
        <v>45113</v>
      </c>
      <c r="L321" s="274">
        <v>42186.33</v>
      </c>
      <c r="M321" s="295">
        <v>3</v>
      </c>
    </row>
    <row r="322" spans="2:13" s="87" customFormat="1" ht="28.5" x14ac:dyDescent="0.8">
      <c r="B322" s="294" t="s">
        <v>373</v>
      </c>
      <c r="C322" s="439" t="s">
        <v>162</v>
      </c>
      <c r="D322" s="271">
        <v>91.597800000000007</v>
      </c>
      <c r="E322" s="271"/>
      <c r="F322" s="271" t="s">
        <v>178</v>
      </c>
      <c r="G322" s="271">
        <v>9.25</v>
      </c>
      <c r="H322" s="271">
        <v>9.2530000000000001</v>
      </c>
      <c r="I322" s="440" t="s">
        <v>163</v>
      </c>
      <c r="J322" s="274">
        <v>13039</v>
      </c>
      <c r="K322" s="274">
        <v>13039</v>
      </c>
      <c r="L322" s="274">
        <v>11943.44</v>
      </c>
      <c r="M322" s="295">
        <v>1</v>
      </c>
    </row>
    <row r="323" spans="2:13" s="87" customFormat="1" ht="28.5" x14ac:dyDescent="0.8">
      <c r="B323" s="294" t="s">
        <v>189</v>
      </c>
      <c r="C323" s="439" t="s">
        <v>162</v>
      </c>
      <c r="D323" s="271">
        <v>95.579400000000007</v>
      </c>
      <c r="E323" s="271"/>
      <c r="F323" s="271" t="s">
        <v>177</v>
      </c>
      <c r="G323" s="271">
        <v>9.25</v>
      </c>
      <c r="H323" s="271">
        <v>9.463000000000001</v>
      </c>
      <c r="I323" s="440" t="s">
        <v>163</v>
      </c>
      <c r="J323" s="274">
        <v>50000</v>
      </c>
      <c r="K323" s="274">
        <v>50000</v>
      </c>
      <c r="L323" s="274">
        <v>47789.73</v>
      </c>
      <c r="M323" s="295">
        <v>1</v>
      </c>
    </row>
    <row r="324" spans="2:13" s="87" customFormat="1" ht="28.5" x14ac:dyDescent="0.8">
      <c r="B324" s="294" t="s">
        <v>189</v>
      </c>
      <c r="C324" s="439" t="s">
        <v>162</v>
      </c>
      <c r="D324" s="271">
        <v>95.555899999999994</v>
      </c>
      <c r="E324" s="271"/>
      <c r="F324" s="271" t="s">
        <v>174</v>
      </c>
      <c r="G324" s="271">
        <v>9.25</v>
      </c>
      <c r="H324" s="271">
        <v>9.4619999999999997</v>
      </c>
      <c r="I324" s="440" t="s">
        <v>163</v>
      </c>
      <c r="J324" s="274">
        <v>33527</v>
      </c>
      <c r="K324" s="274">
        <v>33527</v>
      </c>
      <c r="L324" s="274">
        <v>32037.06</v>
      </c>
      <c r="M324" s="295">
        <v>2</v>
      </c>
    </row>
    <row r="325" spans="2:13" s="87" customFormat="1" ht="28.5" x14ac:dyDescent="0.8">
      <c r="B325" s="294" t="s">
        <v>189</v>
      </c>
      <c r="C325" s="439" t="s">
        <v>162</v>
      </c>
      <c r="D325" s="271">
        <v>96.437100000000001</v>
      </c>
      <c r="E325" s="271"/>
      <c r="F325" s="271" t="s">
        <v>523</v>
      </c>
      <c r="G325" s="271">
        <v>9.5</v>
      </c>
      <c r="H325" s="271">
        <v>9.7769999999999992</v>
      </c>
      <c r="I325" s="440" t="s">
        <v>163</v>
      </c>
      <c r="J325" s="274">
        <v>250000</v>
      </c>
      <c r="K325" s="274">
        <v>250000</v>
      </c>
      <c r="L325" s="274">
        <v>241092.95</v>
      </c>
      <c r="M325" s="295">
        <v>1</v>
      </c>
    </row>
    <row r="326" spans="2:13" s="87" customFormat="1" ht="28.5" x14ac:dyDescent="0.8">
      <c r="B326" s="294" t="s">
        <v>189</v>
      </c>
      <c r="C326" s="439" t="s">
        <v>162</v>
      </c>
      <c r="D326" s="271">
        <v>91.368200000000002</v>
      </c>
      <c r="E326" s="271"/>
      <c r="F326" s="271" t="s">
        <v>202</v>
      </c>
      <c r="G326" s="271">
        <v>9.5</v>
      </c>
      <c r="H326" s="271">
        <v>9.5019999999999989</v>
      </c>
      <c r="I326" s="440" t="s">
        <v>163</v>
      </c>
      <c r="J326" s="274">
        <v>10473</v>
      </c>
      <c r="K326" s="274">
        <v>10473</v>
      </c>
      <c r="L326" s="274">
        <v>9568.99</v>
      </c>
      <c r="M326" s="295">
        <v>2</v>
      </c>
    </row>
    <row r="327" spans="2:13" s="87" customFormat="1" ht="28.5" x14ac:dyDescent="0.8">
      <c r="B327" s="294" t="s">
        <v>189</v>
      </c>
      <c r="C327" s="439" t="s">
        <v>162</v>
      </c>
      <c r="D327" s="271">
        <v>91.346199999999996</v>
      </c>
      <c r="E327" s="271"/>
      <c r="F327" s="271" t="s">
        <v>179</v>
      </c>
      <c r="G327" s="271">
        <v>9.5</v>
      </c>
      <c r="H327" s="271">
        <v>9.5009999999999994</v>
      </c>
      <c r="I327" s="440" t="s">
        <v>163</v>
      </c>
      <c r="J327" s="274">
        <v>60046</v>
      </c>
      <c r="K327" s="274">
        <v>60046</v>
      </c>
      <c r="L327" s="274">
        <v>54849.75</v>
      </c>
      <c r="M327" s="295">
        <v>4</v>
      </c>
    </row>
    <row r="328" spans="2:13" s="87" customFormat="1" ht="28.5" x14ac:dyDescent="0.8">
      <c r="B328" s="294" t="s">
        <v>376</v>
      </c>
      <c r="C328" s="439" t="s">
        <v>162</v>
      </c>
      <c r="D328" s="271">
        <v>97.545100000000005</v>
      </c>
      <c r="E328" s="271"/>
      <c r="F328" s="271" t="s">
        <v>372</v>
      </c>
      <c r="G328" s="271">
        <v>6</v>
      </c>
      <c r="H328" s="271">
        <v>6.1040000000000001</v>
      </c>
      <c r="I328" s="440" t="s">
        <v>163</v>
      </c>
      <c r="J328" s="274">
        <v>150000</v>
      </c>
      <c r="K328" s="274">
        <v>150000</v>
      </c>
      <c r="L328" s="274">
        <v>146317.67000000001</v>
      </c>
      <c r="M328" s="295">
        <v>1</v>
      </c>
    </row>
    <row r="329" spans="2:13" s="87" customFormat="1" ht="28.5" x14ac:dyDescent="0.8">
      <c r="B329" s="294" t="s">
        <v>378</v>
      </c>
      <c r="C329" s="439" t="s">
        <v>162</v>
      </c>
      <c r="D329" s="271">
        <v>93.709699999999998</v>
      </c>
      <c r="E329" s="271"/>
      <c r="F329" s="271" t="s">
        <v>202</v>
      </c>
      <c r="G329" s="271">
        <v>6.75</v>
      </c>
      <c r="H329" s="271">
        <v>6.7510000000000003</v>
      </c>
      <c r="I329" s="440" t="s">
        <v>163</v>
      </c>
      <c r="J329" s="274">
        <v>250000</v>
      </c>
      <c r="K329" s="274">
        <v>250000</v>
      </c>
      <c r="L329" s="274">
        <v>234274.34</v>
      </c>
      <c r="M329" s="295">
        <v>1</v>
      </c>
    </row>
    <row r="330" spans="2:13" s="87" customFormat="1" ht="28.5" x14ac:dyDescent="0.8">
      <c r="B330" s="294" t="s">
        <v>191</v>
      </c>
      <c r="C330" s="439" t="s">
        <v>162</v>
      </c>
      <c r="D330" s="271">
        <v>97.323599999999999</v>
      </c>
      <c r="E330" s="271"/>
      <c r="F330" s="271" t="s">
        <v>200</v>
      </c>
      <c r="G330" s="271">
        <v>8.25</v>
      </c>
      <c r="H330" s="271">
        <v>8.4779999999999998</v>
      </c>
      <c r="I330" s="440" t="s">
        <v>163</v>
      </c>
      <c r="J330" s="274">
        <v>10000</v>
      </c>
      <c r="K330" s="274">
        <v>10000</v>
      </c>
      <c r="L330" s="274">
        <v>9732.36</v>
      </c>
      <c r="M330" s="295">
        <v>1</v>
      </c>
    </row>
    <row r="331" spans="2:13" s="87" customFormat="1" ht="28.5" x14ac:dyDescent="0.8">
      <c r="B331" s="294" t="s">
        <v>191</v>
      </c>
      <c r="C331" s="439" t="s">
        <v>162</v>
      </c>
      <c r="D331" s="271">
        <v>97.258499999999998</v>
      </c>
      <c r="E331" s="271"/>
      <c r="F331" s="271" t="s">
        <v>524</v>
      </c>
      <c r="G331" s="271">
        <v>8.25</v>
      </c>
      <c r="H331" s="271">
        <v>8.4750000000000014</v>
      </c>
      <c r="I331" s="440" t="s">
        <v>163</v>
      </c>
      <c r="J331" s="274">
        <v>70000</v>
      </c>
      <c r="K331" s="274">
        <v>70000</v>
      </c>
      <c r="L331" s="274">
        <v>68080.97</v>
      </c>
      <c r="M331" s="295">
        <v>1</v>
      </c>
    </row>
    <row r="332" spans="2:13" s="87" customFormat="1" ht="28.5" x14ac:dyDescent="0.8">
      <c r="B332" s="294" t="s">
        <v>191</v>
      </c>
      <c r="C332" s="439" t="s">
        <v>162</v>
      </c>
      <c r="D332" s="271">
        <v>97.806100000000001</v>
      </c>
      <c r="E332" s="271"/>
      <c r="F332" s="271" t="s">
        <v>298</v>
      </c>
      <c r="G332" s="271">
        <v>8.5</v>
      </c>
      <c r="H332" s="271">
        <v>8.7690000000000001</v>
      </c>
      <c r="I332" s="440" t="s">
        <v>163</v>
      </c>
      <c r="J332" s="274">
        <v>316672</v>
      </c>
      <c r="K332" s="274">
        <v>316672</v>
      </c>
      <c r="L332" s="274">
        <v>309724.7</v>
      </c>
      <c r="M332" s="295">
        <v>2</v>
      </c>
    </row>
    <row r="333" spans="2:13" s="87" customFormat="1" ht="28.5" x14ac:dyDescent="0.8">
      <c r="B333" s="294" t="s">
        <v>191</v>
      </c>
      <c r="C333" s="439" t="s">
        <v>162</v>
      </c>
      <c r="D333" s="271">
        <v>95.923199999999994</v>
      </c>
      <c r="E333" s="271"/>
      <c r="F333" s="271" t="s">
        <v>177</v>
      </c>
      <c r="G333" s="271">
        <v>8.5</v>
      </c>
      <c r="H333" s="271">
        <v>8.68</v>
      </c>
      <c r="I333" s="440" t="s">
        <v>163</v>
      </c>
      <c r="J333" s="274">
        <v>1021850</v>
      </c>
      <c r="K333" s="274">
        <v>1021850</v>
      </c>
      <c r="L333" s="274">
        <v>980191.85</v>
      </c>
      <c r="M333" s="295">
        <v>4</v>
      </c>
    </row>
    <row r="334" spans="2:13" s="87" customFormat="1" ht="28.5" x14ac:dyDescent="0.8">
      <c r="B334" s="294" t="s">
        <v>191</v>
      </c>
      <c r="C334" s="439" t="s">
        <v>162</v>
      </c>
      <c r="D334" s="271">
        <v>95.901499999999999</v>
      </c>
      <c r="E334" s="271"/>
      <c r="F334" s="271" t="s">
        <v>174</v>
      </c>
      <c r="G334" s="271">
        <v>8.5</v>
      </c>
      <c r="H334" s="271">
        <v>8.6790000000000003</v>
      </c>
      <c r="I334" s="440" t="s">
        <v>163</v>
      </c>
      <c r="J334" s="274">
        <v>10000</v>
      </c>
      <c r="K334" s="274">
        <v>10000</v>
      </c>
      <c r="L334" s="274">
        <v>9590.15</v>
      </c>
      <c r="M334" s="295">
        <v>1</v>
      </c>
    </row>
    <row r="335" spans="2:13" s="87" customFormat="1" ht="28.5" x14ac:dyDescent="0.8">
      <c r="B335" s="294" t="s">
        <v>191</v>
      </c>
      <c r="C335" s="439" t="s">
        <v>162</v>
      </c>
      <c r="D335" s="271">
        <v>95.879800000000003</v>
      </c>
      <c r="E335" s="271"/>
      <c r="F335" s="271" t="s">
        <v>175</v>
      </c>
      <c r="G335" s="271">
        <v>8.5</v>
      </c>
      <c r="H335" s="271">
        <v>8.677999999999999</v>
      </c>
      <c r="I335" s="440" t="s">
        <v>163</v>
      </c>
      <c r="J335" s="274">
        <v>47665</v>
      </c>
      <c r="K335" s="274">
        <v>47665</v>
      </c>
      <c r="L335" s="274">
        <v>45701.120000000003</v>
      </c>
      <c r="M335" s="295">
        <v>3</v>
      </c>
    </row>
    <row r="336" spans="2:13" s="87" customFormat="1" ht="28.5" x14ac:dyDescent="0.8">
      <c r="B336" s="294" t="s">
        <v>191</v>
      </c>
      <c r="C336" s="439" t="s">
        <v>162</v>
      </c>
      <c r="D336" s="271">
        <v>95.706500000000005</v>
      </c>
      <c r="E336" s="271"/>
      <c r="F336" s="271" t="s">
        <v>274</v>
      </c>
      <c r="G336" s="271">
        <v>8.5</v>
      </c>
      <c r="H336" s="271">
        <v>8.67</v>
      </c>
      <c r="I336" s="440" t="s">
        <v>163</v>
      </c>
      <c r="J336" s="274">
        <v>52300</v>
      </c>
      <c r="K336" s="274">
        <v>52300</v>
      </c>
      <c r="L336" s="274">
        <v>50054.5</v>
      </c>
      <c r="M336" s="295">
        <v>1</v>
      </c>
    </row>
    <row r="337" spans="2:13" s="87" customFormat="1" ht="28.5" x14ac:dyDescent="0.8">
      <c r="B337" s="294" t="s">
        <v>191</v>
      </c>
      <c r="C337" s="439" t="s">
        <v>162</v>
      </c>
      <c r="D337" s="271">
        <v>93.8416</v>
      </c>
      <c r="E337" s="271"/>
      <c r="F337" s="271" t="s">
        <v>294</v>
      </c>
      <c r="G337" s="271">
        <v>8.75</v>
      </c>
      <c r="H337" s="271">
        <v>8.8440000000000012</v>
      </c>
      <c r="I337" s="440" t="s">
        <v>163</v>
      </c>
      <c r="J337" s="274">
        <v>1757000</v>
      </c>
      <c r="K337" s="274">
        <v>1757000</v>
      </c>
      <c r="L337" s="274">
        <v>1648797.65</v>
      </c>
      <c r="M337" s="295">
        <v>3</v>
      </c>
    </row>
    <row r="338" spans="2:13" s="87" customFormat="1" ht="28.5" x14ac:dyDescent="0.8">
      <c r="B338" s="294" t="s">
        <v>191</v>
      </c>
      <c r="C338" s="439" t="s">
        <v>162</v>
      </c>
      <c r="D338" s="271">
        <v>91.806200000000004</v>
      </c>
      <c r="E338" s="271"/>
      <c r="F338" s="271" t="s">
        <v>178</v>
      </c>
      <c r="G338" s="271">
        <v>9</v>
      </c>
      <c r="H338" s="271">
        <v>9.0030000000000001</v>
      </c>
      <c r="I338" s="440" t="s">
        <v>163</v>
      </c>
      <c r="J338" s="274">
        <v>250000</v>
      </c>
      <c r="K338" s="274">
        <v>250000</v>
      </c>
      <c r="L338" s="274">
        <v>229515.72</v>
      </c>
      <c r="M338" s="295">
        <v>1</v>
      </c>
    </row>
    <row r="339" spans="2:13" s="87" customFormat="1" ht="28.5" x14ac:dyDescent="0.8">
      <c r="B339" s="294" t="s">
        <v>191</v>
      </c>
      <c r="C339" s="439" t="s">
        <v>162</v>
      </c>
      <c r="D339" s="271">
        <v>91.785200000000003</v>
      </c>
      <c r="E339" s="271"/>
      <c r="F339" s="271" t="s">
        <v>202</v>
      </c>
      <c r="G339" s="271">
        <v>9</v>
      </c>
      <c r="H339" s="271">
        <v>9.0020000000000007</v>
      </c>
      <c r="I339" s="440" t="s">
        <v>163</v>
      </c>
      <c r="J339" s="274">
        <v>50000</v>
      </c>
      <c r="K339" s="274">
        <v>50000</v>
      </c>
      <c r="L339" s="274">
        <v>45892.61</v>
      </c>
      <c r="M339" s="295">
        <v>1</v>
      </c>
    </row>
    <row r="340" spans="2:13" s="87" customFormat="1" ht="28.5" x14ac:dyDescent="0.8">
      <c r="B340" s="294" t="s">
        <v>191</v>
      </c>
      <c r="C340" s="439" t="s">
        <v>162</v>
      </c>
      <c r="D340" s="271">
        <v>91.764099999999999</v>
      </c>
      <c r="E340" s="271"/>
      <c r="F340" s="271" t="s">
        <v>179</v>
      </c>
      <c r="G340" s="271">
        <v>9</v>
      </c>
      <c r="H340" s="271">
        <v>9.0010000000000012</v>
      </c>
      <c r="I340" s="440" t="s">
        <v>163</v>
      </c>
      <c r="J340" s="274">
        <v>99900</v>
      </c>
      <c r="K340" s="274">
        <v>99900</v>
      </c>
      <c r="L340" s="274">
        <v>91672.4</v>
      </c>
      <c r="M340" s="295">
        <v>4</v>
      </c>
    </row>
    <row r="341" spans="2:13" s="87" customFormat="1" ht="28.5" x14ac:dyDescent="0.8">
      <c r="B341" s="294" t="s">
        <v>203</v>
      </c>
      <c r="C341" s="439" t="s">
        <v>162</v>
      </c>
      <c r="D341" s="271">
        <v>98.977199999999996</v>
      </c>
      <c r="E341" s="271"/>
      <c r="F341" s="271" t="s">
        <v>253</v>
      </c>
      <c r="G341" s="271">
        <v>7.75</v>
      </c>
      <c r="H341" s="271">
        <v>8.0150000000000006</v>
      </c>
      <c r="I341" s="440" t="s">
        <v>163</v>
      </c>
      <c r="J341" s="274">
        <v>52010</v>
      </c>
      <c r="K341" s="274">
        <v>52010</v>
      </c>
      <c r="L341" s="274">
        <v>51478.06</v>
      </c>
      <c r="M341" s="295">
        <v>2</v>
      </c>
    </row>
    <row r="342" spans="2:13" s="87" customFormat="1" ht="28.5" x14ac:dyDescent="0.8">
      <c r="B342" s="294" t="s">
        <v>203</v>
      </c>
      <c r="C342" s="439" t="s">
        <v>162</v>
      </c>
      <c r="D342" s="271">
        <v>98.369299999999996</v>
      </c>
      <c r="E342" s="271"/>
      <c r="F342" s="271" t="s">
        <v>305</v>
      </c>
      <c r="G342" s="271">
        <v>7.75</v>
      </c>
      <c r="H342" s="271">
        <v>7.9889999999999999</v>
      </c>
      <c r="I342" s="440" t="s">
        <v>163</v>
      </c>
      <c r="J342" s="274">
        <v>4153</v>
      </c>
      <c r="K342" s="274">
        <v>4153</v>
      </c>
      <c r="L342" s="274">
        <v>4085.28</v>
      </c>
      <c r="M342" s="295">
        <v>1</v>
      </c>
    </row>
    <row r="343" spans="2:13" s="87" customFormat="1" ht="28.5" x14ac:dyDescent="0.8">
      <c r="B343" s="294" t="s">
        <v>203</v>
      </c>
      <c r="C343" s="439" t="s">
        <v>162</v>
      </c>
      <c r="D343" s="271">
        <v>97.613799999999998</v>
      </c>
      <c r="E343" s="271"/>
      <c r="F343" s="271" t="s">
        <v>255</v>
      </c>
      <c r="G343" s="271">
        <v>8</v>
      </c>
      <c r="H343" s="271">
        <v>8.2240000000000002</v>
      </c>
      <c r="I343" s="440" t="s">
        <v>163</v>
      </c>
      <c r="J343" s="274">
        <v>1263</v>
      </c>
      <c r="K343" s="274">
        <v>1263</v>
      </c>
      <c r="L343" s="274">
        <v>1232.8599999999999</v>
      </c>
      <c r="M343" s="295">
        <v>1</v>
      </c>
    </row>
    <row r="344" spans="2:13" s="87" customFormat="1" ht="28.5" x14ac:dyDescent="0.8">
      <c r="B344" s="294" t="s">
        <v>203</v>
      </c>
      <c r="C344" s="439" t="s">
        <v>162</v>
      </c>
      <c r="D344" s="271">
        <v>97.592699999999994</v>
      </c>
      <c r="E344" s="271"/>
      <c r="F344" s="271" t="s">
        <v>525</v>
      </c>
      <c r="G344" s="271">
        <v>8</v>
      </c>
      <c r="H344" s="271">
        <v>8.222999999999999</v>
      </c>
      <c r="I344" s="440" t="s">
        <v>163</v>
      </c>
      <c r="J344" s="274">
        <v>4616</v>
      </c>
      <c r="K344" s="274">
        <v>4616</v>
      </c>
      <c r="L344" s="274">
        <v>4504.88</v>
      </c>
      <c r="M344" s="295">
        <v>1</v>
      </c>
    </row>
    <row r="345" spans="2:13" s="87" customFormat="1" ht="28.5" x14ac:dyDescent="0.8">
      <c r="B345" s="294" t="s">
        <v>203</v>
      </c>
      <c r="C345" s="439" t="s">
        <v>162</v>
      </c>
      <c r="D345" s="271">
        <v>97.650199999999998</v>
      </c>
      <c r="E345" s="271"/>
      <c r="F345" s="271" t="s">
        <v>306</v>
      </c>
      <c r="G345" s="271">
        <v>8.25</v>
      </c>
      <c r="H345" s="271">
        <v>8.4930000000000003</v>
      </c>
      <c r="I345" s="440" t="s">
        <v>163</v>
      </c>
      <c r="J345" s="274">
        <v>6184</v>
      </c>
      <c r="K345" s="274">
        <v>6184</v>
      </c>
      <c r="L345" s="274">
        <v>6038.69</v>
      </c>
      <c r="M345" s="295">
        <v>1</v>
      </c>
    </row>
    <row r="346" spans="2:13" s="87" customFormat="1" ht="28.5" x14ac:dyDescent="0.8">
      <c r="B346" s="294" t="s">
        <v>203</v>
      </c>
      <c r="C346" s="439" t="s">
        <v>162</v>
      </c>
      <c r="D346" s="271">
        <v>97.5411</v>
      </c>
      <c r="E346" s="271"/>
      <c r="F346" s="271" t="s">
        <v>255</v>
      </c>
      <c r="G346" s="271">
        <v>8.25</v>
      </c>
      <c r="H346" s="271">
        <v>8.4879999999999995</v>
      </c>
      <c r="I346" s="440" t="s">
        <v>163</v>
      </c>
      <c r="J346" s="274">
        <v>10726</v>
      </c>
      <c r="K346" s="274">
        <v>10726</v>
      </c>
      <c r="L346" s="274">
        <v>10462.26</v>
      </c>
      <c r="M346" s="295">
        <v>3</v>
      </c>
    </row>
    <row r="347" spans="2:13" s="87" customFormat="1" ht="28.5" x14ac:dyDescent="0.8">
      <c r="B347" s="294" t="s">
        <v>203</v>
      </c>
      <c r="C347" s="439" t="s">
        <v>162</v>
      </c>
      <c r="D347" s="271">
        <v>93.348799999999997</v>
      </c>
      <c r="E347" s="271"/>
      <c r="F347" s="271" t="s">
        <v>294</v>
      </c>
      <c r="G347" s="271">
        <v>9.5</v>
      </c>
      <c r="H347" s="271">
        <v>9.6110000000000007</v>
      </c>
      <c r="I347" s="440" t="s">
        <v>163</v>
      </c>
      <c r="J347" s="274">
        <v>500000</v>
      </c>
      <c r="K347" s="274">
        <v>500000</v>
      </c>
      <c r="L347" s="274">
        <v>466744.46</v>
      </c>
      <c r="M347" s="295">
        <v>1</v>
      </c>
    </row>
    <row r="348" spans="2:13" s="87" customFormat="1" ht="28.5" x14ac:dyDescent="0.8">
      <c r="B348" s="294" t="s">
        <v>193</v>
      </c>
      <c r="C348" s="439" t="s">
        <v>162</v>
      </c>
      <c r="D348" s="271">
        <v>93.367000000000004</v>
      </c>
      <c r="E348" s="271"/>
      <c r="F348" s="271" t="s">
        <v>526</v>
      </c>
      <c r="G348" s="271">
        <v>8.25</v>
      </c>
      <c r="H348" s="271">
        <v>8.2960000000000012</v>
      </c>
      <c r="I348" s="440" t="s">
        <v>163</v>
      </c>
      <c r="J348" s="274">
        <v>51991</v>
      </c>
      <c r="K348" s="274">
        <v>51991</v>
      </c>
      <c r="L348" s="274">
        <v>48542.46</v>
      </c>
      <c r="M348" s="295">
        <v>1</v>
      </c>
    </row>
    <row r="349" spans="2:13" s="87" customFormat="1" ht="28.5" x14ac:dyDescent="0.8">
      <c r="B349" s="294" t="s">
        <v>193</v>
      </c>
      <c r="C349" s="439" t="s">
        <v>162</v>
      </c>
      <c r="D349" s="271">
        <v>93.035200000000003</v>
      </c>
      <c r="E349" s="271"/>
      <c r="F349" s="271" t="s">
        <v>394</v>
      </c>
      <c r="G349" s="271">
        <v>8.75</v>
      </c>
      <c r="H349" s="271">
        <v>8.8039999999999985</v>
      </c>
      <c r="I349" s="440" t="s">
        <v>163</v>
      </c>
      <c r="J349" s="274">
        <v>25107</v>
      </c>
      <c r="K349" s="274">
        <v>25107</v>
      </c>
      <c r="L349" s="274">
        <v>23358.37</v>
      </c>
      <c r="M349" s="295">
        <v>1</v>
      </c>
    </row>
    <row r="350" spans="2:13" s="87" customFormat="1" ht="28.5" x14ac:dyDescent="0.8">
      <c r="B350" s="294" t="s">
        <v>193</v>
      </c>
      <c r="C350" s="439" t="s">
        <v>162</v>
      </c>
      <c r="D350" s="271">
        <v>92.846299999999999</v>
      </c>
      <c r="E350" s="271"/>
      <c r="F350" s="271" t="s">
        <v>362</v>
      </c>
      <c r="G350" s="271">
        <v>8.75</v>
      </c>
      <c r="H350" s="271">
        <v>8.7940000000000005</v>
      </c>
      <c r="I350" s="440" t="s">
        <v>163</v>
      </c>
      <c r="J350" s="274">
        <v>320000</v>
      </c>
      <c r="K350" s="274">
        <v>320000</v>
      </c>
      <c r="L350" s="274">
        <v>297108.21999999997</v>
      </c>
      <c r="M350" s="295">
        <v>1</v>
      </c>
    </row>
    <row r="351" spans="2:13" s="87" customFormat="1" ht="28.5" x14ac:dyDescent="0.8">
      <c r="B351" s="294" t="s">
        <v>193</v>
      </c>
      <c r="C351" s="439" t="s">
        <v>162</v>
      </c>
      <c r="D351" s="271">
        <v>92.741600000000005</v>
      </c>
      <c r="E351" s="271"/>
      <c r="F351" s="271" t="s">
        <v>527</v>
      </c>
      <c r="G351" s="271">
        <v>8.75</v>
      </c>
      <c r="H351" s="271">
        <v>8.7889999999999997</v>
      </c>
      <c r="I351" s="440" t="s">
        <v>163</v>
      </c>
      <c r="J351" s="274">
        <v>250000</v>
      </c>
      <c r="K351" s="274">
        <v>250000</v>
      </c>
      <c r="L351" s="274">
        <v>231854.19</v>
      </c>
      <c r="M351" s="295">
        <v>1</v>
      </c>
    </row>
    <row r="352" spans="2:13" s="87" customFormat="1" ht="28.5" x14ac:dyDescent="0.8">
      <c r="B352" s="294" t="s">
        <v>193</v>
      </c>
      <c r="C352" s="439" t="s">
        <v>162</v>
      </c>
      <c r="D352" s="271">
        <v>92.533000000000001</v>
      </c>
      <c r="E352" s="271"/>
      <c r="F352" s="271" t="s">
        <v>327</v>
      </c>
      <c r="G352" s="271">
        <v>8.75</v>
      </c>
      <c r="H352" s="271">
        <v>8.7789999999999999</v>
      </c>
      <c r="I352" s="440" t="s">
        <v>163</v>
      </c>
      <c r="J352" s="274">
        <v>100000</v>
      </c>
      <c r="K352" s="274">
        <v>100000</v>
      </c>
      <c r="L352" s="274">
        <v>92533.09</v>
      </c>
      <c r="M352" s="295">
        <v>1</v>
      </c>
    </row>
    <row r="353" spans="2:13" s="87" customFormat="1" ht="28.5" x14ac:dyDescent="0.8">
      <c r="B353" s="294" t="s">
        <v>194</v>
      </c>
      <c r="C353" s="439" t="s">
        <v>162</v>
      </c>
      <c r="D353" s="271">
        <v>98.109300000000005</v>
      </c>
      <c r="E353" s="271"/>
      <c r="F353" s="271" t="s">
        <v>525</v>
      </c>
      <c r="G353" s="271">
        <v>6.25</v>
      </c>
      <c r="H353" s="271">
        <v>6.3860000000000001</v>
      </c>
      <c r="I353" s="440" t="s">
        <v>163</v>
      </c>
      <c r="J353" s="274">
        <v>30000</v>
      </c>
      <c r="K353" s="274">
        <v>30000</v>
      </c>
      <c r="L353" s="274">
        <v>29432.81</v>
      </c>
      <c r="M353" s="295">
        <v>1</v>
      </c>
    </row>
    <row r="354" spans="2:13" s="87" customFormat="1" ht="28.5" x14ac:dyDescent="0.8">
      <c r="B354" s="294" t="s">
        <v>194</v>
      </c>
      <c r="C354" s="439" t="s">
        <v>162</v>
      </c>
      <c r="D354" s="271">
        <v>97.999099999999999</v>
      </c>
      <c r="E354" s="271"/>
      <c r="F354" s="271" t="s">
        <v>387</v>
      </c>
      <c r="G354" s="271">
        <v>7.5</v>
      </c>
      <c r="H354" s="271">
        <v>7.7069999999999999</v>
      </c>
      <c r="I354" s="440" t="s">
        <v>163</v>
      </c>
      <c r="J354" s="274">
        <v>400000</v>
      </c>
      <c r="K354" s="274">
        <v>400000</v>
      </c>
      <c r="L354" s="274">
        <v>391996.73</v>
      </c>
      <c r="M354" s="295">
        <v>2</v>
      </c>
    </row>
    <row r="355" spans="2:13" s="87" customFormat="1" ht="28.5" x14ac:dyDescent="0.8">
      <c r="B355" s="294" t="s">
        <v>194</v>
      </c>
      <c r="C355" s="439" t="s">
        <v>162</v>
      </c>
      <c r="D355" s="271">
        <v>97.959100000000007</v>
      </c>
      <c r="E355" s="271"/>
      <c r="F355" s="271" t="s">
        <v>315</v>
      </c>
      <c r="G355" s="271">
        <v>7.5</v>
      </c>
      <c r="H355" s="271">
        <v>7.7049999999999992</v>
      </c>
      <c r="I355" s="440" t="s">
        <v>163</v>
      </c>
      <c r="J355" s="274">
        <v>600000</v>
      </c>
      <c r="K355" s="274">
        <v>600000</v>
      </c>
      <c r="L355" s="274">
        <v>587755.1</v>
      </c>
      <c r="M355" s="295">
        <v>2</v>
      </c>
    </row>
    <row r="356" spans="2:13" s="87" customFormat="1" ht="28.5" x14ac:dyDescent="0.8">
      <c r="B356" s="294" t="s">
        <v>194</v>
      </c>
      <c r="C356" s="439" t="s">
        <v>162</v>
      </c>
      <c r="D356" s="271">
        <v>97.899199999999993</v>
      </c>
      <c r="E356" s="271"/>
      <c r="F356" s="271" t="s">
        <v>256</v>
      </c>
      <c r="G356" s="271">
        <v>7.5</v>
      </c>
      <c r="H356" s="271">
        <v>7.7020000000000008</v>
      </c>
      <c r="I356" s="440" t="s">
        <v>163</v>
      </c>
      <c r="J356" s="274">
        <v>40000</v>
      </c>
      <c r="K356" s="274">
        <v>40000</v>
      </c>
      <c r="L356" s="274">
        <v>39159.699999999997</v>
      </c>
      <c r="M356" s="295">
        <v>1</v>
      </c>
    </row>
    <row r="357" spans="2:13" s="87" customFormat="1" ht="28.5" x14ac:dyDescent="0.8">
      <c r="B357" s="294" t="s">
        <v>194</v>
      </c>
      <c r="C357" s="439" t="s">
        <v>162</v>
      </c>
      <c r="D357" s="271">
        <v>93.077299999999994</v>
      </c>
      <c r="E357" s="271"/>
      <c r="F357" s="271" t="s">
        <v>178</v>
      </c>
      <c r="G357" s="271">
        <v>7.5</v>
      </c>
      <c r="H357" s="271">
        <v>7.5020000000000007</v>
      </c>
      <c r="I357" s="440" t="s">
        <v>163</v>
      </c>
      <c r="J357" s="274">
        <v>100000</v>
      </c>
      <c r="K357" s="274">
        <v>100000</v>
      </c>
      <c r="L357" s="274">
        <v>93077.37</v>
      </c>
      <c r="M357" s="295">
        <v>1</v>
      </c>
    </row>
    <row r="358" spans="2:13" s="87" customFormat="1" ht="28.5" x14ac:dyDescent="0.8">
      <c r="B358" s="294" t="s">
        <v>194</v>
      </c>
      <c r="C358" s="439" t="s">
        <v>162</v>
      </c>
      <c r="D358" s="271">
        <v>93.041200000000003</v>
      </c>
      <c r="E358" s="271"/>
      <c r="F358" s="271" t="s">
        <v>179</v>
      </c>
      <c r="G358" s="271">
        <v>7.5</v>
      </c>
      <c r="H358" s="271">
        <v>7.5</v>
      </c>
      <c r="I358" s="440" t="s">
        <v>163</v>
      </c>
      <c r="J358" s="274">
        <v>400000</v>
      </c>
      <c r="K358" s="274">
        <v>400000</v>
      </c>
      <c r="L358" s="274">
        <v>372165.15</v>
      </c>
      <c r="M358" s="295">
        <v>1</v>
      </c>
    </row>
    <row r="359" spans="2:13" s="87" customFormat="1" ht="28.5" x14ac:dyDescent="0.8">
      <c r="B359" s="294" t="s">
        <v>528</v>
      </c>
      <c r="C359" s="439" t="s">
        <v>162</v>
      </c>
      <c r="D359" s="271">
        <v>97.147599999999997</v>
      </c>
      <c r="E359" s="271"/>
      <c r="F359" s="271" t="s">
        <v>372</v>
      </c>
      <c r="G359" s="271">
        <v>7</v>
      </c>
      <c r="H359" s="271">
        <v>7.1419999999999995</v>
      </c>
      <c r="I359" s="440" t="s">
        <v>163</v>
      </c>
      <c r="J359" s="274">
        <v>1000000</v>
      </c>
      <c r="K359" s="274">
        <v>1000000</v>
      </c>
      <c r="L359" s="274">
        <v>971476.37</v>
      </c>
      <c r="M359" s="295">
        <v>1</v>
      </c>
    </row>
    <row r="360" spans="2:13" s="87" customFormat="1" ht="28.5" x14ac:dyDescent="0.8">
      <c r="B360" s="294" t="s">
        <v>528</v>
      </c>
      <c r="C360" s="439" t="s">
        <v>162</v>
      </c>
      <c r="D360" s="271">
        <v>97.037599999999998</v>
      </c>
      <c r="E360" s="271"/>
      <c r="F360" s="271" t="s">
        <v>529</v>
      </c>
      <c r="G360" s="271">
        <v>7</v>
      </c>
      <c r="H360" s="271">
        <v>7.1379999999999999</v>
      </c>
      <c r="I360" s="440" t="s">
        <v>163</v>
      </c>
      <c r="J360" s="274">
        <v>50000</v>
      </c>
      <c r="K360" s="274">
        <v>50000</v>
      </c>
      <c r="L360" s="274">
        <v>48518.83</v>
      </c>
      <c r="M360" s="295">
        <v>1</v>
      </c>
    </row>
    <row r="361" spans="2:13" s="87" customFormat="1" ht="28.5" x14ac:dyDescent="0.8">
      <c r="B361" s="294" t="s">
        <v>530</v>
      </c>
      <c r="C361" s="439" t="s">
        <v>162</v>
      </c>
      <c r="D361" s="271">
        <v>96.735100000000003</v>
      </c>
      <c r="E361" s="271"/>
      <c r="F361" s="271" t="s">
        <v>296</v>
      </c>
      <c r="G361" s="271">
        <v>9</v>
      </c>
      <c r="H361" s="271">
        <v>9.254999999999999</v>
      </c>
      <c r="I361" s="440" t="s">
        <v>163</v>
      </c>
      <c r="J361" s="274">
        <v>70000</v>
      </c>
      <c r="K361" s="274">
        <v>70000</v>
      </c>
      <c r="L361" s="274">
        <v>67714.63</v>
      </c>
      <c r="M361" s="295">
        <v>1</v>
      </c>
    </row>
    <row r="362" spans="2:13" s="87" customFormat="1" ht="28.5" x14ac:dyDescent="0.8">
      <c r="B362" s="294" t="s">
        <v>336</v>
      </c>
      <c r="C362" s="439" t="s">
        <v>162</v>
      </c>
      <c r="D362" s="271">
        <v>99.764399999999995</v>
      </c>
      <c r="E362" s="271"/>
      <c r="F362" s="271" t="s">
        <v>379</v>
      </c>
      <c r="G362" s="271">
        <v>8.5</v>
      </c>
      <c r="H362" s="271">
        <v>8.86</v>
      </c>
      <c r="I362" s="440" t="s">
        <v>163</v>
      </c>
      <c r="J362" s="274">
        <v>3041</v>
      </c>
      <c r="K362" s="274">
        <v>3041</v>
      </c>
      <c r="L362" s="274">
        <v>3033.84</v>
      </c>
      <c r="M362" s="295">
        <v>1</v>
      </c>
    </row>
    <row r="363" spans="2:13" s="87" customFormat="1" ht="28.5" x14ac:dyDescent="0.8">
      <c r="B363" s="294" t="s">
        <v>196</v>
      </c>
      <c r="C363" s="439" t="s">
        <v>162</v>
      </c>
      <c r="D363" s="271">
        <v>94.540199999999999</v>
      </c>
      <c r="E363" s="271"/>
      <c r="F363" s="271" t="s">
        <v>482</v>
      </c>
      <c r="G363" s="271">
        <v>9</v>
      </c>
      <c r="H363" s="271">
        <v>9.1429999999999989</v>
      </c>
      <c r="I363" s="440" t="s">
        <v>163</v>
      </c>
      <c r="J363" s="274">
        <v>10800</v>
      </c>
      <c r="K363" s="274">
        <v>10800</v>
      </c>
      <c r="L363" s="274">
        <v>10210.35</v>
      </c>
      <c r="M363" s="295">
        <v>1</v>
      </c>
    </row>
    <row r="364" spans="2:13" s="87" customFormat="1" ht="28.5" x14ac:dyDescent="0.8">
      <c r="B364" s="294" t="s">
        <v>196</v>
      </c>
      <c r="C364" s="439" t="s">
        <v>162</v>
      </c>
      <c r="D364" s="271">
        <v>95.441299999999998</v>
      </c>
      <c r="E364" s="271"/>
      <c r="F364" s="271" t="s">
        <v>174</v>
      </c>
      <c r="G364" s="271">
        <v>9.5</v>
      </c>
      <c r="H364" s="271">
        <v>9.7240000000000002</v>
      </c>
      <c r="I364" s="440" t="s">
        <v>163</v>
      </c>
      <c r="J364" s="274">
        <v>6270</v>
      </c>
      <c r="K364" s="274">
        <v>6270</v>
      </c>
      <c r="L364" s="274">
        <v>5984.17</v>
      </c>
      <c r="M364" s="295">
        <v>1</v>
      </c>
    </row>
    <row r="365" spans="2:13" s="87" customFormat="1" ht="28.5" x14ac:dyDescent="0.8">
      <c r="B365" s="294" t="s">
        <v>196</v>
      </c>
      <c r="C365" s="439" t="s">
        <v>162</v>
      </c>
      <c r="D365" s="271">
        <v>95.393199999999993</v>
      </c>
      <c r="E365" s="271"/>
      <c r="F365" s="271" t="s">
        <v>278</v>
      </c>
      <c r="G365" s="271">
        <v>9.5</v>
      </c>
      <c r="H365" s="271">
        <v>9.7210000000000001</v>
      </c>
      <c r="I365" s="440" t="s">
        <v>163</v>
      </c>
      <c r="J365" s="274">
        <v>12551</v>
      </c>
      <c r="K365" s="274">
        <v>12551</v>
      </c>
      <c r="L365" s="274">
        <v>11972.81</v>
      </c>
      <c r="M365" s="295">
        <v>1</v>
      </c>
    </row>
    <row r="366" spans="2:13" s="87" customFormat="1" ht="28.5" x14ac:dyDescent="0.8">
      <c r="B366" s="294" t="s">
        <v>196</v>
      </c>
      <c r="C366" s="439" t="s">
        <v>162</v>
      </c>
      <c r="D366" s="271">
        <v>94.986800000000002</v>
      </c>
      <c r="E366" s="271"/>
      <c r="F366" s="271" t="s">
        <v>531</v>
      </c>
      <c r="G366" s="271">
        <v>9.5</v>
      </c>
      <c r="H366" s="271">
        <v>9.6989999999999998</v>
      </c>
      <c r="I366" s="440" t="s">
        <v>163</v>
      </c>
      <c r="J366" s="274">
        <v>52500</v>
      </c>
      <c r="K366" s="274">
        <v>52500</v>
      </c>
      <c r="L366" s="274">
        <v>49868.07</v>
      </c>
      <c r="M366" s="295">
        <v>1</v>
      </c>
    </row>
    <row r="367" spans="2:13" s="87" customFormat="1" ht="28.5" x14ac:dyDescent="0.8">
      <c r="B367" s="294" t="s">
        <v>196</v>
      </c>
      <c r="C367" s="439" t="s">
        <v>162</v>
      </c>
      <c r="D367" s="271">
        <v>94.583699999999993</v>
      </c>
      <c r="E367" s="271"/>
      <c r="F367" s="271" t="s">
        <v>532</v>
      </c>
      <c r="G367" s="271">
        <v>9.5</v>
      </c>
      <c r="H367" s="271">
        <v>9.6780000000000008</v>
      </c>
      <c r="I367" s="440" t="s">
        <v>163</v>
      </c>
      <c r="J367" s="274">
        <v>44157</v>
      </c>
      <c r="K367" s="274">
        <v>44157</v>
      </c>
      <c r="L367" s="274">
        <v>41765.35</v>
      </c>
      <c r="M367" s="295">
        <v>1</v>
      </c>
    </row>
    <row r="368" spans="2:13" s="87" customFormat="1" ht="28.5" x14ac:dyDescent="0.8">
      <c r="B368" s="294" t="s">
        <v>196</v>
      </c>
      <c r="C368" s="439" t="s">
        <v>162</v>
      </c>
      <c r="D368" s="271">
        <v>94.560100000000006</v>
      </c>
      <c r="E368" s="271"/>
      <c r="F368" s="271" t="s">
        <v>533</v>
      </c>
      <c r="G368" s="271">
        <v>9.5</v>
      </c>
      <c r="H368" s="271">
        <v>9.6760000000000002</v>
      </c>
      <c r="I368" s="440" t="s">
        <v>163</v>
      </c>
      <c r="J368" s="274">
        <v>59855</v>
      </c>
      <c r="K368" s="274">
        <v>59855</v>
      </c>
      <c r="L368" s="274">
        <v>56598.99</v>
      </c>
      <c r="M368" s="295">
        <v>1</v>
      </c>
    </row>
    <row r="369" spans="2:13" s="87" customFormat="1" ht="28.5" x14ac:dyDescent="0.8">
      <c r="B369" s="294" t="s">
        <v>196</v>
      </c>
      <c r="C369" s="439" t="s">
        <v>162</v>
      </c>
      <c r="D369" s="271">
        <v>94.489400000000003</v>
      </c>
      <c r="E369" s="271"/>
      <c r="F369" s="271" t="s">
        <v>534</v>
      </c>
      <c r="G369" s="271">
        <v>9.5</v>
      </c>
      <c r="H369" s="271">
        <v>9.673</v>
      </c>
      <c r="I369" s="440" t="s">
        <v>163</v>
      </c>
      <c r="J369" s="274">
        <v>2929</v>
      </c>
      <c r="K369" s="274">
        <v>2929</v>
      </c>
      <c r="L369" s="274">
        <v>2767.6</v>
      </c>
      <c r="M369" s="295">
        <v>1</v>
      </c>
    </row>
    <row r="370" spans="2:13" s="87" customFormat="1" ht="28.5" x14ac:dyDescent="0.8">
      <c r="B370" s="294" t="s">
        <v>196</v>
      </c>
      <c r="C370" s="439" t="s">
        <v>162</v>
      </c>
      <c r="D370" s="271">
        <v>94.442300000000003</v>
      </c>
      <c r="E370" s="271"/>
      <c r="F370" s="271" t="s">
        <v>535</v>
      </c>
      <c r="G370" s="271">
        <v>9.5</v>
      </c>
      <c r="H370" s="271">
        <v>9.67</v>
      </c>
      <c r="I370" s="440" t="s">
        <v>163</v>
      </c>
      <c r="J370" s="274">
        <v>33469</v>
      </c>
      <c r="K370" s="274">
        <v>33469</v>
      </c>
      <c r="L370" s="274">
        <v>31608.9</v>
      </c>
      <c r="M370" s="295">
        <v>2</v>
      </c>
    </row>
    <row r="371" spans="2:13" s="87" customFormat="1" ht="28.5" x14ac:dyDescent="0.8">
      <c r="B371" s="294" t="s">
        <v>196</v>
      </c>
      <c r="C371" s="439" t="s">
        <v>162</v>
      </c>
      <c r="D371" s="271">
        <v>94.348200000000006</v>
      </c>
      <c r="E371" s="271"/>
      <c r="F371" s="271" t="s">
        <v>536</v>
      </c>
      <c r="G371" s="271">
        <v>9.5</v>
      </c>
      <c r="H371" s="271">
        <v>9.6649999999999991</v>
      </c>
      <c r="I371" s="440" t="s">
        <v>163</v>
      </c>
      <c r="J371" s="274">
        <v>6344</v>
      </c>
      <c r="K371" s="274">
        <v>6344</v>
      </c>
      <c r="L371" s="274">
        <v>5985.45</v>
      </c>
      <c r="M371" s="295">
        <v>1</v>
      </c>
    </row>
    <row r="372" spans="2:13" s="87" customFormat="1" ht="28.5" x14ac:dyDescent="0.8">
      <c r="B372" s="294" t="s">
        <v>196</v>
      </c>
      <c r="C372" s="439" t="s">
        <v>162</v>
      </c>
      <c r="D372" s="271">
        <v>94.277799999999999</v>
      </c>
      <c r="E372" s="271"/>
      <c r="F372" s="271" t="s">
        <v>356</v>
      </c>
      <c r="G372" s="271">
        <v>9.5</v>
      </c>
      <c r="H372" s="271">
        <v>9.6609999999999996</v>
      </c>
      <c r="I372" s="440" t="s">
        <v>163</v>
      </c>
      <c r="J372" s="274">
        <v>26075</v>
      </c>
      <c r="K372" s="274">
        <v>26075</v>
      </c>
      <c r="L372" s="274">
        <v>24582.95</v>
      </c>
      <c r="M372" s="295">
        <v>1</v>
      </c>
    </row>
    <row r="373" spans="2:13" s="87" customFormat="1" ht="28.5" x14ac:dyDescent="0.8">
      <c r="B373" s="294" t="s">
        <v>537</v>
      </c>
      <c r="C373" s="439" t="s">
        <v>162</v>
      </c>
      <c r="D373" s="271">
        <v>95.923199999999994</v>
      </c>
      <c r="E373" s="271"/>
      <c r="F373" s="271" t="s">
        <v>177</v>
      </c>
      <c r="G373" s="271">
        <v>8.5</v>
      </c>
      <c r="H373" s="271">
        <v>8.68</v>
      </c>
      <c r="I373" s="440" t="s">
        <v>163</v>
      </c>
      <c r="J373" s="274">
        <v>5264.59</v>
      </c>
      <c r="K373" s="274">
        <v>5264.59</v>
      </c>
      <c r="L373" s="274">
        <v>5049.97</v>
      </c>
      <c r="M373" s="295">
        <v>1</v>
      </c>
    </row>
    <row r="374" spans="2:13" s="87" customFormat="1" ht="28.5" x14ac:dyDescent="0.8">
      <c r="B374" s="294" t="s">
        <v>537</v>
      </c>
      <c r="C374" s="439" t="s">
        <v>162</v>
      </c>
      <c r="D374" s="271">
        <v>91.721999999999994</v>
      </c>
      <c r="E374" s="271"/>
      <c r="F374" s="271" t="s">
        <v>307</v>
      </c>
      <c r="G374" s="271">
        <v>9</v>
      </c>
      <c r="H374" s="271">
        <v>8.9980000000000011</v>
      </c>
      <c r="I374" s="440" t="s">
        <v>163</v>
      </c>
      <c r="J374" s="274">
        <v>5680</v>
      </c>
      <c r="K374" s="274">
        <v>5680</v>
      </c>
      <c r="L374" s="274">
        <v>5209.8100000000004</v>
      </c>
      <c r="M374" s="295">
        <v>1</v>
      </c>
    </row>
    <row r="375" spans="2:13" s="87" customFormat="1" ht="28.5" x14ac:dyDescent="0.8">
      <c r="B375" s="294" t="s">
        <v>273</v>
      </c>
      <c r="C375" s="439" t="s">
        <v>162</v>
      </c>
      <c r="D375" s="271">
        <v>98.887500000000003</v>
      </c>
      <c r="E375" s="271"/>
      <c r="F375" s="271" t="s">
        <v>201</v>
      </c>
      <c r="G375" s="271">
        <v>4.5</v>
      </c>
      <c r="H375" s="271">
        <v>4.5760000000000005</v>
      </c>
      <c r="I375" s="440" t="s">
        <v>163</v>
      </c>
      <c r="J375" s="274">
        <v>200000</v>
      </c>
      <c r="K375" s="274">
        <v>200000</v>
      </c>
      <c r="L375" s="274">
        <v>197775.03</v>
      </c>
      <c r="M375" s="295">
        <v>1</v>
      </c>
    </row>
    <row r="376" spans="2:13" s="87" customFormat="1" ht="28.5" x14ac:dyDescent="0.8">
      <c r="B376" s="294" t="s">
        <v>273</v>
      </c>
      <c r="C376" s="439" t="s">
        <v>162</v>
      </c>
      <c r="D376" s="271">
        <v>98.875200000000007</v>
      </c>
      <c r="E376" s="271"/>
      <c r="F376" s="271" t="s">
        <v>173</v>
      </c>
      <c r="G376" s="271">
        <v>4.5</v>
      </c>
      <c r="H376" s="271">
        <v>4.5760000000000005</v>
      </c>
      <c r="I376" s="440" t="s">
        <v>163</v>
      </c>
      <c r="J376" s="274">
        <v>350000</v>
      </c>
      <c r="K376" s="274">
        <v>350000</v>
      </c>
      <c r="L376" s="274">
        <v>346063.53</v>
      </c>
      <c r="M376" s="295">
        <v>1</v>
      </c>
    </row>
    <row r="377" spans="2:13" s="87" customFormat="1" ht="28.5" x14ac:dyDescent="0.8">
      <c r="B377" s="294" t="s">
        <v>204</v>
      </c>
      <c r="C377" s="439" t="s">
        <v>162</v>
      </c>
      <c r="D377" s="271">
        <v>99.764399999999995</v>
      </c>
      <c r="E377" s="271"/>
      <c r="F377" s="271" t="s">
        <v>379</v>
      </c>
      <c r="G377" s="271">
        <v>8.5</v>
      </c>
      <c r="H377" s="271">
        <v>8.86</v>
      </c>
      <c r="I377" s="440" t="s">
        <v>163</v>
      </c>
      <c r="J377" s="274">
        <v>8125</v>
      </c>
      <c r="K377" s="274">
        <v>8125</v>
      </c>
      <c r="L377" s="274">
        <v>8105.86</v>
      </c>
      <c r="M377" s="295">
        <v>1</v>
      </c>
    </row>
    <row r="378" spans="2:13" s="87" customFormat="1" ht="28.5" x14ac:dyDescent="0.8">
      <c r="B378" s="294" t="s">
        <v>204</v>
      </c>
      <c r="C378" s="439" t="s">
        <v>162</v>
      </c>
      <c r="D378" s="271">
        <v>99.255499999999998</v>
      </c>
      <c r="E378" s="271"/>
      <c r="F378" s="271" t="s">
        <v>234</v>
      </c>
      <c r="G378" s="271">
        <v>9</v>
      </c>
      <c r="H378" s="271">
        <v>9.379999999999999</v>
      </c>
      <c r="I378" s="440" t="s">
        <v>163</v>
      </c>
      <c r="J378" s="274">
        <v>69193</v>
      </c>
      <c r="K378" s="274">
        <v>69193</v>
      </c>
      <c r="L378" s="274">
        <v>68677.919999999998</v>
      </c>
      <c r="M378" s="295">
        <v>1</v>
      </c>
    </row>
    <row r="379" spans="2:13" s="87" customFormat="1" ht="28.5" x14ac:dyDescent="0.8">
      <c r="B379" s="294" t="s">
        <v>204</v>
      </c>
      <c r="C379" s="439" t="s">
        <v>162</v>
      </c>
      <c r="D379" s="271">
        <v>97.799499999999995</v>
      </c>
      <c r="E379" s="271"/>
      <c r="F379" s="271" t="s">
        <v>201</v>
      </c>
      <c r="G379" s="271">
        <v>9</v>
      </c>
      <c r="H379" s="271">
        <v>9.3079999999999998</v>
      </c>
      <c r="I379" s="440" t="s">
        <v>163</v>
      </c>
      <c r="J379" s="274">
        <v>200000</v>
      </c>
      <c r="K379" s="274">
        <v>200000</v>
      </c>
      <c r="L379" s="274">
        <v>195599.02</v>
      </c>
      <c r="M379" s="295">
        <v>1</v>
      </c>
    </row>
    <row r="380" spans="2:13" s="87" customFormat="1" ht="28.5" x14ac:dyDescent="0.8">
      <c r="B380" s="294" t="s">
        <v>204</v>
      </c>
      <c r="C380" s="439" t="s">
        <v>162</v>
      </c>
      <c r="D380" s="271">
        <v>98.406899999999993</v>
      </c>
      <c r="E380" s="271"/>
      <c r="F380" s="271" t="s">
        <v>393</v>
      </c>
      <c r="G380" s="271">
        <v>9.4</v>
      </c>
      <c r="H380" s="271">
        <v>9.7729999999999997</v>
      </c>
      <c r="I380" s="440" t="s">
        <v>163</v>
      </c>
      <c r="J380" s="274">
        <v>200000</v>
      </c>
      <c r="K380" s="274">
        <v>200000</v>
      </c>
      <c r="L380" s="274">
        <v>196813.8</v>
      </c>
      <c r="M380" s="295">
        <v>2</v>
      </c>
    </row>
    <row r="381" spans="2:13" s="87" customFormat="1" ht="28.5" x14ac:dyDescent="0.8">
      <c r="B381" s="294" t="s">
        <v>204</v>
      </c>
      <c r="C381" s="439" t="s">
        <v>162</v>
      </c>
      <c r="D381" s="271">
        <v>98.441299999999998</v>
      </c>
      <c r="E381" s="271"/>
      <c r="F381" s="271" t="s">
        <v>382</v>
      </c>
      <c r="G381" s="271">
        <v>9.5</v>
      </c>
      <c r="H381" s="271">
        <v>9.8840000000000003</v>
      </c>
      <c r="I381" s="440" t="s">
        <v>163</v>
      </c>
      <c r="J381" s="274">
        <v>100000</v>
      </c>
      <c r="K381" s="274">
        <v>100000</v>
      </c>
      <c r="L381" s="274">
        <v>98441.35</v>
      </c>
      <c r="M381" s="295">
        <v>1</v>
      </c>
    </row>
    <row r="382" spans="2:13" s="87" customFormat="1" ht="28.5" x14ac:dyDescent="0.8">
      <c r="B382" s="294" t="s">
        <v>204</v>
      </c>
      <c r="C382" s="439" t="s">
        <v>162</v>
      </c>
      <c r="D382" s="271">
        <v>97.68</v>
      </c>
      <c r="E382" s="271"/>
      <c r="F382" s="271" t="s">
        <v>201</v>
      </c>
      <c r="G382" s="271">
        <v>9.5</v>
      </c>
      <c r="H382" s="271">
        <v>9.843</v>
      </c>
      <c r="I382" s="440" t="s">
        <v>163</v>
      </c>
      <c r="J382" s="274">
        <v>200000</v>
      </c>
      <c r="K382" s="274">
        <v>200000</v>
      </c>
      <c r="L382" s="274">
        <v>195360.2</v>
      </c>
      <c r="M382" s="295">
        <v>1</v>
      </c>
    </row>
    <row r="383" spans="2:13" s="87" customFormat="1" ht="28.5" x14ac:dyDescent="0.8">
      <c r="B383" s="294" t="s">
        <v>204</v>
      </c>
      <c r="C383" s="439" t="s">
        <v>162</v>
      </c>
      <c r="D383" s="271">
        <v>97.654899999999998</v>
      </c>
      <c r="E383" s="271"/>
      <c r="F383" s="271" t="s">
        <v>173</v>
      </c>
      <c r="G383" s="271">
        <v>9.5</v>
      </c>
      <c r="H383" s="271">
        <v>9.8419999999999987</v>
      </c>
      <c r="I383" s="440" t="s">
        <v>163</v>
      </c>
      <c r="J383" s="274">
        <v>490000</v>
      </c>
      <c r="K383" s="274">
        <v>490000</v>
      </c>
      <c r="L383" s="274">
        <v>478509.14</v>
      </c>
      <c r="M383" s="295">
        <v>2</v>
      </c>
    </row>
    <row r="384" spans="2:13" s="87" customFormat="1" ht="28.5" x14ac:dyDescent="0.8">
      <c r="B384" s="294" t="s">
        <v>204</v>
      </c>
      <c r="C384" s="439" t="s">
        <v>162</v>
      </c>
      <c r="D384" s="271">
        <v>97.579400000000007</v>
      </c>
      <c r="E384" s="271"/>
      <c r="F384" s="271" t="s">
        <v>167</v>
      </c>
      <c r="G384" s="271">
        <v>9.5</v>
      </c>
      <c r="H384" s="271">
        <v>9.8379999999999992</v>
      </c>
      <c r="I384" s="440" t="s">
        <v>163</v>
      </c>
      <c r="J384" s="274">
        <v>300000</v>
      </c>
      <c r="K384" s="274">
        <v>300000</v>
      </c>
      <c r="L384" s="274">
        <v>292738.46000000002</v>
      </c>
      <c r="M384" s="295">
        <v>1</v>
      </c>
    </row>
    <row r="385" spans="2:13" s="87" customFormat="1" ht="28.5" x14ac:dyDescent="0.8">
      <c r="B385" s="294" t="s">
        <v>204</v>
      </c>
      <c r="C385" s="439" t="s">
        <v>162</v>
      </c>
      <c r="D385" s="271">
        <v>97.478999999999999</v>
      </c>
      <c r="E385" s="271"/>
      <c r="F385" s="271" t="s">
        <v>387</v>
      </c>
      <c r="G385" s="271">
        <v>9.5</v>
      </c>
      <c r="H385" s="271">
        <v>9.8330000000000002</v>
      </c>
      <c r="I385" s="440" t="s">
        <v>163</v>
      </c>
      <c r="J385" s="274">
        <v>200000</v>
      </c>
      <c r="K385" s="274">
        <v>200000</v>
      </c>
      <c r="L385" s="274">
        <v>194958.17</v>
      </c>
      <c r="M385" s="295">
        <v>1</v>
      </c>
    </row>
    <row r="386" spans="2:13" s="87" customFormat="1" ht="28.5" x14ac:dyDescent="0.8">
      <c r="B386" s="294" t="s">
        <v>204</v>
      </c>
      <c r="C386" s="439" t="s">
        <v>162</v>
      </c>
      <c r="D386" s="271">
        <v>96.930499999999995</v>
      </c>
      <c r="E386" s="271"/>
      <c r="F386" s="271" t="s">
        <v>200</v>
      </c>
      <c r="G386" s="271">
        <v>9.5</v>
      </c>
      <c r="H386" s="271">
        <v>9.8040000000000003</v>
      </c>
      <c r="I386" s="440" t="s">
        <v>163</v>
      </c>
      <c r="J386" s="274">
        <v>200000</v>
      </c>
      <c r="K386" s="274">
        <v>200000</v>
      </c>
      <c r="L386" s="274">
        <v>193861.07</v>
      </c>
      <c r="M386" s="295">
        <v>1</v>
      </c>
    </row>
    <row r="387" spans="2:13" s="87" customFormat="1" ht="28.5" x14ac:dyDescent="0.8">
      <c r="B387" s="294" t="s">
        <v>204</v>
      </c>
      <c r="C387" s="439" t="s">
        <v>162</v>
      </c>
      <c r="D387" s="271">
        <v>95.465299999999999</v>
      </c>
      <c r="E387" s="271"/>
      <c r="F387" s="271" t="s">
        <v>177</v>
      </c>
      <c r="G387" s="271">
        <v>9.5</v>
      </c>
      <c r="H387" s="271">
        <v>9.7249999999999996</v>
      </c>
      <c r="I387" s="440" t="s">
        <v>163</v>
      </c>
      <c r="J387" s="274">
        <v>50000</v>
      </c>
      <c r="K387" s="274">
        <v>50000</v>
      </c>
      <c r="L387" s="274">
        <v>47732.7</v>
      </c>
      <c r="M387" s="295">
        <v>1</v>
      </c>
    </row>
    <row r="388" spans="2:13" s="87" customFormat="1" ht="28.5" x14ac:dyDescent="0.8">
      <c r="B388" s="294" t="s">
        <v>204</v>
      </c>
      <c r="C388" s="439" t="s">
        <v>162</v>
      </c>
      <c r="D388" s="271">
        <v>95.441299999999998</v>
      </c>
      <c r="E388" s="271"/>
      <c r="F388" s="271" t="s">
        <v>174</v>
      </c>
      <c r="G388" s="271">
        <v>9.5</v>
      </c>
      <c r="H388" s="271">
        <v>9.7240000000000002</v>
      </c>
      <c r="I388" s="440" t="s">
        <v>163</v>
      </c>
      <c r="J388" s="274">
        <v>6270</v>
      </c>
      <c r="K388" s="274">
        <v>6270</v>
      </c>
      <c r="L388" s="274">
        <v>5984.17</v>
      </c>
      <c r="M388" s="295">
        <v>1</v>
      </c>
    </row>
    <row r="389" spans="2:13" s="87" customFormat="1" ht="28.5" x14ac:dyDescent="0.8">
      <c r="B389" s="294" t="s">
        <v>204</v>
      </c>
      <c r="C389" s="439" t="s">
        <v>162</v>
      </c>
      <c r="D389" s="271">
        <v>95.153700000000001</v>
      </c>
      <c r="E389" s="271"/>
      <c r="F389" s="271" t="s">
        <v>381</v>
      </c>
      <c r="G389" s="271">
        <v>9.5</v>
      </c>
      <c r="H389" s="271">
        <v>9.7080000000000002</v>
      </c>
      <c r="I389" s="440" t="s">
        <v>163</v>
      </c>
      <c r="J389" s="274">
        <v>4792</v>
      </c>
      <c r="K389" s="274">
        <v>4792</v>
      </c>
      <c r="L389" s="274">
        <v>4559.7700000000004</v>
      </c>
      <c r="M389" s="295">
        <v>1</v>
      </c>
    </row>
    <row r="390" spans="2:13" s="87" customFormat="1" ht="28.5" x14ac:dyDescent="0.8">
      <c r="B390" s="294" t="s">
        <v>204</v>
      </c>
      <c r="C390" s="439" t="s">
        <v>162</v>
      </c>
      <c r="D390" s="271">
        <v>94.915400000000005</v>
      </c>
      <c r="E390" s="271"/>
      <c r="F390" s="271" t="s">
        <v>386</v>
      </c>
      <c r="G390" s="271">
        <v>9.5</v>
      </c>
      <c r="H390" s="271">
        <v>9.6959999999999997</v>
      </c>
      <c r="I390" s="440" t="s">
        <v>163</v>
      </c>
      <c r="J390" s="274">
        <v>14487</v>
      </c>
      <c r="K390" s="274">
        <v>14487</v>
      </c>
      <c r="L390" s="274">
        <v>13750.4</v>
      </c>
      <c r="M390" s="295">
        <v>1</v>
      </c>
    </row>
    <row r="391" spans="2:13" s="87" customFormat="1" ht="28.5" x14ac:dyDescent="0.8">
      <c r="B391" s="294" t="s">
        <v>204</v>
      </c>
      <c r="C391" s="439" t="s">
        <v>162</v>
      </c>
      <c r="D391" s="271">
        <v>94.654600000000002</v>
      </c>
      <c r="E391" s="271"/>
      <c r="F391" s="271" t="s">
        <v>538</v>
      </c>
      <c r="G391" s="271">
        <v>9.5</v>
      </c>
      <c r="H391" s="271">
        <v>9.6809999999999992</v>
      </c>
      <c r="I391" s="440" t="s">
        <v>163</v>
      </c>
      <c r="J391" s="274">
        <v>6764</v>
      </c>
      <c r="K391" s="274">
        <v>6764</v>
      </c>
      <c r="L391" s="274">
        <v>6402.44</v>
      </c>
      <c r="M391" s="295">
        <v>1</v>
      </c>
    </row>
    <row r="392" spans="2:13" s="87" customFormat="1" ht="28.5" x14ac:dyDescent="0.8">
      <c r="B392" s="294" t="s">
        <v>204</v>
      </c>
      <c r="C392" s="439" t="s">
        <v>162</v>
      </c>
      <c r="D392" s="271">
        <v>94.583699999999993</v>
      </c>
      <c r="E392" s="271"/>
      <c r="F392" s="271" t="s">
        <v>532</v>
      </c>
      <c r="G392" s="271">
        <v>9.5</v>
      </c>
      <c r="H392" s="271">
        <v>9.6780000000000008</v>
      </c>
      <c r="I392" s="440" t="s">
        <v>163</v>
      </c>
      <c r="J392" s="274">
        <v>132940</v>
      </c>
      <c r="K392" s="274">
        <v>132940</v>
      </c>
      <c r="L392" s="274">
        <v>125739.66</v>
      </c>
      <c r="M392" s="295">
        <v>1</v>
      </c>
    </row>
    <row r="393" spans="2:13" s="87" customFormat="1" ht="28.5" x14ac:dyDescent="0.8">
      <c r="B393" s="294" t="s">
        <v>204</v>
      </c>
      <c r="C393" s="439" t="s">
        <v>162</v>
      </c>
      <c r="D393" s="271">
        <v>91.456400000000002</v>
      </c>
      <c r="E393" s="271"/>
      <c r="F393" s="271" t="s">
        <v>260</v>
      </c>
      <c r="G393" s="271">
        <v>9.5</v>
      </c>
      <c r="H393" s="271">
        <v>9.5069999999999997</v>
      </c>
      <c r="I393" s="440" t="s">
        <v>163</v>
      </c>
      <c r="J393" s="274">
        <v>5468</v>
      </c>
      <c r="K393" s="274">
        <v>5468</v>
      </c>
      <c r="L393" s="274">
        <v>5000.84</v>
      </c>
      <c r="M393" s="295">
        <v>1</v>
      </c>
    </row>
    <row r="394" spans="2:13" s="87" customFormat="1" ht="28.5" x14ac:dyDescent="0.8">
      <c r="B394" s="294" t="s">
        <v>204</v>
      </c>
      <c r="C394" s="439" t="s">
        <v>162</v>
      </c>
      <c r="D394" s="271">
        <v>89.452100000000002</v>
      </c>
      <c r="E394" s="271"/>
      <c r="F394" s="271" t="s">
        <v>326</v>
      </c>
      <c r="G394" s="271">
        <v>15</v>
      </c>
      <c r="H394" s="271">
        <v>15.234</v>
      </c>
      <c r="I394" s="440" t="s">
        <v>163</v>
      </c>
      <c r="J394" s="274">
        <v>43454</v>
      </c>
      <c r="K394" s="274">
        <v>43454</v>
      </c>
      <c r="L394" s="274">
        <v>38870.519999999997</v>
      </c>
      <c r="M394" s="295">
        <v>1</v>
      </c>
    </row>
    <row r="395" spans="2:13" s="87" customFormat="1" ht="28.5" x14ac:dyDescent="0.8">
      <c r="B395" s="294" t="s">
        <v>383</v>
      </c>
      <c r="C395" s="439" t="s">
        <v>162</v>
      </c>
      <c r="D395" s="271">
        <v>99.068700000000007</v>
      </c>
      <c r="E395" s="271"/>
      <c r="F395" s="271" t="s">
        <v>280</v>
      </c>
      <c r="G395" s="271">
        <v>7.8697999999999997</v>
      </c>
      <c r="H395" s="271">
        <v>8.1470000000000002</v>
      </c>
      <c r="I395" s="440" t="s">
        <v>163</v>
      </c>
      <c r="J395" s="274">
        <v>200000</v>
      </c>
      <c r="K395" s="274">
        <v>200000</v>
      </c>
      <c r="L395" s="274">
        <v>198137.5</v>
      </c>
      <c r="M395" s="295">
        <v>1</v>
      </c>
    </row>
    <row r="396" spans="2:13" s="87" customFormat="1" ht="28.5" x14ac:dyDescent="0.8">
      <c r="B396" s="294" t="s">
        <v>320</v>
      </c>
      <c r="C396" s="439" t="s">
        <v>162</v>
      </c>
      <c r="D396" s="271">
        <v>98.562600000000003</v>
      </c>
      <c r="E396" s="271"/>
      <c r="F396" s="271" t="s">
        <v>302</v>
      </c>
      <c r="G396" s="271">
        <v>7</v>
      </c>
      <c r="H396" s="271">
        <v>7.1959999999999997</v>
      </c>
      <c r="I396" s="440" t="s">
        <v>163</v>
      </c>
      <c r="J396" s="274">
        <v>10137</v>
      </c>
      <c r="K396" s="274">
        <v>10137</v>
      </c>
      <c r="L396" s="274">
        <v>9991.2900000000009</v>
      </c>
      <c r="M396" s="295">
        <v>1</v>
      </c>
    </row>
    <row r="397" spans="2:13" s="87" customFormat="1" ht="28.5" x14ac:dyDescent="0.8">
      <c r="B397" s="294" t="s">
        <v>320</v>
      </c>
      <c r="C397" s="439" t="s">
        <v>162</v>
      </c>
      <c r="D397" s="271">
        <v>98.360600000000005</v>
      </c>
      <c r="E397" s="271"/>
      <c r="F397" s="271" t="s">
        <v>302</v>
      </c>
      <c r="G397" s="271">
        <v>8</v>
      </c>
      <c r="H397" s="271">
        <v>8.2569999999999997</v>
      </c>
      <c r="I397" s="440" t="s">
        <v>163</v>
      </c>
      <c r="J397" s="274">
        <v>15410</v>
      </c>
      <c r="K397" s="274">
        <v>15410</v>
      </c>
      <c r="L397" s="274">
        <v>15157.38</v>
      </c>
      <c r="M397" s="295">
        <v>1</v>
      </c>
    </row>
    <row r="398" spans="2:13" s="87" customFormat="1" ht="28.5" x14ac:dyDescent="0.8">
      <c r="B398" s="294" t="s">
        <v>275</v>
      </c>
      <c r="C398" s="439" t="s">
        <v>162</v>
      </c>
      <c r="D398" s="271">
        <v>96.936999999999998</v>
      </c>
      <c r="E398" s="271"/>
      <c r="F398" s="271" t="s">
        <v>175</v>
      </c>
      <c r="G398" s="271">
        <v>6.25</v>
      </c>
      <c r="H398" s="271">
        <v>6.3460000000000001</v>
      </c>
      <c r="I398" s="440" t="s">
        <v>163</v>
      </c>
      <c r="J398" s="274">
        <v>13600</v>
      </c>
      <c r="K398" s="274">
        <v>13600</v>
      </c>
      <c r="L398" s="274">
        <v>13183.44</v>
      </c>
      <c r="M398" s="295">
        <v>1</v>
      </c>
    </row>
    <row r="399" spans="2:13" s="87" customFormat="1" ht="28.5" x14ac:dyDescent="0.8">
      <c r="B399" s="294" t="s">
        <v>275</v>
      </c>
      <c r="C399" s="439" t="s">
        <v>162</v>
      </c>
      <c r="D399" s="271">
        <v>93.474900000000005</v>
      </c>
      <c r="E399" s="271"/>
      <c r="F399" s="271" t="s">
        <v>179</v>
      </c>
      <c r="G399" s="271">
        <v>7</v>
      </c>
      <c r="H399" s="271">
        <v>7.0000000000000009</v>
      </c>
      <c r="I399" s="440" t="s">
        <v>163</v>
      </c>
      <c r="J399" s="274">
        <v>350000</v>
      </c>
      <c r="K399" s="274">
        <v>350000</v>
      </c>
      <c r="L399" s="274">
        <v>327162.26</v>
      </c>
      <c r="M399" s="295">
        <v>1</v>
      </c>
    </row>
    <row r="400" spans="2:13" s="87" customFormat="1" ht="28.5" x14ac:dyDescent="0.8">
      <c r="B400" s="294" t="s">
        <v>539</v>
      </c>
      <c r="C400" s="439" t="s">
        <v>162</v>
      </c>
      <c r="D400" s="271">
        <v>91.368200000000002</v>
      </c>
      <c r="E400" s="271"/>
      <c r="F400" s="271" t="s">
        <v>202</v>
      </c>
      <c r="G400" s="271">
        <v>9.5</v>
      </c>
      <c r="H400" s="271">
        <v>9.5019999999999989</v>
      </c>
      <c r="I400" s="440" t="s">
        <v>163</v>
      </c>
      <c r="J400" s="274">
        <v>28500</v>
      </c>
      <c r="K400" s="274">
        <v>28500</v>
      </c>
      <c r="L400" s="274">
        <v>26039.95</v>
      </c>
      <c r="M400" s="295">
        <v>1</v>
      </c>
    </row>
    <row r="401" spans="2:13" s="87" customFormat="1" ht="28.5" x14ac:dyDescent="0.8">
      <c r="B401" s="294" t="s">
        <v>267</v>
      </c>
      <c r="C401" s="439" t="s">
        <v>162</v>
      </c>
      <c r="D401" s="271">
        <v>96.112700000000004</v>
      </c>
      <c r="E401" s="271"/>
      <c r="F401" s="271" t="s">
        <v>175</v>
      </c>
      <c r="G401" s="271">
        <v>8</v>
      </c>
      <c r="H401" s="271">
        <v>8.1579999999999995</v>
      </c>
      <c r="I401" s="440" t="s">
        <v>163</v>
      </c>
      <c r="J401" s="274">
        <v>20000</v>
      </c>
      <c r="K401" s="274">
        <v>20000</v>
      </c>
      <c r="L401" s="274">
        <v>19222.55</v>
      </c>
      <c r="M401" s="295">
        <v>1</v>
      </c>
    </row>
    <row r="402" spans="2:13" s="87" customFormat="1" ht="28.5" x14ac:dyDescent="0.8">
      <c r="B402" s="294" t="s">
        <v>267</v>
      </c>
      <c r="C402" s="439" t="s">
        <v>162</v>
      </c>
      <c r="D402" s="271">
        <v>96.092200000000005</v>
      </c>
      <c r="E402" s="271"/>
      <c r="F402" s="271" t="s">
        <v>278</v>
      </c>
      <c r="G402" s="271">
        <v>8</v>
      </c>
      <c r="H402" s="271">
        <v>8.157</v>
      </c>
      <c r="I402" s="440" t="s">
        <v>163</v>
      </c>
      <c r="J402" s="274">
        <v>50000</v>
      </c>
      <c r="K402" s="274">
        <v>50000</v>
      </c>
      <c r="L402" s="274">
        <v>48046.12</v>
      </c>
      <c r="M402" s="295">
        <v>1</v>
      </c>
    </row>
    <row r="403" spans="2:13" s="86" customFormat="1" ht="28.5" x14ac:dyDescent="0.8">
      <c r="B403" s="292" t="s">
        <v>168</v>
      </c>
      <c r="C403" s="451"/>
      <c r="D403" s="452"/>
      <c r="E403" s="452"/>
      <c r="F403" s="452"/>
      <c r="G403" s="452"/>
      <c r="H403" s="452"/>
      <c r="I403" s="453"/>
      <c r="J403" s="454">
        <v>15667452.59</v>
      </c>
      <c r="K403" s="454">
        <v>15667452.59</v>
      </c>
      <c r="L403" s="454">
        <v>15043918.999999996</v>
      </c>
      <c r="M403" s="293">
        <v>145</v>
      </c>
    </row>
    <row r="404" spans="2:13" s="86" customFormat="1" ht="28.5" x14ac:dyDescent="0.8">
      <c r="B404" s="292" t="s">
        <v>205</v>
      </c>
      <c r="C404" s="451"/>
      <c r="D404" s="452"/>
      <c r="E404" s="452"/>
      <c r="F404" s="452"/>
      <c r="G404" s="452"/>
      <c r="H404" s="452"/>
      <c r="I404" s="453"/>
      <c r="J404" s="454"/>
      <c r="K404" s="454"/>
      <c r="L404" s="454"/>
      <c r="M404" s="293"/>
    </row>
    <row r="405" spans="2:13" s="87" customFormat="1" ht="28.5" x14ac:dyDescent="0.8">
      <c r="B405" s="294" t="s">
        <v>295</v>
      </c>
      <c r="C405" s="439" t="s">
        <v>162</v>
      </c>
      <c r="D405" s="271">
        <v>100.3535</v>
      </c>
      <c r="E405" s="271">
        <v>8</v>
      </c>
      <c r="F405" s="271" t="s">
        <v>540</v>
      </c>
      <c r="G405" s="271">
        <v>6</v>
      </c>
      <c r="H405" s="271">
        <v>6.1363500000000002</v>
      </c>
      <c r="I405" s="440" t="s">
        <v>170</v>
      </c>
      <c r="J405" s="274">
        <v>112000</v>
      </c>
      <c r="K405" s="274">
        <v>112000</v>
      </c>
      <c r="L405" s="274">
        <v>112395.95</v>
      </c>
      <c r="M405" s="295">
        <v>1</v>
      </c>
    </row>
    <row r="406" spans="2:13" s="87" customFormat="1" ht="28.5" x14ac:dyDescent="0.8">
      <c r="B406" s="294" t="s">
        <v>187</v>
      </c>
      <c r="C406" s="439" t="s">
        <v>162</v>
      </c>
      <c r="D406" s="271">
        <v>100.48390000000001</v>
      </c>
      <c r="E406" s="271">
        <v>8.5</v>
      </c>
      <c r="F406" s="271" t="s">
        <v>541</v>
      </c>
      <c r="G406" s="271">
        <v>6</v>
      </c>
      <c r="H406" s="271">
        <v>6.1363500000000002</v>
      </c>
      <c r="I406" s="440" t="s">
        <v>170</v>
      </c>
      <c r="J406" s="274">
        <v>199920</v>
      </c>
      <c r="K406" s="274">
        <v>199920</v>
      </c>
      <c r="L406" s="274">
        <v>200887.41</v>
      </c>
      <c r="M406" s="295">
        <v>3</v>
      </c>
    </row>
    <row r="407" spans="2:13" s="87" customFormat="1" ht="28.5" x14ac:dyDescent="0.8">
      <c r="B407" s="294" t="s">
        <v>187</v>
      </c>
      <c r="C407" s="439" t="s">
        <v>162</v>
      </c>
      <c r="D407" s="271">
        <v>99.861900000000006</v>
      </c>
      <c r="E407" s="271">
        <v>8.5</v>
      </c>
      <c r="F407" s="271" t="s">
        <v>391</v>
      </c>
      <c r="G407" s="271">
        <v>8.6999999999999993</v>
      </c>
      <c r="H407" s="271">
        <v>8.9879700000000007</v>
      </c>
      <c r="I407" s="440" t="s">
        <v>170</v>
      </c>
      <c r="J407" s="274">
        <v>66640</v>
      </c>
      <c r="K407" s="274">
        <v>66640</v>
      </c>
      <c r="L407" s="274">
        <v>66548</v>
      </c>
      <c r="M407" s="295">
        <v>1</v>
      </c>
    </row>
    <row r="408" spans="2:13" s="87" customFormat="1" ht="28.5" x14ac:dyDescent="0.8">
      <c r="B408" s="294" t="s">
        <v>187</v>
      </c>
      <c r="C408" s="439" t="s">
        <v>162</v>
      </c>
      <c r="D408" s="271">
        <v>99.683400000000006</v>
      </c>
      <c r="E408" s="271">
        <v>8.5</v>
      </c>
      <c r="F408" s="271" t="s">
        <v>542</v>
      </c>
      <c r="G408" s="271">
        <v>8.6999999999999993</v>
      </c>
      <c r="H408" s="271">
        <v>8.9879700000000007</v>
      </c>
      <c r="I408" s="440" t="s">
        <v>170</v>
      </c>
      <c r="J408" s="274">
        <v>49980</v>
      </c>
      <c r="K408" s="274">
        <v>49980</v>
      </c>
      <c r="L408" s="274">
        <v>49821.79</v>
      </c>
      <c r="M408" s="295">
        <v>1</v>
      </c>
    </row>
    <row r="409" spans="2:13" s="87" customFormat="1" ht="28.5" x14ac:dyDescent="0.8">
      <c r="B409" s="294" t="s">
        <v>187</v>
      </c>
      <c r="C409" s="439" t="s">
        <v>162</v>
      </c>
      <c r="D409" s="271">
        <v>99.641099999999994</v>
      </c>
      <c r="E409" s="271">
        <v>8.5</v>
      </c>
      <c r="F409" s="271" t="s">
        <v>543</v>
      </c>
      <c r="G409" s="271">
        <v>8.6999999999999993</v>
      </c>
      <c r="H409" s="271">
        <v>8.9879700000000007</v>
      </c>
      <c r="I409" s="440" t="s">
        <v>170</v>
      </c>
      <c r="J409" s="274">
        <v>49980</v>
      </c>
      <c r="K409" s="274">
        <v>49980</v>
      </c>
      <c r="L409" s="274">
        <v>49800.66</v>
      </c>
      <c r="M409" s="295">
        <v>1</v>
      </c>
    </row>
    <row r="410" spans="2:13" s="87" customFormat="1" ht="28.5" x14ac:dyDescent="0.8">
      <c r="B410" s="294" t="s">
        <v>187</v>
      </c>
      <c r="C410" s="439" t="s">
        <v>162</v>
      </c>
      <c r="D410" s="271">
        <v>99.599699999999999</v>
      </c>
      <c r="E410" s="271">
        <v>8.5</v>
      </c>
      <c r="F410" s="271" t="s">
        <v>544</v>
      </c>
      <c r="G410" s="271">
        <v>8.6999999999999993</v>
      </c>
      <c r="H410" s="271">
        <v>8.9879700000000007</v>
      </c>
      <c r="I410" s="440" t="s">
        <v>170</v>
      </c>
      <c r="J410" s="274">
        <v>49980</v>
      </c>
      <c r="K410" s="274">
        <v>49980</v>
      </c>
      <c r="L410" s="274">
        <v>49779.98</v>
      </c>
      <c r="M410" s="295">
        <v>1</v>
      </c>
    </row>
    <row r="411" spans="2:13" s="87" customFormat="1" ht="28.5" x14ac:dyDescent="0.8">
      <c r="B411" s="294" t="s">
        <v>187</v>
      </c>
      <c r="C411" s="439" t="s">
        <v>162</v>
      </c>
      <c r="D411" s="271">
        <v>99.045500000000004</v>
      </c>
      <c r="E411" s="271">
        <v>8.5</v>
      </c>
      <c r="F411" s="271" t="s">
        <v>545</v>
      </c>
      <c r="G411" s="271">
        <v>8.9</v>
      </c>
      <c r="H411" s="271">
        <v>9.2014600000000009</v>
      </c>
      <c r="I411" s="440" t="s">
        <v>170</v>
      </c>
      <c r="J411" s="274">
        <v>83300</v>
      </c>
      <c r="K411" s="274">
        <v>83300</v>
      </c>
      <c r="L411" s="274">
        <v>82504.95</v>
      </c>
      <c r="M411" s="295">
        <v>1</v>
      </c>
    </row>
    <row r="412" spans="2:13" s="87" customFormat="1" ht="28.5" x14ac:dyDescent="0.8">
      <c r="B412" s="294" t="s">
        <v>187</v>
      </c>
      <c r="C412" s="439" t="s">
        <v>162</v>
      </c>
      <c r="D412" s="271">
        <v>98.713300000000004</v>
      </c>
      <c r="E412" s="271">
        <v>8.5</v>
      </c>
      <c r="F412" s="271" t="s">
        <v>546</v>
      </c>
      <c r="G412" s="271">
        <v>9</v>
      </c>
      <c r="H412" s="271">
        <v>9.3083299999999998</v>
      </c>
      <c r="I412" s="440" t="s">
        <v>170</v>
      </c>
      <c r="J412" s="274">
        <v>81189</v>
      </c>
      <c r="K412" s="274">
        <v>81189</v>
      </c>
      <c r="L412" s="274">
        <v>80144.38</v>
      </c>
      <c r="M412" s="295">
        <v>1</v>
      </c>
    </row>
    <row r="413" spans="2:13" s="87" customFormat="1" ht="28.5" x14ac:dyDescent="0.8">
      <c r="B413" s="294" t="s">
        <v>189</v>
      </c>
      <c r="C413" s="439" t="s">
        <v>162</v>
      </c>
      <c r="D413" s="271">
        <v>99.641800000000003</v>
      </c>
      <c r="E413" s="271">
        <v>9</v>
      </c>
      <c r="F413" s="271" t="s">
        <v>547</v>
      </c>
      <c r="G413" s="271">
        <v>9.25</v>
      </c>
      <c r="H413" s="271">
        <v>9.5758299999999998</v>
      </c>
      <c r="I413" s="440" t="s">
        <v>170</v>
      </c>
      <c r="J413" s="274">
        <v>28634.5</v>
      </c>
      <c r="K413" s="274">
        <v>28634.5</v>
      </c>
      <c r="L413" s="274">
        <v>28531.94</v>
      </c>
      <c r="M413" s="295">
        <v>1</v>
      </c>
    </row>
    <row r="414" spans="2:13" s="87" customFormat="1" ht="28.5" x14ac:dyDescent="0.8">
      <c r="B414" s="294" t="s">
        <v>189</v>
      </c>
      <c r="C414" s="439" t="s">
        <v>162</v>
      </c>
      <c r="D414" s="271">
        <v>99.641000000000005</v>
      </c>
      <c r="E414" s="271">
        <v>9</v>
      </c>
      <c r="F414" s="271" t="s">
        <v>548</v>
      </c>
      <c r="G414" s="271">
        <v>9.25</v>
      </c>
      <c r="H414" s="271">
        <v>9.5758299999999998</v>
      </c>
      <c r="I414" s="440" t="s">
        <v>170</v>
      </c>
      <c r="J414" s="274">
        <v>667</v>
      </c>
      <c r="K414" s="274">
        <v>667</v>
      </c>
      <c r="L414" s="274">
        <v>664.61</v>
      </c>
      <c r="M414" s="295">
        <v>1</v>
      </c>
    </row>
    <row r="415" spans="2:13" s="87" customFormat="1" ht="28.5" x14ac:dyDescent="0.8">
      <c r="B415" s="294" t="s">
        <v>189</v>
      </c>
      <c r="C415" s="439" t="s">
        <v>162</v>
      </c>
      <c r="D415" s="271">
        <v>99.588700000000003</v>
      </c>
      <c r="E415" s="271">
        <v>9</v>
      </c>
      <c r="F415" s="271" t="s">
        <v>549</v>
      </c>
      <c r="G415" s="271">
        <v>9.25</v>
      </c>
      <c r="H415" s="271">
        <v>9.5758299999999998</v>
      </c>
      <c r="I415" s="440" t="s">
        <v>170</v>
      </c>
      <c r="J415" s="274">
        <v>41233.5</v>
      </c>
      <c r="K415" s="274">
        <v>41233.5</v>
      </c>
      <c r="L415" s="274">
        <v>41063.93</v>
      </c>
      <c r="M415" s="295">
        <v>1</v>
      </c>
    </row>
    <row r="416" spans="2:13" s="87" customFormat="1" ht="28.5" x14ac:dyDescent="0.8">
      <c r="B416" s="294" t="s">
        <v>189</v>
      </c>
      <c r="C416" s="439" t="s">
        <v>162</v>
      </c>
      <c r="D416" s="271">
        <v>99.536799999999999</v>
      </c>
      <c r="E416" s="271">
        <v>9</v>
      </c>
      <c r="F416" s="271" t="s">
        <v>550</v>
      </c>
      <c r="G416" s="271">
        <v>9.25</v>
      </c>
      <c r="H416" s="271">
        <v>9.5758299999999998</v>
      </c>
      <c r="I416" s="440" t="s">
        <v>170</v>
      </c>
      <c r="J416" s="274">
        <v>30132</v>
      </c>
      <c r="K416" s="274">
        <v>30132</v>
      </c>
      <c r="L416" s="274">
        <v>29992.45</v>
      </c>
      <c r="M416" s="295">
        <v>1</v>
      </c>
    </row>
    <row r="417" spans="2:13" s="87" customFormat="1" ht="28.5" x14ac:dyDescent="0.8">
      <c r="B417" s="294" t="s">
        <v>190</v>
      </c>
      <c r="C417" s="439" t="s">
        <v>162</v>
      </c>
      <c r="D417" s="271">
        <v>102.1861</v>
      </c>
      <c r="E417" s="271">
        <v>7</v>
      </c>
      <c r="F417" s="271" t="s">
        <v>551</v>
      </c>
      <c r="G417" s="271">
        <v>6</v>
      </c>
      <c r="H417" s="271">
        <v>6.09</v>
      </c>
      <c r="I417" s="440" t="s">
        <v>170</v>
      </c>
      <c r="J417" s="274">
        <v>100000</v>
      </c>
      <c r="K417" s="274">
        <v>100000</v>
      </c>
      <c r="L417" s="274">
        <v>102186.19</v>
      </c>
      <c r="M417" s="295">
        <v>1</v>
      </c>
    </row>
    <row r="418" spans="2:13" s="87" customFormat="1" ht="28.5" x14ac:dyDescent="0.8">
      <c r="B418" s="294" t="s">
        <v>190</v>
      </c>
      <c r="C418" s="439" t="s">
        <v>162</v>
      </c>
      <c r="D418" s="271">
        <v>102.19889999999999</v>
      </c>
      <c r="E418" s="271">
        <v>7</v>
      </c>
      <c r="F418" s="271" t="s">
        <v>552</v>
      </c>
      <c r="G418" s="271">
        <v>6</v>
      </c>
      <c r="H418" s="271">
        <v>6.09</v>
      </c>
      <c r="I418" s="440" t="s">
        <v>170</v>
      </c>
      <c r="J418" s="274">
        <v>200000</v>
      </c>
      <c r="K418" s="274">
        <v>200000</v>
      </c>
      <c r="L418" s="274">
        <v>204397.81</v>
      </c>
      <c r="M418" s="295">
        <v>1</v>
      </c>
    </row>
    <row r="419" spans="2:13" s="87" customFormat="1" ht="28.5" x14ac:dyDescent="0.8">
      <c r="B419" s="294" t="s">
        <v>190</v>
      </c>
      <c r="C419" s="439" t="s">
        <v>162</v>
      </c>
      <c r="D419" s="271">
        <v>102.20140000000001</v>
      </c>
      <c r="E419" s="271">
        <v>7</v>
      </c>
      <c r="F419" s="271" t="s">
        <v>553</v>
      </c>
      <c r="G419" s="271">
        <v>6</v>
      </c>
      <c r="H419" s="271">
        <v>6.09</v>
      </c>
      <c r="I419" s="440" t="s">
        <v>170</v>
      </c>
      <c r="J419" s="274">
        <v>100000</v>
      </c>
      <c r="K419" s="274">
        <v>100000</v>
      </c>
      <c r="L419" s="274">
        <v>102201.46</v>
      </c>
      <c r="M419" s="295">
        <v>1</v>
      </c>
    </row>
    <row r="420" spans="2:13" s="87" customFormat="1" ht="28.5" x14ac:dyDescent="0.8">
      <c r="B420" s="294" t="s">
        <v>190</v>
      </c>
      <c r="C420" s="439" t="s">
        <v>162</v>
      </c>
      <c r="D420" s="271">
        <v>97.945400000000006</v>
      </c>
      <c r="E420" s="271">
        <v>7.43</v>
      </c>
      <c r="F420" s="271" t="s">
        <v>554</v>
      </c>
      <c r="G420" s="271">
        <v>7.8</v>
      </c>
      <c r="H420" s="271">
        <v>7.9520999999999997</v>
      </c>
      <c r="I420" s="440" t="s">
        <v>170</v>
      </c>
      <c r="J420" s="274">
        <v>41850</v>
      </c>
      <c r="K420" s="274">
        <v>41850</v>
      </c>
      <c r="L420" s="274">
        <v>40990.17</v>
      </c>
      <c r="M420" s="295">
        <v>1</v>
      </c>
    </row>
    <row r="421" spans="2:13" s="87" customFormat="1" ht="28.5" x14ac:dyDescent="0.8">
      <c r="B421" s="294" t="s">
        <v>190</v>
      </c>
      <c r="C421" s="439" t="s">
        <v>162</v>
      </c>
      <c r="D421" s="271">
        <v>98.179699999999997</v>
      </c>
      <c r="E421" s="271">
        <v>7.43</v>
      </c>
      <c r="F421" s="271" t="s">
        <v>555</v>
      </c>
      <c r="G421" s="271">
        <v>7.85</v>
      </c>
      <c r="H421" s="271">
        <v>8.0040499999999994</v>
      </c>
      <c r="I421" s="440" t="s">
        <v>170</v>
      </c>
      <c r="J421" s="274">
        <v>208250</v>
      </c>
      <c r="K421" s="274">
        <v>208250</v>
      </c>
      <c r="L421" s="274">
        <v>204459.35</v>
      </c>
      <c r="M421" s="295">
        <v>1</v>
      </c>
    </row>
    <row r="422" spans="2:13" s="87" customFormat="1" ht="28.5" x14ac:dyDescent="0.8">
      <c r="B422" s="294" t="s">
        <v>190</v>
      </c>
      <c r="C422" s="439" t="s">
        <v>162</v>
      </c>
      <c r="D422" s="271">
        <v>98.0458</v>
      </c>
      <c r="E422" s="271">
        <v>7.43</v>
      </c>
      <c r="F422" s="271" t="s">
        <v>556</v>
      </c>
      <c r="G422" s="271">
        <v>7.85</v>
      </c>
      <c r="H422" s="271">
        <v>8.0040499999999994</v>
      </c>
      <c r="I422" s="440" t="s">
        <v>170</v>
      </c>
      <c r="J422" s="274">
        <v>208250</v>
      </c>
      <c r="K422" s="274">
        <v>208250</v>
      </c>
      <c r="L422" s="274">
        <v>204180.5</v>
      </c>
      <c r="M422" s="295">
        <v>1</v>
      </c>
    </row>
    <row r="423" spans="2:13" s="87" customFormat="1" ht="28.5" x14ac:dyDescent="0.8">
      <c r="B423" s="294" t="s">
        <v>190</v>
      </c>
      <c r="C423" s="439" t="s">
        <v>162</v>
      </c>
      <c r="D423" s="271">
        <v>97.917000000000002</v>
      </c>
      <c r="E423" s="271">
        <v>7.43</v>
      </c>
      <c r="F423" s="271" t="s">
        <v>557</v>
      </c>
      <c r="G423" s="271">
        <v>7.85</v>
      </c>
      <c r="H423" s="271">
        <v>8.0040499999999994</v>
      </c>
      <c r="I423" s="440" t="s">
        <v>170</v>
      </c>
      <c r="J423" s="274">
        <v>208250</v>
      </c>
      <c r="K423" s="274">
        <v>208250</v>
      </c>
      <c r="L423" s="274">
        <v>203912.18</v>
      </c>
      <c r="M423" s="295">
        <v>1</v>
      </c>
    </row>
    <row r="424" spans="2:13" s="87" customFormat="1" ht="28.5" x14ac:dyDescent="0.8">
      <c r="B424" s="294" t="s">
        <v>190</v>
      </c>
      <c r="C424" s="439" t="s">
        <v>162</v>
      </c>
      <c r="D424" s="271">
        <v>97.793000000000006</v>
      </c>
      <c r="E424" s="271">
        <v>7.43</v>
      </c>
      <c r="F424" s="271" t="s">
        <v>558</v>
      </c>
      <c r="G424" s="271">
        <v>7.85</v>
      </c>
      <c r="H424" s="271">
        <v>8.0040499999999994</v>
      </c>
      <c r="I424" s="440" t="s">
        <v>170</v>
      </c>
      <c r="J424" s="274">
        <v>208250</v>
      </c>
      <c r="K424" s="274">
        <v>208250</v>
      </c>
      <c r="L424" s="274">
        <v>203654</v>
      </c>
      <c r="M424" s="295">
        <v>1</v>
      </c>
    </row>
    <row r="425" spans="2:13" s="87" customFormat="1" ht="28.5" x14ac:dyDescent="0.8">
      <c r="B425" s="294" t="s">
        <v>190</v>
      </c>
      <c r="C425" s="439" t="s">
        <v>162</v>
      </c>
      <c r="D425" s="271">
        <v>97.673699999999997</v>
      </c>
      <c r="E425" s="271">
        <v>7.43</v>
      </c>
      <c r="F425" s="271" t="s">
        <v>554</v>
      </c>
      <c r="G425" s="271">
        <v>7.85</v>
      </c>
      <c r="H425" s="271">
        <v>8.0040499999999994</v>
      </c>
      <c r="I425" s="440" t="s">
        <v>170</v>
      </c>
      <c r="J425" s="274">
        <v>209250</v>
      </c>
      <c r="K425" s="274">
        <v>209250</v>
      </c>
      <c r="L425" s="274">
        <v>204382.31</v>
      </c>
      <c r="M425" s="295">
        <v>1</v>
      </c>
    </row>
    <row r="426" spans="2:13" s="87" customFormat="1" ht="28.5" x14ac:dyDescent="0.8">
      <c r="B426" s="294" t="s">
        <v>559</v>
      </c>
      <c r="C426" s="439" t="s">
        <v>162</v>
      </c>
      <c r="D426" s="271">
        <v>99.997500000000002</v>
      </c>
      <c r="E426" s="271">
        <v>8</v>
      </c>
      <c r="F426" s="271" t="s">
        <v>361</v>
      </c>
      <c r="G426" s="271">
        <v>8</v>
      </c>
      <c r="H426" s="271">
        <v>8.2432099999999995</v>
      </c>
      <c r="I426" s="440" t="s">
        <v>170</v>
      </c>
      <c r="J426" s="274">
        <v>10380</v>
      </c>
      <c r="K426" s="274">
        <v>10380</v>
      </c>
      <c r="L426" s="274">
        <v>10379.75</v>
      </c>
      <c r="M426" s="295">
        <v>1</v>
      </c>
    </row>
    <row r="427" spans="2:13" s="87" customFormat="1" ht="28.5" x14ac:dyDescent="0.8">
      <c r="B427" s="294" t="s">
        <v>559</v>
      </c>
      <c r="C427" s="439" t="s">
        <v>162</v>
      </c>
      <c r="D427" s="271">
        <v>99.997799999999998</v>
      </c>
      <c r="E427" s="271">
        <v>8</v>
      </c>
      <c r="F427" s="271" t="s">
        <v>560</v>
      </c>
      <c r="G427" s="271">
        <v>8</v>
      </c>
      <c r="H427" s="271">
        <v>8.2432099999999995</v>
      </c>
      <c r="I427" s="440" t="s">
        <v>170</v>
      </c>
      <c r="J427" s="274">
        <v>30000</v>
      </c>
      <c r="K427" s="274">
        <v>30000</v>
      </c>
      <c r="L427" s="274">
        <v>29999.360000000001</v>
      </c>
      <c r="M427" s="295">
        <v>1</v>
      </c>
    </row>
    <row r="428" spans="2:13" s="87" customFormat="1" ht="28.5" x14ac:dyDescent="0.8">
      <c r="B428" s="294" t="s">
        <v>343</v>
      </c>
      <c r="C428" s="439" t="s">
        <v>162</v>
      </c>
      <c r="D428" s="271">
        <v>99.828400000000002</v>
      </c>
      <c r="E428" s="271">
        <v>8</v>
      </c>
      <c r="F428" s="271" t="s">
        <v>220</v>
      </c>
      <c r="G428" s="271">
        <v>8.5</v>
      </c>
      <c r="H428" s="271">
        <v>8.7747899999999994</v>
      </c>
      <c r="I428" s="440" t="s">
        <v>170</v>
      </c>
      <c r="J428" s="274">
        <v>20000</v>
      </c>
      <c r="K428" s="274">
        <v>20000</v>
      </c>
      <c r="L428" s="274">
        <v>19965.689999999999</v>
      </c>
      <c r="M428" s="295">
        <v>1</v>
      </c>
    </row>
    <row r="429" spans="2:13" s="87" customFormat="1" ht="28.5" x14ac:dyDescent="0.8">
      <c r="B429" s="294" t="s">
        <v>343</v>
      </c>
      <c r="C429" s="439" t="s">
        <v>162</v>
      </c>
      <c r="D429" s="271">
        <v>98.312600000000003</v>
      </c>
      <c r="E429" s="271">
        <v>8</v>
      </c>
      <c r="F429" s="271" t="s">
        <v>561</v>
      </c>
      <c r="G429" s="271">
        <v>9</v>
      </c>
      <c r="H429" s="271">
        <v>9.3083299999999998</v>
      </c>
      <c r="I429" s="440" t="s">
        <v>170</v>
      </c>
      <c r="J429" s="274">
        <v>7000</v>
      </c>
      <c r="K429" s="274">
        <v>7000</v>
      </c>
      <c r="L429" s="274">
        <v>6881.88</v>
      </c>
      <c r="M429" s="295">
        <v>1</v>
      </c>
    </row>
    <row r="430" spans="2:13" s="87" customFormat="1" ht="28.5" x14ac:dyDescent="0.8">
      <c r="B430" s="294" t="s">
        <v>251</v>
      </c>
      <c r="C430" s="439" t="s">
        <v>162</v>
      </c>
      <c r="D430" s="271">
        <v>99.471500000000006</v>
      </c>
      <c r="E430" s="271">
        <v>8.75</v>
      </c>
      <c r="F430" s="271" t="s">
        <v>562</v>
      </c>
      <c r="G430" s="271">
        <v>9.25</v>
      </c>
      <c r="H430" s="271">
        <v>9.5758299999999998</v>
      </c>
      <c r="I430" s="440" t="s">
        <v>170</v>
      </c>
      <c r="J430" s="274">
        <v>34820</v>
      </c>
      <c r="K430" s="274">
        <v>34820</v>
      </c>
      <c r="L430" s="274">
        <v>34636</v>
      </c>
      <c r="M430" s="295">
        <v>1</v>
      </c>
    </row>
    <row r="431" spans="2:13" s="87" customFormat="1" ht="28.5" x14ac:dyDescent="0.8">
      <c r="B431" s="294" t="s">
        <v>251</v>
      </c>
      <c r="C431" s="439" t="s">
        <v>162</v>
      </c>
      <c r="D431" s="271">
        <v>99.0749</v>
      </c>
      <c r="E431" s="271">
        <v>8.75</v>
      </c>
      <c r="F431" s="271" t="s">
        <v>563</v>
      </c>
      <c r="G431" s="271">
        <v>9.5</v>
      </c>
      <c r="H431" s="271">
        <v>9.8438199999999991</v>
      </c>
      <c r="I431" s="440" t="s">
        <v>170</v>
      </c>
      <c r="J431" s="274">
        <v>23827</v>
      </c>
      <c r="K431" s="274">
        <v>23827</v>
      </c>
      <c r="L431" s="274">
        <v>23606.6</v>
      </c>
      <c r="M431" s="295">
        <v>1</v>
      </c>
    </row>
    <row r="432" spans="2:13" s="87" customFormat="1" ht="28.5" x14ac:dyDescent="0.8">
      <c r="B432" s="294" t="s">
        <v>203</v>
      </c>
      <c r="C432" s="439" t="s">
        <v>162</v>
      </c>
      <c r="D432" s="271">
        <v>99.952699999999993</v>
      </c>
      <c r="E432" s="271">
        <v>8</v>
      </c>
      <c r="F432" s="271" t="s">
        <v>261</v>
      </c>
      <c r="G432" s="271">
        <v>8.25</v>
      </c>
      <c r="H432" s="271">
        <v>8.5087600000000005</v>
      </c>
      <c r="I432" s="440" t="s">
        <v>170</v>
      </c>
      <c r="J432" s="274">
        <v>49710.02</v>
      </c>
      <c r="K432" s="274">
        <v>49710.02</v>
      </c>
      <c r="L432" s="274">
        <v>49686.52</v>
      </c>
      <c r="M432" s="295">
        <v>1</v>
      </c>
    </row>
    <row r="433" spans="2:13" s="87" customFormat="1" ht="28.5" x14ac:dyDescent="0.8">
      <c r="B433" s="294" t="s">
        <v>203</v>
      </c>
      <c r="C433" s="439" t="s">
        <v>162</v>
      </c>
      <c r="D433" s="271">
        <v>99.952100000000002</v>
      </c>
      <c r="E433" s="271">
        <v>8</v>
      </c>
      <c r="F433" s="271" t="s">
        <v>564</v>
      </c>
      <c r="G433" s="271">
        <v>8.25</v>
      </c>
      <c r="H433" s="271">
        <v>8.5087600000000005</v>
      </c>
      <c r="I433" s="440" t="s">
        <v>170</v>
      </c>
      <c r="J433" s="274">
        <v>5000</v>
      </c>
      <c r="K433" s="274">
        <v>5000</v>
      </c>
      <c r="L433" s="274">
        <v>4997.6099999999997</v>
      </c>
      <c r="M433" s="295">
        <v>1</v>
      </c>
    </row>
    <row r="434" spans="2:13" s="87" customFormat="1" ht="28.5" x14ac:dyDescent="0.8">
      <c r="B434" s="294" t="s">
        <v>203</v>
      </c>
      <c r="C434" s="439" t="s">
        <v>162</v>
      </c>
      <c r="D434" s="271">
        <v>99.763199999999998</v>
      </c>
      <c r="E434" s="271">
        <v>8</v>
      </c>
      <c r="F434" s="271" t="s">
        <v>283</v>
      </c>
      <c r="G434" s="271">
        <v>8.5</v>
      </c>
      <c r="H434" s="271">
        <v>8.7747899999999994</v>
      </c>
      <c r="I434" s="440" t="s">
        <v>170</v>
      </c>
      <c r="J434" s="274">
        <v>13351</v>
      </c>
      <c r="K434" s="274">
        <v>13351</v>
      </c>
      <c r="L434" s="274">
        <v>13319.39</v>
      </c>
      <c r="M434" s="295">
        <v>2</v>
      </c>
    </row>
    <row r="435" spans="2:13" s="87" customFormat="1" ht="28.5" x14ac:dyDescent="0.8">
      <c r="B435" s="294" t="s">
        <v>203</v>
      </c>
      <c r="C435" s="439" t="s">
        <v>162</v>
      </c>
      <c r="D435" s="271">
        <v>99.471400000000003</v>
      </c>
      <c r="E435" s="271">
        <v>8</v>
      </c>
      <c r="F435" s="271" t="s">
        <v>348</v>
      </c>
      <c r="G435" s="271">
        <v>8.75</v>
      </c>
      <c r="H435" s="271">
        <v>9.0413099999999993</v>
      </c>
      <c r="I435" s="440" t="s">
        <v>170</v>
      </c>
      <c r="J435" s="274">
        <v>18424</v>
      </c>
      <c r="K435" s="274">
        <v>18424</v>
      </c>
      <c r="L435" s="274">
        <v>18326.63</v>
      </c>
      <c r="M435" s="295">
        <v>1</v>
      </c>
    </row>
    <row r="436" spans="2:13" s="87" customFormat="1" ht="28.5" x14ac:dyDescent="0.8">
      <c r="B436" s="294" t="s">
        <v>203</v>
      </c>
      <c r="C436" s="439" t="s">
        <v>162</v>
      </c>
      <c r="D436" s="271">
        <v>99.067499999999995</v>
      </c>
      <c r="E436" s="271">
        <v>8</v>
      </c>
      <c r="F436" s="271" t="s">
        <v>392</v>
      </c>
      <c r="G436" s="271">
        <v>9</v>
      </c>
      <c r="H436" s="271">
        <v>9.3083299999999998</v>
      </c>
      <c r="I436" s="440" t="s">
        <v>170</v>
      </c>
      <c r="J436" s="274">
        <v>5000</v>
      </c>
      <c r="K436" s="274">
        <v>5000</v>
      </c>
      <c r="L436" s="274">
        <v>4953.38</v>
      </c>
      <c r="M436" s="295">
        <v>1</v>
      </c>
    </row>
    <row r="437" spans="2:13" s="87" customFormat="1" ht="28.5" x14ac:dyDescent="0.8">
      <c r="B437" s="294" t="s">
        <v>203</v>
      </c>
      <c r="C437" s="439" t="s">
        <v>162</v>
      </c>
      <c r="D437" s="271">
        <v>99.065200000000004</v>
      </c>
      <c r="E437" s="271">
        <v>8</v>
      </c>
      <c r="F437" s="271" t="s">
        <v>277</v>
      </c>
      <c r="G437" s="271">
        <v>9</v>
      </c>
      <c r="H437" s="271">
        <v>9.3083299999999998</v>
      </c>
      <c r="I437" s="440" t="s">
        <v>170</v>
      </c>
      <c r="J437" s="274">
        <v>26660</v>
      </c>
      <c r="K437" s="274">
        <v>26660</v>
      </c>
      <c r="L437" s="274">
        <v>26410.79</v>
      </c>
      <c r="M437" s="295">
        <v>1</v>
      </c>
    </row>
    <row r="438" spans="2:13" s="87" customFormat="1" ht="28.5" x14ac:dyDescent="0.8">
      <c r="B438" s="294" t="s">
        <v>203</v>
      </c>
      <c r="C438" s="439" t="s">
        <v>162</v>
      </c>
      <c r="D438" s="271">
        <v>98.560100000000006</v>
      </c>
      <c r="E438" s="271">
        <v>8</v>
      </c>
      <c r="F438" s="271" t="s">
        <v>565</v>
      </c>
      <c r="G438" s="271">
        <v>9.25</v>
      </c>
      <c r="H438" s="271">
        <v>9.5758299999999998</v>
      </c>
      <c r="I438" s="440" t="s">
        <v>170</v>
      </c>
      <c r="J438" s="274">
        <v>50398</v>
      </c>
      <c r="K438" s="274">
        <v>50398</v>
      </c>
      <c r="L438" s="274">
        <v>49672.33</v>
      </c>
      <c r="M438" s="295">
        <v>1</v>
      </c>
    </row>
    <row r="439" spans="2:13" s="87" customFormat="1" ht="28.5" x14ac:dyDescent="0.8">
      <c r="B439" s="294" t="s">
        <v>203</v>
      </c>
      <c r="C439" s="439" t="s">
        <v>162</v>
      </c>
      <c r="D439" s="271">
        <v>97.993399999999994</v>
      </c>
      <c r="E439" s="271">
        <v>8</v>
      </c>
      <c r="F439" s="271" t="s">
        <v>566</v>
      </c>
      <c r="G439" s="271">
        <v>9.5</v>
      </c>
      <c r="H439" s="271">
        <v>9.8438199999999991</v>
      </c>
      <c r="I439" s="440" t="s">
        <v>170</v>
      </c>
      <c r="J439" s="274">
        <v>109067.44</v>
      </c>
      <c r="K439" s="274">
        <v>109067.44</v>
      </c>
      <c r="L439" s="274">
        <v>106878.97</v>
      </c>
      <c r="M439" s="295">
        <v>1</v>
      </c>
    </row>
    <row r="440" spans="2:13" s="87" customFormat="1" ht="28.5" x14ac:dyDescent="0.8">
      <c r="B440" s="294" t="s">
        <v>203</v>
      </c>
      <c r="C440" s="439" t="s">
        <v>162</v>
      </c>
      <c r="D440" s="271">
        <v>96.488200000000006</v>
      </c>
      <c r="E440" s="271">
        <v>8</v>
      </c>
      <c r="F440" s="271" t="s">
        <v>567</v>
      </c>
      <c r="G440" s="271">
        <v>9.5</v>
      </c>
      <c r="H440" s="271">
        <v>9.8438199999999991</v>
      </c>
      <c r="I440" s="440" t="s">
        <v>170</v>
      </c>
      <c r="J440" s="274">
        <v>109591.16</v>
      </c>
      <c r="K440" s="274">
        <v>109591.16</v>
      </c>
      <c r="L440" s="274">
        <v>105742.62</v>
      </c>
      <c r="M440" s="295">
        <v>1</v>
      </c>
    </row>
    <row r="441" spans="2:13" s="87" customFormat="1" ht="28.5" x14ac:dyDescent="0.8">
      <c r="B441" s="294" t="s">
        <v>194</v>
      </c>
      <c r="C441" s="439" t="s">
        <v>162</v>
      </c>
      <c r="D441" s="271">
        <v>100.1892</v>
      </c>
      <c r="E441" s="271">
        <v>6.8</v>
      </c>
      <c r="F441" s="271" t="s">
        <v>335</v>
      </c>
      <c r="G441" s="271">
        <v>6.75</v>
      </c>
      <c r="H441" s="271">
        <v>6.8639000000000001</v>
      </c>
      <c r="I441" s="440" t="s">
        <v>170</v>
      </c>
      <c r="J441" s="274">
        <v>114240</v>
      </c>
      <c r="K441" s="274">
        <v>114240</v>
      </c>
      <c r="L441" s="274">
        <v>114456.23</v>
      </c>
      <c r="M441" s="295">
        <v>1</v>
      </c>
    </row>
    <row r="442" spans="2:13" s="87" customFormat="1" ht="28.5" x14ac:dyDescent="0.8">
      <c r="B442" s="294" t="s">
        <v>194</v>
      </c>
      <c r="C442" s="439" t="s">
        <v>162</v>
      </c>
      <c r="D442" s="271">
        <v>100.15260000000001</v>
      </c>
      <c r="E442" s="271">
        <v>7.1</v>
      </c>
      <c r="F442" s="271" t="s">
        <v>451</v>
      </c>
      <c r="G442" s="271">
        <v>7.05</v>
      </c>
      <c r="H442" s="271">
        <v>7.1742499999999998</v>
      </c>
      <c r="I442" s="440" t="s">
        <v>170</v>
      </c>
      <c r="J442" s="274">
        <v>150000</v>
      </c>
      <c r="K442" s="274">
        <v>150000</v>
      </c>
      <c r="L442" s="274">
        <v>150229.04</v>
      </c>
      <c r="M442" s="295">
        <v>1</v>
      </c>
    </row>
    <row r="443" spans="2:13" s="87" customFormat="1" ht="28.5" x14ac:dyDescent="0.8">
      <c r="B443" s="294" t="s">
        <v>568</v>
      </c>
      <c r="C443" s="439" t="s">
        <v>162</v>
      </c>
      <c r="D443" s="271">
        <v>100.3314</v>
      </c>
      <c r="E443" s="271">
        <v>8</v>
      </c>
      <c r="F443" s="271" t="s">
        <v>393</v>
      </c>
      <c r="G443" s="271">
        <v>6</v>
      </c>
      <c r="H443" s="271">
        <v>6.1363500000000002</v>
      </c>
      <c r="I443" s="440" t="s">
        <v>170</v>
      </c>
      <c r="J443" s="274">
        <v>156250</v>
      </c>
      <c r="K443" s="274">
        <v>156250</v>
      </c>
      <c r="L443" s="274">
        <v>156767.85999999999</v>
      </c>
      <c r="M443" s="295">
        <v>1</v>
      </c>
    </row>
    <row r="444" spans="2:13" s="86" customFormat="1" ht="28.5" x14ac:dyDescent="0.8">
      <c r="B444" s="292" t="s">
        <v>168</v>
      </c>
      <c r="C444" s="451"/>
      <c r="D444" s="452"/>
      <c r="E444" s="452"/>
      <c r="F444" s="452"/>
      <c r="G444" s="452"/>
      <c r="H444" s="452"/>
      <c r="I444" s="453"/>
      <c r="J444" s="454">
        <v>3211474.62</v>
      </c>
      <c r="K444" s="454">
        <v>3211474.62</v>
      </c>
      <c r="L444" s="454">
        <v>3189410.6699999995</v>
      </c>
      <c r="M444" s="293">
        <v>42</v>
      </c>
    </row>
    <row r="445" spans="2:13" s="86" customFormat="1" ht="28.5" x14ac:dyDescent="0.8">
      <c r="B445" s="292" t="s">
        <v>236</v>
      </c>
      <c r="C445" s="451"/>
      <c r="D445" s="452"/>
      <c r="E445" s="452"/>
      <c r="F445" s="452"/>
      <c r="G445" s="452"/>
      <c r="H445" s="452"/>
      <c r="I445" s="453"/>
      <c r="J445" s="454"/>
      <c r="K445" s="454"/>
      <c r="L445" s="454"/>
      <c r="M445" s="293"/>
    </row>
    <row r="446" spans="2:13" s="87" customFormat="1" ht="28.5" x14ac:dyDescent="0.8">
      <c r="B446" s="294" t="s">
        <v>164</v>
      </c>
      <c r="C446" s="439" t="s">
        <v>162</v>
      </c>
      <c r="D446" s="271">
        <v>100</v>
      </c>
      <c r="E446" s="271">
        <v>2.2299000000000002</v>
      </c>
      <c r="F446" s="271" t="s">
        <v>319</v>
      </c>
      <c r="G446" s="271">
        <v>2.2299000000000002</v>
      </c>
      <c r="H446" s="271">
        <v>2.25</v>
      </c>
      <c r="I446" s="440" t="s">
        <v>163</v>
      </c>
      <c r="J446" s="274">
        <v>4017343.67</v>
      </c>
      <c r="K446" s="274">
        <v>4000000</v>
      </c>
      <c r="L446" s="274">
        <v>4000000</v>
      </c>
      <c r="M446" s="295">
        <v>1</v>
      </c>
    </row>
    <row r="447" spans="2:13" s="87" customFormat="1" ht="28.5" x14ac:dyDescent="0.8">
      <c r="B447" s="294" t="s">
        <v>164</v>
      </c>
      <c r="C447" s="439" t="s">
        <v>162</v>
      </c>
      <c r="D447" s="271">
        <v>101.3999</v>
      </c>
      <c r="E447" s="271">
        <v>8.3000000000000007</v>
      </c>
      <c r="F447" s="271" t="s">
        <v>176</v>
      </c>
      <c r="G447" s="271">
        <v>2.25</v>
      </c>
      <c r="H447" s="271">
        <v>2.2689999999999997</v>
      </c>
      <c r="I447" s="440" t="s">
        <v>163</v>
      </c>
      <c r="J447" s="274">
        <v>4110666.67</v>
      </c>
      <c r="K447" s="274">
        <v>4000000</v>
      </c>
      <c r="L447" s="274">
        <v>4055998.38</v>
      </c>
      <c r="M447" s="295">
        <v>1</v>
      </c>
    </row>
    <row r="448" spans="2:13" s="87" customFormat="1" ht="28.5" x14ac:dyDescent="0.8">
      <c r="B448" s="294" t="s">
        <v>164</v>
      </c>
      <c r="C448" s="439" t="s">
        <v>162</v>
      </c>
      <c r="D448" s="271">
        <v>100</v>
      </c>
      <c r="E448" s="271">
        <v>2.7315999999999998</v>
      </c>
      <c r="F448" s="271" t="s">
        <v>175</v>
      </c>
      <c r="G448" s="271">
        <v>2.7315999999999998</v>
      </c>
      <c r="H448" s="271">
        <v>2.75</v>
      </c>
      <c r="I448" s="440" t="s">
        <v>163</v>
      </c>
      <c r="J448" s="274">
        <v>2027619.51</v>
      </c>
      <c r="K448" s="274">
        <v>2000000</v>
      </c>
      <c r="L448" s="274">
        <v>2000000</v>
      </c>
      <c r="M448" s="295">
        <v>1</v>
      </c>
    </row>
    <row r="449" spans="2:13" s="87" customFormat="1" ht="28.5" x14ac:dyDescent="0.8">
      <c r="B449" s="294" t="s">
        <v>164</v>
      </c>
      <c r="C449" s="439" t="s">
        <v>162</v>
      </c>
      <c r="D449" s="271">
        <v>100.0566</v>
      </c>
      <c r="E449" s="271">
        <v>6.2</v>
      </c>
      <c r="F449" s="271" t="s">
        <v>522</v>
      </c>
      <c r="G449" s="271">
        <v>5.5</v>
      </c>
      <c r="H449" s="271">
        <v>5.6310000000000002</v>
      </c>
      <c r="I449" s="440" t="s">
        <v>163</v>
      </c>
      <c r="J449" s="274">
        <v>159429.17000000001</v>
      </c>
      <c r="K449" s="274">
        <v>150000</v>
      </c>
      <c r="L449" s="274">
        <v>150084.89000000001</v>
      </c>
      <c r="M449" s="295">
        <v>1</v>
      </c>
    </row>
    <row r="450" spans="2:13" s="87" customFormat="1" ht="28.5" x14ac:dyDescent="0.8">
      <c r="B450" s="294" t="s">
        <v>164</v>
      </c>
      <c r="C450" s="439" t="s">
        <v>162</v>
      </c>
      <c r="D450" s="271">
        <v>99.975700000000003</v>
      </c>
      <c r="E450" s="271">
        <v>6.5</v>
      </c>
      <c r="F450" s="271" t="s">
        <v>371</v>
      </c>
      <c r="G450" s="271">
        <v>6.35</v>
      </c>
      <c r="H450" s="271">
        <v>6.532</v>
      </c>
      <c r="I450" s="440" t="s">
        <v>163</v>
      </c>
      <c r="J450" s="274">
        <v>1066263.8799999999</v>
      </c>
      <c r="K450" s="274">
        <v>1000000</v>
      </c>
      <c r="L450" s="274">
        <v>999756.78</v>
      </c>
      <c r="M450" s="295">
        <v>2</v>
      </c>
    </row>
    <row r="451" spans="2:13" s="87" customFormat="1" ht="28.5" x14ac:dyDescent="0.8">
      <c r="B451" s="294" t="s">
        <v>164</v>
      </c>
      <c r="C451" s="439" t="s">
        <v>162</v>
      </c>
      <c r="D451" s="271">
        <v>99.975399999999993</v>
      </c>
      <c r="E451" s="271">
        <v>6.5</v>
      </c>
      <c r="F451" s="271" t="s">
        <v>380</v>
      </c>
      <c r="G451" s="271">
        <v>6.35</v>
      </c>
      <c r="H451" s="271">
        <v>6.532</v>
      </c>
      <c r="I451" s="440" t="s">
        <v>163</v>
      </c>
      <c r="J451" s="274">
        <v>1065902.78</v>
      </c>
      <c r="K451" s="274">
        <v>1000000</v>
      </c>
      <c r="L451" s="274">
        <v>999754.38</v>
      </c>
      <c r="M451" s="295">
        <v>2</v>
      </c>
    </row>
    <row r="452" spans="2:13" s="87" customFormat="1" ht="28.5" x14ac:dyDescent="0.8">
      <c r="B452" s="294" t="s">
        <v>164</v>
      </c>
      <c r="C452" s="439" t="s">
        <v>162</v>
      </c>
      <c r="D452" s="271">
        <v>99.974800000000002</v>
      </c>
      <c r="E452" s="271">
        <v>6.5</v>
      </c>
      <c r="F452" s="271" t="s">
        <v>238</v>
      </c>
      <c r="G452" s="271">
        <v>6.35</v>
      </c>
      <c r="H452" s="271">
        <v>6.5310000000000006</v>
      </c>
      <c r="I452" s="440" t="s">
        <v>163</v>
      </c>
      <c r="J452" s="274">
        <v>533041.67000000004</v>
      </c>
      <c r="K452" s="274">
        <v>500000</v>
      </c>
      <c r="L452" s="274">
        <v>499874.14</v>
      </c>
      <c r="M452" s="295">
        <v>1</v>
      </c>
    </row>
    <row r="453" spans="2:13" s="87" customFormat="1" ht="28.5" x14ac:dyDescent="0.8">
      <c r="B453" s="294" t="s">
        <v>164</v>
      </c>
      <c r="C453" s="439" t="s">
        <v>162</v>
      </c>
      <c r="D453" s="271">
        <v>99.974400000000003</v>
      </c>
      <c r="E453" s="271">
        <v>6.5</v>
      </c>
      <c r="F453" s="271" t="s">
        <v>303</v>
      </c>
      <c r="G453" s="271">
        <v>6.35</v>
      </c>
      <c r="H453" s="271">
        <v>6.5310000000000006</v>
      </c>
      <c r="I453" s="440" t="s">
        <v>163</v>
      </c>
      <c r="J453" s="274">
        <v>1066083.3400000001</v>
      </c>
      <c r="K453" s="274">
        <v>1000000</v>
      </c>
      <c r="L453" s="274">
        <v>999743.52</v>
      </c>
      <c r="M453" s="295">
        <v>1</v>
      </c>
    </row>
    <row r="454" spans="2:13" s="87" customFormat="1" ht="28.5" x14ac:dyDescent="0.8">
      <c r="B454" s="294" t="s">
        <v>164</v>
      </c>
      <c r="C454" s="439" t="s">
        <v>162</v>
      </c>
      <c r="D454" s="271">
        <v>100.4436</v>
      </c>
      <c r="E454" s="271">
        <v>8.6</v>
      </c>
      <c r="F454" s="271" t="s">
        <v>388</v>
      </c>
      <c r="G454" s="271">
        <v>7</v>
      </c>
      <c r="H454" s="271">
        <v>7.1749999999999998</v>
      </c>
      <c r="I454" s="440" t="s">
        <v>163</v>
      </c>
      <c r="J454" s="274">
        <v>185332</v>
      </c>
      <c r="K454" s="274">
        <v>180000</v>
      </c>
      <c r="L454" s="274">
        <v>180798.46</v>
      </c>
      <c r="M454" s="295">
        <v>1</v>
      </c>
    </row>
    <row r="455" spans="2:13" s="87" customFormat="1" ht="28.5" x14ac:dyDescent="0.8">
      <c r="B455" s="294" t="s">
        <v>164</v>
      </c>
      <c r="C455" s="439" t="s">
        <v>162</v>
      </c>
      <c r="D455" s="271">
        <v>100.66030000000001</v>
      </c>
      <c r="E455" s="271">
        <v>8.75</v>
      </c>
      <c r="F455" s="271" t="s">
        <v>569</v>
      </c>
      <c r="G455" s="271">
        <v>7.75</v>
      </c>
      <c r="H455" s="271">
        <v>7.8049999999999997</v>
      </c>
      <c r="I455" s="440" t="s">
        <v>163</v>
      </c>
      <c r="J455" s="274">
        <v>544479.17000000004</v>
      </c>
      <c r="K455" s="274">
        <v>500000</v>
      </c>
      <c r="L455" s="274">
        <v>503301.61</v>
      </c>
      <c r="M455" s="295">
        <v>1</v>
      </c>
    </row>
    <row r="456" spans="2:13" s="87" customFormat="1" ht="28.5" x14ac:dyDescent="0.8">
      <c r="B456" s="294" t="s">
        <v>164</v>
      </c>
      <c r="C456" s="439" t="s">
        <v>162</v>
      </c>
      <c r="D456" s="271">
        <v>100.554</v>
      </c>
      <c r="E456" s="271">
        <v>8.75</v>
      </c>
      <c r="F456" s="271" t="s">
        <v>570</v>
      </c>
      <c r="G456" s="271">
        <v>7.9</v>
      </c>
      <c r="H456" s="271">
        <v>7.9539999999999997</v>
      </c>
      <c r="I456" s="440" t="s">
        <v>163</v>
      </c>
      <c r="J456" s="274">
        <v>108871.53</v>
      </c>
      <c r="K456" s="274">
        <v>100000</v>
      </c>
      <c r="L456" s="274">
        <v>100553.97</v>
      </c>
      <c r="M456" s="295">
        <v>1</v>
      </c>
    </row>
    <row r="457" spans="2:13" s="87" customFormat="1" ht="28.5" x14ac:dyDescent="0.8">
      <c r="B457" s="294" t="s">
        <v>164</v>
      </c>
      <c r="C457" s="439" t="s">
        <v>162</v>
      </c>
      <c r="D457" s="271">
        <v>99.9084</v>
      </c>
      <c r="E457" s="271">
        <v>8.75</v>
      </c>
      <c r="F457" s="271" t="s">
        <v>571</v>
      </c>
      <c r="G457" s="271">
        <v>8.75</v>
      </c>
      <c r="H457" s="271">
        <v>8.7959999999999994</v>
      </c>
      <c r="I457" s="440" t="s">
        <v>163</v>
      </c>
      <c r="J457" s="274">
        <v>1089444.44</v>
      </c>
      <c r="K457" s="274">
        <v>1000000</v>
      </c>
      <c r="L457" s="274">
        <v>999083.86</v>
      </c>
      <c r="M457" s="295">
        <v>1</v>
      </c>
    </row>
    <row r="458" spans="2:13" s="86" customFormat="1" ht="28.5" x14ac:dyDescent="0.8">
      <c r="B458" s="292" t="s">
        <v>168</v>
      </c>
      <c r="C458" s="451"/>
      <c r="D458" s="452"/>
      <c r="E458" s="452"/>
      <c r="F458" s="452"/>
      <c r="G458" s="452"/>
      <c r="H458" s="452"/>
      <c r="I458" s="453"/>
      <c r="J458" s="454">
        <v>15974477.829999996</v>
      </c>
      <c r="K458" s="454">
        <v>15430000</v>
      </c>
      <c r="L458" s="454">
        <v>15488949.99</v>
      </c>
      <c r="M458" s="293">
        <v>14</v>
      </c>
    </row>
    <row r="459" spans="2:13" s="86" customFormat="1" ht="28.5" x14ac:dyDescent="0.8">
      <c r="B459" s="292" t="s">
        <v>208</v>
      </c>
      <c r="C459" s="451"/>
      <c r="D459" s="452"/>
      <c r="E459" s="452"/>
      <c r="F459" s="452"/>
      <c r="G459" s="452"/>
      <c r="H459" s="452"/>
      <c r="I459" s="453"/>
      <c r="J459" s="454"/>
      <c r="K459" s="454"/>
      <c r="L459" s="454"/>
      <c r="M459" s="293"/>
    </row>
    <row r="460" spans="2:13" s="87" customFormat="1" ht="28.5" x14ac:dyDescent="0.8">
      <c r="B460" s="294" t="s">
        <v>209</v>
      </c>
      <c r="C460" s="439" t="s">
        <v>162</v>
      </c>
      <c r="D460" s="271">
        <v>100</v>
      </c>
      <c r="E460" s="271">
        <v>1.982</v>
      </c>
      <c r="F460" s="271" t="s">
        <v>206</v>
      </c>
      <c r="G460" s="271">
        <v>1.982</v>
      </c>
      <c r="H460" s="271">
        <v>2</v>
      </c>
      <c r="I460" s="440" t="s">
        <v>163</v>
      </c>
      <c r="J460" s="274">
        <v>2003413.44</v>
      </c>
      <c r="K460" s="274">
        <v>2000000</v>
      </c>
      <c r="L460" s="274">
        <v>2000000</v>
      </c>
      <c r="M460" s="295">
        <v>1</v>
      </c>
    </row>
    <row r="461" spans="2:13" s="87" customFormat="1" ht="28.5" x14ac:dyDescent="0.8">
      <c r="B461" s="294" t="s">
        <v>209</v>
      </c>
      <c r="C461" s="439" t="s">
        <v>162</v>
      </c>
      <c r="D461" s="271">
        <v>100</v>
      </c>
      <c r="E461" s="271">
        <v>1.982</v>
      </c>
      <c r="F461" s="271" t="s">
        <v>207</v>
      </c>
      <c r="G461" s="271">
        <v>1.982</v>
      </c>
      <c r="H461" s="271">
        <v>1.9990000000000001</v>
      </c>
      <c r="I461" s="440" t="s">
        <v>163</v>
      </c>
      <c r="J461" s="274">
        <v>8514975.1099999994</v>
      </c>
      <c r="K461" s="274">
        <v>8500000</v>
      </c>
      <c r="L461" s="274">
        <v>8500000</v>
      </c>
      <c r="M461" s="295">
        <v>3</v>
      </c>
    </row>
    <row r="462" spans="2:13" s="87" customFormat="1" ht="28.5" x14ac:dyDescent="0.8">
      <c r="B462" s="294" t="s">
        <v>209</v>
      </c>
      <c r="C462" s="439" t="s">
        <v>162</v>
      </c>
      <c r="D462" s="271">
        <v>100</v>
      </c>
      <c r="E462" s="271">
        <v>2.4769999999999999</v>
      </c>
      <c r="F462" s="271" t="s">
        <v>173</v>
      </c>
      <c r="G462" s="271">
        <v>2.4769999999999999</v>
      </c>
      <c r="H462" s="271">
        <v>2.5</v>
      </c>
      <c r="I462" s="440" t="s">
        <v>163</v>
      </c>
      <c r="J462" s="274">
        <v>1710644.22</v>
      </c>
      <c r="K462" s="274">
        <v>1700000</v>
      </c>
      <c r="L462" s="274">
        <v>1700000</v>
      </c>
      <c r="M462" s="295">
        <v>3</v>
      </c>
    </row>
    <row r="463" spans="2:13" s="87" customFormat="1" ht="28.5" x14ac:dyDescent="0.8">
      <c r="B463" s="294" t="s">
        <v>209</v>
      </c>
      <c r="C463" s="439" t="s">
        <v>162</v>
      </c>
      <c r="D463" s="271">
        <v>100</v>
      </c>
      <c r="E463" s="271">
        <v>2.4775</v>
      </c>
      <c r="F463" s="271" t="s">
        <v>403</v>
      </c>
      <c r="G463" s="271">
        <v>2.4775</v>
      </c>
      <c r="H463" s="271">
        <v>2.5</v>
      </c>
      <c r="I463" s="440" t="s">
        <v>163</v>
      </c>
      <c r="J463" s="274">
        <v>20133.509999999998</v>
      </c>
      <c r="K463" s="274">
        <v>20000</v>
      </c>
      <c r="L463" s="274">
        <v>20000</v>
      </c>
      <c r="M463" s="295">
        <v>1</v>
      </c>
    </row>
    <row r="464" spans="2:13" s="87" customFormat="1" ht="28.5" x14ac:dyDescent="0.8">
      <c r="B464" s="294" t="s">
        <v>209</v>
      </c>
      <c r="C464" s="439" t="s">
        <v>162</v>
      </c>
      <c r="D464" s="271">
        <v>100</v>
      </c>
      <c r="E464" s="271">
        <v>2.7315</v>
      </c>
      <c r="F464" s="271" t="s">
        <v>174</v>
      </c>
      <c r="G464" s="271">
        <v>2.7315</v>
      </c>
      <c r="H464" s="271">
        <v>2.75</v>
      </c>
      <c r="I464" s="440" t="s">
        <v>163</v>
      </c>
      <c r="J464" s="274">
        <v>760300.03</v>
      </c>
      <c r="K464" s="274">
        <v>750000</v>
      </c>
      <c r="L464" s="274">
        <v>750000</v>
      </c>
      <c r="M464" s="295">
        <v>1</v>
      </c>
    </row>
    <row r="465" spans="2:13" s="87" customFormat="1" ht="28.5" x14ac:dyDescent="0.8">
      <c r="B465" s="294" t="s">
        <v>209</v>
      </c>
      <c r="C465" s="439" t="s">
        <v>162</v>
      </c>
      <c r="D465" s="271">
        <v>100</v>
      </c>
      <c r="E465" s="271">
        <v>2.7315999999999998</v>
      </c>
      <c r="F465" s="271" t="s">
        <v>175</v>
      </c>
      <c r="G465" s="271">
        <v>2.7315999999999998</v>
      </c>
      <c r="H465" s="271">
        <v>2.75</v>
      </c>
      <c r="I465" s="440" t="s">
        <v>163</v>
      </c>
      <c r="J465" s="274">
        <v>12317788.529999999</v>
      </c>
      <c r="K465" s="274">
        <v>12150000</v>
      </c>
      <c r="L465" s="274">
        <v>12150000</v>
      </c>
      <c r="M465" s="295">
        <v>3</v>
      </c>
    </row>
    <row r="466" spans="2:13" s="87" customFormat="1" ht="28.5" x14ac:dyDescent="0.8">
      <c r="B466" s="294" t="s">
        <v>209</v>
      </c>
      <c r="C466" s="439" t="s">
        <v>162</v>
      </c>
      <c r="D466" s="271">
        <v>100</v>
      </c>
      <c r="E466" s="271">
        <v>2.7317</v>
      </c>
      <c r="F466" s="271" t="s">
        <v>278</v>
      </c>
      <c r="G466" s="271">
        <v>2.7317</v>
      </c>
      <c r="H466" s="271">
        <v>2.75</v>
      </c>
      <c r="I466" s="440" t="s">
        <v>163</v>
      </c>
      <c r="J466" s="274">
        <v>2027772.28</v>
      </c>
      <c r="K466" s="274">
        <v>2000000</v>
      </c>
      <c r="L466" s="274">
        <v>2000000</v>
      </c>
      <c r="M466" s="295">
        <v>1</v>
      </c>
    </row>
    <row r="467" spans="2:13" s="87" customFormat="1" ht="28.5" x14ac:dyDescent="0.8">
      <c r="B467" s="294" t="s">
        <v>237</v>
      </c>
      <c r="C467" s="439" t="s">
        <v>162</v>
      </c>
      <c r="D467" s="271">
        <v>100</v>
      </c>
      <c r="E467" s="271">
        <v>1.5</v>
      </c>
      <c r="F467" s="271" t="s">
        <v>210</v>
      </c>
      <c r="G467" s="271">
        <v>1.5</v>
      </c>
      <c r="H467" s="271">
        <v>1.51</v>
      </c>
      <c r="I467" s="440" t="s">
        <v>163</v>
      </c>
      <c r="J467" s="274">
        <v>39357312.5</v>
      </c>
      <c r="K467" s="274">
        <v>39300000</v>
      </c>
      <c r="L467" s="274">
        <v>39300000</v>
      </c>
      <c r="M467" s="295">
        <v>7</v>
      </c>
    </row>
    <row r="468" spans="2:13" s="87" customFormat="1" ht="28.5" x14ac:dyDescent="0.8">
      <c r="B468" s="294" t="s">
        <v>237</v>
      </c>
      <c r="C468" s="439" t="s">
        <v>162</v>
      </c>
      <c r="D468" s="271">
        <v>100</v>
      </c>
      <c r="E468" s="271">
        <v>1.5</v>
      </c>
      <c r="F468" s="271" t="s">
        <v>303</v>
      </c>
      <c r="G468" s="271">
        <v>1.5</v>
      </c>
      <c r="H468" s="271">
        <v>1.5089999999999999</v>
      </c>
      <c r="I468" s="440" t="s">
        <v>163</v>
      </c>
      <c r="J468" s="274">
        <v>400700</v>
      </c>
      <c r="K468" s="274">
        <v>400000</v>
      </c>
      <c r="L468" s="274">
        <v>400000</v>
      </c>
      <c r="M468" s="295">
        <v>2</v>
      </c>
    </row>
    <row r="469" spans="2:13" s="87" customFormat="1" ht="28.5" x14ac:dyDescent="0.8">
      <c r="B469" s="294" t="s">
        <v>237</v>
      </c>
      <c r="C469" s="439" t="s">
        <v>162</v>
      </c>
      <c r="D469" s="271">
        <v>100</v>
      </c>
      <c r="E469" s="271">
        <v>1.5</v>
      </c>
      <c r="F469" s="271" t="s">
        <v>389</v>
      </c>
      <c r="G469" s="271">
        <v>1.5</v>
      </c>
      <c r="H469" s="271">
        <v>1.5089999999999999</v>
      </c>
      <c r="I469" s="440" t="s">
        <v>163</v>
      </c>
      <c r="J469" s="274">
        <v>501020.83</v>
      </c>
      <c r="K469" s="274">
        <v>500000</v>
      </c>
      <c r="L469" s="274">
        <v>500000</v>
      </c>
      <c r="M469" s="295">
        <v>1</v>
      </c>
    </row>
    <row r="470" spans="2:13" s="87" customFormat="1" ht="28.5" x14ac:dyDescent="0.8">
      <c r="B470" s="294" t="s">
        <v>237</v>
      </c>
      <c r="C470" s="439" t="s">
        <v>162</v>
      </c>
      <c r="D470" s="271">
        <v>100</v>
      </c>
      <c r="E470" s="271">
        <v>2</v>
      </c>
      <c r="F470" s="271" t="s">
        <v>384</v>
      </c>
      <c r="G470" s="271">
        <v>2</v>
      </c>
      <c r="H470" s="271">
        <v>2.016</v>
      </c>
      <c r="I470" s="440" t="s">
        <v>163</v>
      </c>
      <c r="J470" s="274">
        <v>8028000</v>
      </c>
      <c r="K470" s="274">
        <v>8000000</v>
      </c>
      <c r="L470" s="274">
        <v>8000000</v>
      </c>
      <c r="M470" s="295">
        <v>1</v>
      </c>
    </row>
    <row r="471" spans="2:13" s="87" customFormat="1" ht="28.5" x14ac:dyDescent="0.8">
      <c r="B471" s="294" t="s">
        <v>237</v>
      </c>
      <c r="C471" s="439" t="s">
        <v>162</v>
      </c>
      <c r="D471" s="271">
        <v>100</v>
      </c>
      <c r="E471" s="271">
        <v>2.4</v>
      </c>
      <c r="F471" s="271" t="s">
        <v>173</v>
      </c>
      <c r="G471" s="271">
        <v>2.4</v>
      </c>
      <c r="H471" s="271">
        <v>2.4209999999999998</v>
      </c>
      <c r="I471" s="440" t="s">
        <v>163</v>
      </c>
      <c r="J471" s="274">
        <v>9990242.0099999998</v>
      </c>
      <c r="K471" s="274">
        <v>9930000</v>
      </c>
      <c r="L471" s="274">
        <v>9930000</v>
      </c>
      <c r="M471" s="295">
        <v>5</v>
      </c>
    </row>
    <row r="472" spans="2:13" s="87" customFormat="1" ht="28.5" x14ac:dyDescent="0.8">
      <c r="B472" s="294" t="s">
        <v>237</v>
      </c>
      <c r="C472" s="439" t="s">
        <v>162</v>
      </c>
      <c r="D472" s="271">
        <v>100</v>
      </c>
      <c r="E472" s="271">
        <v>2.65</v>
      </c>
      <c r="F472" s="271" t="s">
        <v>174</v>
      </c>
      <c r="G472" s="271">
        <v>2.65</v>
      </c>
      <c r="H472" s="271">
        <v>2.6669999999999998</v>
      </c>
      <c r="I472" s="440" t="s">
        <v>163</v>
      </c>
      <c r="J472" s="274">
        <v>5066618.0599999996</v>
      </c>
      <c r="K472" s="274">
        <v>5000000</v>
      </c>
      <c r="L472" s="274">
        <v>5000000</v>
      </c>
      <c r="M472" s="295">
        <v>1</v>
      </c>
    </row>
    <row r="473" spans="2:13" s="87" customFormat="1" ht="28.5" x14ac:dyDescent="0.8">
      <c r="B473" s="294" t="s">
        <v>237</v>
      </c>
      <c r="C473" s="439" t="s">
        <v>162</v>
      </c>
      <c r="D473" s="271">
        <v>100</v>
      </c>
      <c r="E473" s="271">
        <v>2.65</v>
      </c>
      <c r="F473" s="271" t="s">
        <v>175</v>
      </c>
      <c r="G473" s="271">
        <v>2.65</v>
      </c>
      <c r="H473" s="271">
        <v>2.6669999999999998</v>
      </c>
      <c r="I473" s="440" t="s">
        <v>163</v>
      </c>
      <c r="J473" s="274">
        <v>506698.61</v>
      </c>
      <c r="K473" s="274">
        <v>500000</v>
      </c>
      <c r="L473" s="274">
        <v>500000</v>
      </c>
      <c r="M473" s="295">
        <v>1</v>
      </c>
    </row>
    <row r="474" spans="2:13" s="87" customFormat="1" ht="28.5" x14ac:dyDescent="0.8">
      <c r="B474" s="294" t="s">
        <v>237</v>
      </c>
      <c r="C474" s="439" t="s">
        <v>162</v>
      </c>
      <c r="D474" s="271">
        <v>100</v>
      </c>
      <c r="E474" s="271">
        <v>3</v>
      </c>
      <c r="F474" s="271" t="s">
        <v>287</v>
      </c>
      <c r="G474" s="271">
        <v>3</v>
      </c>
      <c r="H474" s="271">
        <v>3.0020000000000002</v>
      </c>
      <c r="I474" s="440" t="s">
        <v>163</v>
      </c>
      <c r="J474" s="274">
        <v>12343000</v>
      </c>
      <c r="K474" s="274">
        <v>12000000</v>
      </c>
      <c r="L474" s="274">
        <v>12000000</v>
      </c>
      <c r="M474" s="295">
        <v>1</v>
      </c>
    </row>
    <row r="475" spans="2:13" s="87" customFormat="1" ht="28.5" x14ac:dyDescent="0.8">
      <c r="B475" s="294" t="s">
        <v>237</v>
      </c>
      <c r="C475" s="439" t="s">
        <v>162</v>
      </c>
      <c r="D475" s="271">
        <v>100</v>
      </c>
      <c r="E475" s="271">
        <v>3</v>
      </c>
      <c r="F475" s="271" t="s">
        <v>346</v>
      </c>
      <c r="G475" s="271">
        <v>3</v>
      </c>
      <c r="H475" s="271">
        <v>3.0009999999999999</v>
      </c>
      <c r="I475" s="440" t="s">
        <v>163</v>
      </c>
      <c r="J475" s="274">
        <v>14408333.33</v>
      </c>
      <c r="K475" s="274">
        <v>14000000</v>
      </c>
      <c r="L475" s="274">
        <v>14000000</v>
      </c>
      <c r="M475" s="295">
        <v>1</v>
      </c>
    </row>
    <row r="476" spans="2:13" s="87" customFormat="1" ht="28.5" x14ac:dyDescent="0.8">
      <c r="B476" s="294" t="s">
        <v>237</v>
      </c>
      <c r="C476" s="439" t="s">
        <v>162</v>
      </c>
      <c r="D476" s="271">
        <v>100</v>
      </c>
      <c r="E476" s="271">
        <v>3.25</v>
      </c>
      <c r="F476" s="271" t="s">
        <v>211</v>
      </c>
      <c r="G476" s="271">
        <v>3.25</v>
      </c>
      <c r="H476" s="271">
        <v>3.2489999999999997</v>
      </c>
      <c r="I476" s="440" t="s">
        <v>163</v>
      </c>
      <c r="J476" s="274">
        <v>103286.11</v>
      </c>
      <c r="K476" s="274">
        <v>100000</v>
      </c>
      <c r="L476" s="274">
        <v>100000</v>
      </c>
      <c r="M476" s="295">
        <v>1</v>
      </c>
    </row>
    <row r="477" spans="2:13" s="87" customFormat="1" ht="28.5" x14ac:dyDescent="0.8">
      <c r="B477" s="294" t="s">
        <v>572</v>
      </c>
      <c r="C477" s="439" t="s">
        <v>162</v>
      </c>
      <c r="D477" s="271">
        <v>100</v>
      </c>
      <c r="E477" s="271">
        <v>2.4769999999999999</v>
      </c>
      <c r="F477" s="271" t="s">
        <v>173</v>
      </c>
      <c r="G477" s="271">
        <v>2.4769999999999999</v>
      </c>
      <c r="H477" s="271">
        <v>2.5</v>
      </c>
      <c r="I477" s="440" t="s">
        <v>163</v>
      </c>
      <c r="J477" s="274">
        <v>1006261.31</v>
      </c>
      <c r="K477" s="274">
        <v>1000000</v>
      </c>
      <c r="L477" s="274">
        <v>1000000</v>
      </c>
      <c r="M477" s="295">
        <v>1</v>
      </c>
    </row>
    <row r="478" spans="2:13" s="87" customFormat="1" ht="28.5" x14ac:dyDescent="0.8">
      <c r="B478" s="294" t="s">
        <v>212</v>
      </c>
      <c r="C478" s="439" t="s">
        <v>162</v>
      </c>
      <c r="D478" s="271">
        <v>100</v>
      </c>
      <c r="E478" s="271">
        <v>4.9000000000000004</v>
      </c>
      <c r="F478" s="271" t="s">
        <v>234</v>
      </c>
      <c r="G478" s="271">
        <v>4.9000000000000004</v>
      </c>
      <c r="H478" s="271">
        <v>5.0110000000000001</v>
      </c>
      <c r="I478" s="440" t="s">
        <v>163</v>
      </c>
      <c r="J478" s="274">
        <v>5020416.67</v>
      </c>
      <c r="K478" s="274">
        <v>5000000</v>
      </c>
      <c r="L478" s="274">
        <v>5000000</v>
      </c>
      <c r="M478" s="295">
        <v>1</v>
      </c>
    </row>
    <row r="479" spans="2:13" s="87" customFormat="1" ht="28.5" x14ac:dyDescent="0.8">
      <c r="B479" s="294" t="s">
        <v>212</v>
      </c>
      <c r="C479" s="439" t="s">
        <v>162</v>
      </c>
      <c r="D479" s="271">
        <v>100.29049999999999</v>
      </c>
      <c r="E479" s="271">
        <v>8.25</v>
      </c>
      <c r="F479" s="271" t="s">
        <v>220</v>
      </c>
      <c r="G479" s="271">
        <v>7.3</v>
      </c>
      <c r="H479" s="271">
        <v>7.4749999999999996</v>
      </c>
      <c r="I479" s="440" t="s">
        <v>163</v>
      </c>
      <c r="J479" s="274">
        <v>1249500</v>
      </c>
      <c r="K479" s="274">
        <v>1200000</v>
      </c>
      <c r="L479" s="274">
        <v>1203486.6000000001</v>
      </c>
      <c r="M479" s="295">
        <v>1</v>
      </c>
    </row>
    <row r="480" spans="2:13" s="87" customFormat="1" ht="28.5" x14ac:dyDescent="0.8">
      <c r="B480" s="294" t="s">
        <v>212</v>
      </c>
      <c r="C480" s="439" t="s">
        <v>162</v>
      </c>
      <c r="D480" s="271">
        <v>100</v>
      </c>
      <c r="E480" s="271">
        <v>7.8</v>
      </c>
      <c r="F480" s="271" t="s">
        <v>177</v>
      </c>
      <c r="G480" s="271">
        <v>7.8</v>
      </c>
      <c r="H480" s="271">
        <v>7.9519999999999991</v>
      </c>
      <c r="I480" s="440" t="s">
        <v>163</v>
      </c>
      <c r="J480" s="274">
        <v>4259900</v>
      </c>
      <c r="K480" s="274">
        <v>4100000</v>
      </c>
      <c r="L480" s="274">
        <v>4100000</v>
      </c>
      <c r="M480" s="295">
        <v>1</v>
      </c>
    </row>
    <row r="481" spans="2:13" s="87" customFormat="1" ht="28.5" x14ac:dyDescent="0.8">
      <c r="B481" s="294" t="s">
        <v>212</v>
      </c>
      <c r="C481" s="439" t="s">
        <v>162</v>
      </c>
      <c r="D481" s="271">
        <v>100.5181</v>
      </c>
      <c r="E481" s="271">
        <v>8.75</v>
      </c>
      <c r="F481" s="271" t="s">
        <v>526</v>
      </c>
      <c r="G481" s="271">
        <v>8</v>
      </c>
      <c r="H481" s="271">
        <v>8.0429999999999993</v>
      </c>
      <c r="I481" s="440" t="s">
        <v>163</v>
      </c>
      <c r="J481" s="274">
        <v>174194.44</v>
      </c>
      <c r="K481" s="274">
        <v>160000</v>
      </c>
      <c r="L481" s="274">
        <v>160828.89000000001</v>
      </c>
      <c r="M481" s="295">
        <v>1</v>
      </c>
    </row>
    <row r="482" spans="2:13" s="87" customFormat="1" ht="28.5" x14ac:dyDescent="0.8">
      <c r="B482" s="294" t="s">
        <v>212</v>
      </c>
      <c r="C482" s="439" t="s">
        <v>162</v>
      </c>
      <c r="D482" s="271">
        <v>99.0518</v>
      </c>
      <c r="E482" s="271">
        <v>7.35</v>
      </c>
      <c r="F482" s="271" t="s">
        <v>573</v>
      </c>
      <c r="G482" s="271">
        <v>9.5</v>
      </c>
      <c r="H482" s="271">
        <v>9.782</v>
      </c>
      <c r="I482" s="440" t="s">
        <v>163</v>
      </c>
      <c r="J482" s="274">
        <v>107513.33</v>
      </c>
      <c r="K482" s="274">
        <v>100000</v>
      </c>
      <c r="L482" s="274">
        <v>99051.81</v>
      </c>
      <c r="M482" s="295">
        <v>1</v>
      </c>
    </row>
    <row r="483" spans="2:13" s="86" customFormat="1" ht="28.5" x14ac:dyDescent="0.8">
      <c r="B483" s="292" t="s">
        <v>168</v>
      </c>
      <c r="C483" s="451"/>
      <c r="D483" s="452"/>
      <c r="E483" s="452"/>
      <c r="F483" s="452"/>
      <c r="G483" s="452"/>
      <c r="H483" s="452"/>
      <c r="I483" s="453"/>
      <c r="J483" s="454">
        <v>129878024.32000001</v>
      </c>
      <c r="K483" s="454">
        <v>128410000</v>
      </c>
      <c r="L483" s="454">
        <v>128413367.3</v>
      </c>
      <c r="M483" s="293">
        <v>40</v>
      </c>
    </row>
    <row r="484" spans="2:13" s="86" customFormat="1" ht="28.5" x14ac:dyDescent="0.8">
      <c r="B484" s="292" t="s">
        <v>213</v>
      </c>
      <c r="C484" s="451"/>
      <c r="D484" s="452"/>
      <c r="E484" s="452"/>
      <c r="F484" s="452"/>
      <c r="G484" s="452"/>
      <c r="H484" s="452"/>
      <c r="I484" s="453"/>
      <c r="J484" s="454"/>
      <c r="K484" s="454"/>
      <c r="L484" s="454"/>
      <c r="M484" s="293"/>
    </row>
    <row r="485" spans="2:13" s="87" customFormat="1" ht="28.5" x14ac:dyDescent="0.8">
      <c r="B485" s="294" t="s">
        <v>185</v>
      </c>
      <c r="C485" s="439" t="s">
        <v>162</v>
      </c>
      <c r="D485" s="271">
        <v>100</v>
      </c>
      <c r="E485" s="271">
        <v>1.9819</v>
      </c>
      <c r="F485" s="271" t="s">
        <v>206</v>
      </c>
      <c r="G485" s="271">
        <v>1.9819</v>
      </c>
      <c r="H485" s="271">
        <v>1.9990000000000001</v>
      </c>
      <c r="I485" s="440" t="s">
        <v>163</v>
      </c>
      <c r="J485" s="274">
        <v>15025599.539999999</v>
      </c>
      <c r="K485" s="274">
        <v>15000000</v>
      </c>
      <c r="L485" s="274">
        <v>15000000</v>
      </c>
      <c r="M485" s="295">
        <v>1</v>
      </c>
    </row>
    <row r="486" spans="2:13" s="87" customFormat="1" ht="28.5" x14ac:dyDescent="0.8">
      <c r="B486" s="294" t="s">
        <v>254</v>
      </c>
      <c r="C486" s="439" t="s">
        <v>162</v>
      </c>
      <c r="D486" s="271">
        <v>100</v>
      </c>
      <c r="E486" s="271">
        <v>2.7322000000000002</v>
      </c>
      <c r="F486" s="271" t="s">
        <v>390</v>
      </c>
      <c r="G486" s="271">
        <v>2.7322000000000002</v>
      </c>
      <c r="H486" s="271">
        <v>2.7490000000000001</v>
      </c>
      <c r="I486" s="440" t="s">
        <v>163</v>
      </c>
      <c r="J486" s="274">
        <v>5071720.25</v>
      </c>
      <c r="K486" s="274">
        <v>5000000</v>
      </c>
      <c r="L486" s="274">
        <v>5000000</v>
      </c>
      <c r="M486" s="295">
        <v>1</v>
      </c>
    </row>
    <row r="487" spans="2:13" s="87" customFormat="1" ht="28.5" x14ac:dyDescent="0.8">
      <c r="B487" s="294" t="s">
        <v>254</v>
      </c>
      <c r="C487" s="439" t="s">
        <v>162</v>
      </c>
      <c r="D487" s="271">
        <v>100.5403</v>
      </c>
      <c r="E487" s="271">
        <v>7.05</v>
      </c>
      <c r="F487" s="271" t="s">
        <v>574</v>
      </c>
      <c r="G487" s="271">
        <v>4.75</v>
      </c>
      <c r="H487" s="271">
        <v>4.8330000000000002</v>
      </c>
      <c r="I487" s="440" t="s">
        <v>163</v>
      </c>
      <c r="J487" s="274">
        <v>107108.75</v>
      </c>
      <c r="K487" s="274">
        <v>100000</v>
      </c>
      <c r="L487" s="274">
        <v>100540.26</v>
      </c>
      <c r="M487" s="295">
        <v>1</v>
      </c>
    </row>
    <row r="488" spans="2:13" s="87" customFormat="1" ht="28.5" x14ac:dyDescent="0.8">
      <c r="B488" s="294" t="s">
        <v>254</v>
      </c>
      <c r="C488" s="439" t="s">
        <v>162</v>
      </c>
      <c r="D488" s="271">
        <v>100.0795</v>
      </c>
      <c r="E488" s="271">
        <v>6</v>
      </c>
      <c r="F488" s="271" t="s">
        <v>380</v>
      </c>
      <c r="G488" s="271">
        <v>5</v>
      </c>
      <c r="H488" s="271">
        <v>5.1120000000000001</v>
      </c>
      <c r="I488" s="440" t="s">
        <v>163</v>
      </c>
      <c r="J488" s="274">
        <v>345420.83</v>
      </c>
      <c r="K488" s="274">
        <v>325000</v>
      </c>
      <c r="L488" s="274">
        <v>325258.26</v>
      </c>
      <c r="M488" s="295">
        <v>1</v>
      </c>
    </row>
    <row r="489" spans="2:13" s="87" customFormat="1" ht="28.5" x14ac:dyDescent="0.8">
      <c r="B489" s="294" t="s">
        <v>254</v>
      </c>
      <c r="C489" s="439" t="s">
        <v>162</v>
      </c>
      <c r="D489" s="271">
        <v>100.0735</v>
      </c>
      <c r="E489" s="271">
        <v>6.25</v>
      </c>
      <c r="F489" s="271" t="s">
        <v>385</v>
      </c>
      <c r="G489" s="271">
        <v>5.25</v>
      </c>
      <c r="H489" s="271">
        <v>5.3740000000000006</v>
      </c>
      <c r="I489" s="440" t="s">
        <v>163</v>
      </c>
      <c r="J489" s="274">
        <v>1063715.28</v>
      </c>
      <c r="K489" s="274">
        <v>1000000</v>
      </c>
      <c r="L489" s="274">
        <v>1000734.95</v>
      </c>
      <c r="M489" s="295">
        <v>1</v>
      </c>
    </row>
    <row r="490" spans="2:13" s="87" customFormat="1" ht="28.5" x14ac:dyDescent="0.8">
      <c r="B490" s="294" t="s">
        <v>254</v>
      </c>
      <c r="C490" s="439" t="s">
        <v>162</v>
      </c>
      <c r="D490" s="271">
        <v>100</v>
      </c>
      <c r="E490" s="271">
        <v>6</v>
      </c>
      <c r="F490" s="271" t="s">
        <v>220</v>
      </c>
      <c r="G490" s="271">
        <v>6</v>
      </c>
      <c r="H490" s="271">
        <v>6.1179999999999994</v>
      </c>
      <c r="I490" s="440" t="s">
        <v>163</v>
      </c>
      <c r="J490" s="274">
        <v>2552083.33</v>
      </c>
      <c r="K490" s="274">
        <v>2500000</v>
      </c>
      <c r="L490" s="274">
        <v>2500000</v>
      </c>
      <c r="M490" s="295">
        <v>1</v>
      </c>
    </row>
    <row r="491" spans="2:13" s="87" customFormat="1" ht="28.5" x14ac:dyDescent="0.8">
      <c r="B491" s="294" t="s">
        <v>254</v>
      </c>
      <c r="C491" s="439" t="s">
        <v>162</v>
      </c>
      <c r="D491" s="271">
        <v>99.997</v>
      </c>
      <c r="E491" s="271">
        <v>6.25</v>
      </c>
      <c r="F491" s="271" t="s">
        <v>523</v>
      </c>
      <c r="G491" s="271">
        <v>6.15</v>
      </c>
      <c r="H491" s="271">
        <v>6.2659999999999991</v>
      </c>
      <c r="I491" s="440" t="s">
        <v>163</v>
      </c>
      <c r="J491" s="274">
        <v>208368.06</v>
      </c>
      <c r="K491" s="274">
        <v>200000</v>
      </c>
      <c r="L491" s="274">
        <v>199994.05</v>
      </c>
      <c r="M491" s="295">
        <v>1</v>
      </c>
    </row>
    <row r="492" spans="2:13" s="87" customFormat="1" ht="28.5" x14ac:dyDescent="0.8">
      <c r="B492" s="294" t="s">
        <v>254</v>
      </c>
      <c r="C492" s="439" t="s">
        <v>162</v>
      </c>
      <c r="D492" s="271">
        <v>100</v>
      </c>
      <c r="E492" s="271">
        <v>6.2</v>
      </c>
      <c r="F492" s="271" t="s">
        <v>301</v>
      </c>
      <c r="G492" s="271">
        <v>6.2</v>
      </c>
      <c r="H492" s="271">
        <v>6.3270000000000008</v>
      </c>
      <c r="I492" s="440" t="s">
        <v>163</v>
      </c>
      <c r="J492" s="274">
        <v>1021011.11</v>
      </c>
      <c r="K492" s="274">
        <v>1000000</v>
      </c>
      <c r="L492" s="274">
        <v>1000000</v>
      </c>
      <c r="M492" s="295">
        <v>1</v>
      </c>
    </row>
    <row r="493" spans="2:13" s="87" customFormat="1" ht="28.5" x14ac:dyDescent="0.8">
      <c r="B493" s="294" t="s">
        <v>254</v>
      </c>
      <c r="C493" s="439" t="s">
        <v>162</v>
      </c>
      <c r="D493" s="271">
        <v>100</v>
      </c>
      <c r="E493" s="271">
        <v>6.2</v>
      </c>
      <c r="F493" s="271" t="s">
        <v>323</v>
      </c>
      <c r="G493" s="271">
        <v>6.2</v>
      </c>
      <c r="H493" s="271">
        <v>6.3250000000000002</v>
      </c>
      <c r="I493" s="440" t="s">
        <v>163</v>
      </c>
      <c r="J493" s="274">
        <v>3065616.66</v>
      </c>
      <c r="K493" s="274">
        <v>3000000</v>
      </c>
      <c r="L493" s="274">
        <v>3000000</v>
      </c>
      <c r="M493" s="295">
        <v>3</v>
      </c>
    </row>
    <row r="494" spans="2:13" s="87" customFormat="1" ht="28.5" x14ac:dyDescent="0.8">
      <c r="B494" s="294" t="s">
        <v>254</v>
      </c>
      <c r="C494" s="439" t="s">
        <v>162</v>
      </c>
      <c r="D494" s="271">
        <v>100</v>
      </c>
      <c r="E494" s="271">
        <v>6.2</v>
      </c>
      <c r="F494" s="271" t="s">
        <v>370</v>
      </c>
      <c r="G494" s="271">
        <v>6.2</v>
      </c>
      <c r="H494" s="271">
        <v>6.3240000000000007</v>
      </c>
      <c r="I494" s="440" t="s">
        <v>163</v>
      </c>
      <c r="J494" s="274">
        <v>2555111.11</v>
      </c>
      <c r="K494" s="274">
        <v>2500000</v>
      </c>
      <c r="L494" s="274">
        <v>2500000</v>
      </c>
      <c r="M494" s="295">
        <v>2</v>
      </c>
    </row>
    <row r="495" spans="2:13" s="87" customFormat="1" ht="28.5" x14ac:dyDescent="0.8">
      <c r="B495" s="294" t="s">
        <v>254</v>
      </c>
      <c r="C495" s="439" t="s">
        <v>162</v>
      </c>
      <c r="D495" s="271">
        <v>100</v>
      </c>
      <c r="E495" s="271">
        <v>6.2</v>
      </c>
      <c r="F495" s="271" t="s">
        <v>276</v>
      </c>
      <c r="G495" s="271">
        <v>6.2</v>
      </c>
      <c r="H495" s="271">
        <v>6.3240000000000007</v>
      </c>
      <c r="I495" s="440" t="s">
        <v>163</v>
      </c>
      <c r="J495" s="274">
        <v>2044433.34</v>
      </c>
      <c r="K495" s="274">
        <v>2000000</v>
      </c>
      <c r="L495" s="274">
        <v>2000000</v>
      </c>
      <c r="M495" s="295">
        <v>2</v>
      </c>
    </row>
    <row r="496" spans="2:13" s="87" customFormat="1" ht="28.5" x14ac:dyDescent="0.8">
      <c r="B496" s="294" t="s">
        <v>254</v>
      </c>
      <c r="C496" s="439" t="s">
        <v>162</v>
      </c>
      <c r="D496" s="271">
        <v>100</v>
      </c>
      <c r="E496" s="271">
        <v>6.2</v>
      </c>
      <c r="F496" s="271" t="s">
        <v>316</v>
      </c>
      <c r="G496" s="271">
        <v>6.2</v>
      </c>
      <c r="H496" s="271">
        <v>6.3229999999999995</v>
      </c>
      <c r="I496" s="440" t="s">
        <v>163</v>
      </c>
      <c r="J496" s="274">
        <v>1022388.89</v>
      </c>
      <c r="K496" s="274">
        <v>1000000</v>
      </c>
      <c r="L496" s="274">
        <v>1000000</v>
      </c>
      <c r="M496" s="295">
        <v>1</v>
      </c>
    </row>
    <row r="497" spans="2:13" s="87" customFormat="1" ht="28.5" x14ac:dyDescent="0.8">
      <c r="B497" s="294" t="s">
        <v>254</v>
      </c>
      <c r="C497" s="439" t="s">
        <v>162</v>
      </c>
      <c r="D497" s="271">
        <v>100</v>
      </c>
      <c r="E497" s="271">
        <v>6.2</v>
      </c>
      <c r="F497" s="271" t="s">
        <v>575</v>
      </c>
      <c r="G497" s="271">
        <v>6.2</v>
      </c>
      <c r="H497" s="271">
        <v>6.3220000000000001</v>
      </c>
      <c r="I497" s="440" t="s">
        <v>163</v>
      </c>
      <c r="J497" s="274">
        <v>4090244.45</v>
      </c>
      <c r="K497" s="274">
        <v>4000000</v>
      </c>
      <c r="L497" s="274">
        <v>4000000</v>
      </c>
      <c r="M497" s="295">
        <v>3</v>
      </c>
    </row>
    <row r="498" spans="2:13" s="87" customFormat="1" ht="28.5" x14ac:dyDescent="0.8">
      <c r="B498" s="294" t="s">
        <v>254</v>
      </c>
      <c r="C498" s="439" t="s">
        <v>162</v>
      </c>
      <c r="D498" s="271">
        <v>100.1759</v>
      </c>
      <c r="E498" s="271">
        <v>7.05</v>
      </c>
      <c r="F498" s="271" t="s">
        <v>304</v>
      </c>
      <c r="G498" s="271">
        <v>6.5</v>
      </c>
      <c r="H498" s="271">
        <v>6.5960000000000001</v>
      </c>
      <c r="I498" s="440" t="s">
        <v>163</v>
      </c>
      <c r="J498" s="274">
        <v>535543.75</v>
      </c>
      <c r="K498" s="274">
        <v>500000</v>
      </c>
      <c r="L498" s="274">
        <v>500879.44</v>
      </c>
      <c r="M498" s="295">
        <v>1</v>
      </c>
    </row>
    <row r="499" spans="2:13" s="87" customFormat="1" ht="28.5" x14ac:dyDescent="0.8">
      <c r="B499" s="294" t="s">
        <v>254</v>
      </c>
      <c r="C499" s="439" t="s">
        <v>162</v>
      </c>
      <c r="D499" s="271">
        <v>100</v>
      </c>
      <c r="E499" s="271">
        <v>6.75</v>
      </c>
      <c r="F499" s="271" t="s">
        <v>175</v>
      </c>
      <c r="G499" s="271">
        <v>6.75</v>
      </c>
      <c r="H499" s="271">
        <v>6.8620000000000001</v>
      </c>
      <c r="I499" s="440" t="s">
        <v>163</v>
      </c>
      <c r="J499" s="274">
        <v>1551187.5</v>
      </c>
      <c r="K499" s="274">
        <v>1500000</v>
      </c>
      <c r="L499" s="274">
        <v>1500000</v>
      </c>
      <c r="M499" s="295">
        <v>1</v>
      </c>
    </row>
    <row r="500" spans="2:13" s="87" customFormat="1" ht="28.5" x14ac:dyDescent="0.8">
      <c r="B500" s="294" t="s">
        <v>254</v>
      </c>
      <c r="C500" s="439" t="s">
        <v>162</v>
      </c>
      <c r="D500" s="271">
        <v>100</v>
      </c>
      <c r="E500" s="271">
        <v>6.8</v>
      </c>
      <c r="F500" s="271" t="s">
        <v>318</v>
      </c>
      <c r="G500" s="271">
        <v>6.8</v>
      </c>
      <c r="H500" s="271">
        <v>6.9119999999999999</v>
      </c>
      <c r="I500" s="440" t="s">
        <v>163</v>
      </c>
      <c r="J500" s="274">
        <v>8795422.25</v>
      </c>
      <c r="K500" s="274">
        <v>8500000</v>
      </c>
      <c r="L500" s="274">
        <v>8500000</v>
      </c>
      <c r="M500" s="295">
        <v>8</v>
      </c>
    </row>
    <row r="501" spans="2:13" s="87" customFormat="1" ht="28.5" x14ac:dyDescent="0.8">
      <c r="B501" s="294" t="s">
        <v>254</v>
      </c>
      <c r="C501" s="439" t="s">
        <v>162</v>
      </c>
      <c r="D501" s="271">
        <v>100</v>
      </c>
      <c r="E501" s="271">
        <v>6.8</v>
      </c>
      <c r="F501" s="271" t="s">
        <v>268</v>
      </c>
      <c r="G501" s="271">
        <v>6.8</v>
      </c>
      <c r="H501" s="271">
        <v>6.9119999999999999</v>
      </c>
      <c r="I501" s="440" t="s">
        <v>163</v>
      </c>
      <c r="J501" s="274">
        <v>517472.22</v>
      </c>
      <c r="K501" s="274">
        <v>500000</v>
      </c>
      <c r="L501" s="274">
        <v>500000</v>
      </c>
      <c r="M501" s="295">
        <v>1</v>
      </c>
    </row>
    <row r="502" spans="2:13" s="87" customFormat="1" ht="28.5" x14ac:dyDescent="0.8">
      <c r="B502" s="294" t="s">
        <v>254</v>
      </c>
      <c r="C502" s="439" t="s">
        <v>162</v>
      </c>
      <c r="D502" s="271">
        <v>100</v>
      </c>
      <c r="E502" s="271">
        <v>6.8</v>
      </c>
      <c r="F502" s="271" t="s">
        <v>288</v>
      </c>
      <c r="G502" s="271">
        <v>6.8</v>
      </c>
      <c r="H502" s="271">
        <v>6.9110000000000005</v>
      </c>
      <c r="I502" s="440" t="s">
        <v>163</v>
      </c>
      <c r="J502" s="274">
        <v>3105399.99</v>
      </c>
      <c r="K502" s="274">
        <v>3000000</v>
      </c>
      <c r="L502" s="274">
        <v>3000000</v>
      </c>
      <c r="M502" s="295">
        <v>3</v>
      </c>
    </row>
    <row r="503" spans="2:13" s="87" customFormat="1" ht="28.5" x14ac:dyDescent="0.8">
      <c r="B503" s="294" t="s">
        <v>254</v>
      </c>
      <c r="C503" s="439" t="s">
        <v>162</v>
      </c>
      <c r="D503" s="271">
        <v>100</v>
      </c>
      <c r="E503" s="271">
        <v>7.7</v>
      </c>
      <c r="F503" s="271" t="s">
        <v>211</v>
      </c>
      <c r="G503" s="271">
        <v>7.7</v>
      </c>
      <c r="H503" s="271">
        <v>7.6959999999999997</v>
      </c>
      <c r="I503" s="440" t="s">
        <v>163</v>
      </c>
      <c r="J503" s="274">
        <v>1077855.56</v>
      </c>
      <c r="K503" s="274">
        <v>1000000</v>
      </c>
      <c r="L503" s="274">
        <v>1000000</v>
      </c>
      <c r="M503" s="295">
        <v>1</v>
      </c>
    </row>
    <row r="504" spans="2:13" s="87" customFormat="1" ht="28.5" x14ac:dyDescent="0.8">
      <c r="B504" s="294" t="s">
        <v>254</v>
      </c>
      <c r="C504" s="439" t="s">
        <v>162</v>
      </c>
      <c r="D504" s="271">
        <v>100</v>
      </c>
      <c r="E504" s="271">
        <v>7.7</v>
      </c>
      <c r="F504" s="271" t="s">
        <v>308</v>
      </c>
      <c r="G504" s="271">
        <v>7.7</v>
      </c>
      <c r="H504" s="271">
        <v>7.7</v>
      </c>
      <c r="I504" s="440" t="s">
        <v>163</v>
      </c>
      <c r="J504" s="274">
        <v>539034.72</v>
      </c>
      <c r="K504" s="274">
        <v>500000</v>
      </c>
      <c r="L504" s="274">
        <v>500000</v>
      </c>
      <c r="M504" s="295">
        <v>1</v>
      </c>
    </row>
    <row r="505" spans="2:13" s="87" customFormat="1" ht="28.5" x14ac:dyDescent="0.8">
      <c r="B505" s="294" t="s">
        <v>254</v>
      </c>
      <c r="C505" s="439" t="s">
        <v>162</v>
      </c>
      <c r="D505" s="271">
        <v>99.977599999999995</v>
      </c>
      <c r="E505" s="271">
        <v>8</v>
      </c>
      <c r="F505" s="271" t="s">
        <v>576</v>
      </c>
      <c r="G505" s="271">
        <v>8</v>
      </c>
      <c r="H505" s="271">
        <v>8.0090000000000003</v>
      </c>
      <c r="I505" s="440" t="s">
        <v>163</v>
      </c>
      <c r="J505" s="274">
        <v>540333.32999999996</v>
      </c>
      <c r="K505" s="274">
        <v>500000</v>
      </c>
      <c r="L505" s="274">
        <v>499888.04</v>
      </c>
      <c r="M505" s="295">
        <v>1</v>
      </c>
    </row>
    <row r="506" spans="2:13" s="87" customFormat="1" ht="28.5" x14ac:dyDescent="0.8">
      <c r="B506" s="294" t="s">
        <v>254</v>
      </c>
      <c r="C506" s="439" t="s">
        <v>162</v>
      </c>
      <c r="D506" s="271">
        <v>100</v>
      </c>
      <c r="E506" s="271">
        <v>8</v>
      </c>
      <c r="F506" s="271" t="s">
        <v>307</v>
      </c>
      <c r="G506" s="271">
        <v>8</v>
      </c>
      <c r="H506" s="271">
        <v>7.9990000000000006</v>
      </c>
      <c r="I506" s="440" t="s">
        <v>163</v>
      </c>
      <c r="J506" s="274">
        <v>4131850</v>
      </c>
      <c r="K506" s="274">
        <v>3825000</v>
      </c>
      <c r="L506" s="274">
        <v>3825000</v>
      </c>
      <c r="M506" s="295">
        <v>1</v>
      </c>
    </row>
    <row r="507" spans="2:13" s="87" customFormat="1" ht="28.5" x14ac:dyDescent="0.8">
      <c r="B507" s="294" t="s">
        <v>254</v>
      </c>
      <c r="C507" s="439" t="s">
        <v>162</v>
      </c>
      <c r="D507" s="271">
        <v>100</v>
      </c>
      <c r="E507" s="271">
        <v>8</v>
      </c>
      <c r="F507" s="271" t="s">
        <v>277</v>
      </c>
      <c r="G507" s="271">
        <v>8</v>
      </c>
      <c r="H507" s="271">
        <v>7.9969999999999999</v>
      </c>
      <c r="I507" s="440" t="s">
        <v>163</v>
      </c>
      <c r="J507" s="274">
        <v>3242000</v>
      </c>
      <c r="K507" s="274">
        <v>3000000</v>
      </c>
      <c r="L507" s="274">
        <v>3000000</v>
      </c>
      <c r="M507" s="295">
        <v>3</v>
      </c>
    </row>
    <row r="508" spans="2:13" s="86" customFormat="1" ht="28.5" x14ac:dyDescent="0.8">
      <c r="B508" s="292" t="s">
        <v>168</v>
      </c>
      <c r="C508" s="451"/>
      <c r="D508" s="452"/>
      <c r="E508" s="452"/>
      <c r="F508" s="452"/>
      <c r="G508" s="452"/>
      <c r="H508" s="452"/>
      <c r="I508" s="453"/>
      <c r="J508" s="454">
        <v>62208920.919999994</v>
      </c>
      <c r="K508" s="454">
        <v>60450000</v>
      </c>
      <c r="L508" s="454">
        <v>60452295</v>
      </c>
      <c r="M508" s="293">
        <v>40</v>
      </c>
    </row>
    <row r="509" spans="2:13" s="86" customFormat="1" ht="28.5" x14ac:dyDescent="0.8">
      <c r="B509" s="292" t="s">
        <v>215</v>
      </c>
      <c r="C509" s="451"/>
      <c r="D509" s="452"/>
      <c r="E509" s="452"/>
      <c r="F509" s="452"/>
      <c r="G509" s="452"/>
      <c r="H509" s="452"/>
      <c r="I509" s="453"/>
      <c r="J509" s="454"/>
      <c r="K509" s="454"/>
      <c r="L509" s="454"/>
      <c r="M509" s="293"/>
    </row>
    <row r="510" spans="2:13" s="87" customFormat="1" ht="28.5" x14ac:dyDescent="0.8">
      <c r="B510" s="294" t="s">
        <v>197</v>
      </c>
      <c r="C510" s="439" t="s">
        <v>162</v>
      </c>
      <c r="D510" s="271">
        <v>100</v>
      </c>
      <c r="E510" s="271">
        <v>8</v>
      </c>
      <c r="F510" s="271" t="s">
        <v>577</v>
      </c>
      <c r="G510" s="271">
        <v>8</v>
      </c>
      <c r="H510" s="271">
        <v>8.17</v>
      </c>
      <c r="I510" s="440" t="s">
        <v>163</v>
      </c>
      <c r="J510" s="274">
        <v>518666.67</v>
      </c>
      <c r="K510" s="274">
        <v>500000</v>
      </c>
      <c r="L510" s="274">
        <v>500000</v>
      </c>
      <c r="M510" s="295">
        <v>1</v>
      </c>
    </row>
    <row r="511" spans="2:13" s="87" customFormat="1" ht="28.5" x14ac:dyDescent="0.8">
      <c r="B511" s="294" t="s">
        <v>161</v>
      </c>
      <c r="C511" s="439" t="s">
        <v>162</v>
      </c>
      <c r="D511" s="271">
        <v>100</v>
      </c>
      <c r="E511" s="271">
        <v>8</v>
      </c>
      <c r="F511" s="271" t="s">
        <v>297</v>
      </c>
      <c r="G511" s="271">
        <v>8</v>
      </c>
      <c r="H511" s="271">
        <v>8.1850000000000005</v>
      </c>
      <c r="I511" s="440" t="s">
        <v>163</v>
      </c>
      <c r="J511" s="274">
        <v>516888.89</v>
      </c>
      <c r="K511" s="274">
        <v>500000</v>
      </c>
      <c r="L511" s="274">
        <v>500000</v>
      </c>
      <c r="M511" s="295">
        <v>1</v>
      </c>
    </row>
    <row r="512" spans="2:13" s="87" customFormat="1" ht="28.5" x14ac:dyDescent="0.8">
      <c r="B512" s="294" t="s">
        <v>161</v>
      </c>
      <c r="C512" s="439" t="s">
        <v>162</v>
      </c>
      <c r="D512" s="271">
        <v>100</v>
      </c>
      <c r="E512" s="271">
        <v>8.3000000000000007</v>
      </c>
      <c r="F512" s="271" t="s">
        <v>317</v>
      </c>
      <c r="G512" s="271">
        <v>8.3000000000000007</v>
      </c>
      <c r="H512" s="271">
        <v>8.4420000000000002</v>
      </c>
      <c r="I512" s="440" t="s">
        <v>163</v>
      </c>
      <c r="J512" s="274">
        <v>1048416.67</v>
      </c>
      <c r="K512" s="274">
        <v>1000000</v>
      </c>
      <c r="L512" s="274">
        <v>1000000</v>
      </c>
      <c r="M512" s="295">
        <v>1</v>
      </c>
    </row>
    <row r="513" spans="2:13" s="87" customFormat="1" ht="28.5" x14ac:dyDescent="0.8">
      <c r="B513" s="294" t="s">
        <v>161</v>
      </c>
      <c r="C513" s="439" t="s">
        <v>162</v>
      </c>
      <c r="D513" s="271">
        <v>100</v>
      </c>
      <c r="E513" s="271">
        <v>8.3000000000000007</v>
      </c>
      <c r="F513" s="271" t="s">
        <v>459</v>
      </c>
      <c r="G513" s="271">
        <v>8.3000000000000007</v>
      </c>
      <c r="H513" s="271">
        <v>8.4309999999999992</v>
      </c>
      <c r="I513" s="440" t="s">
        <v>163</v>
      </c>
      <c r="J513" s="274">
        <v>1051183.33</v>
      </c>
      <c r="K513" s="274">
        <v>1000000</v>
      </c>
      <c r="L513" s="274">
        <v>1000000</v>
      </c>
      <c r="M513" s="295">
        <v>1</v>
      </c>
    </row>
    <row r="514" spans="2:13" s="87" customFormat="1" ht="28.5" x14ac:dyDescent="0.8">
      <c r="B514" s="294" t="s">
        <v>161</v>
      </c>
      <c r="C514" s="439" t="s">
        <v>162</v>
      </c>
      <c r="D514" s="271">
        <v>99.300200000000004</v>
      </c>
      <c r="E514" s="271">
        <v>7.95</v>
      </c>
      <c r="F514" s="271" t="s">
        <v>233</v>
      </c>
      <c r="G514" s="271">
        <v>10</v>
      </c>
      <c r="H514" s="271">
        <v>10.337999999999999</v>
      </c>
      <c r="I514" s="440" t="s">
        <v>163</v>
      </c>
      <c r="J514" s="274">
        <v>3119912.5</v>
      </c>
      <c r="K514" s="274">
        <v>3000000</v>
      </c>
      <c r="L514" s="274">
        <v>2979007.01</v>
      </c>
      <c r="M514" s="295">
        <v>1</v>
      </c>
    </row>
    <row r="515" spans="2:13" s="87" customFormat="1" ht="28.5" x14ac:dyDescent="0.8">
      <c r="B515" s="294" t="s">
        <v>164</v>
      </c>
      <c r="C515" s="439" t="s">
        <v>162</v>
      </c>
      <c r="D515" s="271">
        <v>100</v>
      </c>
      <c r="E515" s="271">
        <v>7.7</v>
      </c>
      <c r="F515" s="271" t="s">
        <v>174</v>
      </c>
      <c r="G515" s="271">
        <v>7.7</v>
      </c>
      <c r="H515" s="271">
        <v>7.8469999999999995</v>
      </c>
      <c r="I515" s="440" t="s">
        <v>163</v>
      </c>
      <c r="J515" s="274">
        <v>13814894.720000001</v>
      </c>
      <c r="K515" s="274">
        <v>13300000</v>
      </c>
      <c r="L515" s="274">
        <v>13300000</v>
      </c>
      <c r="M515" s="295">
        <v>1</v>
      </c>
    </row>
    <row r="516" spans="2:13" s="87" customFormat="1" ht="28.5" x14ac:dyDescent="0.8">
      <c r="B516" s="294" t="s">
        <v>180</v>
      </c>
      <c r="C516" s="439" t="s">
        <v>162</v>
      </c>
      <c r="D516" s="271">
        <v>100</v>
      </c>
      <c r="E516" s="271">
        <v>2.7315999999999998</v>
      </c>
      <c r="F516" s="271" t="s">
        <v>175</v>
      </c>
      <c r="G516" s="271">
        <v>2.7315999999999998</v>
      </c>
      <c r="H516" s="271">
        <v>2.75</v>
      </c>
      <c r="I516" s="440" t="s">
        <v>163</v>
      </c>
      <c r="J516" s="274">
        <v>3041429.27</v>
      </c>
      <c r="K516" s="274">
        <v>3000000</v>
      </c>
      <c r="L516" s="274">
        <v>3000000</v>
      </c>
      <c r="M516" s="295">
        <v>1</v>
      </c>
    </row>
    <row r="517" spans="2:13" s="87" customFormat="1" ht="28.5" x14ac:dyDescent="0.8">
      <c r="B517" s="294" t="s">
        <v>180</v>
      </c>
      <c r="C517" s="439" t="s">
        <v>162</v>
      </c>
      <c r="D517" s="271">
        <v>100.1045</v>
      </c>
      <c r="E517" s="271">
        <v>6.25</v>
      </c>
      <c r="F517" s="271" t="s">
        <v>578</v>
      </c>
      <c r="G517" s="271">
        <v>5.5</v>
      </c>
      <c r="H517" s="271">
        <v>5.6180000000000003</v>
      </c>
      <c r="I517" s="440" t="s">
        <v>163</v>
      </c>
      <c r="J517" s="274">
        <v>531857.64</v>
      </c>
      <c r="K517" s="274">
        <v>500000</v>
      </c>
      <c r="L517" s="274">
        <v>500522.46</v>
      </c>
      <c r="M517" s="295">
        <v>1</v>
      </c>
    </row>
    <row r="518" spans="2:13" s="87" customFormat="1" ht="28.5" x14ac:dyDescent="0.8">
      <c r="B518" s="294" t="s">
        <v>180</v>
      </c>
      <c r="C518" s="439" t="s">
        <v>162</v>
      </c>
      <c r="D518" s="271">
        <v>100</v>
      </c>
      <c r="E518" s="271">
        <v>7.4</v>
      </c>
      <c r="F518" s="271" t="s">
        <v>302</v>
      </c>
      <c r="G518" s="271">
        <v>7.4</v>
      </c>
      <c r="H518" s="271">
        <v>7.6189999999999998</v>
      </c>
      <c r="I518" s="440" t="s">
        <v>163</v>
      </c>
      <c r="J518" s="274">
        <v>3553958.33</v>
      </c>
      <c r="K518" s="274">
        <v>3500000</v>
      </c>
      <c r="L518" s="274">
        <v>3500000</v>
      </c>
      <c r="M518" s="295">
        <v>1</v>
      </c>
    </row>
    <row r="519" spans="2:13" s="87" customFormat="1" ht="28.5" x14ac:dyDescent="0.8">
      <c r="B519" s="294" t="s">
        <v>180</v>
      </c>
      <c r="C519" s="439" t="s">
        <v>162</v>
      </c>
      <c r="D519" s="271">
        <v>100</v>
      </c>
      <c r="E519" s="271">
        <v>7.9</v>
      </c>
      <c r="F519" s="271" t="s">
        <v>577</v>
      </c>
      <c r="G519" s="271">
        <v>7.9</v>
      </c>
      <c r="H519" s="271">
        <v>8.0659999999999989</v>
      </c>
      <c r="I519" s="440" t="s">
        <v>163</v>
      </c>
      <c r="J519" s="274">
        <v>2073733.33</v>
      </c>
      <c r="K519" s="274">
        <v>2000000</v>
      </c>
      <c r="L519" s="274">
        <v>2000000</v>
      </c>
      <c r="M519" s="295">
        <v>1</v>
      </c>
    </row>
    <row r="520" spans="2:13" s="87" customFormat="1" ht="28.5" x14ac:dyDescent="0.8">
      <c r="B520" s="294" t="s">
        <v>180</v>
      </c>
      <c r="C520" s="439" t="s">
        <v>162</v>
      </c>
      <c r="D520" s="271">
        <v>99.456199999999995</v>
      </c>
      <c r="E520" s="271">
        <v>5.75</v>
      </c>
      <c r="F520" s="271" t="s">
        <v>579</v>
      </c>
      <c r="G520" s="271">
        <v>8</v>
      </c>
      <c r="H520" s="271">
        <v>8.2560000000000002</v>
      </c>
      <c r="I520" s="440" t="s">
        <v>163</v>
      </c>
      <c r="J520" s="274">
        <v>863571.67</v>
      </c>
      <c r="K520" s="274">
        <v>816000</v>
      </c>
      <c r="L520" s="274">
        <v>811562.8</v>
      </c>
      <c r="M520" s="295">
        <v>1</v>
      </c>
    </row>
    <row r="521" spans="2:13" s="87" customFormat="1" ht="28.5" x14ac:dyDescent="0.8">
      <c r="B521" s="294" t="s">
        <v>180</v>
      </c>
      <c r="C521" s="439" t="s">
        <v>162</v>
      </c>
      <c r="D521" s="271">
        <v>99.951800000000006</v>
      </c>
      <c r="E521" s="271">
        <v>8.1</v>
      </c>
      <c r="F521" s="271" t="s">
        <v>329</v>
      </c>
      <c r="G521" s="271">
        <v>8</v>
      </c>
      <c r="H521" s="271">
        <v>8.0760000000000005</v>
      </c>
      <c r="I521" s="440" t="s">
        <v>163</v>
      </c>
      <c r="J521" s="274">
        <v>432940</v>
      </c>
      <c r="K521" s="274">
        <v>400000</v>
      </c>
      <c r="L521" s="274">
        <v>399807.24</v>
      </c>
      <c r="M521" s="295">
        <v>2</v>
      </c>
    </row>
    <row r="522" spans="2:13" s="87" customFormat="1" ht="28.5" x14ac:dyDescent="0.8">
      <c r="B522" s="294" t="s">
        <v>180</v>
      </c>
      <c r="C522" s="439" t="s">
        <v>162</v>
      </c>
      <c r="D522" s="271">
        <v>100</v>
      </c>
      <c r="E522" s="271">
        <v>8.5</v>
      </c>
      <c r="F522" s="271" t="s">
        <v>392</v>
      </c>
      <c r="G522" s="271">
        <v>8.5</v>
      </c>
      <c r="H522" s="271">
        <v>8.4979999999999993</v>
      </c>
      <c r="I522" s="440" t="s">
        <v>163</v>
      </c>
      <c r="J522" s="274">
        <v>434188.89</v>
      </c>
      <c r="K522" s="274">
        <v>400000</v>
      </c>
      <c r="L522" s="274">
        <v>400000</v>
      </c>
      <c r="M522" s="295">
        <v>1</v>
      </c>
    </row>
    <row r="523" spans="2:13" s="87" customFormat="1" ht="28.5" x14ac:dyDescent="0.8">
      <c r="B523" s="294" t="s">
        <v>180</v>
      </c>
      <c r="C523" s="439" t="s">
        <v>162</v>
      </c>
      <c r="D523" s="271">
        <v>100</v>
      </c>
      <c r="E523" s="271">
        <v>8.5</v>
      </c>
      <c r="F523" s="271" t="s">
        <v>308</v>
      </c>
      <c r="G523" s="271">
        <v>8.5</v>
      </c>
      <c r="H523" s="271">
        <v>8.5</v>
      </c>
      <c r="I523" s="440" t="s">
        <v>163</v>
      </c>
      <c r="J523" s="274">
        <v>108618.06</v>
      </c>
      <c r="K523" s="274">
        <v>100000</v>
      </c>
      <c r="L523" s="274">
        <v>100000</v>
      </c>
      <c r="M523" s="295">
        <v>1</v>
      </c>
    </row>
    <row r="524" spans="2:13" s="87" customFormat="1" ht="28.5" x14ac:dyDescent="0.8">
      <c r="B524" s="294" t="s">
        <v>166</v>
      </c>
      <c r="C524" s="439" t="s">
        <v>162</v>
      </c>
      <c r="D524" s="271">
        <v>100</v>
      </c>
      <c r="E524" s="271">
        <v>7.25</v>
      </c>
      <c r="F524" s="271" t="s">
        <v>271</v>
      </c>
      <c r="G524" s="271">
        <v>7.25</v>
      </c>
      <c r="H524" s="271">
        <v>7.423</v>
      </c>
      <c r="I524" s="440" t="s">
        <v>163</v>
      </c>
      <c r="J524" s="274">
        <v>512486.11</v>
      </c>
      <c r="K524" s="274">
        <v>500000</v>
      </c>
      <c r="L524" s="274">
        <v>500000</v>
      </c>
      <c r="M524" s="295">
        <v>1</v>
      </c>
    </row>
    <row r="525" spans="2:13" s="87" customFormat="1" ht="28.5" x14ac:dyDescent="0.8">
      <c r="B525" s="294" t="s">
        <v>166</v>
      </c>
      <c r="C525" s="439" t="s">
        <v>162</v>
      </c>
      <c r="D525" s="271">
        <v>100</v>
      </c>
      <c r="E525" s="271">
        <v>7.25</v>
      </c>
      <c r="F525" s="271" t="s">
        <v>220</v>
      </c>
      <c r="G525" s="271">
        <v>7.25</v>
      </c>
      <c r="H525" s="271">
        <v>7.4219999999999997</v>
      </c>
      <c r="I525" s="440" t="s">
        <v>163</v>
      </c>
      <c r="J525" s="274">
        <v>512586.81</v>
      </c>
      <c r="K525" s="274">
        <v>500000</v>
      </c>
      <c r="L525" s="274">
        <v>500000</v>
      </c>
      <c r="M525" s="295">
        <v>1</v>
      </c>
    </row>
    <row r="526" spans="2:13" s="87" customFormat="1" ht="28.5" x14ac:dyDescent="0.8">
      <c r="B526" s="294" t="s">
        <v>166</v>
      </c>
      <c r="C526" s="439" t="s">
        <v>162</v>
      </c>
      <c r="D526" s="271">
        <v>100</v>
      </c>
      <c r="E526" s="271">
        <v>8</v>
      </c>
      <c r="F526" s="271" t="s">
        <v>174</v>
      </c>
      <c r="G526" s="271">
        <v>8</v>
      </c>
      <c r="H526" s="271">
        <v>8.1589999999999989</v>
      </c>
      <c r="I526" s="440" t="s">
        <v>163</v>
      </c>
      <c r="J526" s="274">
        <v>572122.22</v>
      </c>
      <c r="K526" s="274">
        <v>550000</v>
      </c>
      <c r="L526" s="274">
        <v>550000</v>
      </c>
      <c r="M526" s="295">
        <v>1</v>
      </c>
    </row>
    <row r="527" spans="2:13" s="87" customFormat="1" ht="28.5" x14ac:dyDescent="0.8">
      <c r="B527" s="294" t="s">
        <v>216</v>
      </c>
      <c r="C527" s="439" t="s">
        <v>162</v>
      </c>
      <c r="D527" s="271">
        <v>100</v>
      </c>
      <c r="E527" s="271">
        <v>2.7423999999999999</v>
      </c>
      <c r="F527" s="271" t="s">
        <v>269</v>
      </c>
      <c r="G527" s="271">
        <v>2.7423999999999999</v>
      </c>
      <c r="H527" s="271">
        <v>2.7490000000000001</v>
      </c>
      <c r="I527" s="440" t="s">
        <v>163</v>
      </c>
      <c r="J527" s="274">
        <v>9196767.1999999993</v>
      </c>
      <c r="K527" s="274">
        <v>9000000</v>
      </c>
      <c r="L527" s="274">
        <v>9000000</v>
      </c>
      <c r="M527" s="295">
        <v>1</v>
      </c>
    </row>
    <row r="528" spans="2:13" s="87" customFormat="1" ht="28.5" x14ac:dyDescent="0.8">
      <c r="B528" s="294" t="s">
        <v>216</v>
      </c>
      <c r="C528" s="439" t="s">
        <v>162</v>
      </c>
      <c r="D528" s="271">
        <v>100.31319999999999</v>
      </c>
      <c r="E528" s="271">
        <v>8.25</v>
      </c>
      <c r="F528" s="271" t="s">
        <v>580</v>
      </c>
      <c r="G528" s="271">
        <v>7</v>
      </c>
      <c r="H528" s="271">
        <v>7.1559999999999997</v>
      </c>
      <c r="I528" s="440" t="s">
        <v>163</v>
      </c>
      <c r="J528" s="274">
        <v>650187.51</v>
      </c>
      <c r="K528" s="274">
        <v>600000</v>
      </c>
      <c r="L528" s="274">
        <v>601879.47</v>
      </c>
      <c r="M528" s="295">
        <v>1</v>
      </c>
    </row>
    <row r="529" spans="2:13" s="87" customFormat="1" ht="28.5" x14ac:dyDescent="0.8">
      <c r="B529" s="294" t="s">
        <v>216</v>
      </c>
      <c r="C529" s="439" t="s">
        <v>162</v>
      </c>
      <c r="D529" s="271">
        <v>100</v>
      </c>
      <c r="E529" s="271">
        <v>7.4</v>
      </c>
      <c r="F529" s="271" t="s">
        <v>302</v>
      </c>
      <c r="G529" s="271">
        <v>7.4</v>
      </c>
      <c r="H529" s="271">
        <v>7.6189999999999998</v>
      </c>
      <c r="I529" s="440" t="s">
        <v>163</v>
      </c>
      <c r="J529" s="274">
        <v>3553958.33</v>
      </c>
      <c r="K529" s="274">
        <v>3500000</v>
      </c>
      <c r="L529" s="274">
        <v>3500000</v>
      </c>
      <c r="M529" s="295">
        <v>1</v>
      </c>
    </row>
    <row r="530" spans="2:13" s="87" customFormat="1" ht="28.5" x14ac:dyDescent="0.8">
      <c r="B530" s="294" t="s">
        <v>216</v>
      </c>
      <c r="C530" s="439" t="s">
        <v>162</v>
      </c>
      <c r="D530" s="271">
        <v>100.56910000000001</v>
      </c>
      <c r="E530" s="271">
        <v>8.5</v>
      </c>
      <c r="F530" s="271" t="s">
        <v>581</v>
      </c>
      <c r="G530" s="271">
        <v>7.5</v>
      </c>
      <c r="H530" s="271">
        <v>7.5750000000000002</v>
      </c>
      <c r="I530" s="440" t="s">
        <v>163</v>
      </c>
      <c r="J530" s="274">
        <v>542618.06000000006</v>
      </c>
      <c r="K530" s="274">
        <v>500000</v>
      </c>
      <c r="L530" s="274">
        <v>502845.62</v>
      </c>
      <c r="M530" s="295">
        <v>1</v>
      </c>
    </row>
    <row r="531" spans="2:13" s="87" customFormat="1" ht="28.5" x14ac:dyDescent="0.8">
      <c r="B531" s="294" t="s">
        <v>216</v>
      </c>
      <c r="C531" s="439" t="s">
        <v>162</v>
      </c>
      <c r="D531" s="271">
        <v>100</v>
      </c>
      <c r="E531" s="271">
        <v>7.75</v>
      </c>
      <c r="F531" s="271" t="s">
        <v>174</v>
      </c>
      <c r="G531" s="271">
        <v>7.75</v>
      </c>
      <c r="H531" s="271">
        <v>7.8990000000000009</v>
      </c>
      <c r="I531" s="440" t="s">
        <v>163</v>
      </c>
      <c r="J531" s="274">
        <v>935068.75</v>
      </c>
      <c r="K531" s="274">
        <v>900000</v>
      </c>
      <c r="L531" s="274">
        <v>900000</v>
      </c>
      <c r="M531" s="295">
        <v>1</v>
      </c>
    </row>
    <row r="532" spans="2:13" s="87" customFormat="1" ht="28.5" x14ac:dyDescent="0.8">
      <c r="B532" s="294" t="s">
        <v>216</v>
      </c>
      <c r="C532" s="439" t="s">
        <v>162</v>
      </c>
      <c r="D532" s="271">
        <v>100.8982</v>
      </c>
      <c r="E532" s="271">
        <v>8.75</v>
      </c>
      <c r="F532" s="271" t="s">
        <v>260</v>
      </c>
      <c r="G532" s="271">
        <v>7.75</v>
      </c>
      <c r="H532" s="271">
        <v>7.7539999999999996</v>
      </c>
      <c r="I532" s="440" t="s">
        <v>163</v>
      </c>
      <c r="J532" s="274">
        <v>1088229.1599999999</v>
      </c>
      <c r="K532" s="274">
        <v>1000000</v>
      </c>
      <c r="L532" s="274">
        <v>1008982.12</v>
      </c>
      <c r="M532" s="295">
        <v>1</v>
      </c>
    </row>
    <row r="533" spans="2:13" s="87" customFormat="1" ht="28.5" x14ac:dyDescent="0.8">
      <c r="B533" s="294" t="s">
        <v>216</v>
      </c>
      <c r="C533" s="439" t="s">
        <v>162</v>
      </c>
      <c r="D533" s="271">
        <v>100</v>
      </c>
      <c r="E533" s="271">
        <v>7.9</v>
      </c>
      <c r="F533" s="271" t="s">
        <v>297</v>
      </c>
      <c r="G533" s="271">
        <v>7.9</v>
      </c>
      <c r="H533" s="271">
        <v>8.0810000000000013</v>
      </c>
      <c r="I533" s="440" t="s">
        <v>163</v>
      </c>
      <c r="J533" s="274">
        <v>1033355.56</v>
      </c>
      <c r="K533" s="274">
        <v>1000000</v>
      </c>
      <c r="L533" s="274">
        <v>1000000</v>
      </c>
      <c r="M533" s="295">
        <v>1</v>
      </c>
    </row>
    <row r="534" spans="2:13" s="87" customFormat="1" ht="28.5" x14ac:dyDescent="0.8">
      <c r="B534" s="294" t="s">
        <v>216</v>
      </c>
      <c r="C534" s="439" t="s">
        <v>162</v>
      </c>
      <c r="D534" s="271">
        <v>100</v>
      </c>
      <c r="E534" s="271">
        <v>7.9</v>
      </c>
      <c r="F534" s="271" t="s">
        <v>577</v>
      </c>
      <c r="G534" s="271">
        <v>7.9</v>
      </c>
      <c r="H534" s="271">
        <v>8.0659999999999989</v>
      </c>
      <c r="I534" s="440" t="s">
        <v>163</v>
      </c>
      <c r="J534" s="274">
        <v>1036866.67</v>
      </c>
      <c r="K534" s="274">
        <v>1000000</v>
      </c>
      <c r="L534" s="274">
        <v>1000000</v>
      </c>
      <c r="M534" s="295">
        <v>1</v>
      </c>
    </row>
    <row r="535" spans="2:13" s="87" customFormat="1" ht="28.5" x14ac:dyDescent="0.8">
      <c r="B535" s="294" t="s">
        <v>216</v>
      </c>
      <c r="C535" s="439" t="s">
        <v>162</v>
      </c>
      <c r="D535" s="271">
        <v>100</v>
      </c>
      <c r="E535" s="271">
        <v>8.15</v>
      </c>
      <c r="F535" s="271" t="s">
        <v>317</v>
      </c>
      <c r="G535" s="271">
        <v>8.15</v>
      </c>
      <c r="H535" s="271">
        <v>8.286999999999999</v>
      </c>
      <c r="I535" s="440" t="s">
        <v>163</v>
      </c>
      <c r="J535" s="274">
        <v>1047541.67</v>
      </c>
      <c r="K535" s="274">
        <v>1000000</v>
      </c>
      <c r="L535" s="274">
        <v>1000000</v>
      </c>
      <c r="M535" s="295">
        <v>1</v>
      </c>
    </row>
    <row r="536" spans="2:13" s="87" customFormat="1" ht="28.5" x14ac:dyDescent="0.8">
      <c r="B536" s="294" t="s">
        <v>216</v>
      </c>
      <c r="C536" s="439" t="s">
        <v>162</v>
      </c>
      <c r="D536" s="271">
        <v>100</v>
      </c>
      <c r="E536" s="271">
        <v>8.1999999999999993</v>
      </c>
      <c r="F536" s="271" t="s">
        <v>459</v>
      </c>
      <c r="G536" s="271">
        <v>8.1999999999999993</v>
      </c>
      <c r="H536" s="271">
        <v>8.3280000000000012</v>
      </c>
      <c r="I536" s="440" t="s">
        <v>163</v>
      </c>
      <c r="J536" s="274">
        <v>1050566.67</v>
      </c>
      <c r="K536" s="274">
        <v>1000000</v>
      </c>
      <c r="L536" s="274">
        <v>1000000</v>
      </c>
      <c r="M536" s="295">
        <v>1</v>
      </c>
    </row>
    <row r="537" spans="2:13" s="87" customFormat="1" ht="28.5" x14ac:dyDescent="0.8">
      <c r="B537" s="294" t="s">
        <v>152</v>
      </c>
      <c r="C537" s="439" t="s">
        <v>162</v>
      </c>
      <c r="D537" s="271">
        <v>100</v>
      </c>
      <c r="E537" s="271">
        <v>2.4769999999999999</v>
      </c>
      <c r="F537" s="271" t="s">
        <v>173</v>
      </c>
      <c r="G537" s="271">
        <v>2.4769999999999999</v>
      </c>
      <c r="H537" s="271">
        <v>2.5</v>
      </c>
      <c r="I537" s="440" t="s">
        <v>163</v>
      </c>
      <c r="J537" s="274">
        <v>5031306.53</v>
      </c>
      <c r="K537" s="274">
        <v>5000000</v>
      </c>
      <c r="L537" s="274">
        <v>5000000</v>
      </c>
      <c r="M537" s="295">
        <v>1</v>
      </c>
    </row>
    <row r="538" spans="2:13" s="87" customFormat="1" ht="28.5" x14ac:dyDescent="0.8">
      <c r="B538" s="294" t="s">
        <v>152</v>
      </c>
      <c r="C538" s="439" t="s">
        <v>162</v>
      </c>
      <c r="D538" s="271">
        <v>100</v>
      </c>
      <c r="E538" s="271">
        <v>2.4803000000000002</v>
      </c>
      <c r="F538" s="271" t="s">
        <v>575</v>
      </c>
      <c r="G538" s="271">
        <v>2.4803000000000002</v>
      </c>
      <c r="H538" s="271">
        <v>2.4989999999999997</v>
      </c>
      <c r="I538" s="440" t="s">
        <v>163</v>
      </c>
      <c r="J538" s="274">
        <v>5045127.68</v>
      </c>
      <c r="K538" s="274">
        <v>5000000</v>
      </c>
      <c r="L538" s="274">
        <v>5000000</v>
      </c>
      <c r="M538" s="295">
        <v>1</v>
      </c>
    </row>
    <row r="539" spans="2:13" s="87" customFormat="1" ht="28.5" x14ac:dyDescent="0.8">
      <c r="B539" s="294" t="s">
        <v>152</v>
      </c>
      <c r="C539" s="439" t="s">
        <v>162</v>
      </c>
      <c r="D539" s="271">
        <v>100</v>
      </c>
      <c r="E539" s="271">
        <v>7.4</v>
      </c>
      <c r="F539" s="271" t="s">
        <v>302</v>
      </c>
      <c r="G539" s="271">
        <v>7.4</v>
      </c>
      <c r="H539" s="271">
        <v>7.6189999999999998</v>
      </c>
      <c r="I539" s="440" t="s">
        <v>163</v>
      </c>
      <c r="J539" s="274">
        <v>3553958.33</v>
      </c>
      <c r="K539" s="274">
        <v>3500000</v>
      </c>
      <c r="L539" s="274">
        <v>3500000</v>
      </c>
      <c r="M539" s="295">
        <v>1</v>
      </c>
    </row>
    <row r="540" spans="2:13" s="87" customFormat="1" ht="28.5" x14ac:dyDescent="0.8">
      <c r="B540" s="294" t="s">
        <v>324</v>
      </c>
      <c r="C540" s="439" t="s">
        <v>162</v>
      </c>
      <c r="D540" s="271">
        <v>100</v>
      </c>
      <c r="E540" s="271">
        <v>2.7315999999999998</v>
      </c>
      <c r="F540" s="271" t="s">
        <v>175</v>
      </c>
      <c r="G540" s="271">
        <v>2.7315999999999998</v>
      </c>
      <c r="H540" s="271">
        <v>2.75</v>
      </c>
      <c r="I540" s="440" t="s">
        <v>163</v>
      </c>
      <c r="J540" s="274">
        <v>2027619.51</v>
      </c>
      <c r="K540" s="274">
        <v>2000000</v>
      </c>
      <c r="L540" s="274">
        <v>2000000</v>
      </c>
      <c r="M540" s="295">
        <v>1</v>
      </c>
    </row>
    <row r="541" spans="2:13" s="87" customFormat="1" ht="28.5" x14ac:dyDescent="0.8">
      <c r="B541" s="294" t="s">
        <v>324</v>
      </c>
      <c r="C541" s="439" t="s">
        <v>162</v>
      </c>
      <c r="D541" s="271">
        <v>100.25830000000001</v>
      </c>
      <c r="E541" s="271">
        <v>8.1</v>
      </c>
      <c r="F541" s="271" t="s">
        <v>176</v>
      </c>
      <c r="G541" s="271">
        <v>6.95</v>
      </c>
      <c r="H541" s="271">
        <v>7.1370000000000005</v>
      </c>
      <c r="I541" s="440" t="s">
        <v>163</v>
      </c>
      <c r="J541" s="274">
        <v>511250</v>
      </c>
      <c r="K541" s="274">
        <v>500000</v>
      </c>
      <c r="L541" s="274">
        <v>501291.53</v>
      </c>
      <c r="M541" s="295">
        <v>1</v>
      </c>
    </row>
    <row r="542" spans="2:13" s="87" customFormat="1" ht="28.5" x14ac:dyDescent="0.8">
      <c r="B542" s="294" t="s">
        <v>324</v>
      </c>
      <c r="C542" s="439" t="s">
        <v>162</v>
      </c>
      <c r="D542" s="271">
        <v>100.001</v>
      </c>
      <c r="E542" s="271">
        <v>7.8</v>
      </c>
      <c r="F542" s="271" t="s">
        <v>384</v>
      </c>
      <c r="G542" s="271">
        <v>7.6</v>
      </c>
      <c r="H542" s="271">
        <v>7.8420000000000005</v>
      </c>
      <c r="I542" s="440" t="s">
        <v>163</v>
      </c>
      <c r="J542" s="274">
        <v>64431.43</v>
      </c>
      <c r="K542" s="274">
        <v>62000</v>
      </c>
      <c r="L542" s="274">
        <v>62000.61</v>
      </c>
      <c r="M542" s="295">
        <v>1</v>
      </c>
    </row>
    <row r="543" spans="2:13" s="87" customFormat="1" ht="28.5" x14ac:dyDescent="0.8">
      <c r="B543" s="294" t="s">
        <v>324</v>
      </c>
      <c r="C543" s="439" t="s">
        <v>162</v>
      </c>
      <c r="D543" s="271">
        <v>100.6985</v>
      </c>
      <c r="E543" s="271">
        <v>8.75</v>
      </c>
      <c r="F543" s="271" t="s">
        <v>582</v>
      </c>
      <c r="G543" s="271">
        <v>7.75</v>
      </c>
      <c r="H543" s="271">
        <v>7.7950000000000008</v>
      </c>
      <c r="I543" s="440" t="s">
        <v>163</v>
      </c>
      <c r="J543" s="274">
        <v>1089201.3999999999</v>
      </c>
      <c r="K543" s="274">
        <v>1000000</v>
      </c>
      <c r="L543" s="274">
        <v>1006985.2</v>
      </c>
      <c r="M543" s="295">
        <v>1</v>
      </c>
    </row>
    <row r="544" spans="2:13" s="87" customFormat="1" ht="28.5" x14ac:dyDescent="0.8">
      <c r="B544" s="294" t="s">
        <v>324</v>
      </c>
      <c r="C544" s="439" t="s">
        <v>162</v>
      </c>
      <c r="D544" s="271">
        <v>100.00149999999999</v>
      </c>
      <c r="E544" s="271">
        <v>8.0500000000000007</v>
      </c>
      <c r="F544" s="271" t="s">
        <v>310</v>
      </c>
      <c r="G544" s="271">
        <v>7.85</v>
      </c>
      <c r="H544" s="271">
        <v>8.0220000000000002</v>
      </c>
      <c r="I544" s="440" t="s">
        <v>163</v>
      </c>
      <c r="J544" s="274">
        <v>71802.53</v>
      </c>
      <c r="K544" s="274">
        <v>67700</v>
      </c>
      <c r="L544" s="274">
        <v>67700.98</v>
      </c>
      <c r="M544" s="295">
        <v>1</v>
      </c>
    </row>
    <row r="545" spans="2:13" s="87" customFormat="1" ht="28.5" x14ac:dyDescent="0.8">
      <c r="B545" s="294" t="s">
        <v>281</v>
      </c>
      <c r="C545" s="439" t="s">
        <v>162</v>
      </c>
      <c r="D545" s="271">
        <v>100</v>
      </c>
      <c r="E545" s="271">
        <v>2.7351999999999999</v>
      </c>
      <c r="F545" s="271" t="s">
        <v>532</v>
      </c>
      <c r="G545" s="271">
        <v>2.7351999999999999</v>
      </c>
      <c r="H545" s="271">
        <v>2.75</v>
      </c>
      <c r="I545" s="440" t="s">
        <v>163</v>
      </c>
      <c r="J545" s="274">
        <v>4065948.71</v>
      </c>
      <c r="K545" s="274">
        <v>4000000</v>
      </c>
      <c r="L545" s="274">
        <v>4000000</v>
      </c>
      <c r="M545" s="295">
        <v>1</v>
      </c>
    </row>
    <row r="546" spans="2:13" s="87" customFormat="1" ht="28.5" x14ac:dyDescent="0.8">
      <c r="B546" s="294" t="s">
        <v>281</v>
      </c>
      <c r="C546" s="439" t="s">
        <v>162</v>
      </c>
      <c r="D546" s="271">
        <v>100</v>
      </c>
      <c r="E546" s="271">
        <v>7</v>
      </c>
      <c r="F546" s="271" t="s">
        <v>583</v>
      </c>
      <c r="G546" s="271">
        <v>7</v>
      </c>
      <c r="H546" s="271">
        <v>7.1920000000000002</v>
      </c>
      <c r="I546" s="440" t="s">
        <v>163</v>
      </c>
      <c r="J546" s="274">
        <v>142306.57999999999</v>
      </c>
      <c r="K546" s="274">
        <v>140100</v>
      </c>
      <c r="L546" s="274">
        <v>140100</v>
      </c>
      <c r="M546" s="295">
        <v>1</v>
      </c>
    </row>
    <row r="547" spans="2:13" s="87" customFormat="1" ht="28.5" x14ac:dyDescent="0.8">
      <c r="B547" s="294" t="s">
        <v>281</v>
      </c>
      <c r="C547" s="439" t="s">
        <v>162</v>
      </c>
      <c r="D547" s="271">
        <v>100</v>
      </c>
      <c r="E547" s="271">
        <v>7.3</v>
      </c>
      <c r="F547" s="271" t="s">
        <v>278</v>
      </c>
      <c r="G547" s="271">
        <v>7.3</v>
      </c>
      <c r="H547" s="271">
        <v>7.4300000000000006</v>
      </c>
      <c r="I547" s="440" t="s">
        <v>163</v>
      </c>
      <c r="J547" s="274">
        <v>519347.94</v>
      </c>
      <c r="K547" s="274">
        <v>500765.37</v>
      </c>
      <c r="L547" s="274">
        <v>500765.37</v>
      </c>
      <c r="M547" s="295">
        <v>1</v>
      </c>
    </row>
    <row r="548" spans="2:13" s="87" customFormat="1" ht="28.5" x14ac:dyDescent="0.8">
      <c r="B548" s="294" t="s">
        <v>281</v>
      </c>
      <c r="C548" s="439" t="s">
        <v>162</v>
      </c>
      <c r="D548" s="271">
        <v>100</v>
      </c>
      <c r="E548" s="271">
        <v>8.25</v>
      </c>
      <c r="F548" s="271" t="s">
        <v>174</v>
      </c>
      <c r="G548" s="271">
        <v>8.25</v>
      </c>
      <c r="H548" s="271">
        <v>8.4190000000000005</v>
      </c>
      <c r="I548" s="440" t="s">
        <v>163</v>
      </c>
      <c r="J548" s="274">
        <v>8331.83</v>
      </c>
      <c r="K548" s="274">
        <v>8000</v>
      </c>
      <c r="L548" s="274">
        <v>8000</v>
      </c>
      <c r="M548" s="295">
        <v>1</v>
      </c>
    </row>
    <row r="549" spans="2:13" s="87" customFormat="1" ht="28.5" x14ac:dyDescent="0.8">
      <c r="B549" s="294" t="s">
        <v>281</v>
      </c>
      <c r="C549" s="439" t="s">
        <v>162</v>
      </c>
      <c r="D549" s="271">
        <v>100</v>
      </c>
      <c r="E549" s="271">
        <v>9.25</v>
      </c>
      <c r="F549" s="271" t="s">
        <v>392</v>
      </c>
      <c r="G549" s="271">
        <v>9.25</v>
      </c>
      <c r="H549" s="271">
        <v>9.2469999999999999</v>
      </c>
      <c r="I549" s="440" t="s">
        <v>163</v>
      </c>
      <c r="J549" s="274">
        <v>874.41</v>
      </c>
      <c r="K549" s="274">
        <v>800</v>
      </c>
      <c r="L549" s="274">
        <v>800</v>
      </c>
      <c r="M549" s="295">
        <v>1</v>
      </c>
    </row>
    <row r="550" spans="2:13" s="87" customFormat="1" ht="28.5" x14ac:dyDescent="0.8">
      <c r="B550" s="294" t="s">
        <v>217</v>
      </c>
      <c r="C550" s="439" t="s">
        <v>162</v>
      </c>
      <c r="D550" s="271">
        <v>100</v>
      </c>
      <c r="E550" s="271">
        <v>1.9822</v>
      </c>
      <c r="F550" s="271" t="s">
        <v>210</v>
      </c>
      <c r="G550" s="271">
        <v>1.9822</v>
      </c>
      <c r="H550" s="271">
        <v>2</v>
      </c>
      <c r="I550" s="440" t="s">
        <v>163</v>
      </c>
      <c r="J550" s="274">
        <v>27052032.760000002</v>
      </c>
      <c r="K550" s="274">
        <v>27000000</v>
      </c>
      <c r="L550" s="274">
        <v>27000000</v>
      </c>
      <c r="M550" s="295">
        <v>5</v>
      </c>
    </row>
    <row r="551" spans="2:13" s="87" customFormat="1" ht="28.5" x14ac:dyDescent="0.8">
      <c r="B551" s="294" t="s">
        <v>214</v>
      </c>
      <c r="C551" s="439" t="s">
        <v>162</v>
      </c>
      <c r="D551" s="271">
        <v>99.999899999999997</v>
      </c>
      <c r="E551" s="271">
        <v>6.5</v>
      </c>
      <c r="F551" s="271" t="s">
        <v>167</v>
      </c>
      <c r="G551" s="271">
        <v>6.4</v>
      </c>
      <c r="H551" s="271">
        <v>6.5519999999999996</v>
      </c>
      <c r="I551" s="440" t="s">
        <v>163</v>
      </c>
      <c r="J551" s="274">
        <v>516340.28</v>
      </c>
      <c r="K551" s="274">
        <v>500000</v>
      </c>
      <c r="L551" s="274">
        <v>499999.32</v>
      </c>
      <c r="M551" s="295">
        <v>1</v>
      </c>
    </row>
    <row r="552" spans="2:13" s="87" customFormat="1" ht="28.5" x14ac:dyDescent="0.8">
      <c r="B552" s="294" t="s">
        <v>397</v>
      </c>
      <c r="C552" s="439" t="s">
        <v>162</v>
      </c>
      <c r="D552" s="271">
        <v>100</v>
      </c>
      <c r="E552" s="271">
        <v>2.7315999999999998</v>
      </c>
      <c r="F552" s="271" t="s">
        <v>175</v>
      </c>
      <c r="G552" s="271">
        <v>2.7315999999999998</v>
      </c>
      <c r="H552" s="271">
        <v>2.75</v>
      </c>
      <c r="I552" s="440" t="s">
        <v>163</v>
      </c>
      <c r="J552" s="274">
        <v>5069048.78</v>
      </c>
      <c r="K552" s="274">
        <v>5000000</v>
      </c>
      <c r="L552" s="274">
        <v>5000000</v>
      </c>
      <c r="M552" s="295">
        <v>1</v>
      </c>
    </row>
    <row r="553" spans="2:13" s="87" customFormat="1" ht="28.5" x14ac:dyDescent="0.8">
      <c r="B553" s="294" t="s">
        <v>584</v>
      </c>
      <c r="C553" s="439" t="s">
        <v>162</v>
      </c>
      <c r="D553" s="271">
        <v>100</v>
      </c>
      <c r="E553" s="271">
        <v>7.3</v>
      </c>
      <c r="F553" s="271" t="s">
        <v>278</v>
      </c>
      <c r="G553" s="271">
        <v>7.3</v>
      </c>
      <c r="H553" s="271">
        <v>7.4300000000000006</v>
      </c>
      <c r="I553" s="440" t="s">
        <v>163</v>
      </c>
      <c r="J553" s="274">
        <v>522319.38</v>
      </c>
      <c r="K553" s="274">
        <v>503630.49</v>
      </c>
      <c r="L553" s="274">
        <v>503630.49</v>
      </c>
      <c r="M553" s="295">
        <v>1</v>
      </c>
    </row>
    <row r="554" spans="2:13" s="87" customFormat="1" ht="28.5" x14ac:dyDescent="0.8">
      <c r="B554" s="294" t="s">
        <v>349</v>
      </c>
      <c r="C554" s="439" t="s">
        <v>162</v>
      </c>
      <c r="D554" s="271">
        <v>100</v>
      </c>
      <c r="E554" s="271">
        <v>2.7315999999999998</v>
      </c>
      <c r="F554" s="271" t="s">
        <v>175</v>
      </c>
      <c r="G554" s="271">
        <v>2.7315999999999998</v>
      </c>
      <c r="H554" s="271">
        <v>2.75</v>
      </c>
      <c r="I554" s="440" t="s">
        <v>163</v>
      </c>
      <c r="J554" s="274">
        <v>2027619.51</v>
      </c>
      <c r="K554" s="274">
        <v>2000000</v>
      </c>
      <c r="L554" s="274">
        <v>2000000</v>
      </c>
      <c r="M554" s="295">
        <v>1</v>
      </c>
    </row>
    <row r="555" spans="2:13" s="87" customFormat="1" ht="28.5" x14ac:dyDescent="0.8">
      <c r="B555" s="294" t="s">
        <v>309</v>
      </c>
      <c r="C555" s="439" t="s">
        <v>162</v>
      </c>
      <c r="D555" s="271">
        <v>100</v>
      </c>
      <c r="E555" s="271">
        <v>4</v>
      </c>
      <c r="F555" s="271" t="s">
        <v>207</v>
      </c>
      <c r="G555" s="271">
        <v>4</v>
      </c>
      <c r="H555" s="271">
        <v>4.0730000000000004</v>
      </c>
      <c r="I555" s="440" t="s">
        <v>163</v>
      </c>
      <c r="J555" s="274">
        <v>6021333.3300000001</v>
      </c>
      <c r="K555" s="274">
        <v>6000000</v>
      </c>
      <c r="L555" s="274">
        <v>6000000</v>
      </c>
      <c r="M555" s="295">
        <v>1</v>
      </c>
    </row>
    <row r="556" spans="2:13" s="87" customFormat="1" ht="28.5" x14ac:dyDescent="0.8">
      <c r="B556" s="294" t="s">
        <v>585</v>
      </c>
      <c r="C556" s="439" t="s">
        <v>162</v>
      </c>
      <c r="D556" s="271">
        <v>100</v>
      </c>
      <c r="E556" s="271">
        <v>2.7315999999999998</v>
      </c>
      <c r="F556" s="271" t="s">
        <v>175</v>
      </c>
      <c r="G556" s="271">
        <v>2.7315999999999998</v>
      </c>
      <c r="H556" s="271">
        <v>2.75</v>
      </c>
      <c r="I556" s="440" t="s">
        <v>163</v>
      </c>
      <c r="J556" s="274">
        <v>2027619.51</v>
      </c>
      <c r="K556" s="274">
        <v>2000000</v>
      </c>
      <c r="L556" s="274">
        <v>2000000</v>
      </c>
      <c r="M556" s="295">
        <v>1</v>
      </c>
    </row>
    <row r="557" spans="2:13" s="87" customFormat="1" ht="28.5" x14ac:dyDescent="0.8">
      <c r="B557" s="294" t="s">
        <v>585</v>
      </c>
      <c r="C557" s="439" t="s">
        <v>162</v>
      </c>
      <c r="D557" s="271">
        <v>100</v>
      </c>
      <c r="E557" s="271">
        <v>8</v>
      </c>
      <c r="F557" s="271" t="s">
        <v>174</v>
      </c>
      <c r="G557" s="271">
        <v>8</v>
      </c>
      <c r="H557" s="271">
        <v>8.1589999999999989</v>
      </c>
      <c r="I557" s="440" t="s">
        <v>163</v>
      </c>
      <c r="J557" s="274">
        <v>936200</v>
      </c>
      <c r="K557" s="274">
        <v>900000</v>
      </c>
      <c r="L557" s="274">
        <v>900000</v>
      </c>
      <c r="M557" s="295">
        <v>1</v>
      </c>
    </row>
    <row r="558" spans="2:13" s="87" customFormat="1" ht="28.5" x14ac:dyDescent="0.8">
      <c r="B558" s="294" t="s">
        <v>586</v>
      </c>
      <c r="C558" s="439" t="s">
        <v>162</v>
      </c>
      <c r="D558" s="271">
        <v>100</v>
      </c>
      <c r="E558" s="271">
        <v>9.75</v>
      </c>
      <c r="F558" s="271" t="s">
        <v>587</v>
      </c>
      <c r="G558" s="271">
        <v>9.75</v>
      </c>
      <c r="H558" s="271">
        <v>9.75</v>
      </c>
      <c r="I558" s="440" t="s">
        <v>163</v>
      </c>
      <c r="J558" s="274">
        <v>1270.83</v>
      </c>
      <c r="K558" s="274">
        <v>1000</v>
      </c>
      <c r="L558" s="274">
        <v>1000</v>
      </c>
      <c r="M558" s="295">
        <v>1</v>
      </c>
    </row>
    <row r="559" spans="2:13" s="86" customFormat="1" ht="28.5" x14ac:dyDescent="0.8">
      <c r="B559" s="292" t="s">
        <v>168</v>
      </c>
      <c r="C559" s="451"/>
      <c r="D559" s="452"/>
      <c r="E559" s="452"/>
      <c r="F559" s="452"/>
      <c r="G559" s="452"/>
      <c r="H559" s="452"/>
      <c r="I559" s="453"/>
      <c r="J559" s="454">
        <v>119147905.95000002</v>
      </c>
      <c r="K559" s="454">
        <v>116749995.86</v>
      </c>
      <c r="L559" s="454">
        <v>116746880.22</v>
      </c>
      <c r="M559" s="293">
        <v>54</v>
      </c>
    </row>
    <row r="560" spans="2:13" s="86" customFormat="1" ht="28.5" x14ac:dyDescent="0.8">
      <c r="B560" s="292" t="s">
        <v>398</v>
      </c>
      <c r="C560" s="451"/>
      <c r="D560" s="452"/>
      <c r="E560" s="452"/>
      <c r="F560" s="452"/>
      <c r="G560" s="452"/>
      <c r="H560" s="452"/>
      <c r="I560" s="453"/>
      <c r="J560" s="454"/>
      <c r="K560" s="454"/>
      <c r="L560" s="454"/>
      <c r="M560" s="293"/>
    </row>
    <row r="561" spans="2:13" s="87" customFormat="1" ht="28.5" x14ac:dyDescent="0.8">
      <c r="B561" s="294" t="s">
        <v>399</v>
      </c>
      <c r="C561" s="439" t="s">
        <v>162</v>
      </c>
      <c r="D561" s="271">
        <v>100</v>
      </c>
      <c r="E561" s="271">
        <v>2.7315999999999998</v>
      </c>
      <c r="F561" s="271" t="s">
        <v>175</v>
      </c>
      <c r="G561" s="271">
        <v>2.7315999999999998</v>
      </c>
      <c r="H561" s="271">
        <v>2.75</v>
      </c>
      <c r="I561" s="440" t="s">
        <v>163</v>
      </c>
      <c r="J561" s="274">
        <v>3041429.27</v>
      </c>
      <c r="K561" s="274">
        <v>3000000</v>
      </c>
      <c r="L561" s="274">
        <v>3000000</v>
      </c>
      <c r="M561" s="295">
        <v>1</v>
      </c>
    </row>
    <row r="562" spans="2:13" s="86" customFormat="1" ht="28.5" x14ac:dyDescent="0.8">
      <c r="B562" s="292" t="s">
        <v>168</v>
      </c>
      <c r="C562" s="451"/>
      <c r="D562" s="452"/>
      <c r="E562" s="452"/>
      <c r="F562" s="452"/>
      <c r="G562" s="452"/>
      <c r="H562" s="452"/>
      <c r="I562" s="453"/>
      <c r="J562" s="454">
        <v>3041429.27</v>
      </c>
      <c r="K562" s="454">
        <v>3000000</v>
      </c>
      <c r="L562" s="454">
        <v>3000000</v>
      </c>
      <c r="M562" s="293">
        <v>1</v>
      </c>
    </row>
    <row r="563" spans="2:13" s="86" customFormat="1" ht="28.5" x14ac:dyDescent="0.8">
      <c r="B563" s="292" t="s">
        <v>218</v>
      </c>
      <c r="C563" s="451"/>
      <c r="D563" s="452"/>
      <c r="E563" s="452"/>
      <c r="F563" s="452"/>
      <c r="G563" s="452"/>
      <c r="H563" s="452"/>
      <c r="I563" s="453"/>
      <c r="J563" s="454"/>
      <c r="K563" s="454"/>
      <c r="L563" s="454"/>
      <c r="M563" s="293"/>
    </row>
    <row r="564" spans="2:13" s="87" customFormat="1" ht="28.5" x14ac:dyDescent="0.8">
      <c r="B564" s="294" t="s">
        <v>350</v>
      </c>
      <c r="C564" s="439" t="s">
        <v>162</v>
      </c>
      <c r="D564" s="271">
        <v>99.999300000000005</v>
      </c>
      <c r="E564" s="271">
        <v>8.5</v>
      </c>
      <c r="F564" s="271" t="s">
        <v>588</v>
      </c>
      <c r="G564" s="271">
        <v>8.5</v>
      </c>
      <c r="H564" s="271">
        <v>8.8390900000000006</v>
      </c>
      <c r="I564" s="440" t="s">
        <v>170</v>
      </c>
      <c r="J564" s="274">
        <v>226750</v>
      </c>
      <c r="K564" s="274">
        <v>226750</v>
      </c>
      <c r="L564" s="274">
        <v>226748.61</v>
      </c>
      <c r="M564" s="295">
        <v>1</v>
      </c>
    </row>
    <row r="565" spans="2:13" s="87" customFormat="1" ht="28.5" x14ac:dyDescent="0.8">
      <c r="B565" s="294" t="s">
        <v>350</v>
      </c>
      <c r="C565" s="439" t="s">
        <v>162</v>
      </c>
      <c r="D565" s="271">
        <v>99.999399999999994</v>
      </c>
      <c r="E565" s="271">
        <v>8.5</v>
      </c>
      <c r="F565" s="271" t="s">
        <v>366</v>
      </c>
      <c r="G565" s="271">
        <v>8.5</v>
      </c>
      <c r="H565" s="271">
        <v>8.8390900000000006</v>
      </c>
      <c r="I565" s="440" t="s">
        <v>170</v>
      </c>
      <c r="J565" s="274">
        <v>10000</v>
      </c>
      <c r="K565" s="274">
        <v>10000</v>
      </c>
      <c r="L565" s="274">
        <v>9999.94</v>
      </c>
      <c r="M565" s="295">
        <v>1</v>
      </c>
    </row>
    <row r="566" spans="2:13" s="87" customFormat="1" ht="28.5" x14ac:dyDescent="0.8">
      <c r="B566" s="294" t="s">
        <v>350</v>
      </c>
      <c r="C566" s="439" t="s">
        <v>162</v>
      </c>
      <c r="D566" s="271">
        <v>100</v>
      </c>
      <c r="E566" s="271">
        <v>8.5</v>
      </c>
      <c r="F566" s="271" t="s">
        <v>589</v>
      </c>
      <c r="G566" s="271">
        <v>8.5</v>
      </c>
      <c r="H566" s="271">
        <v>8.8390900000000006</v>
      </c>
      <c r="I566" s="440" t="s">
        <v>170</v>
      </c>
      <c r="J566" s="274">
        <v>5000</v>
      </c>
      <c r="K566" s="274">
        <v>5000</v>
      </c>
      <c r="L566" s="274">
        <v>5000</v>
      </c>
      <c r="M566" s="295">
        <v>1</v>
      </c>
    </row>
    <row r="567" spans="2:13" s="87" customFormat="1" ht="28.5" x14ac:dyDescent="0.8">
      <c r="B567" s="294" t="s">
        <v>350</v>
      </c>
      <c r="C567" s="439" t="s">
        <v>162</v>
      </c>
      <c r="D567" s="271">
        <v>99.999499999999998</v>
      </c>
      <c r="E567" s="271">
        <v>8.5</v>
      </c>
      <c r="F567" s="271" t="s">
        <v>590</v>
      </c>
      <c r="G567" s="271">
        <v>8.5</v>
      </c>
      <c r="H567" s="271">
        <v>8.8390900000000006</v>
      </c>
      <c r="I567" s="440" t="s">
        <v>170</v>
      </c>
      <c r="J567" s="274">
        <v>10000</v>
      </c>
      <c r="K567" s="274">
        <v>10000</v>
      </c>
      <c r="L567" s="274">
        <v>9999.9500000000007</v>
      </c>
      <c r="M567" s="295">
        <v>1</v>
      </c>
    </row>
    <row r="568" spans="2:13" s="87" customFormat="1" ht="28.5" x14ac:dyDescent="0.8">
      <c r="B568" s="294" t="s">
        <v>350</v>
      </c>
      <c r="C568" s="439" t="s">
        <v>162</v>
      </c>
      <c r="D568" s="271">
        <v>99.999399999999994</v>
      </c>
      <c r="E568" s="271">
        <v>8.5</v>
      </c>
      <c r="F568" s="271" t="s">
        <v>367</v>
      </c>
      <c r="G568" s="271">
        <v>8.5</v>
      </c>
      <c r="H568" s="271">
        <v>8.8390900000000006</v>
      </c>
      <c r="I568" s="440" t="s">
        <v>170</v>
      </c>
      <c r="J568" s="274">
        <v>11920</v>
      </c>
      <c r="K568" s="274">
        <v>11920</v>
      </c>
      <c r="L568" s="274">
        <v>11919.93</v>
      </c>
      <c r="M568" s="295">
        <v>1</v>
      </c>
    </row>
    <row r="569" spans="2:13" s="87" customFormat="1" ht="28.5" x14ac:dyDescent="0.8">
      <c r="B569" s="294" t="s">
        <v>591</v>
      </c>
      <c r="C569" s="439" t="s">
        <v>162</v>
      </c>
      <c r="D569" s="271">
        <v>100.07899999999999</v>
      </c>
      <c r="E569" s="271">
        <v>9</v>
      </c>
      <c r="F569" s="271" t="s">
        <v>592</v>
      </c>
      <c r="G569" s="271">
        <v>8.9</v>
      </c>
      <c r="H569" s="271">
        <v>9.2014600000000009</v>
      </c>
      <c r="I569" s="440" t="s">
        <v>170</v>
      </c>
      <c r="J569" s="274">
        <v>65000</v>
      </c>
      <c r="K569" s="274">
        <v>75828.28</v>
      </c>
      <c r="L569" s="274">
        <v>65051.37</v>
      </c>
      <c r="M569" s="295">
        <v>1</v>
      </c>
    </row>
    <row r="570" spans="2:13" s="87" customFormat="1" ht="28.5" x14ac:dyDescent="0.8">
      <c r="B570" s="294" t="s">
        <v>591</v>
      </c>
      <c r="C570" s="439" t="s">
        <v>162</v>
      </c>
      <c r="D570" s="271">
        <v>100.0382</v>
      </c>
      <c r="E570" s="271">
        <v>9</v>
      </c>
      <c r="F570" s="271" t="s">
        <v>593</v>
      </c>
      <c r="G570" s="271">
        <v>8.9499999999999993</v>
      </c>
      <c r="H570" s="271">
        <v>9.2548899999999996</v>
      </c>
      <c r="I570" s="440" t="s">
        <v>170</v>
      </c>
      <c r="J570" s="274">
        <v>1000000</v>
      </c>
      <c r="K570" s="274">
        <v>1166588.8899999999</v>
      </c>
      <c r="L570" s="274">
        <v>1000382.49</v>
      </c>
      <c r="M570" s="295">
        <v>1</v>
      </c>
    </row>
    <row r="571" spans="2:13" s="87" customFormat="1" ht="28.5" x14ac:dyDescent="0.8">
      <c r="B571" s="294" t="s">
        <v>591</v>
      </c>
      <c r="C571" s="439" t="s">
        <v>162</v>
      </c>
      <c r="D571" s="271">
        <v>100.0117</v>
      </c>
      <c r="E571" s="271">
        <v>9</v>
      </c>
      <c r="F571" s="271" t="s">
        <v>547</v>
      </c>
      <c r="G571" s="271">
        <v>8.98</v>
      </c>
      <c r="H571" s="271">
        <v>9.2869499999999992</v>
      </c>
      <c r="I571" s="440" t="s">
        <v>170</v>
      </c>
      <c r="J571" s="274">
        <v>700000</v>
      </c>
      <c r="K571" s="274">
        <v>700000</v>
      </c>
      <c r="L571" s="274">
        <v>700082.07</v>
      </c>
      <c r="M571" s="295">
        <v>1</v>
      </c>
    </row>
    <row r="572" spans="2:13" s="87" customFormat="1" ht="28.5" x14ac:dyDescent="0.8">
      <c r="B572" s="294" t="s">
        <v>591</v>
      </c>
      <c r="C572" s="439" t="s">
        <v>162</v>
      </c>
      <c r="D572" s="271">
        <v>99.732799999999997</v>
      </c>
      <c r="E572" s="271">
        <v>9</v>
      </c>
      <c r="F572" s="271" t="s">
        <v>594</v>
      </c>
      <c r="G572" s="271">
        <v>9.1999999999999993</v>
      </c>
      <c r="H572" s="271">
        <v>9.5222899999999999</v>
      </c>
      <c r="I572" s="440" t="s">
        <v>170</v>
      </c>
      <c r="J572" s="274">
        <v>500000</v>
      </c>
      <c r="K572" s="274">
        <v>500000</v>
      </c>
      <c r="L572" s="274">
        <v>498664.25</v>
      </c>
      <c r="M572" s="295">
        <v>1</v>
      </c>
    </row>
    <row r="573" spans="2:13" s="87" customFormat="1" ht="28.5" x14ac:dyDescent="0.8">
      <c r="B573" s="294" t="s">
        <v>595</v>
      </c>
      <c r="C573" s="439" t="s">
        <v>162</v>
      </c>
      <c r="D573" s="271">
        <v>99.273899999999998</v>
      </c>
      <c r="E573" s="271">
        <v>7.25</v>
      </c>
      <c r="F573" s="271" t="s">
        <v>596</v>
      </c>
      <c r="G573" s="271">
        <v>7.75</v>
      </c>
      <c r="H573" s="271">
        <v>7.9781500000000003</v>
      </c>
      <c r="I573" s="440" t="s">
        <v>170</v>
      </c>
      <c r="J573" s="274">
        <v>300000</v>
      </c>
      <c r="K573" s="274">
        <v>300000</v>
      </c>
      <c r="L573" s="274">
        <v>297821.84999999998</v>
      </c>
      <c r="M573" s="295">
        <v>2</v>
      </c>
    </row>
    <row r="574" spans="2:13" s="86" customFormat="1" ht="28.5" x14ac:dyDescent="0.8">
      <c r="B574" s="292" t="s">
        <v>168</v>
      </c>
      <c r="C574" s="451"/>
      <c r="D574" s="452"/>
      <c r="E574" s="452"/>
      <c r="F574" s="452"/>
      <c r="G574" s="452"/>
      <c r="H574" s="452"/>
      <c r="I574" s="453"/>
      <c r="J574" s="454">
        <v>2828670</v>
      </c>
      <c r="K574" s="454">
        <v>3006087.17</v>
      </c>
      <c r="L574" s="454">
        <v>2825670.46</v>
      </c>
      <c r="M574" s="293">
        <v>11</v>
      </c>
    </row>
    <row r="575" spans="2:13" s="86" customFormat="1" ht="28.5" x14ac:dyDescent="0.8">
      <c r="B575" s="292" t="s">
        <v>597</v>
      </c>
      <c r="C575" s="451"/>
      <c r="D575" s="452"/>
      <c r="E575" s="452"/>
      <c r="F575" s="452"/>
      <c r="G575" s="452"/>
      <c r="H575" s="452"/>
      <c r="I575" s="453"/>
      <c r="J575" s="454"/>
      <c r="K575" s="454"/>
      <c r="L575" s="454"/>
      <c r="M575" s="293"/>
    </row>
    <row r="576" spans="2:13" s="87" customFormat="1" ht="28.5" x14ac:dyDescent="0.8">
      <c r="B576" s="294" t="s">
        <v>598</v>
      </c>
      <c r="C576" s="439" t="s">
        <v>162</v>
      </c>
      <c r="D576" s="271">
        <v>100</v>
      </c>
      <c r="E576" s="271">
        <v>9.5</v>
      </c>
      <c r="F576" s="271" t="s">
        <v>599</v>
      </c>
      <c r="G576" s="271">
        <v>9.4999099999999999</v>
      </c>
      <c r="H576" s="271">
        <v>9.9246700000000008</v>
      </c>
      <c r="I576" s="440" t="s">
        <v>600</v>
      </c>
      <c r="J576" s="274">
        <v>6000000</v>
      </c>
      <c r="K576" s="274">
        <v>6215367.4500000002</v>
      </c>
      <c r="L576" s="274">
        <v>6000000</v>
      </c>
      <c r="M576" s="295">
        <v>1</v>
      </c>
    </row>
    <row r="577" spans="2:13" s="86" customFormat="1" ht="28.5" x14ac:dyDescent="0.8">
      <c r="B577" s="292" t="s">
        <v>168</v>
      </c>
      <c r="C577" s="451"/>
      <c r="D577" s="452"/>
      <c r="E577" s="452"/>
      <c r="F577" s="452"/>
      <c r="G577" s="452"/>
      <c r="H577" s="452"/>
      <c r="I577" s="453"/>
      <c r="J577" s="454">
        <v>6000000</v>
      </c>
      <c r="K577" s="454">
        <v>6215367.4500000002</v>
      </c>
      <c r="L577" s="454">
        <v>6000000</v>
      </c>
      <c r="M577" s="293">
        <v>1</v>
      </c>
    </row>
    <row r="578" spans="2:13" s="86" customFormat="1" ht="28.5" x14ac:dyDescent="0.8">
      <c r="B578" s="292" t="s">
        <v>219</v>
      </c>
      <c r="C578" s="451"/>
      <c r="D578" s="452"/>
      <c r="E578" s="452"/>
      <c r="F578" s="452"/>
      <c r="G578" s="452"/>
      <c r="H578" s="452"/>
      <c r="I578" s="453"/>
      <c r="J578" s="454"/>
      <c r="K578" s="454"/>
      <c r="L578" s="454"/>
      <c r="M578" s="293"/>
    </row>
    <row r="579" spans="2:13" s="87" customFormat="1" ht="28.5" x14ac:dyDescent="0.8">
      <c r="B579" s="294" t="s">
        <v>374</v>
      </c>
      <c r="C579" s="439" t="s">
        <v>162</v>
      </c>
      <c r="D579" s="271">
        <v>95.923199999999994</v>
      </c>
      <c r="E579" s="271"/>
      <c r="F579" s="271" t="s">
        <v>177</v>
      </c>
      <c r="G579" s="271">
        <v>8.5</v>
      </c>
      <c r="H579" s="271">
        <v>8.68</v>
      </c>
      <c r="I579" s="440" t="s">
        <v>163</v>
      </c>
      <c r="J579" s="274">
        <v>157600</v>
      </c>
      <c r="K579" s="274">
        <v>160407.13</v>
      </c>
      <c r="L579" s="274">
        <v>151175.06</v>
      </c>
      <c r="M579" s="295">
        <v>1</v>
      </c>
    </row>
    <row r="580" spans="2:13" s="87" customFormat="1" ht="28.5" x14ac:dyDescent="0.8">
      <c r="B580" s="294" t="s">
        <v>374</v>
      </c>
      <c r="C580" s="439" t="s">
        <v>162</v>
      </c>
      <c r="D580" s="271">
        <v>95.901499999999999</v>
      </c>
      <c r="E580" s="271"/>
      <c r="F580" s="271" t="s">
        <v>174</v>
      </c>
      <c r="G580" s="271">
        <v>8.5</v>
      </c>
      <c r="H580" s="271">
        <v>8.6790000000000003</v>
      </c>
      <c r="I580" s="440" t="s">
        <v>163</v>
      </c>
      <c r="J580" s="274">
        <v>172428.75</v>
      </c>
      <c r="K580" s="274">
        <v>175500</v>
      </c>
      <c r="L580" s="274">
        <v>165361.82999999999</v>
      </c>
      <c r="M580" s="295">
        <v>1</v>
      </c>
    </row>
    <row r="581" spans="2:13" s="87" customFormat="1" ht="28.5" x14ac:dyDescent="0.8">
      <c r="B581" s="294" t="s">
        <v>195</v>
      </c>
      <c r="C581" s="439" t="s">
        <v>162</v>
      </c>
      <c r="D581" s="271">
        <v>96.385499999999993</v>
      </c>
      <c r="E581" s="271"/>
      <c r="F581" s="271" t="s">
        <v>377</v>
      </c>
      <c r="G581" s="271">
        <v>9</v>
      </c>
      <c r="H581" s="271">
        <v>9.2370000000000001</v>
      </c>
      <c r="I581" s="440" t="s">
        <v>163</v>
      </c>
      <c r="J581" s="274">
        <v>23231.63</v>
      </c>
      <c r="K581" s="274">
        <v>23860.09</v>
      </c>
      <c r="L581" s="274">
        <v>22391.93</v>
      </c>
      <c r="M581" s="295">
        <v>1</v>
      </c>
    </row>
    <row r="582" spans="2:13" s="87" customFormat="1" ht="28.5" x14ac:dyDescent="0.8">
      <c r="B582" s="294" t="s">
        <v>195</v>
      </c>
      <c r="C582" s="439" t="s">
        <v>162</v>
      </c>
      <c r="D582" s="271">
        <v>98.217699999999994</v>
      </c>
      <c r="E582" s="271"/>
      <c r="F582" s="271" t="s">
        <v>601</v>
      </c>
      <c r="G582" s="271">
        <v>9.75</v>
      </c>
      <c r="H582" s="271">
        <v>10.144</v>
      </c>
      <c r="I582" s="440" t="s">
        <v>163</v>
      </c>
      <c r="J582" s="274">
        <v>300000</v>
      </c>
      <c r="K582" s="274">
        <v>308115.53999999998</v>
      </c>
      <c r="L582" s="274">
        <v>294653.27</v>
      </c>
      <c r="M582" s="295">
        <v>1</v>
      </c>
    </row>
    <row r="583" spans="2:13" s="87" customFormat="1" ht="28.5" x14ac:dyDescent="0.8">
      <c r="B583" s="294" t="s">
        <v>195</v>
      </c>
      <c r="C583" s="439" t="s">
        <v>162</v>
      </c>
      <c r="D583" s="271">
        <v>98.035200000000003</v>
      </c>
      <c r="E583" s="271"/>
      <c r="F583" s="271" t="s">
        <v>322</v>
      </c>
      <c r="G583" s="271">
        <v>9.75</v>
      </c>
      <c r="H583" s="271">
        <v>10.134</v>
      </c>
      <c r="I583" s="440" t="s">
        <v>163</v>
      </c>
      <c r="J583" s="274">
        <v>300000</v>
      </c>
      <c r="K583" s="274">
        <v>308115.53999999998</v>
      </c>
      <c r="L583" s="274">
        <v>294105.63</v>
      </c>
      <c r="M583" s="295">
        <v>1</v>
      </c>
    </row>
    <row r="584" spans="2:13" s="87" customFormat="1" ht="28.5" x14ac:dyDescent="0.8">
      <c r="B584" s="294" t="s">
        <v>195</v>
      </c>
      <c r="C584" s="439" t="s">
        <v>162</v>
      </c>
      <c r="D584" s="271">
        <v>95.351600000000005</v>
      </c>
      <c r="E584" s="271"/>
      <c r="F584" s="271" t="s">
        <v>177</v>
      </c>
      <c r="G584" s="271">
        <v>9.75</v>
      </c>
      <c r="H584" s="271">
        <v>9.9870000000000001</v>
      </c>
      <c r="I584" s="440" t="s">
        <v>163</v>
      </c>
      <c r="J584" s="274">
        <v>63410.35</v>
      </c>
      <c r="K584" s="274">
        <v>65125.72</v>
      </c>
      <c r="L584" s="274">
        <v>60462.79</v>
      </c>
      <c r="M584" s="295">
        <v>1</v>
      </c>
    </row>
    <row r="585" spans="2:13" s="87" customFormat="1" ht="28.5" x14ac:dyDescent="0.8">
      <c r="B585" s="294" t="s">
        <v>195</v>
      </c>
      <c r="C585" s="439" t="s">
        <v>162</v>
      </c>
      <c r="D585" s="271">
        <v>95.351600000000005</v>
      </c>
      <c r="E585" s="271"/>
      <c r="F585" s="271" t="s">
        <v>177</v>
      </c>
      <c r="G585" s="271">
        <v>9.75</v>
      </c>
      <c r="H585" s="271">
        <v>9.9870000000000001</v>
      </c>
      <c r="I585" s="440" t="s">
        <v>163</v>
      </c>
      <c r="J585" s="274">
        <v>228168.69</v>
      </c>
      <c r="K585" s="274">
        <v>234341.07</v>
      </c>
      <c r="L585" s="274">
        <v>217562.52</v>
      </c>
      <c r="M585" s="295">
        <v>1</v>
      </c>
    </row>
    <row r="586" spans="2:13" s="87" customFormat="1" ht="28.5" x14ac:dyDescent="0.8">
      <c r="B586" s="294" t="s">
        <v>195</v>
      </c>
      <c r="C586" s="439" t="s">
        <v>162</v>
      </c>
      <c r="D586" s="271">
        <v>95.351600000000005</v>
      </c>
      <c r="E586" s="271"/>
      <c r="F586" s="271" t="s">
        <v>177</v>
      </c>
      <c r="G586" s="271">
        <v>9.75</v>
      </c>
      <c r="H586" s="271">
        <v>9.9870000000000001</v>
      </c>
      <c r="I586" s="440" t="s">
        <v>163</v>
      </c>
      <c r="J586" s="274">
        <v>262068.47</v>
      </c>
      <c r="K586" s="274">
        <v>269157.90000000002</v>
      </c>
      <c r="L586" s="274">
        <v>249886.5</v>
      </c>
      <c r="M586" s="295">
        <v>1</v>
      </c>
    </row>
    <row r="587" spans="2:13" s="87" customFormat="1" ht="28.5" x14ac:dyDescent="0.8">
      <c r="B587" s="294" t="s">
        <v>195</v>
      </c>
      <c r="C587" s="439" t="s">
        <v>162</v>
      </c>
      <c r="D587" s="271">
        <v>95.351600000000005</v>
      </c>
      <c r="E587" s="271"/>
      <c r="F587" s="271" t="s">
        <v>177</v>
      </c>
      <c r="G587" s="271">
        <v>9.75</v>
      </c>
      <c r="H587" s="271">
        <v>9.9870000000000001</v>
      </c>
      <c r="I587" s="440" t="s">
        <v>163</v>
      </c>
      <c r="J587" s="274">
        <v>262606.57</v>
      </c>
      <c r="K587" s="274">
        <v>269710.55</v>
      </c>
      <c r="L587" s="274">
        <v>250399.59</v>
      </c>
      <c r="M587" s="295">
        <v>1</v>
      </c>
    </row>
    <row r="588" spans="2:13" s="87" customFormat="1" ht="28.5" x14ac:dyDescent="0.8">
      <c r="B588" s="294" t="s">
        <v>195</v>
      </c>
      <c r="C588" s="439" t="s">
        <v>162</v>
      </c>
      <c r="D588" s="271">
        <v>95.351600000000005</v>
      </c>
      <c r="E588" s="271"/>
      <c r="F588" s="271" t="s">
        <v>177</v>
      </c>
      <c r="G588" s="271">
        <v>9.75</v>
      </c>
      <c r="H588" s="271">
        <v>9.9870000000000001</v>
      </c>
      <c r="I588" s="440" t="s">
        <v>163</v>
      </c>
      <c r="J588" s="274">
        <v>262679.90000000002</v>
      </c>
      <c r="K588" s="274">
        <v>269785.87</v>
      </c>
      <c r="L588" s="274">
        <v>250469.51</v>
      </c>
      <c r="M588" s="295">
        <v>1</v>
      </c>
    </row>
    <row r="589" spans="2:13" s="87" customFormat="1" ht="28.5" x14ac:dyDescent="0.8">
      <c r="B589" s="294" t="s">
        <v>401</v>
      </c>
      <c r="C589" s="439" t="s">
        <v>162</v>
      </c>
      <c r="D589" s="271">
        <v>95.465299999999999</v>
      </c>
      <c r="E589" s="271"/>
      <c r="F589" s="271" t="s">
        <v>177</v>
      </c>
      <c r="G589" s="271">
        <v>9.5</v>
      </c>
      <c r="H589" s="271">
        <v>9.7249999999999996</v>
      </c>
      <c r="I589" s="440" t="s">
        <v>163</v>
      </c>
      <c r="J589" s="274">
        <v>20836.439999999999</v>
      </c>
      <c r="K589" s="274">
        <v>21881.68</v>
      </c>
      <c r="L589" s="274">
        <v>19891.59</v>
      </c>
      <c r="M589" s="295">
        <v>1</v>
      </c>
    </row>
    <row r="590" spans="2:13" s="87" customFormat="1" ht="28.5" x14ac:dyDescent="0.8">
      <c r="B590" s="294" t="s">
        <v>402</v>
      </c>
      <c r="C590" s="439" t="s">
        <v>162</v>
      </c>
      <c r="D590" s="271">
        <v>97.418400000000005</v>
      </c>
      <c r="E590" s="271"/>
      <c r="F590" s="271" t="s">
        <v>602</v>
      </c>
      <c r="G590" s="271">
        <v>9</v>
      </c>
      <c r="H590" s="271">
        <v>9.2889999999999997</v>
      </c>
      <c r="I590" s="440" t="s">
        <v>163</v>
      </c>
      <c r="J590" s="274">
        <v>5055.21</v>
      </c>
      <c r="K590" s="274">
        <v>5308.8</v>
      </c>
      <c r="L590" s="274">
        <v>4924.71</v>
      </c>
      <c r="M590" s="295">
        <v>1</v>
      </c>
    </row>
    <row r="591" spans="2:13" s="86" customFormat="1" ht="28.5" x14ac:dyDescent="0.8">
      <c r="B591" s="292" t="s">
        <v>168</v>
      </c>
      <c r="C591" s="451"/>
      <c r="D591" s="452"/>
      <c r="E591" s="452"/>
      <c r="F591" s="452"/>
      <c r="G591" s="452"/>
      <c r="H591" s="452"/>
      <c r="I591" s="453"/>
      <c r="J591" s="454">
        <v>2058086.0099999998</v>
      </c>
      <c r="K591" s="454">
        <v>2111309.89</v>
      </c>
      <c r="L591" s="454">
        <v>1981284.9300000002</v>
      </c>
      <c r="M591" s="293">
        <v>12</v>
      </c>
    </row>
    <row r="592" spans="2:13" s="86" customFormat="1" ht="28.5" x14ac:dyDescent="0.8">
      <c r="B592" s="292" t="s">
        <v>404</v>
      </c>
      <c r="C592" s="451"/>
      <c r="D592" s="452"/>
      <c r="E592" s="452"/>
      <c r="F592" s="452"/>
      <c r="G592" s="452"/>
      <c r="H592" s="452"/>
      <c r="I592" s="453"/>
      <c r="J592" s="454"/>
      <c r="K592" s="454"/>
      <c r="L592" s="454"/>
      <c r="M592" s="293"/>
    </row>
    <row r="593" spans="2:13" s="87" customFormat="1" ht="28.5" x14ac:dyDescent="0.8">
      <c r="B593" s="294" t="s">
        <v>145</v>
      </c>
      <c r="C593" s="439" t="s">
        <v>162</v>
      </c>
      <c r="D593" s="271"/>
      <c r="E593" s="271"/>
      <c r="F593" s="271" t="s">
        <v>177</v>
      </c>
      <c r="G593" s="271">
        <v>8</v>
      </c>
      <c r="H593" s="271"/>
      <c r="I593" s="440"/>
      <c r="J593" s="274">
        <v>25000</v>
      </c>
      <c r="K593" s="274">
        <v>25000</v>
      </c>
      <c r="L593" s="274">
        <v>26000</v>
      </c>
      <c r="M593" s="295">
        <v>1</v>
      </c>
    </row>
    <row r="594" spans="2:13" s="94" customFormat="1" ht="28.5" x14ac:dyDescent="0.8">
      <c r="B594" s="312" t="s">
        <v>168</v>
      </c>
      <c r="C594" s="319"/>
      <c r="D594" s="320"/>
      <c r="E594" s="320"/>
      <c r="F594" s="321"/>
      <c r="G594" s="322"/>
      <c r="H594" s="322"/>
      <c r="I594" s="319"/>
      <c r="J594" s="323">
        <f>SUM(J593)</f>
        <v>25000</v>
      </c>
      <c r="K594" s="323">
        <f>SUM(K593)</f>
        <v>25000</v>
      </c>
      <c r="L594" s="323">
        <f>SUM(L593)</f>
        <v>26000</v>
      </c>
      <c r="M594" s="324">
        <f>SUM(M593)</f>
        <v>1</v>
      </c>
    </row>
    <row r="595" spans="2:13" s="89" customFormat="1" ht="6.75" customHeight="1" x14ac:dyDescent="0.8">
      <c r="B595" s="300"/>
      <c r="C595" s="283"/>
      <c r="D595" s="325"/>
      <c r="E595" s="325"/>
      <c r="F595" s="326"/>
      <c r="G595" s="327"/>
      <c r="H595" s="327"/>
      <c r="I595" s="283"/>
      <c r="J595" s="323"/>
      <c r="K595" s="323"/>
      <c r="L595" s="323"/>
      <c r="M595" s="324"/>
    </row>
    <row r="596" spans="2:13" s="92" customFormat="1" ht="30.75" x14ac:dyDescent="0.85">
      <c r="B596" s="328" t="s">
        <v>221</v>
      </c>
      <c r="C596" s="329"/>
      <c r="D596" s="329"/>
      <c r="E596" s="329"/>
      <c r="F596" s="329"/>
      <c r="G596" s="329"/>
      <c r="H596" s="329"/>
      <c r="I596" s="330"/>
      <c r="J596" s="331">
        <f>J594+J591+J577+J574+J562+J559+J508+J483+J458+J444+J403+J287+J283+J201+J188+J140+J131+J123+J89+J85+J63+J60+J57+J47</f>
        <v>454009072.22999996</v>
      </c>
      <c r="K596" s="331">
        <f>K594+K591+K577+K574+K562+K559+K508+K483+K458+K444+K403+K287+K283+K201+K188+K140+K131+K123+K89+K85+K63+K60+K57+K47</f>
        <v>451857285.39999992</v>
      </c>
      <c r="L596" s="331">
        <f>L594+L591+L577+L574+L562+L559+L508+L483+L458+L444+L403+L287+L283+L201+L188+L140+L131+L123+L89+L85+L63+L60+L57+L47</f>
        <v>445047625.13000005</v>
      </c>
      <c r="M596" s="332">
        <f>M594+M591+M577+M574+M562+M559+M508+M483+M458+M444+M403+M287+M283+M201+M188+M140+M131+M123+M89+M85+M63+M60+M57+M47</f>
        <v>817</v>
      </c>
    </row>
    <row r="597" spans="2:13" s="86" customFormat="1" ht="6" customHeight="1" x14ac:dyDescent="0.8">
      <c r="B597" s="333"/>
      <c r="J597" s="334"/>
      <c r="K597" s="334"/>
      <c r="L597" s="334"/>
      <c r="M597" s="335"/>
    </row>
    <row r="598" spans="2:13" s="87" customFormat="1" ht="28.5" x14ac:dyDescent="0.8">
      <c r="B598" s="336" t="s">
        <v>222</v>
      </c>
      <c r="C598" s="337"/>
      <c r="D598" s="337"/>
      <c r="E598" s="337"/>
      <c r="F598" s="337"/>
      <c r="G598" s="337"/>
      <c r="H598" s="337"/>
      <c r="I598" s="337"/>
      <c r="J598" s="338"/>
      <c r="K598" s="338"/>
      <c r="L598" s="338"/>
      <c r="M598" s="339"/>
    </row>
    <row r="599" spans="2:13" s="67" customFormat="1" x14ac:dyDescent="0.6">
      <c r="B599" s="340" t="s">
        <v>223</v>
      </c>
      <c r="C599" s="341"/>
      <c r="D599" s="341"/>
      <c r="E599" s="341"/>
      <c r="F599" s="341"/>
      <c r="G599" s="341"/>
      <c r="H599" s="341"/>
      <c r="I599" s="341"/>
      <c r="J599" s="342"/>
      <c r="K599" s="342"/>
      <c r="L599" s="342"/>
      <c r="M599" s="343"/>
    </row>
    <row r="600" spans="2:13" s="67" customFormat="1" ht="6.75" customHeight="1" x14ac:dyDescent="0.6">
      <c r="B600" s="341"/>
      <c r="C600" s="341"/>
      <c r="D600" s="341"/>
      <c r="E600" s="341"/>
      <c r="F600" s="341"/>
      <c r="G600" s="341"/>
      <c r="H600" s="341"/>
      <c r="I600" s="341"/>
      <c r="J600" s="341"/>
      <c r="K600" s="342"/>
      <c r="L600" s="342"/>
      <c r="M600" s="341"/>
    </row>
    <row r="601" spans="2:13" s="67" customFormat="1" ht="6.75" customHeight="1" x14ac:dyDescent="0.6">
      <c r="B601" s="344"/>
      <c r="C601" s="344"/>
      <c r="D601" s="344"/>
      <c r="E601" s="344"/>
      <c r="F601" s="344"/>
      <c r="G601" s="344"/>
      <c r="H601" s="344"/>
      <c r="I601" s="344"/>
      <c r="J601" s="344"/>
      <c r="K601" s="344"/>
      <c r="L601" s="344"/>
      <c r="M601" s="344"/>
    </row>
    <row r="602" spans="2:13" s="92" customFormat="1" ht="30.75" x14ac:dyDescent="0.85">
      <c r="B602" s="345" t="s">
        <v>224</v>
      </c>
      <c r="C602" s="345"/>
      <c r="D602" s="345"/>
      <c r="E602" s="345"/>
      <c r="F602" s="345"/>
      <c r="G602" s="345"/>
      <c r="H602" s="345"/>
      <c r="I602" s="346"/>
      <c r="J602" s="347"/>
      <c r="K602" s="348">
        <f>K596+K38</f>
        <v>451974834.39999992</v>
      </c>
      <c r="L602" s="348">
        <f>L596+L38</f>
        <v>445216384.91000003</v>
      </c>
      <c r="M602" s="349">
        <f>M596+M38</f>
        <v>932</v>
      </c>
    </row>
    <row r="603" spans="2:13" ht="6.75" customHeight="1" x14ac:dyDescent="0.6">
      <c r="B603" s="72"/>
      <c r="C603" s="72"/>
      <c r="D603" s="72"/>
      <c r="E603" s="72"/>
      <c r="F603" s="72"/>
      <c r="G603" s="72"/>
      <c r="H603" s="72"/>
      <c r="I603" s="72"/>
      <c r="J603" s="73"/>
      <c r="K603" s="73"/>
      <c r="L603" s="72"/>
      <c r="M603" s="72"/>
    </row>
    <row r="604" spans="2:13" x14ac:dyDescent="0.6">
      <c r="B604" s="67"/>
      <c r="C604" s="67"/>
      <c r="D604" s="67"/>
      <c r="E604" s="67"/>
      <c r="F604" s="67"/>
      <c r="G604" s="67"/>
      <c r="H604" s="67"/>
      <c r="I604" s="67"/>
      <c r="J604" s="69"/>
      <c r="K604" s="69"/>
      <c r="L604" s="67"/>
      <c r="M604" s="67"/>
    </row>
    <row r="605" spans="2:13" ht="23.25" x14ac:dyDescent="0.65">
      <c r="L605" s="74"/>
    </row>
    <row r="606" spans="2:13" ht="23.25" x14ac:dyDescent="0.65">
      <c r="L606" s="74"/>
    </row>
    <row r="607" spans="2:13" ht="23.25" x14ac:dyDescent="0.65">
      <c r="K607" s="75"/>
      <c r="L607" s="74"/>
    </row>
    <row r="608" spans="2:13" ht="23.25" x14ac:dyDescent="0.65">
      <c r="K608" s="75"/>
      <c r="L608" s="74"/>
    </row>
    <row r="609" spans="12:12" ht="23.25" x14ac:dyDescent="0.65">
      <c r="L609" s="74"/>
    </row>
    <row r="610" spans="12:12" ht="23.25" x14ac:dyDescent="0.65">
      <c r="L610" s="74"/>
    </row>
    <row r="611" spans="12:12" ht="23.25" x14ac:dyDescent="0.65">
      <c r="L611" s="74"/>
    </row>
    <row r="612" spans="12:12" ht="23.25" x14ac:dyDescent="0.65">
      <c r="L612" s="74"/>
    </row>
    <row r="613" spans="12:12" ht="23.25" x14ac:dyDescent="0.65">
      <c r="L613" s="74"/>
    </row>
    <row r="614" spans="12:12" ht="23.25" x14ac:dyDescent="0.65">
      <c r="L614" s="74"/>
    </row>
  </sheetData>
  <mergeCells count="3">
    <mergeCell ref="B1:G1"/>
    <mergeCell ref="B3:M3"/>
    <mergeCell ref="B40:M40"/>
  </mergeCells>
  <printOptions horizontalCentered="1"/>
  <pageMargins left="0.23622047244094491" right="0.6692913385826772" top="0.15748031496062992" bottom="0.15748031496062992" header="0.15748031496062992" footer="0.15748031496062992"/>
  <pageSetup scale="10" orientation="landscape" horizontalDpi="300" verticalDpi="127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D703-2A9B-4AA8-85FD-1D43A36D44D1}">
  <sheetPr>
    <pageSetUpPr fitToPage="1"/>
  </sheetPr>
  <dimension ref="A1:G39"/>
  <sheetViews>
    <sheetView showGridLines="0" zoomScale="69" zoomScaleNormal="69" workbookViewId="0">
      <selection activeCell="F37" sqref="F37"/>
    </sheetView>
  </sheetViews>
  <sheetFormatPr baseColWidth="10" defaultColWidth="12.85546875" defaultRowHeight="19.5" x14ac:dyDescent="0.25"/>
  <cols>
    <col min="1" max="1" width="1.140625" style="76" customWidth="1"/>
    <col min="2" max="2" width="85" style="77" customWidth="1"/>
    <col min="3" max="3" width="33.5703125" style="78" customWidth="1"/>
    <col min="4" max="4" width="12.5703125" style="79" customWidth="1"/>
    <col min="5" max="5" width="5.7109375" style="79" customWidth="1"/>
    <col min="6" max="6" width="31.85546875" style="78" customWidth="1"/>
    <col min="7" max="7" width="15.5703125" style="79" customWidth="1"/>
    <col min="8" max="16384" width="12.85546875" style="76"/>
  </cols>
  <sheetData>
    <row r="1" spans="2:7" ht="97.5" customHeight="1" x14ac:dyDescent="0.25">
      <c r="B1" s="482" t="s">
        <v>603</v>
      </c>
      <c r="C1" s="482"/>
      <c r="D1" s="360"/>
    </row>
    <row r="3" spans="2:7" s="83" customFormat="1" ht="42.75" customHeight="1" x14ac:dyDescent="0.25">
      <c r="B3" s="361" t="s">
        <v>39</v>
      </c>
      <c r="C3" s="363" t="s">
        <v>225</v>
      </c>
      <c r="D3" s="362" t="s">
        <v>82</v>
      </c>
      <c r="E3" s="362"/>
      <c r="F3" s="363" t="s">
        <v>226</v>
      </c>
      <c r="G3" s="362" t="s">
        <v>82</v>
      </c>
    </row>
    <row r="4" spans="2:7" s="82" customFormat="1" ht="35.450000000000003" customHeight="1" x14ac:dyDescent="0.8">
      <c r="B4" s="364" t="s">
        <v>227</v>
      </c>
      <c r="C4" s="365"/>
      <c r="D4" s="366"/>
      <c r="E4" s="366"/>
      <c r="F4" s="365"/>
      <c r="G4" s="366"/>
    </row>
    <row r="5" spans="2:7" ht="20.25" x14ac:dyDescent="0.25">
      <c r="B5" s="379" t="s">
        <v>228</v>
      </c>
      <c r="C5" s="380">
        <v>100249</v>
      </c>
      <c r="D5" s="378">
        <f>(C5/$C$37)*100</f>
        <v>2.2180217209013708E-2</v>
      </c>
      <c r="E5" s="378"/>
      <c r="F5" s="380">
        <v>155359.78</v>
      </c>
      <c r="G5" s="378">
        <f>(F5/$F$37)*100</f>
        <v>3.4895341965324532E-2</v>
      </c>
    </row>
    <row r="6" spans="2:7" ht="20.25" x14ac:dyDescent="0.25">
      <c r="B6" s="379" t="s">
        <v>157</v>
      </c>
      <c r="C6" s="380">
        <v>10000</v>
      </c>
      <c r="D6" s="378">
        <f>(C6/$C$37)*100</f>
        <v>2.2125125646154783E-3</v>
      </c>
      <c r="E6" s="378"/>
      <c r="F6" s="380">
        <v>6100</v>
      </c>
      <c r="G6" s="378">
        <f>(F6/$F$37)*100</f>
        <v>1.3701202845966931E-3</v>
      </c>
    </row>
    <row r="7" spans="2:7" ht="20.25" x14ac:dyDescent="0.25">
      <c r="B7" s="379" t="s">
        <v>351</v>
      </c>
      <c r="C7" s="380">
        <v>7300</v>
      </c>
      <c r="D7" s="378">
        <f>(C7/$C$37)*100</f>
        <v>1.6151341721692991E-3</v>
      </c>
      <c r="E7" s="378"/>
      <c r="F7" s="380">
        <v>7300</v>
      </c>
      <c r="G7" s="378">
        <f>(F7/$F$37)*100</f>
        <v>1.6396521438616163E-3</v>
      </c>
    </row>
    <row r="8" spans="2:7" ht="20.25" x14ac:dyDescent="0.25">
      <c r="B8" s="375"/>
      <c r="C8" s="376">
        <f>SUM(C5:C7)</f>
        <v>117549</v>
      </c>
      <c r="D8" s="377"/>
      <c r="E8" s="377"/>
      <c r="F8" s="376">
        <f>SUM(F5:F7)</f>
        <v>168759.78</v>
      </c>
      <c r="G8" s="378"/>
    </row>
    <row r="9" spans="2:7" x14ac:dyDescent="0.25">
      <c r="B9" s="367"/>
      <c r="C9" s="368"/>
      <c r="D9" s="369"/>
      <c r="E9" s="369"/>
      <c r="F9" s="368"/>
      <c r="G9" s="369"/>
    </row>
    <row r="10" spans="2:7" ht="20.25" x14ac:dyDescent="0.35">
      <c r="B10" s="364" t="s">
        <v>229</v>
      </c>
      <c r="C10" s="368"/>
      <c r="D10" s="369"/>
      <c r="E10" s="369"/>
      <c r="F10" s="368"/>
      <c r="G10" s="370"/>
    </row>
    <row r="11" spans="2:7" ht="20.25" x14ac:dyDescent="0.25">
      <c r="B11" s="379" t="s">
        <v>325</v>
      </c>
      <c r="C11" s="380">
        <v>5280000</v>
      </c>
      <c r="D11" s="378">
        <f>(C11/$C$37)*100</f>
        <v>1.1682066341169723</v>
      </c>
      <c r="E11" s="378"/>
      <c r="F11" s="380">
        <v>5044636.75</v>
      </c>
      <c r="G11" s="378">
        <f>(F11/$F$37)*100</f>
        <v>1.1330752687863832</v>
      </c>
    </row>
    <row r="12" spans="2:7" ht="20.25" x14ac:dyDescent="0.25">
      <c r="B12" s="379" t="s">
        <v>160</v>
      </c>
      <c r="C12" s="380">
        <v>6244806.25</v>
      </c>
      <c r="D12" s="378">
        <f>(C12/$C$37)*100</f>
        <v>1.3816712291714268</v>
      </c>
      <c r="E12" s="378"/>
      <c r="F12" s="380">
        <v>6006566.8800000008</v>
      </c>
      <c r="G12" s="378">
        <f>(F12/$F$37)*100</f>
        <v>1.3491342824712578</v>
      </c>
    </row>
    <row r="13" spans="2:7" ht="20.25" x14ac:dyDescent="0.25">
      <c r="B13" s="379" t="s">
        <v>232</v>
      </c>
      <c r="C13" s="380">
        <v>391538.77</v>
      </c>
      <c r="D13" s="378">
        <f>(C13/$C$37)*100</f>
        <v>8.6628444815908978E-2</v>
      </c>
      <c r="E13" s="378"/>
      <c r="F13" s="380">
        <v>391400.73</v>
      </c>
      <c r="G13" s="378">
        <f>(F13/$F$37)*100</f>
        <v>8.7912472062123506E-2</v>
      </c>
    </row>
    <row r="14" spans="2:7" ht="20.25" x14ac:dyDescent="0.25">
      <c r="B14" s="379" t="s">
        <v>411</v>
      </c>
      <c r="C14" s="380">
        <v>2000</v>
      </c>
      <c r="D14" s="378">
        <f t="shared" ref="D14:D19" si="0">(C14/$C$37)*100</f>
        <v>4.425025129230956E-4</v>
      </c>
      <c r="E14" s="378"/>
      <c r="F14" s="380">
        <v>1821.45</v>
      </c>
      <c r="G14" s="378">
        <f t="shared" ref="G14:G20" si="1">(F14/$F$37)*100</f>
        <v>4.0911567088174538E-4</v>
      </c>
    </row>
    <row r="15" spans="2:7" ht="20.25" x14ac:dyDescent="0.25">
      <c r="B15" s="379" t="s">
        <v>286</v>
      </c>
      <c r="C15" s="380">
        <v>2954830.6</v>
      </c>
      <c r="D15" s="378">
        <f t="shared" si="0"/>
        <v>0.65375998288102932</v>
      </c>
      <c r="E15" s="378"/>
      <c r="F15" s="380">
        <v>2747513.2900000005</v>
      </c>
      <c r="G15" s="378">
        <f t="shared" si="1"/>
        <v>0.61711863784065535</v>
      </c>
    </row>
    <row r="16" spans="2:7" ht="20.25" x14ac:dyDescent="0.25">
      <c r="B16" s="379" t="s">
        <v>312</v>
      </c>
      <c r="C16" s="380">
        <v>550000</v>
      </c>
      <c r="D16" s="378">
        <f t="shared" si="0"/>
        <v>0.1216881910538513</v>
      </c>
      <c r="E16" s="378"/>
      <c r="F16" s="380">
        <v>510707.06000000006</v>
      </c>
      <c r="G16" s="378">
        <f t="shared" si="1"/>
        <v>0.11470985285126895</v>
      </c>
    </row>
    <row r="17" spans="2:7" ht="20.25" x14ac:dyDescent="0.25">
      <c r="B17" s="379" t="s">
        <v>171</v>
      </c>
      <c r="C17" s="380">
        <v>5586202.5</v>
      </c>
      <c r="D17" s="378">
        <f t="shared" si="0"/>
        <v>1.2359543219736397</v>
      </c>
      <c r="E17" s="378"/>
      <c r="F17" s="380">
        <v>5173416.2399999993</v>
      </c>
      <c r="G17" s="378">
        <f t="shared" si="1"/>
        <v>1.1620004149321235</v>
      </c>
    </row>
    <row r="18" spans="2:7" ht="20.25" x14ac:dyDescent="0.25">
      <c r="B18" s="379" t="s">
        <v>172</v>
      </c>
      <c r="C18" s="380">
        <v>40291500</v>
      </c>
      <c r="D18" s="378">
        <f t="shared" si="0"/>
        <v>8.9145449997204551</v>
      </c>
      <c r="E18" s="378"/>
      <c r="F18" s="380">
        <v>39871954.630000003</v>
      </c>
      <c r="G18" s="378">
        <f t="shared" si="1"/>
        <v>8.955635053292136</v>
      </c>
    </row>
    <row r="19" spans="2:7" ht="20.25" x14ac:dyDescent="0.25">
      <c r="B19" s="379" t="s">
        <v>289</v>
      </c>
      <c r="C19" s="380">
        <v>2349706.7600000002</v>
      </c>
      <c r="D19" s="378">
        <f t="shared" si="0"/>
        <v>0.51987557296619269</v>
      </c>
      <c r="E19" s="378"/>
      <c r="F19" s="380">
        <v>2199923.0699999998</v>
      </c>
      <c r="G19" s="378">
        <f t="shared" si="1"/>
        <v>0.49412446274741484</v>
      </c>
    </row>
    <row r="20" spans="2:7" ht="20.25" x14ac:dyDescent="0.25">
      <c r="B20" s="379" t="s">
        <v>181</v>
      </c>
      <c r="C20" s="380">
        <v>12045844.140000001</v>
      </c>
      <c r="D20" s="378">
        <f t="shared" ref="D20:D34" si="2">(C20/$C$37)*100</f>
        <v>2.6651581511149729</v>
      </c>
      <c r="E20" s="378"/>
      <c r="F20" s="380">
        <v>11994471.699999999</v>
      </c>
      <c r="G20" s="378">
        <f t="shared" si="1"/>
        <v>2.6940768818345866</v>
      </c>
    </row>
    <row r="21" spans="2:7" ht="20.25" x14ac:dyDescent="0.25">
      <c r="B21" s="379" t="s">
        <v>183</v>
      </c>
      <c r="C21" s="380">
        <v>1537938.5799999998</v>
      </c>
      <c r="D21" s="378">
        <f t="shared" si="2"/>
        <v>0.34027084318568868</v>
      </c>
      <c r="E21" s="378"/>
      <c r="F21" s="380">
        <v>1452466</v>
      </c>
      <c r="G21" s="378">
        <f t="shared" ref="G21:G34" si="3">(F21/$F$37)*100</f>
        <v>0.32623821791590502</v>
      </c>
    </row>
    <row r="22" spans="2:7" ht="20.25" x14ac:dyDescent="0.25">
      <c r="B22" s="379" t="s">
        <v>184</v>
      </c>
      <c r="C22" s="380">
        <v>20236940.219999999</v>
      </c>
      <c r="D22" s="378">
        <f t="shared" si="2"/>
        <v>4.477448450612231</v>
      </c>
      <c r="E22" s="378"/>
      <c r="F22" s="380">
        <v>16376386.389999995</v>
      </c>
      <c r="G22" s="378">
        <f t="shared" si="3"/>
        <v>3.6782982264479021</v>
      </c>
    </row>
    <row r="23" spans="2:7" ht="20.25" x14ac:dyDescent="0.25">
      <c r="B23" s="379" t="s">
        <v>293</v>
      </c>
      <c r="C23" s="380">
        <v>109290</v>
      </c>
      <c r="D23" s="378">
        <f t="shared" si="2"/>
        <v>2.4180549818682562E-2</v>
      </c>
      <c r="E23" s="378"/>
      <c r="F23" s="380">
        <v>108583.37</v>
      </c>
      <c r="G23" s="378">
        <f t="shared" si="3"/>
        <v>2.4388898001125904E-2</v>
      </c>
    </row>
    <row r="24" spans="2:7" ht="20.25" x14ac:dyDescent="0.25">
      <c r="B24" s="379" t="s">
        <v>198</v>
      </c>
      <c r="C24" s="380">
        <v>15667452.59</v>
      </c>
      <c r="D24" s="378">
        <f t="shared" si="2"/>
        <v>3.4664435710892318</v>
      </c>
      <c r="E24" s="378"/>
      <c r="F24" s="380">
        <v>15043918.999999996</v>
      </c>
      <c r="G24" s="378">
        <f t="shared" si="3"/>
        <v>3.3790128822507528</v>
      </c>
    </row>
    <row r="25" spans="2:7" ht="20.25" x14ac:dyDescent="0.25">
      <c r="B25" s="379" t="s">
        <v>205</v>
      </c>
      <c r="C25" s="380">
        <v>3211474.62</v>
      </c>
      <c r="D25" s="378">
        <f t="shared" si="2"/>
        <v>0.71054279476937188</v>
      </c>
      <c r="E25" s="378"/>
      <c r="F25" s="380">
        <v>3189410.6699999995</v>
      </c>
      <c r="G25" s="378">
        <f t="shared" si="3"/>
        <v>0.71637315653707034</v>
      </c>
    </row>
    <row r="26" spans="2:7" ht="20.25" x14ac:dyDescent="0.25">
      <c r="B26" s="379" t="s">
        <v>236</v>
      </c>
      <c r="C26" s="380">
        <v>15430000</v>
      </c>
      <c r="D26" s="378">
        <f t="shared" si="2"/>
        <v>3.4139068872016827</v>
      </c>
      <c r="E26" s="378"/>
      <c r="F26" s="380">
        <v>15488949.99</v>
      </c>
      <c r="G26" s="378">
        <f t="shared" si="3"/>
        <v>3.4789712407217612</v>
      </c>
    </row>
    <row r="27" spans="2:7" ht="20.25" x14ac:dyDescent="0.25">
      <c r="B27" s="379" t="s">
        <v>208</v>
      </c>
      <c r="C27" s="380">
        <v>128410000</v>
      </c>
      <c r="D27" s="378">
        <f t="shared" si="2"/>
        <v>28.410873842227357</v>
      </c>
      <c r="E27" s="378"/>
      <c r="F27" s="380">
        <v>128413367.3</v>
      </c>
      <c r="G27" s="378">
        <f t="shared" si="3"/>
        <v>28.842911369032077</v>
      </c>
    </row>
    <row r="28" spans="2:7" ht="20.25" x14ac:dyDescent="0.25">
      <c r="B28" s="379" t="s">
        <v>213</v>
      </c>
      <c r="C28" s="380">
        <v>60450000</v>
      </c>
      <c r="D28" s="378">
        <f t="shared" si="2"/>
        <v>13.374638453100566</v>
      </c>
      <c r="E28" s="378"/>
      <c r="F28" s="380">
        <v>60452295</v>
      </c>
      <c r="G28" s="378">
        <f t="shared" si="3"/>
        <v>13.578182890151352</v>
      </c>
    </row>
    <row r="29" spans="2:7" ht="20.25" x14ac:dyDescent="0.25">
      <c r="B29" s="379" t="s">
        <v>215</v>
      </c>
      <c r="C29" s="380">
        <v>116749995.86</v>
      </c>
      <c r="D29" s="378">
        <f t="shared" si="2"/>
        <v>25.83108327590551</v>
      </c>
      <c r="E29" s="378"/>
      <c r="F29" s="380">
        <v>116746880.22</v>
      </c>
      <c r="G29" s="378">
        <f t="shared" si="3"/>
        <v>26.222503074229909</v>
      </c>
    </row>
    <row r="30" spans="2:7" ht="20.25" x14ac:dyDescent="0.25">
      <c r="B30" s="379" t="s">
        <v>398</v>
      </c>
      <c r="C30" s="380">
        <v>3000000</v>
      </c>
      <c r="D30" s="378">
        <f t="shared" si="2"/>
        <v>0.66375376938464348</v>
      </c>
      <c r="E30" s="378"/>
      <c r="F30" s="380">
        <v>3000000</v>
      </c>
      <c r="G30" s="378">
        <f t="shared" si="3"/>
        <v>0.67382964816230806</v>
      </c>
    </row>
    <row r="31" spans="2:7" ht="20.25" x14ac:dyDescent="0.25">
      <c r="B31" s="379" t="s">
        <v>218</v>
      </c>
      <c r="C31" s="380">
        <v>3006087.17</v>
      </c>
      <c r="D31" s="378">
        <f t="shared" si="2"/>
        <v>0.66510056339543844</v>
      </c>
      <c r="E31" s="378"/>
      <c r="F31" s="380">
        <v>2825670.46</v>
      </c>
      <c r="G31" s="378">
        <f t="shared" si="3"/>
        <v>0.63467351062814237</v>
      </c>
    </row>
    <row r="32" spans="2:7" ht="20.25" x14ac:dyDescent="0.25">
      <c r="B32" s="379" t="s">
        <v>597</v>
      </c>
      <c r="C32" s="380">
        <v>6215367.4500000002</v>
      </c>
      <c r="D32" s="378">
        <f t="shared" si="2"/>
        <v>1.3751578576827066</v>
      </c>
      <c r="E32" s="378"/>
      <c r="F32" s="380">
        <v>6000000</v>
      </c>
      <c r="G32" s="378">
        <f t="shared" si="3"/>
        <v>1.3476592963246161</v>
      </c>
    </row>
    <row r="33" spans="1:7" ht="20.25" x14ac:dyDescent="0.25">
      <c r="B33" s="379" t="s">
        <v>219</v>
      </c>
      <c r="C33" s="380">
        <v>2111309.89</v>
      </c>
      <c r="D33" s="378">
        <f t="shared" si="2"/>
        <v>0.46712996594219236</v>
      </c>
      <c r="E33" s="378"/>
      <c r="F33" s="380">
        <v>1981284.9300000002</v>
      </c>
      <c r="G33" s="378">
        <f t="shared" si="3"/>
        <v>0.44501617576372776</v>
      </c>
    </row>
    <row r="34" spans="1:7" ht="20.25" x14ac:dyDescent="0.25">
      <c r="B34" s="379" t="s">
        <v>404</v>
      </c>
      <c r="C34" s="380">
        <v>25000</v>
      </c>
      <c r="D34" s="378">
        <f t="shared" si="2"/>
        <v>5.5312814115386954E-3</v>
      </c>
      <c r="E34" s="378"/>
      <c r="F34" s="380">
        <v>26000</v>
      </c>
      <c r="G34" s="378">
        <f t="shared" si="3"/>
        <v>5.8398569507400033E-3</v>
      </c>
    </row>
    <row r="35" spans="1:7" ht="20.25" x14ac:dyDescent="0.25">
      <c r="B35" s="379"/>
      <c r="C35" s="376">
        <f>SUM(C11:C34)</f>
        <v>451857285.39999998</v>
      </c>
      <c r="D35" s="378"/>
      <c r="E35" s="378"/>
      <c r="F35" s="376">
        <f>SUM(F11:F34)</f>
        <v>445047625.13</v>
      </c>
      <c r="G35" s="378"/>
    </row>
    <row r="36" spans="1:7" x14ac:dyDescent="0.25">
      <c r="C36" s="80"/>
      <c r="F36" s="80"/>
    </row>
    <row r="37" spans="1:7" ht="25.5" x14ac:dyDescent="0.25">
      <c r="B37" s="371" t="s">
        <v>230</v>
      </c>
      <c r="C37" s="372">
        <f>C35+C8</f>
        <v>451974834.39999998</v>
      </c>
      <c r="D37" s="373">
        <f>(C37/$C$37)*100</f>
        <v>100</v>
      </c>
      <c r="E37" s="374"/>
      <c r="F37" s="372">
        <f>F35+F8</f>
        <v>445216384.90999997</v>
      </c>
      <c r="G37" s="373">
        <f>(F37/F37)*100</f>
        <v>100</v>
      </c>
    </row>
    <row r="39" spans="1:7" s="78" customFormat="1" x14ac:dyDescent="0.25">
      <c r="A39" s="76"/>
      <c r="B39" s="77"/>
      <c r="D39" s="79"/>
      <c r="E39" s="79"/>
      <c r="F39" s="81"/>
      <c r="G39" s="79"/>
    </row>
  </sheetData>
  <mergeCells count="1">
    <mergeCell ref="B1:C1"/>
  </mergeCells>
  <pageMargins left="0.39370078740157483" right="0.39370078740157483" top="0.32" bottom="1" header="0" footer="0"/>
  <pageSetup scale="65" orientation="portrait" horizontalDpi="1270" verticalDpi="127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2024-01-15T17:16:11Z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