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7BB3F4D0-8013-45A5-A26B-6342F513DF52}" xr6:coauthVersionLast="47" xr6:coauthVersionMax="47" xr10:uidLastSave="{00000000-0000-0000-0000-000000000000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0" r:id="rId6"/>
    <sheet name="CV Año" sheetId="21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Año'!#REF!</definedName>
    <definedName name="_xlnm.Print_Area" localSheetId="5">'CV Mes'!$B$2:$P$56</definedName>
    <definedName name="_xlnm.Print_Area" localSheetId="4">Nacional!$B$3:$F$65</definedName>
    <definedName name="_xlnm.Print_Area" localSheetId="7">'Operaciones (mes)'!$A$1:$L$39</definedName>
    <definedName name="_xlnm.Print_Area" localSheetId="3">Titulos!$B$2:$I$60</definedName>
    <definedName name="_xlnm.Print_Area" localSheetId="8">'Titulos (mes)'!$B$1:$G$40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8" i="6" l="1"/>
  <c r="L802" i="12"/>
  <c r="I802" i="12"/>
  <c r="L801" i="12"/>
  <c r="J801" i="12"/>
  <c r="J802" i="12" s="1"/>
  <c r="K801" i="12"/>
  <c r="K802" i="12" s="1"/>
  <c r="I801" i="12"/>
  <c r="L36" i="12" l="1"/>
  <c r="K36" i="12"/>
  <c r="J36" i="12"/>
  <c r="I36" i="12"/>
  <c r="L16" i="12"/>
  <c r="K16" i="12"/>
  <c r="J16" i="12"/>
  <c r="I16" i="12"/>
  <c r="E35" i="7"/>
  <c r="D35" i="7"/>
  <c r="D7" i="7"/>
  <c r="P38" i="6"/>
  <c r="P37" i="6"/>
  <c r="P36" i="6"/>
  <c r="P35" i="6"/>
  <c r="P34" i="6"/>
  <c r="P33" i="6"/>
  <c r="H5" i="6"/>
  <c r="I5" i="6"/>
  <c r="I6" i="6"/>
  <c r="H6" i="6"/>
  <c r="F7" i="6"/>
  <c r="E7" i="7" l="1"/>
  <c r="P39" i="6"/>
  <c r="D16" i="5" l="1"/>
  <c r="D12" i="5"/>
  <c r="D10" i="5" l="1"/>
  <c r="D44" i="4" l="1"/>
  <c r="D16" i="4"/>
  <c r="C44" i="4" l="1"/>
  <c r="C16" i="4"/>
  <c r="C43" i="4"/>
  <c r="C42" i="4" l="1"/>
  <c r="D42" i="4"/>
  <c r="L34" i="20"/>
  <c r="L48" i="12" l="1"/>
  <c r="K48" i="12"/>
  <c r="I48" i="12"/>
  <c r="J48" i="12"/>
  <c r="O48" i="21" l="1"/>
  <c r="N48" i="21"/>
  <c r="L48" i="21"/>
  <c r="J48" i="21"/>
  <c r="H48" i="21"/>
  <c r="F48" i="21"/>
  <c r="D48" i="21"/>
  <c r="O34" i="21"/>
  <c r="N34" i="21"/>
  <c r="L34" i="21"/>
  <c r="J34" i="21"/>
  <c r="H34" i="21"/>
  <c r="F34" i="21"/>
  <c r="D34" i="21"/>
  <c r="D54" i="21" s="1"/>
  <c r="O48" i="20"/>
  <c r="N48" i="20"/>
  <c r="L48" i="20"/>
  <c r="J48" i="20"/>
  <c r="H48" i="20"/>
  <c r="F48" i="20"/>
  <c r="D48" i="20"/>
  <c r="O34" i="20"/>
  <c r="O54" i="20" s="1"/>
  <c r="N34" i="20"/>
  <c r="J34" i="20"/>
  <c r="H34" i="20"/>
  <c r="F34" i="20"/>
  <c r="D34" i="20"/>
  <c r="E31" i="21" l="1"/>
  <c r="E45" i="21"/>
  <c r="N54" i="21"/>
  <c r="F54" i="21"/>
  <c r="G7" i="21" s="1"/>
  <c r="O54" i="21"/>
  <c r="L54" i="21"/>
  <c r="J54" i="21"/>
  <c r="G26" i="21"/>
  <c r="G19" i="21"/>
  <c r="G12" i="21"/>
  <c r="G31" i="21"/>
  <c r="G24" i="21"/>
  <c r="E48" i="21"/>
  <c r="H54" i="20"/>
  <c r="I26" i="20" s="1"/>
  <c r="N54" i="20"/>
  <c r="L54" i="20"/>
  <c r="M34" i="20" s="1"/>
  <c r="D54" i="20"/>
  <c r="E26" i="20" s="1"/>
  <c r="M25" i="21"/>
  <c r="M13" i="21"/>
  <c r="I48" i="20"/>
  <c r="I31" i="20"/>
  <c r="I19" i="20"/>
  <c r="I7" i="20"/>
  <c r="I6" i="20"/>
  <c r="I29" i="20"/>
  <c r="I44" i="20"/>
  <c r="I9" i="20"/>
  <c r="I12" i="20"/>
  <c r="I28" i="20"/>
  <c r="I16" i="20"/>
  <c r="I18" i="20"/>
  <c r="I34" i="20"/>
  <c r="I41" i="20"/>
  <c r="I23" i="20"/>
  <c r="I11" i="20"/>
  <c r="I22" i="20"/>
  <c r="I25" i="20"/>
  <c r="I13" i="20"/>
  <c r="I27" i="20"/>
  <c r="I15" i="20"/>
  <c r="I10" i="20"/>
  <c r="I32" i="20"/>
  <c r="I20" i="20"/>
  <c r="I8" i="20"/>
  <c r="I42" i="20"/>
  <c r="E8" i="21"/>
  <c r="G15" i="21"/>
  <c r="E20" i="21"/>
  <c r="E32" i="21"/>
  <c r="H54" i="21"/>
  <c r="E29" i="21"/>
  <c r="G10" i="21"/>
  <c r="E15" i="21"/>
  <c r="G22" i="21"/>
  <c r="E27" i="21"/>
  <c r="G8" i="21"/>
  <c r="E13" i="21"/>
  <c r="G20" i="21"/>
  <c r="E25" i="21"/>
  <c r="E41" i="21"/>
  <c r="E44" i="21"/>
  <c r="G6" i="21"/>
  <c r="E11" i="21"/>
  <c r="G18" i="21"/>
  <c r="E23" i="21"/>
  <c r="G30" i="21"/>
  <c r="J54" i="20"/>
  <c r="E24" i="21"/>
  <c r="E17" i="21"/>
  <c r="E22" i="21"/>
  <c r="F54" i="20"/>
  <c r="G45" i="20" s="1"/>
  <c r="G11" i="21"/>
  <c r="E16" i="21"/>
  <c r="G23" i="21"/>
  <c r="E28" i="21"/>
  <c r="E9" i="21"/>
  <c r="G16" i="21"/>
  <c r="E21" i="21"/>
  <c r="G28" i="21"/>
  <c r="E39" i="21"/>
  <c r="E42" i="21"/>
  <c r="E46" i="21"/>
  <c r="E12" i="21"/>
  <c r="E40" i="21"/>
  <c r="G13" i="21"/>
  <c r="G9" i="21"/>
  <c r="E14" i="21"/>
  <c r="G21" i="21"/>
  <c r="E26" i="21"/>
  <c r="E34" i="21"/>
  <c r="E43" i="21"/>
  <c r="E10" i="21"/>
  <c r="E6" i="21"/>
  <c r="E18" i="21"/>
  <c r="G25" i="21"/>
  <c r="E30" i="21"/>
  <c r="E7" i="21"/>
  <c r="G14" i="21"/>
  <c r="E19" i="21"/>
  <c r="K39" i="21" l="1"/>
  <c r="K45" i="21"/>
  <c r="M11" i="21"/>
  <c r="M45" i="21"/>
  <c r="I34" i="21"/>
  <c r="I45" i="21"/>
  <c r="G29" i="21"/>
  <c r="G32" i="21"/>
  <c r="G27" i="21"/>
  <c r="G17" i="21"/>
  <c r="G34" i="21"/>
  <c r="G54" i="21" s="1"/>
  <c r="M15" i="21"/>
  <c r="M23" i="21"/>
  <c r="K28" i="21"/>
  <c r="K41" i="21"/>
  <c r="K42" i="21"/>
  <c r="K46" i="21"/>
  <c r="K54" i="21"/>
  <c r="K21" i="21"/>
  <c r="K43" i="21"/>
  <c r="K29" i="21"/>
  <c r="K11" i="21"/>
  <c r="K12" i="21"/>
  <c r="K23" i="21"/>
  <c r="K19" i="21"/>
  <c r="K10" i="21"/>
  <c r="K31" i="21"/>
  <c r="K15" i="21"/>
  <c r="K8" i="21"/>
  <c r="K16" i="21"/>
  <c r="K20" i="21"/>
  <c r="K32" i="21"/>
  <c r="K18" i="21"/>
  <c r="K44" i="21"/>
  <c r="K30" i="21"/>
  <c r="K48" i="21"/>
  <c r="K17" i="21"/>
  <c r="K9" i="21"/>
  <c r="K14" i="21"/>
  <c r="K26" i="21"/>
  <c r="K24" i="21"/>
  <c r="K7" i="21"/>
  <c r="K22" i="21"/>
  <c r="K13" i="21"/>
  <c r="K27" i="21"/>
  <c r="K34" i="21"/>
  <c r="K25" i="21"/>
  <c r="K40" i="21"/>
  <c r="K6" i="21"/>
  <c r="M27" i="21"/>
  <c r="M12" i="21"/>
  <c r="M16" i="21"/>
  <c r="M42" i="21"/>
  <c r="M40" i="21"/>
  <c r="M34" i="21"/>
  <c r="M6" i="21"/>
  <c r="M26" i="21"/>
  <c r="M18" i="21"/>
  <c r="M8" i="21"/>
  <c r="M30" i="21"/>
  <c r="M20" i="21"/>
  <c r="M29" i="21"/>
  <c r="M32" i="21"/>
  <c r="M14" i="21"/>
  <c r="M41" i="21"/>
  <c r="M22" i="21"/>
  <c r="M48" i="21"/>
  <c r="M28" i="21"/>
  <c r="M24" i="21"/>
  <c r="M46" i="21"/>
  <c r="M9" i="21"/>
  <c r="M43" i="21"/>
  <c r="M21" i="21"/>
  <c r="M7" i="21"/>
  <c r="M19" i="21"/>
  <c r="M17" i="21"/>
  <c r="M39" i="21"/>
  <c r="M10" i="21"/>
  <c r="M31" i="21"/>
  <c r="M44" i="21"/>
  <c r="E54" i="21"/>
  <c r="I24" i="20"/>
  <c r="I43" i="20"/>
  <c r="I21" i="20"/>
  <c r="I46" i="20"/>
  <c r="I39" i="20"/>
  <c r="I40" i="20"/>
  <c r="I30" i="20"/>
  <c r="I45" i="20"/>
  <c r="M16" i="20"/>
  <c r="M29" i="20"/>
  <c r="M17" i="20"/>
  <c r="M22" i="20"/>
  <c r="M32" i="20"/>
  <c r="M10" i="20"/>
  <c r="M48" i="20"/>
  <c r="M54" i="20" s="1"/>
  <c r="M7" i="20"/>
  <c r="M12" i="20"/>
  <c r="M44" i="20"/>
  <c r="M14" i="20"/>
  <c r="M30" i="20"/>
  <c r="M19" i="20"/>
  <c r="M26" i="20"/>
  <c r="M21" i="20"/>
  <c r="M43" i="20"/>
  <c r="M46" i="20"/>
  <c r="M31" i="20"/>
  <c r="M41" i="20"/>
  <c r="M25" i="20"/>
  <c r="M27" i="20"/>
  <c r="M23" i="20"/>
  <c r="M42" i="20"/>
  <c r="M13" i="20"/>
  <c r="M15" i="20"/>
  <c r="M20" i="20"/>
  <c r="M11" i="20"/>
  <c r="M24" i="20"/>
  <c r="M8" i="20"/>
  <c r="M40" i="20"/>
  <c r="E48" i="20"/>
  <c r="E20" i="20"/>
  <c r="E8" i="20"/>
  <c r="E32" i="20"/>
  <c r="E13" i="20"/>
  <c r="E30" i="20"/>
  <c r="E25" i="20"/>
  <c r="E23" i="20"/>
  <c r="E19" i="20"/>
  <c r="E34" i="20"/>
  <c r="E18" i="20"/>
  <c r="E46" i="20"/>
  <c r="E14" i="20"/>
  <c r="E7" i="20"/>
  <c r="E41" i="20"/>
  <c r="E31" i="20"/>
  <c r="E9" i="20"/>
  <c r="E28" i="20"/>
  <c r="E21" i="20"/>
  <c r="E39" i="20"/>
  <c r="E22" i="20"/>
  <c r="E17" i="20"/>
  <c r="E42" i="20"/>
  <c r="E16" i="20"/>
  <c r="E40" i="20"/>
  <c r="E29" i="20"/>
  <c r="K34" i="20"/>
  <c r="K45" i="20"/>
  <c r="I17" i="20"/>
  <c r="I14" i="20"/>
  <c r="E11" i="20"/>
  <c r="M39" i="20"/>
  <c r="M45" i="20"/>
  <c r="M9" i="20"/>
  <c r="M18" i="20"/>
  <c r="M28" i="20"/>
  <c r="M6" i="20"/>
  <c r="E24" i="20"/>
  <c r="E45" i="20"/>
  <c r="E6" i="20"/>
  <c r="E10" i="20"/>
  <c r="E12" i="20"/>
  <c r="E44" i="20"/>
  <c r="E15" i="20"/>
  <c r="E43" i="20"/>
  <c r="E27" i="20"/>
  <c r="K44" i="20"/>
  <c r="K26" i="20"/>
  <c r="K14" i="20"/>
  <c r="K39" i="20"/>
  <c r="K21" i="20"/>
  <c r="K9" i="20"/>
  <c r="K25" i="20"/>
  <c r="K13" i="20"/>
  <c r="K28" i="20"/>
  <c r="K16" i="20"/>
  <c r="K42" i="20"/>
  <c r="K41" i="20"/>
  <c r="K23" i="20"/>
  <c r="K11" i="20"/>
  <c r="K24" i="20"/>
  <c r="K31" i="20"/>
  <c r="K30" i="20"/>
  <c r="K18" i="20"/>
  <c r="K6" i="20"/>
  <c r="K43" i="20"/>
  <c r="K29" i="20"/>
  <c r="K32" i="20"/>
  <c r="K20" i="20"/>
  <c r="K8" i="20"/>
  <c r="K40" i="20"/>
  <c r="K22" i="20"/>
  <c r="K10" i="20"/>
  <c r="K12" i="20"/>
  <c r="K46" i="20"/>
  <c r="K27" i="20"/>
  <c r="K15" i="20"/>
  <c r="K17" i="20"/>
  <c r="K19" i="20"/>
  <c r="K7" i="20"/>
  <c r="G42" i="20"/>
  <c r="G24" i="20"/>
  <c r="G12" i="20"/>
  <c r="G23" i="20"/>
  <c r="G46" i="20"/>
  <c r="G31" i="20"/>
  <c r="G19" i="20"/>
  <c r="G7" i="20"/>
  <c r="G10" i="20"/>
  <c r="G44" i="20"/>
  <c r="G26" i="20"/>
  <c r="G14" i="20"/>
  <c r="G11" i="20"/>
  <c r="G22" i="20"/>
  <c r="G39" i="20"/>
  <c r="G21" i="20"/>
  <c r="G9" i="20"/>
  <c r="G41" i="20"/>
  <c r="G15" i="20"/>
  <c r="G29" i="20"/>
  <c r="G17" i="20"/>
  <c r="G28" i="20"/>
  <c r="G16" i="20"/>
  <c r="G32" i="20"/>
  <c r="G27" i="20"/>
  <c r="G30" i="20"/>
  <c r="G18" i="20"/>
  <c r="G6" i="20"/>
  <c r="G20" i="20"/>
  <c r="G8" i="20"/>
  <c r="G43" i="20"/>
  <c r="G25" i="20"/>
  <c r="G13" i="20"/>
  <c r="G40" i="20"/>
  <c r="I21" i="21"/>
  <c r="I9" i="21"/>
  <c r="I44" i="21"/>
  <c r="I32" i="21"/>
  <c r="I20" i="21"/>
  <c r="I8" i="21"/>
  <c r="I46" i="21"/>
  <c r="I42" i="21"/>
  <c r="I39" i="21"/>
  <c r="I28" i="21"/>
  <c r="I16" i="21"/>
  <c r="I43" i="21"/>
  <c r="I26" i="21"/>
  <c r="I23" i="21"/>
  <c r="I11" i="21"/>
  <c r="I41" i="21"/>
  <c r="I40" i="21"/>
  <c r="I19" i="21"/>
  <c r="I30" i="21"/>
  <c r="I18" i="21"/>
  <c r="I6" i="21"/>
  <c r="I24" i="21"/>
  <c r="I12" i="21"/>
  <c r="I7" i="21"/>
  <c r="I14" i="21"/>
  <c r="I25" i="21"/>
  <c r="I13" i="21"/>
  <c r="I31" i="21"/>
  <c r="I54" i="21"/>
  <c r="I27" i="21"/>
  <c r="I15" i="21"/>
  <c r="I10" i="21"/>
  <c r="I29" i="21"/>
  <c r="I17" i="21"/>
  <c r="I22" i="21"/>
  <c r="K48" i="20"/>
  <c r="G48" i="20"/>
  <c r="I54" i="20"/>
  <c r="M54" i="21"/>
  <c r="E54" i="20"/>
  <c r="G34" i="20"/>
  <c r="I48" i="21"/>
  <c r="K54" i="20" l="1"/>
  <c r="G54" i="20"/>
  <c r="D8" i="5"/>
  <c r="Q34" i="6" l="1"/>
  <c r="Q35" i="6"/>
  <c r="Q36" i="6"/>
  <c r="Q37" i="6"/>
  <c r="Q38" i="6"/>
  <c r="Q39" i="6"/>
  <c r="Q33" i="6"/>
  <c r="L33" i="7" l="1"/>
  <c r="L34" i="7"/>
  <c r="L39" i="7"/>
  <c r="L35" i="7" l="1"/>
  <c r="M33" i="7" s="1"/>
  <c r="M34" i="7" l="1"/>
  <c r="G7" i="6"/>
  <c r="G8" i="6"/>
  <c r="G9" i="6"/>
  <c r="G10" i="6"/>
  <c r="G11" i="6"/>
  <c r="G13" i="6"/>
  <c r="G15" i="6"/>
  <c r="G16" i="6"/>
  <c r="G17" i="6"/>
  <c r="G18" i="6"/>
  <c r="G19" i="6"/>
  <c r="G20" i="6"/>
  <c r="G21" i="6"/>
  <c r="G23" i="6"/>
  <c r="G5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C25" i="6"/>
  <c r="F15" i="4" l="1"/>
  <c r="F14" i="4"/>
  <c r="F16" i="4" l="1"/>
  <c r="M39" i="6"/>
  <c r="C38" i="13" l="1"/>
  <c r="F9" i="13"/>
  <c r="C9" i="13"/>
  <c r="F38" i="13"/>
  <c r="C40" i="13" l="1"/>
  <c r="D7" i="13" s="1"/>
  <c r="F40" i="13"/>
  <c r="G7" i="13" s="1"/>
  <c r="I39" i="12"/>
  <c r="I51" i="12" s="1"/>
  <c r="J39" i="12"/>
  <c r="J51" i="12" s="1"/>
  <c r="K39" i="12"/>
  <c r="K51" i="12" s="1"/>
  <c r="L39" i="12"/>
  <c r="L51" i="12" s="1"/>
  <c r="L804" i="12" s="1"/>
  <c r="K804" i="12" l="1"/>
  <c r="J804" i="12"/>
  <c r="I804" i="12"/>
  <c r="G33" i="13"/>
  <c r="G27" i="13"/>
  <c r="G32" i="13"/>
  <c r="G26" i="13"/>
  <c r="G31" i="13"/>
  <c r="G36" i="13"/>
  <c r="G30" i="13"/>
  <c r="G35" i="13"/>
  <c r="G29" i="13"/>
  <c r="G34" i="13"/>
  <c r="G28" i="13"/>
  <c r="D34" i="13"/>
  <c r="D28" i="13"/>
  <c r="D33" i="13"/>
  <c r="D27" i="13"/>
  <c r="D32" i="13"/>
  <c r="D26" i="13"/>
  <c r="D31" i="13"/>
  <c r="D36" i="13"/>
  <c r="D30" i="13"/>
  <c r="D35" i="13"/>
  <c r="D29" i="13"/>
  <c r="D25" i="13"/>
  <c r="D13" i="13"/>
  <c r="D24" i="13"/>
  <c r="D12" i="13"/>
  <c r="D23" i="13"/>
  <c r="D8" i="13"/>
  <c r="D22" i="13"/>
  <c r="D6" i="13"/>
  <c r="D21" i="13"/>
  <c r="D20" i="13"/>
  <c r="D19" i="13"/>
  <c r="D18" i="13"/>
  <c r="D17" i="13"/>
  <c r="D16" i="13"/>
  <c r="D15" i="13"/>
  <c r="D37" i="13"/>
  <c r="D14" i="13"/>
  <c r="G21" i="13"/>
  <c r="G20" i="13"/>
  <c r="G19" i="13"/>
  <c r="G18" i="13"/>
  <c r="G17" i="13"/>
  <c r="G16" i="13"/>
  <c r="G8" i="13"/>
  <c r="G15" i="13"/>
  <c r="G6" i="13"/>
  <c r="G37" i="13"/>
  <c r="G14" i="13"/>
  <c r="G25" i="13"/>
  <c r="G13" i="13"/>
  <c r="G24" i="13"/>
  <c r="G12" i="13"/>
  <c r="G23" i="13"/>
  <c r="G22" i="13"/>
  <c r="G40" i="13"/>
  <c r="L13" i="7"/>
  <c r="J25" i="4"/>
  <c r="L40" i="7"/>
  <c r="L9" i="7"/>
  <c r="L8" i="7"/>
  <c r="L14" i="7"/>
  <c r="L19" i="7"/>
  <c r="F5" i="7"/>
  <c r="N34" i="6"/>
  <c r="E13" i="5"/>
  <c r="G15" i="4"/>
  <c r="J24" i="4"/>
  <c r="K26" i="4"/>
  <c r="K24" i="4"/>
  <c r="J52" i="4" l="1"/>
  <c r="F6" i="7"/>
  <c r="L15" i="7" s="1"/>
  <c r="F42" i="4"/>
  <c r="L41" i="7"/>
  <c r="M39" i="7" s="1"/>
  <c r="N33" i="6"/>
  <c r="N39" i="6"/>
  <c r="N38" i="6"/>
  <c r="N37" i="6"/>
  <c r="N36" i="6"/>
  <c r="N35" i="6"/>
  <c r="K53" i="4"/>
  <c r="K25" i="4"/>
  <c r="K52" i="4"/>
  <c r="K54" i="4"/>
  <c r="J26" i="4"/>
  <c r="F43" i="4" l="1"/>
  <c r="J53" i="4"/>
  <c r="G16" i="4"/>
  <c r="G14" i="4"/>
  <c r="F34" i="7"/>
  <c r="F33" i="7"/>
  <c r="L45" i="7"/>
  <c r="L44" i="7"/>
  <c r="F7" i="7"/>
  <c r="L20" i="7" s="1"/>
  <c r="L18" i="7"/>
  <c r="E25" i="6"/>
  <c r="F20" i="6" s="1"/>
  <c r="E17" i="5"/>
  <c r="E16" i="5"/>
  <c r="E15" i="5"/>
  <c r="E14" i="5"/>
  <c r="E12" i="5"/>
  <c r="E11" i="5"/>
  <c r="E10" i="5"/>
  <c r="E9" i="5"/>
  <c r="E8" i="5"/>
  <c r="E7" i="5"/>
  <c r="G42" i="4"/>
  <c r="J54" i="4"/>
  <c r="F44" i="4" l="1"/>
  <c r="G44" i="4" s="1"/>
  <c r="G43" i="4"/>
  <c r="F35" i="7"/>
  <c r="M18" i="7"/>
  <c r="F15" i="6"/>
  <c r="I25" i="6"/>
  <c r="F22" i="6"/>
  <c r="F19" i="6"/>
  <c r="F16" i="6"/>
  <c r="F21" i="6"/>
  <c r="F5" i="6"/>
  <c r="F6" i="6"/>
  <c r="F9" i="6"/>
  <c r="F10" i="6"/>
  <c r="F23" i="6"/>
  <c r="F11" i="6"/>
  <c r="F12" i="6"/>
  <c r="F13" i="6"/>
  <c r="F14" i="6"/>
  <c r="F17" i="6"/>
  <c r="F18" i="6"/>
  <c r="F8" i="6"/>
  <c r="F25" i="6" l="1"/>
  <c r="L46" i="7" l="1"/>
  <c r="M45" i="7" s="1"/>
  <c r="G35" i="7"/>
  <c r="G34" i="7"/>
  <c r="G33" i="7"/>
  <c r="M19" i="7"/>
  <c r="G7" i="7"/>
  <c r="L10" i="7"/>
  <c r="M8" i="7" s="1"/>
  <c r="B37" i="4"/>
  <c r="G5" i="7" l="1"/>
  <c r="G6" i="7"/>
  <c r="M14" i="7"/>
  <c r="M13" i="7"/>
  <c r="M44" i="7"/>
  <c r="M40" i="7"/>
  <c r="M9" i="7"/>
  <c r="G25" i="6"/>
  <c r="D9" i="6"/>
  <c r="D13" i="6"/>
  <c r="D15" i="6" l="1"/>
  <c r="D8" i="6"/>
  <c r="D12" i="6"/>
  <c r="D6" i="6"/>
  <c r="D18" i="6"/>
  <c r="D21" i="6"/>
  <c r="D10" i="6"/>
  <c r="D11" i="6"/>
  <c r="H25" i="6"/>
  <c r="D14" i="6"/>
  <c r="D23" i="6"/>
  <c r="D16" i="6"/>
  <c r="D5" i="6"/>
  <c r="D17" i="6"/>
  <c r="D22" i="6"/>
  <c r="D7" i="6"/>
  <c r="D19" i="6"/>
  <c r="D20" i="6"/>
  <c r="D25" i="6" l="1"/>
</calcChain>
</file>

<file path=xl/sharedStrings.xml><?xml version="1.0" encoding="utf-8"?>
<sst xmlns="http://schemas.openxmlformats.org/spreadsheetml/2006/main" count="6202" uniqueCount="672">
  <si>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</si>
  <si>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</si>
  <si>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</si>
  <si>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</si>
  <si>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</si>
  <si>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</si>
  <si>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</si>
  <si>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</si>
  <si>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</si>
  <si>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</si>
  <si>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</si>
  <si>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</si>
  <si>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</si>
  <si>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</si>
  <si>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</si>
  <si>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</si>
  <si>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</si>
  <si>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</si>
  <si>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</si>
  <si>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</si>
  <si>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</si>
  <si>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</si>
  <si>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</si>
  <si>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</si>
  <si>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</si>
  <si>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</si>
  <si>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</si>
  <si>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</si>
  <si>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</si>
  <si>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</si>
  <si>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</si>
  <si>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</si>
  <si>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</si>
  <si>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</si>
  <si>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</si>
  <si>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</si>
  <si>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</si>
  <si>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</si>
  <si>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</si>
  <si>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</si>
  <si>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</si>
  <si>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</si>
  <si>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</si>
  <si>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% Variación</t>
  </si>
  <si>
    <t>Promedio Diario 2023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</si>
  <si>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</si>
  <si>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</si>
  <si>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</si>
  <si>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</si>
  <si>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</si>
  <si>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</si>
  <si>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</si>
  <si>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</si>
  <si>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</si>
  <si>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</si>
  <si>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</si>
  <si>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</si>
  <si>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</si>
  <si>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</si>
  <si>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</si>
  <si>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</si>
  <si>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</si>
  <si>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</si>
  <si>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</si>
  <si>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</si>
  <si>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</si>
  <si>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</si>
  <si>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</si>
  <si>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</si>
  <si>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</si>
  <si>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</si>
  <si>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</si>
  <si>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</si>
  <si>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</si>
  <si>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</si>
  <si>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</si>
  <si>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</si>
  <si>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</si>
  <si>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</si>
  <si>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</si>
  <si>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COMPORTAMIENTO COMPARATIVO 2024 VS 2023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</si>
  <si>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</si>
  <si>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</si>
  <si>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</si>
  <si>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</si>
  <si>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</si>
  <si>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</si>
  <si>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</si>
  <si>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</si>
  <si>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</si>
  <si>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</si>
  <si>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</si>
  <si>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</si>
  <si>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</si>
  <si>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</si>
  <si>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</si>
  <si>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</si>
  <si>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</si>
  <si>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</si>
  <si>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</si>
  <si>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</si>
  <si>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</si>
  <si>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</si>
  <si>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</si>
  <si>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</si>
  <si>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</si>
  <si>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</si>
  <si>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</si>
  <si>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</si>
  <si>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</si>
  <si>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</si>
  <si>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</si>
  <si>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</si>
  <si>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</si>
  <si>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</si>
  <si>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</si>
  <si>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</si>
  <si>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</si>
  <si>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</si>
  <si>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</si>
  <si>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</si>
  <si>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FACTURA COMERCIAL NEGOCIABLE</t>
  </si>
  <si>
    <t>VALOR NOMINAL</t>
  </si>
  <si>
    <t>VALOR EFECTIVO</t>
  </si>
  <si>
    <t>Renta Variable</t>
  </si>
  <si>
    <t>Renta Fija</t>
  </si>
  <si>
    <t>TOTALES</t>
  </si>
  <si>
    <t>AVAL BANCARIO</t>
  </si>
  <si>
    <t>BONO ACTA RESOLUTIVA 002-2021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</si>
  <si>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</si>
  <si>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</si>
  <si>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</si>
  <si>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</si>
  <si>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</si>
  <si>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</si>
  <si>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</si>
  <si>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</si>
  <si>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OBLIGACIONES CONV.EN ACCIONES</t>
  </si>
  <si>
    <t>PAPEL COMERCIAL CERO CUPON</t>
  </si>
  <si>
    <t>PAPEL COMERCIAL CON INTERES TIPO 1</t>
  </si>
  <si>
    <t>POLIZAS DE ACUMULACION</t>
  </si>
  <si>
    <t>VALORES TITULARIZACION CREDITICIA</t>
  </si>
  <si>
    <t>BONO DEL ESTADOCDF-RES-2024-0004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</si>
  <si>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</si>
  <si>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</si>
  <si>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</si>
  <si>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</si>
  <si>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</si>
  <si>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</si>
  <si>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</si>
  <si>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</si>
  <si>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</si>
  <si>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</si>
  <si>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</si>
  <si>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</si>
  <si>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</si>
  <si>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</si>
  <si>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</si>
  <si>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</si>
  <si>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</si>
  <si>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</si>
  <si>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</si>
  <si>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</si>
  <si>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</si>
  <si>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</si>
  <si>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</si>
  <si>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</si>
  <si>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</si>
  <si>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</si>
  <si>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</si>
  <si>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</si>
  <si>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</si>
  <si>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</si>
  <si>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</si>
  <si>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</si>
  <si>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</si>
  <si>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</si>
  <si>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</si>
  <si>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</si>
  <si>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</si>
  <si>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</si>
  <si>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</si>
  <si>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</si>
  <si>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</si>
  <si>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</si>
  <si>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</si>
  <si>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</si>
  <si>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</si>
  <si>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</si>
  <si>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</si>
  <si>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</si>
  <si>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</si>
  <si>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</si>
  <si>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</si>
  <si>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</si>
  <si>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</si>
  <si>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VALORES TITULARIZACION PARTICIPACION</t>
  </si>
  <si>
    <t>bvg</t>
  </si>
  <si>
    <t>$</t>
  </si>
  <si>
    <t>360 D</t>
  </si>
  <si>
    <t>(1)</t>
  </si>
  <si>
    <t>MINISTERIO DE ECONOMÍA Y FINANZAS</t>
  </si>
  <si>
    <t>(2)</t>
  </si>
  <si>
    <t>1804 D</t>
  </si>
  <si>
    <t>1042 D</t>
  </si>
  <si>
    <t>BONO ACTA RESOLUTIVA 004-2018 - JUBILADO</t>
  </si>
  <si>
    <t>997 D</t>
  </si>
  <si>
    <t>972 D</t>
  </si>
  <si>
    <t>1707 D</t>
  </si>
  <si>
    <t>82 D</t>
  </si>
  <si>
    <t>61 D</t>
  </si>
  <si>
    <t>361 D</t>
  </si>
  <si>
    <t>182 D</t>
  </si>
  <si>
    <t>180 D</t>
  </si>
  <si>
    <t>362 D</t>
  </si>
  <si>
    <t>91 D</t>
  </si>
  <si>
    <t>181 D</t>
  </si>
  <si>
    <t>123 D</t>
  </si>
  <si>
    <t>147 D</t>
  </si>
  <si>
    <t>158 D</t>
  </si>
  <si>
    <t>126 D</t>
  </si>
  <si>
    <t>186 D</t>
  </si>
  <si>
    <t>75 D</t>
  </si>
  <si>
    <t>COOPERATIVA DE AHORRO Y CRÉDITO ALIANZA DEL VALLE</t>
  </si>
  <si>
    <t>79 D</t>
  </si>
  <si>
    <t>76 D</t>
  </si>
  <si>
    <t>104 D</t>
  </si>
  <si>
    <t>167 D</t>
  </si>
  <si>
    <t>363 D</t>
  </si>
  <si>
    <t>365 D</t>
  </si>
  <si>
    <t>125 D</t>
  </si>
  <si>
    <t>140 D</t>
  </si>
  <si>
    <t>149 D</t>
  </si>
  <si>
    <t>88 D</t>
  </si>
  <si>
    <t>359 D</t>
  </si>
  <si>
    <t>358 D</t>
  </si>
  <si>
    <t>357 D</t>
  </si>
  <si>
    <t>60 D</t>
  </si>
  <si>
    <t>35 D</t>
  </si>
  <si>
    <t>33 D</t>
  </si>
  <si>
    <t>32 D</t>
  </si>
  <si>
    <t>31 D</t>
  </si>
  <si>
    <t>30 D</t>
  </si>
  <si>
    <t>98 D</t>
  </si>
  <si>
    <t>63 D</t>
  </si>
  <si>
    <t>364 D</t>
  </si>
  <si>
    <t>99 D</t>
  </si>
  <si>
    <t>152 D</t>
  </si>
  <si>
    <t>90 D</t>
  </si>
  <si>
    <t>89 D</t>
  </si>
  <si>
    <t>176 D</t>
  </si>
  <si>
    <t>133 D</t>
  </si>
  <si>
    <t>SERVICIO DE RENTAS INTERNAS</t>
  </si>
  <si>
    <t>(3)</t>
  </si>
  <si>
    <t>1826 D</t>
  </si>
  <si>
    <t>1371 D</t>
  </si>
  <si>
    <t>957 D</t>
  </si>
  <si>
    <t>FORMAPER S.A</t>
  </si>
  <si>
    <t>1426 D</t>
  </si>
  <si>
    <t>1095 D</t>
  </si>
  <si>
    <t>1420 D</t>
  </si>
  <si>
    <t>1719 D</t>
  </si>
  <si>
    <t>980 D</t>
  </si>
  <si>
    <t>973 D</t>
  </si>
  <si>
    <t>1345 D</t>
  </si>
  <si>
    <t>84 D</t>
  </si>
  <si>
    <t>606 D</t>
  </si>
  <si>
    <t>139 D</t>
  </si>
  <si>
    <t>FEDERACIÓN DEPORTIVA DEL GUAYAS</t>
  </si>
  <si>
    <t>136 D</t>
  </si>
  <si>
    <t>270 D</t>
  </si>
  <si>
    <t>120 D</t>
  </si>
  <si>
    <t>46 D</t>
  </si>
  <si>
    <t>40 D</t>
  </si>
  <si>
    <t>37 D</t>
  </si>
  <si>
    <t>26 D</t>
  </si>
  <si>
    <t>7 D</t>
  </si>
  <si>
    <t>244 D</t>
  </si>
  <si>
    <t>102 D</t>
  </si>
  <si>
    <t>77 D</t>
  </si>
  <si>
    <t>179 D</t>
  </si>
  <si>
    <t>69 D</t>
  </si>
  <si>
    <t>165 D</t>
  </si>
  <si>
    <t>70 D</t>
  </si>
  <si>
    <t>92 D</t>
  </si>
  <si>
    <t>85 D</t>
  </si>
  <si>
    <t>272 D</t>
  </si>
  <si>
    <t>184 D</t>
  </si>
  <si>
    <t>108 D</t>
  </si>
  <si>
    <t>71 D</t>
  </si>
  <si>
    <t>68 D</t>
  </si>
  <si>
    <t>16 D</t>
  </si>
  <si>
    <t>78 D</t>
  </si>
  <si>
    <t>64 D</t>
  </si>
  <si>
    <t>39 D</t>
  </si>
  <si>
    <t>87 D</t>
  </si>
  <si>
    <t>110 D</t>
  </si>
  <si>
    <t>FIDEICOMISO TITULARIZACION PROYECTO NUEVO TRANSPORTE GUAYAQUIL</t>
  </si>
  <si>
    <t>FIDEICOMISO TITULARIZACIÓN CARTERA CREDITO RETAIL II</t>
  </si>
  <si>
    <t>1019 D</t>
  </si>
  <si>
    <t>122 D</t>
  </si>
  <si>
    <t>178 D</t>
  </si>
  <si>
    <t>134 D</t>
  </si>
  <si>
    <t>24 D</t>
  </si>
  <si>
    <t>VALORES DE PARTICIPACIÓN</t>
  </si>
  <si>
    <t>FIDEICOMISO MERCANTIL GM HOTEL</t>
  </si>
  <si>
    <t>FIDEICOMISO HOTEL CIUDAD DEL RIO</t>
  </si>
  <si>
    <t>TOTAL VALORES DE PARTICIPACIÓN</t>
  </si>
  <si>
    <t>CERTIFICADOS DE APORTACION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</si>
  <si>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Agosto 2024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</si>
  <si>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 Enero-Agosto 2024</t>
    </r>
  </si>
  <si>
    <t>Instituto de Seguridad Social de la Poliocía Nacional</t>
  </si>
  <si>
    <t>Instituto de Seguridad Social de la Policia Nacional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</si>
  <si>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Agosto de 2024 - No. 347</t>
    </r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</si>
  <si>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de Enero a Agosto 2024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</si>
  <si>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Agosto 2024</t>
    </r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</si>
  <si>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Agosto de 2024  Hasta: 31 de Agosto de 2024</t>
    </r>
  </si>
  <si>
    <t>EN AGOSTO DE 2024</t>
  </si>
  <si>
    <t>.</t>
  </si>
  <si>
    <t>El monto tranzado en la BVG en el mes de agosto fue de US$ 462.87 millones, mientras que a nivel nacional  el monto negociado fue de US$ 1,014 millones
La participación de la BVG en valores efectivos en el monto nacional es del 45.66%
Por tipo de Renta a Nivel Nacional, la renta variable alcanzó US$ 3,6 millones que representa el 0.4% mientras que en renta fija se cerró US$ 1.010 millones que representa el 99.6% del total negociado.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</si>
  <si>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Agosto de 2024 - No. 347</t>
    </r>
  </si>
  <si>
    <t>BOLETÍN MENSUAL DE OPERACIONES
Agosto 2024</t>
  </si>
  <si>
    <t>BANCO GENERAL RUMIÑAHUI S.A.</t>
  </si>
  <si>
    <t>BANCO GUAYAQUIL S.A.</t>
  </si>
  <si>
    <t>155 D</t>
  </si>
  <si>
    <t>601 D</t>
  </si>
  <si>
    <t>1817 D</t>
  </si>
  <si>
    <t>2244 D</t>
  </si>
  <si>
    <t>788 D</t>
  </si>
  <si>
    <t>1736 D</t>
  </si>
  <si>
    <t>2169 D</t>
  </si>
  <si>
    <t>1735 D</t>
  </si>
  <si>
    <t>1369 D</t>
  </si>
  <si>
    <t>1367 D</t>
  </si>
  <si>
    <t>1366 D</t>
  </si>
  <si>
    <t>621 D</t>
  </si>
  <si>
    <t>BONO ACTA RESOLUTIVA 002-2022</t>
  </si>
  <si>
    <t>248 D</t>
  </si>
  <si>
    <t>2919 D</t>
  </si>
  <si>
    <t>2820 D</t>
  </si>
  <si>
    <t>2460 D</t>
  </si>
  <si>
    <t>2825 D</t>
  </si>
  <si>
    <t>1706 D</t>
  </si>
  <si>
    <t>1961 D</t>
  </si>
  <si>
    <t>1948 D</t>
  </si>
  <si>
    <t>1731 D</t>
  </si>
  <si>
    <t>2093 D</t>
  </si>
  <si>
    <t>1351 D</t>
  </si>
  <si>
    <t>1385 D</t>
  </si>
  <si>
    <t>1365 D</t>
  </si>
  <si>
    <t>1336 D</t>
  </si>
  <si>
    <t>991 D</t>
  </si>
  <si>
    <t>978 D</t>
  </si>
  <si>
    <t>1599 D</t>
  </si>
  <si>
    <t>1169 D</t>
  </si>
  <si>
    <t>829 D</t>
  </si>
  <si>
    <t>BONO ACTA RESOLUTIVA 032-2019</t>
  </si>
  <si>
    <t>1946 D</t>
  </si>
  <si>
    <t>1848 D</t>
  </si>
  <si>
    <t>1217 D</t>
  </si>
  <si>
    <t>1109 D</t>
  </si>
  <si>
    <t>540 D</t>
  </si>
  <si>
    <t>731 D</t>
  </si>
  <si>
    <t>702 D</t>
  </si>
  <si>
    <t>343 D</t>
  </si>
  <si>
    <t>BONO DEL ESTADO CDF-RES-2024-0004 JUBILA</t>
  </si>
  <si>
    <t>2876 D</t>
  </si>
  <si>
    <t>1765 D</t>
  </si>
  <si>
    <t>2130 D</t>
  </si>
  <si>
    <t>1762 D</t>
  </si>
  <si>
    <t>1442 D</t>
  </si>
  <si>
    <t>1761 D</t>
  </si>
  <si>
    <t>1441 D</t>
  </si>
  <si>
    <t>1433 D</t>
  </si>
  <si>
    <t>1431 D</t>
  </si>
  <si>
    <t>1417 D</t>
  </si>
  <si>
    <t>1418 D</t>
  </si>
  <si>
    <t>1425 D</t>
  </si>
  <si>
    <t>1419 D</t>
  </si>
  <si>
    <t>1404 D</t>
  </si>
  <si>
    <t>1384 D</t>
  </si>
  <si>
    <t>1043 D</t>
  </si>
  <si>
    <t>1059 D</t>
  </si>
  <si>
    <t>712 D</t>
  </si>
  <si>
    <t>699 D</t>
  </si>
  <si>
    <t>685 D</t>
  </si>
  <si>
    <t>333 D</t>
  </si>
  <si>
    <t>966 D</t>
  </si>
  <si>
    <t>963 D</t>
  </si>
  <si>
    <t>960 D</t>
  </si>
  <si>
    <t>965 D</t>
  </si>
  <si>
    <t>949 D</t>
  </si>
  <si>
    <t>964 D</t>
  </si>
  <si>
    <t>946 D</t>
  </si>
  <si>
    <t>232 D</t>
  </si>
  <si>
    <t>952 D</t>
  </si>
  <si>
    <t>950 D</t>
  </si>
  <si>
    <t>550 D</t>
  </si>
  <si>
    <t>549 D</t>
  </si>
  <si>
    <t>566 D</t>
  </si>
  <si>
    <t>559 D</t>
  </si>
  <si>
    <t>556 D</t>
  </si>
  <si>
    <t>1898 D</t>
  </si>
  <si>
    <t>1791 D</t>
  </si>
  <si>
    <t>1890 D</t>
  </si>
  <si>
    <t>1900 D</t>
  </si>
  <si>
    <t>1771 D</t>
  </si>
  <si>
    <t>2881 D</t>
  </si>
  <si>
    <t>1893 D</t>
  </si>
  <si>
    <t>1525 D</t>
  </si>
  <si>
    <t>1519 D</t>
  </si>
  <si>
    <t>1512 D</t>
  </si>
  <si>
    <t>1412 D</t>
  </si>
  <si>
    <t>1152 D</t>
  </si>
  <si>
    <t>802 D</t>
  </si>
  <si>
    <t>BANCO AMAZONAS S.A.</t>
  </si>
  <si>
    <t>BANCO COOPNACIONAL S.A.</t>
  </si>
  <si>
    <t>BANCO D-MIRO S.A.</t>
  </si>
  <si>
    <t>BANCO DE DESARROLLO DEL ECUADOR B.P.</t>
  </si>
  <si>
    <t>BANCO DE LA PRODUCCION S.A PRODUBANCO</t>
  </si>
  <si>
    <t>BANCO DE MACHALA S.A.</t>
  </si>
  <si>
    <t>332 D</t>
  </si>
  <si>
    <t>340 D</t>
  </si>
  <si>
    <t>347 D</t>
  </si>
  <si>
    <t>355 D</t>
  </si>
  <si>
    <t>BANCO DEL AUSTRO S.A.</t>
  </si>
  <si>
    <t>BANCO DEL PACIFICO S.A.</t>
  </si>
  <si>
    <t>29 D</t>
  </si>
  <si>
    <t>66 D</t>
  </si>
  <si>
    <t>11 D</t>
  </si>
  <si>
    <t>86 D</t>
  </si>
  <si>
    <t>BANCO INTERNACIONAL S. A.</t>
  </si>
  <si>
    <t>BANCO PROCREDIT S.A.</t>
  </si>
  <si>
    <t>49 D</t>
  </si>
  <si>
    <t>COOPERATIVA DE AHORRO Y CREDITO ANDALUCIA LTDA.</t>
  </si>
  <si>
    <t>COOPERATIVA DE AHORRO Y CREDITO COOPROGRESO LTDA.</t>
  </si>
  <si>
    <t>COOPERATIVA DE AHORRO Y CRÉDITO 29 DE OCTUBRE LTDA.</t>
  </si>
  <si>
    <t>COOPERATIVA DE AHORRO Y CRÉDITO TULCÁN LTDA.</t>
  </si>
  <si>
    <t>BANCO BOLIVARIANO C.A.</t>
  </si>
  <si>
    <t>210 D</t>
  </si>
  <si>
    <t>BANCO PICHINCHA C.A.</t>
  </si>
  <si>
    <t>119 D</t>
  </si>
  <si>
    <t>19 D</t>
  </si>
  <si>
    <t>14 D</t>
  </si>
  <si>
    <t>BANECUADOR B.P.</t>
  </si>
  <si>
    <t>196 D</t>
  </si>
  <si>
    <t>CORPORACIÓN FINANCIERA NACIONAL B.P.</t>
  </si>
  <si>
    <t>2</t>
  </si>
  <si>
    <t>CERTIFICADO INVERSION DINERS</t>
  </si>
  <si>
    <t>BANCO DINERS CLUB DEL ECUADOR S.A.</t>
  </si>
  <si>
    <t>188 D</t>
  </si>
  <si>
    <t>115 D</t>
  </si>
  <si>
    <t>GIECE S.A</t>
  </si>
  <si>
    <t>HIVIMAR S.A.</t>
  </si>
  <si>
    <t>ARRENDATOTEM S.A</t>
  </si>
  <si>
    <t>677 D</t>
  </si>
  <si>
    <t>BASESURCORP S.A.</t>
  </si>
  <si>
    <t>1237 D</t>
  </si>
  <si>
    <t>COMPAÑIA PETROLEOS DE LOS RIOS PETROLRIOS C.A.</t>
  </si>
  <si>
    <t>1461 D</t>
  </si>
  <si>
    <t>703 D</t>
  </si>
  <si>
    <t>725 D</t>
  </si>
  <si>
    <t>COMPUTADORES Y EQUIPOS COMPUEQUIP DOS S.A.</t>
  </si>
  <si>
    <t>1320 D</t>
  </si>
  <si>
    <t>CORPETROLSA S.A</t>
  </si>
  <si>
    <t>1283 D</t>
  </si>
  <si>
    <t>CORPORACIÓN FERNÁNDEZ CORPFERNÁNDEZ S. A.</t>
  </si>
  <si>
    <t>1103 D</t>
  </si>
  <si>
    <t>1427 D</t>
  </si>
  <si>
    <t>2131 D</t>
  </si>
  <si>
    <t>DELCAMPO S.A.S.</t>
  </si>
  <si>
    <t>1389 D</t>
  </si>
  <si>
    <t>DIPAC MANTA S.A.</t>
  </si>
  <si>
    <t>DISTRIBUIDORA COMERCIAL DEL NORTE TRICOMNOR S.A</t>
  </si>
  <si>
    <t>670 D</t>
  </si>
  <si>
    <t>DOLTREX S.A.</t>
  </si>
  <si>
    <t>1197 D</t>
  </si>
  <si>
    <t>DUPOCSA PROTECTORES QUIMICOS PARA EL CAMPO S.A.</t>
  </si>
  <si>
    <t>697 D</t>
  </si>
  <si>
    <t>691 D</t>
  </si>
  <si>
    <t>690 D</t>
  </si>
  <si>
    <t>ECUAHIELO S.A.</t>
  </si>
  <si>
    <t>521 D</t>
  </si>
  <si>
    <t>EMPACADORA GRUPO GRANMAR S.A. EMPAGRAN</t>
  </si>
  <si>
    <t>1777 D</t>
  </si>
  <si>
    <t>736 D</t>
  </si>
  <si>
    <t>ENVASES DEL LITORAL S.A.</t>
  </si>
  <si>
    <t>1539 D</t>
  </si>
  <si>
    <t>1566 D</t>
  </si>
  <si>
    <t>913 D</t>
  </si>
  <si>
    <t>1238 D</t>
  </si>
  <si>
    <t>522 D</t>
  </si>
  <si>
    <t>1031 D</t>
  </si>
  <si>
    <t>1227 D</t>
  </si>
  <si>
    <t>FABRICA DE ENVASES S.A. FADESA</t>
  </si>
  <si>
    <t>951 D</t>
  </si>
  <si>
    <t>948 D</t>
  </si>
  <si>
    <t>FEEDPRO S.A.</t>
  </si>
  <si>
    <t>1959 D</t>
  </si>
  <si>
    <t>1925 D</t>
  </si>
  <si>
    <t>1952 D</t>
  </si>
  <si>
    <t>HUMANITAS S.A.</t>
  </si>
  <si>
    <t>1743 D</t>
  </si>
  <si>
    <t>1377 D</t>
  </si>
  <si>
    <t>1730 D</t>
  </si>
  <si>
    <t>IMPORT GREEN POWER TECHNOLOGY, EQUIPMENT &amp; MACHINERY ITEM S.A.</t>
  </si>
  <si>
    <t>1602 D</t>
  </si>
  <si>
    <t>1593 D</t>
  </si>
  <si>
    <t>IMPORTADORA INDUSTRIAL AGRICOLA DEL MONTE SOCIEDAD ANONIMA INMONTE</t>
  </si>
  <si>
    <t>861 D</t>
  </si>
  <si>
    <t>848 D</t>
  </si>
  <si>
    <t>INDUSTRIAS DACAR CIA LTDA</t>
  </si>
  <si>
    <t>1746 D</t>
  </si>
  <si>
    <t>INMOBILIARIA LAVIE S.A.</t>
  </si>
  <si>
    <t>1667 D</t>
  </si>
  <si>
    <t>LIRIS S.A.</t>
  </si>
  <si>
    <t>1323 D</t>
  </si>
  <si>
    <t>MAREAUTO S.A.</t>
  </si>
  <si>
    <t>727 D</t>
  </si>
  <si>
    <t>MINUTOCORP S.A.</t>
  </si>
  <si>
    <t>1407 D</t>
  </si>
  <si>
    <t>NATLUK S.A.</t>
  </si>
  <si>
    <t>730 D</t>
  </si>
  <si>
    <t>PETROLEOS Y SERVICIOS PYS C.A</t>
  </si>
  <si>
    <t>575 D</t>
  </si>
  <si>
    <t>PHARMABRAND S.A.</t>
  </si>
  <si>
    <t>PLASTICOS DEL LITORAL PLASTLIT S.A</t>
  </si>
  <si>
    <t>851 D</t>
  </si>
  <si>
    <t>889 D</t>
  </si>
  <si>
    <t>1243 D</t>
  </si>
  <si>
    <t>PREDUCA S.A.</t>
  </si>
  <si>
    <t>2355 D</t>
  </si>
  <si>
    <t>PROTEINAS NATURALES S.A. PROTENAT</t>
  </si>
  <si>
    <t>QUIMIPAC S.A.</t>
  </si>
  <si>
    <t>941 D</t>
  </si>
  <si>
    <t>RYC S.A.</t>
  </si>
  <si>
    <t>1568 D</t>
  </si>
  <si>
    <t>SOUTH ECUAMERIDIAN S.A.</t>
  </si>
  <si>
    <t>1619 D</t>
  </si>
  <si>
    <t>TELCONET S.A.</t>
  </si>
  <si>
    <t>1711 D</t>
  </si>
  <si>
    <t>955 D</t>
  </si>
  <si>
    <t>945 D</t>
  </si>
  <si>
    <t>944 D</t>
  </si>
  <si>
    <t>942 D</t>
  </si>
  <si>
    <t>TIENDAS INDUSTRIALES ASOCIADAS TIA S.A.</t>
  </si>
  <si>
    <t>1629 D</t>
  </si>
  <si>
    <t>1158 D</t>
  </si>
  <si>
    <t>1321 D</t>
  </si>
  <si>
    <t>WORLDWIDE INVESTMENTS AND REPRESENTATIONS WINREP S.A.</t>
  </si>
  <si>
    <t>908 D</t>
  </si>
  <si>
    <t>635 D</t>
  </si>
  <si>
    <t>COMERCIALIZADORA LEDESMA &amp; LEDESMA AGROGRULED S.A.</t>
  </si>
  <si>
    <t>1653 D</t>
  </si>
  <si>
    <t>1287 D</t>
  </si>
  <si>
    <t>CORPORACION EL ROSADO S.A.</t>
  </si>
  <si>
    <t>917 D</t>
  </si>
  <si>
    <t>1126 D</t>
  </si>
  <si>
    <t>1308 D</t>
  </si>
  <si>
    <t>1492 D</t>
  </si>
  <si>
    <t>DIMOLFIN S.A.</t>
  </si>
  <si>
    <t>584 D</t>
  </si>
  <si>
    <t>DULCES, PASTELES Y TORTAS RADU S.A.</t>
  </si>
  <si>
    <t>205 D</t>
  </si>
  <si>
    <t>430 D</t>
  </si>
  <si>
    <t>558 D</t>
  </si>
  <si>
    <t>458 D</t>
  </si>
  <si>
    <t>FUNDAMETZ S.A.</t>
  </si>
  <si>
    <t>1187 D</t>
  </si>
  <si>
    <t>FÁBRICA DE DILUYENTES Y ADHESIVOS DISTHER C. LTDA. DISTHER</t>
  </si>
  <si>
    <t>619 D</t>
  </si>
  <si>
    <t>UNIVERSAL SWEET INDUSTRIES S.A.</t>
  </si>
  <si>
    <t>389 D</t>
  </si>
  <si>
    <t>25 D</t>
  </si>
  <si>
    <t>AKROS CIA. LTDA.</t>
  </si>
  <si>
    <t>ALMACENES BOYACA S.A.</t>
  </si>
  <si>
    <t>ARMACAR S.A.</t>
  </si>
  <si>
    <t>ARTES GRAFICAS SENEFELDER C.A.</t>
  </si>
  <si>
    <t>AZZORTI VENTA DIRECTA S.A</t>
  </si>
  <si>
    <t>CARTIMEX S. A.</t>
  </si>
  <si>
    <t>201 D</t>
  </si>
  <si>
    <t>COMPUTRONSA S.A.</t>
  </si>
  <si>
    <t>342 D</t>
  </si>
  <si>
    <t>CONTINENTAL TIRE ANDINA S.A.</t>
  </si>
  <si>
    <t>CORPORACION ECUATORIANA DE ALUMINIO S.A. CEDAL</t>
  </si>
  <si>
    <t>CORPORACIÓN ECUATORIANA DE ALIMENTOS Y BEBIDAS CORPABE S.A</t>
  </si>
  <si>
    <t>DULCENAC S.A. DULCERIA NACIONAL</t>
  </si>
  <si>
    <t>330 D</t>
  </si>
  <si>
    <t>ECO-KAKAO S.A</t>
  </si>
  <si>
    <t>268 D</t>
  </si>
  <si>
    <t>237 D</t>
  </si>
  <si>
    <t>236 D</t>
  </si>
  <si>
    <t>225 D</t>
  </si>
  <si>
    <t>199 D</t>
  </si>
  <si>
    <t>101 D</t>
  </si>
  <si>
    <t>80 D</t>
  </si>
  <si>
    <t>234 D</t>
  </si>
  <si>
    <t>218 D</t>
  </si>
  <si>
    <t>93 D</t>
  </si>
  <si>
    <t>FUROIANI OBRAS Y PROYECTOS S. A.</t>
  </si>
  <si>
    <t>109 D</t>
  </si>
  <si>
    <t>94 D</t>
  </si>
  <si>
    <t>INDUSTRIA ECUATORIANA DE CABLES INCABLE S.A.</t>
  </si>
  <si>
    <t>INTEROC S.A.</t>
  </si>
  <si>
    <t>MAQUINARIAS Y VEHICULOS S.A.  MAVESA</t>
  </si>
  <si>
    <t>MEGAPROFER S.A.</t>
  </si>
  <si>
    <t>METALTRONIC S.A</t>
  </si>
  <si>
    <t>NEGOCIOS AUTOMOTRICES NEOHYUNDAI S.A.</t>
  </si>
  <si>
    <t>NESTLE ECUADOR S.A.</t>
  </si>
  <si>
    <t>OFFSET ABAD C.A.</t>
  </si>
  <si>
    <t>PROCESADORA NACIONAL DE ALIMENTOS C.A. PRONACA</t>
  </si>
  <si>
    <t>PROFERMACO CIA. LTDA</t>
  </si>
  <si>
    <t>245 D</t>
  </si>
  <si>
    <t>231 D</t>
  </si>
  <si>
    <t>217 D</t>
  </si>
  <si>
    <t>200 D</t>
  </si>
  <si>
    <t>132 D</t>
  </si>
  <si>
    <t>PROMOTORES INMOBILIARIOS PRONOBIS S.A.</t>
  </si>
  <si>
    <t>337 D</t>
  </si>
  <si>
    <t>329 D</t>
  </si>
  <si>
    <t>166 D</t>
  </si>
  <si>
    <t>72 D</t>
  </si>
  <si>
    <t>50 D</t>
  </si>
  <si>
    <t>51 D</t>
  </si>
  <si>
    <t>SALCEDO MOTORS S.A. SALMOTORSA</t>
  </si>
  <si>
    <t>124 D</t>
  </si>
  <si>
    <t>SUPERDEPORTE S.A.</t>
  </si>
  <si>
    <t>252 D</t>
  </si>
  <si>
    <t>95 D</t>
  </si>
  <si>
    <t>52 D</t>
  </si>
  <si>
    <t>SURGALARE S.A.</t>
  </si>
  <si>
    <t>SURPAPELCORP S.A.</t>
  </si>
  <si>
    <t>189 D</t>
  </si>
  <si>
    <t>143 D</t>
  </si>
  <si>
    <t>251 D</t>
  </si>
  <si>
    <t>ZAIMELLA DEL ECUADOR S.A</t>
  </si>
  <si>
    <t>STARCARGO CIA. LTDA.</t>
  </si>
  <si>
    <t>157 D</t>
  </si>
  <si>
    <t>151 D</t>
  </si>
  <si>
    <t>1590 D</t>
  </si>
  <si>
    <t>1574 D</t>
  </si>
  <si>
    <t>1573 D</t>
  </si>
  <si>
    <t>1572 D</t>
  </si>
  <si>
    <t>1567 D</t>
  </si>
  <si>
    <t>1565 D</t>
  </si>
  <si>
    <t>1562 D</t>
  </si>
  <si>
    <t>FIDEICOMISO TITULARIZACIÓN BOTANIQO</t>
  </si>
  <si>
    <t>520 D</t>
  </si>
  <si>
    <t>971 D</t>
  </si>
  <si>
    <t>REPORTO-ACCIONES</t>
  </si>
  <si>
    <t>BOLSA DE VALORES DE GUAYAQUIL S.A. BVG</t>
  </si>
  <si>
    <t>CORPORACION FAVORITA C.A.</t>
  </si>
  <si>
    <t>HOLCIM ECUADOR S.A.</t>
  </si>
  <si>
    <t>INVERSANCARLOS S.A.</t>
  </si>
  <si>
    <t>SIEMPREVERDE S.A</t>
  </si>
  <si>
    <t>TECAFORTUNA S.A.</t>
  </si>
  <si>
    <t>VERDETEKA S.A</t>
  </si>
  <si>
    <t>ALICOSTA BK HOLDING S.A.</t>
  </si>
  <si>
    <t>BEVERAGE BRAND &amp; PATENTS COMPANY BBPC S.A</t>
  </si>
  <si>
    <t>BOLSA DE VALORES DE QUITO BVQ SOCIEDAD ANÓNIMA</t>
  </si>
  <si>
    <t>CERVECERIA NACIONAL CN S.A.</t>
  </si>
  <si>
    <t>SOCIEDAD AGRICOLA E INDUSTRIAL SAN CARLOS S.A.</t>
  </si>
  <si>
    <t>FONDO COLECTIVO DE INVERSIÓN VANGUARDIA VERSÁTIL</t>
  </si>
  <si>
    <t>En el periodo de Enero a Agosto de 2024, el monto transado en BVG es de US$ 4,651 millones mostrando un incremento del 5.3% respecto al mismo período del año 2023.
Las negociaciones por sector de emisión, en papeles del sector privado se negociaron US$ 1,782 millones que representa el 38% del total transado frente a US$ 2,869 millones en papeles del sector público que tienen una participación del 62%. Los papeles del sector privado muestran un decremento del 18% respecto al período anterior mientras los papeles emitidos por el sector público presenta un incremento del 28%.</t>
  </si>
  <si>
    <t>VALORES Y CUOTAS DE PARTICIPACIÓN</t>
  </si>
  <si>
    <t>FIDEICOMISO TITULARIZACIÓN OMNI HOSPITAL</t>
  </si>
  <si>
    <t>177 D</t>
  </si>
  <si>
    <t>135 D</t>
  </si>
  <si>
    <t>15 D</t>
  </si>
  <si>
    <t>150 D</t>
  </si>
  <si>
    <t>17 D</t>
  </si>
  <si>
    <t>REPORTO - ACCIONES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</si>
</sst>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_-&quot;XDR&quot;* #,##0.00_-;\-&quot;XDR&quot;* #,##0.00_-;_-&quot;XDR&quot;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</numFmts>
  <fonts count="10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sz val="10"/>
      <color theme="0"/>
      <name val="Arial"/>
      <family val="2"/>
    </font>
    <font>
      <sz val="14"/>
      <color theme="0"/>
      <name val="Arial"/>
      <family val="2"/>
    </font>
    <font>
      <sz val="9"/>
      <color theme="0"/>
      <name val="Arial"/>
      <family val="2"/>
    </font>
    <font>
      <sz val="14"/>
      <color theme="1"/>
      <name val="Segoe UI"/>
      <family val="2"/>
    </font>
    <font>
      <sz val="10"/>
      <color rgb="FFFF0000"/>
      <name val="Poppins"/>
    </font>
    <font>
      <sz val="14"/>
      <color rgb="FFFF0000"/>
      <name val="Poppins"/>
    </font>
    <font>
      <sz val="11"/>
      <color rgb="FFFF0000"/>
      <name val="Arial"/>
      <family val="2"/>
    </font>
    <font>
      <sz val="8"/>
      <name val="Arial"/>
      <family val="2"/>
    </font>
    <font>
      <sz val="8"/>
      <name val="Poppins"/>
      <family val="3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81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87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7" borderId="0" applyNumberFormat="0" applyBorder="0" applyAlignment="0" applyProtection="0"/>
    <xf numFmtId="0" fontId="92" fillId="8" borderId="0" applyNumberFormat="0" applyBorder="0" applyAlignment="0" applyProtection="0"/>
    <xf numFmtId="0" fontId="93" fillId="9" borderId="0" applyNumberFormat="0" applyBorder="0" applyAlignment="0" applyProtection="0"/>
    <xf numFmtId="0" fontId="94" fillId="10" borderId="24" applyNumberFormat="0" applyAlignment="0" applyProtection="0"/>
    <xf numFmtId="0" fontId="95" fillId="11" borderId="25" applyNumberFormat="0" applyAlignment="0" applyProtection="0"/>
    <xf numFmtId="0" fontId="96" fillId="11" borderId="24" applyNumberFormat="0" applyAlignment="0" applyProtection="0"/>
    <xf numFmtId="0" fontId="97" fillId="0" borderId="26" applyNumberFormat="0" applyFill="0" applyAlignment="0" applyProtection="0"/>
    <xf numFmtId="0" fontId="98" fillId="12" borderId="27" applyNumberFormat="0" applyAlignment="0" applyProtection="0"/>
    <xf numFmtId="0" fontId="99" fillId="0" borderId="0" applyNumberFormat="0" applyFill="0" applyBorder="0" applyAlignment="0" applyProtection="0"/>
    <xf numFmtId="0" fontId="1" fillId="13" borderId="28" applyNumberFormat="0" applyFont="0" applyAlignment="0" applyProtection="0"/>
    <xf numFmtId="0" fontId="100" fillId="0" borderId="0" applyNumberFormat="0" applyFill="0" applyBorder="0" applyAlignment="0" applyProtection="0"/>
    <xf numFmtId="0" fontId="101" fillId="0" borderId="29" applyNumberFormat="0" applyFill="0" applyAlignment="0" applyProtection="0"/>
    <xf numFmtId="0" fontId="10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0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0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0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0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462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41" fillId="5" borderId="1" xfId="1" applyFont="1" applyFill="1" applyBorder="1" applyAlignment="1">
      <alignment vertical="center" wrapText="1"/>
    </xf>
    <xf numFmtId="0" fontId="50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2" fillId="3" borderId="0" xfId="4338" applyNumberFormat="1" applyFont="1" applyFill="1" applyAlignment="1">
      <alignment vertical="center"/>
    </xf>
    <xf numFmtId="1" fontId="52" fillId="3" borderId="0" xfId="4338" applyNumberFormat="1" applyFont="1" applyFill="1" applyAlignment="1">
      <alignment horizontal="right" vertical="center"/>
    </xf>
    <xf numFmtId="1" fontId="52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57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59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0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1" fillId="0" borderId="0" xfId="4337" applyFont="1" applyAlignment="1">
      <alignment vertical="center"/>
    </xf>
    <xf numFmtId="0" fontId="51" fillId="0" borderId="0" xfId="7" applyFont="1" applyAlignment="1">
      <alignment vertical="center"/>
    </xf>
    <xf numFmtId="0" fontId="52" fillId="6" borderId="1" xfId="7" applyFont="1" applyFill="1" applyBorder="1" applyAlignment="1">
      <alignment vertical="center"/>
    </xf>
    <xf numFmtId="0" fontId="52" fillId="6" borderId="0" xfId="7" applyFont="1" applyFill="1" applyAlignment="1">
      <alignment vertical="center"/>
    </xf>
    <xf numFmtId="0" fontId="52" fillId="6" borderId="0" xfId="7" applyFont="1" applyFill="1" applyAlignment="1">
      <alignment horizontal="center" vertical="center"/>
    </xf>
    <xf numFmtId="3" fontId="52" fillId="6" borderId="0" xfId="7" applyNumberFormat="1" applyFont="1" applyFill="1" applyAlignment="1">
      <alignment vertical="center"/>
    </xf>
    <xf numFmtId="4" fontId="52" fillId="6" borderId="0" xfId="7" applyNumberFormat="1" applyFont="1" applyFill="1" applyAlignment="1">
      <alignment vertical="center"/>
    </xf>
    <xf numFmtId="3" fontId="52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2" fillId="6" borderId="3" xfId="7" applyFont="1" applyFill="1" applyBorder="1" applyAlignment="1">
      <alignment vertical="center"/>
    </xf>
    <xf numFmtId="0" fontId="52" fillId="6" borderId="4" xfId="7" applyFont="1" applyFill="1" applyBorder="1" applyAlignment="1">
      <alignment vertical="center"/>
    </xf>
    <xf numFmtId="0" fontId="52" fillId="6" borderId="4" xfId="7" applyFont="1" applyFill="1" applyBorder="1" applyAlignment="1">
      <alignment horizontal="center" vertical="center"/>
    </xf>
    <xf numFmtId="3" fontId="52" fillId="6" borderId="4" xfId="7" applyNumberFormat="1" applyFont="1" applyFill="1" applyBorder="1" applyAlignment="1">
      <alignment vertical="center"/>
    </xf>
    <xf numFmtId="3" fontId="52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13" fillId="0" borderId="1" xfId="4336" applyFont="1" applyBorder="1" applyAlignment="1">
      <alignment vertical="center"/>
    </xf>
    <xf numFmtId="0" fontId="13" fillId="0" borderId="0" xfId="4336" applyFont="1" applyAlignment="1">
      <alignment vertical="center"/>
    </xf>
    <xf numFmtId="0" fontId="13" fillId="0" borderId="0" xfId="4336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4" fontId="33" fillId="0" borderId="0" xfId="7" applyNumberFormat="1" applyFont="1" applyAlignment="1">
      <alignment vertical="center"/>
    </xf>
    <xf numFmtId="0" fontId="55" fillId="0" borderId="0" xfId="9" applyFont="1" applyAlignment="1">
      <alignment vertical="center"/>
    </xf>
    <xf numFmtId="0" fontId="56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4" fillId="0" borderId="0" xfId="4337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0" fillId="0" borderId="0" xfId="1" applyFont="1"/>
    <xf numFmtId="0" fontId="61" fillId="2" borderId="0" xfId="1" applyFont="1" applyFill="1" applyAlignment="1">
      <alignment horizontal="left"/>
    </xf>
    <xf numFmtId="166" fontId="60" fillId="2" borderId="0" xfId="5" applyNumberFormat="1" applyFont="1" applyFill="1" applyAlignment="1">
      <alignment horizontal="right"/>
    </xf>
    <xf numFmtId="10" fontId="60" fillId="0" borderId="0" xfId="3" applyNumberFormat="1" applyFont="1"/>
    <xf numFmtId="0" fontId="60" fillId="2" borderId="0" xfId="1" applyFont="1" applyFill="1"/>
    <xf numFmtId="3" fontId="60" fillId="2" borderId="0" xfId="1" applyNumberFormat="1" applyFont="1" applyFill="1" applyAlignment="1">
      <alignment horizontal="right"/>
    </xf>
    <xf numFmtId="9" fontId="60" fillId="0" borderId="0" xfId="1" applyNumberFormat="1" applyFont="1"/>
    <xf numFmtId="0" fontId="60" fillId="2" borderId="0" xfId="1" applyFont="1" applyFill="1" applyAlignment="1">
      <alignment horizontal="right"/>
    </xf>
    <xf numFmtId="166" fontId="60" fillId="2" borderId="0" xfId="5" applyNumberFormat="1" applyFont="1" applyFill="1"/>
    <xf numFmtId="3" fontId="60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2" fillId="3" borderId="10" xfId="3" applyNumberFormat="1" applyFont="1" applyFill="1" applyBorder="1" applyAlignment="1">
      <alignment horizontal="center" vertical="center" wrapText="1"/>
    </xf>
    <xf numFmtId="173" fontId="6" fillId="0" borderId="0" xfId="1" applyNumberFormat="1" applyFont="1"/>
    <xf numFmtId="0" fontId="33" fillId="0" borderId="4" xfId="7" applyFont="1" applyBorder="1" applyAlignment="1">
      <alignment vertical="center"/>
    </xf>
    <xf numFmtId="0" fontId="33" fillId="4" borderId="0" xfId="7" applyFont="1" applyFill="1" applyAlignment="1">
      <alignment vertical="center"/>
    </xf>
    <xf numFmtId="0" fontId="53" fillId="6" borderId="0" xfId="7" applyFont="1" applyFill="1" applyAlignment="1">
      <alignment vertical="center"/>
    </xf>
    <xf numFmtId="0" fontId="33" fillId="0" borderId="0" xfId="7" applyFont="1" applyAlignment="1">
      <alignment horizontal="center" vertical="center"/>
    </xf>
    <xf numFmtId="0" fontId="53" fillId="6" borderId="4" xfId="7" applyFont="1" applyFill="1" applyBorder="1" applyAlignment="1">
      <alignment vertical="center"/>
    </xf>
    <xf numFmtId="3" fontId="13" fillId="0" borderId="0" xfId="7" applyNumberFormat="1" applyFont="1" applyAlignment="1">
      <alignment vertical="center"/>
    </xf>
    <xf numFmtId="3" fontId="50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3" fontId="33" fillId="0" borderId="2" xfId="7" applyNumberFormat="1" applyFont="1" applyBorder="1" applyAlignment="1">
      <alignment horizontal="center" vertical="center"/>
    </xf>
    <xf numFmtId="3" fontId="13" fillId="0" borderId="2" xfId="4336" applyNumberFormat="1" applyFont="1" applyBorder="1" applyAlignment="1">
      <alignment vertical="center"/>
    </xf>
    <xf numFmtId="3" fontId="52" fillId="6" borderId="4" xfId="7" applyNumberFormat="1" applyFont="1" applyFill="1" applyBorder="1" applyAlignment="1">
      <alignment horizontal="center" vertical="center"/>
    </xf>
    <xf numFmtId="0" fontId="64" fillId="6" borderId="4" xfId="7" applyFont="1" applyFill="1" applyBorder="1" applyAlignment="1">
      <alignment vertical="center"/>
    </xf>
    <xf numFmtId="0" fontId="18" fillId="0" borderId="0" xfId="7" applyFont="1" applyAlignment="1">
      <alignment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5" fillId="0" borderId="0" xfId="6" applyFont="1" applyAlignment="1">
      <alignment horizontal="left" vertical="center"/>
    </xf>
    <xf numFmtId="0" fontId="66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68" fillId="0" borderId="18" xfId="6" applyFont="1" applyBorder="1" applyAlignment="1">
      <alignment vertical="center"/>
    </xf>
    <xf numFmtId="0" fontId="68" fillId="0" borderId="18" xfId="6" applyFont="1" applyBorder="1" applyAlignment="1">
      <alignment horizontal="left" vertical="center"/>
    </xf>
    <xf numFmtId="4" fontId="68" fillId="0" borderId="18" xfId="6" applyNumberFormat="1" applyFont="1" applyBorder="1" applyAlignment="1">
      <alignment horizontal="right" vertical="center"/>
    </xf>
    <xf numFmtId="10" fontId="68" fillId="0" borderId="18" xfId="6" applyNumberFormat="1" applyFont="1" applyBorder="1" applyAlignment="1">
      <alignment horizontal="right" vertical="center"/>
    </xf>
    <xf numFmtId="3" fontId="68" fillId="0" borderId="18" xfId="6" applyNumberFormat="1" applyFont="1" applyBorder="1" applyAlignment="1">
      <alignment horizontal="center" vertical="center"/>
    </xf>
    <xf numFmtId="0" fontId="69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0" fillId="0" borderId="0" xfId="6" applyNumberFormat="1" applyFont="1" applyAlignment="1">
      <alignment horizontal="right" vertical="center"/>
    </xf>
    <xf numFmtId="10" fontId="70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1" fillId="0" borderId="0" xfId="6" applyFont="1" applyAlignment="1">
      <alignment vertical="center"/>
    </xf>
    <xf numFmtId="0" fontId="72" fillId="0" borderId="0" xfId="6" applyFont="1" applyAlignment="1">
      <alignment vertical="center"/>
    </xf>
    <xf numFmtId="0" fontId="72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10" fontId="62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3" fillId="0" borderId="0" xfId="1" applyFont="1"/>
    <xf numFmtId="0" fontId="73" fillId="2" borderId="0" xfId="1" applyFont="1" applyFill="1"/>
    <xf numFmtId="0" fontId="73" fillId="2" borderId="0" xfId="1" applyFont="1" applyFill="1" applyAlignment="1">
      <alignment horizontal="right"/>
    </xf>
    <xf numFmtId="0" fontId="74" fillId="2" borderId="0" xfId="1" applyFont="1" applyFill="1" applyAlignment="1">
      <alignment horizontal="left"/>
    </xf>
    <xf numFmtId="166" fontId="73" fillId="2" borderId="0" xfId="5" applyNumberFormat="1" applyFont="1" applyFill="1" applyAlignment="1">
      <alignment horizontal="right"/>
    </xf>
    <xf numFmtId="10" fontId="73" fillId="0" borderId="0" xfId="3" applyNumberFormat="1" applyFont="1"/>
    <xf numFmtId="3" fontId="60" fillId="0" borderId="0" xfId="1" applyNumberFormat="1" applyFont="1"/>
    <xf numFmtId="0" fontId="60" fillId="0" borderId="0" xfId="3" applyNumberFormat="1" applyFont="1"/>
    <xf numFmtId="173" fontId="75" fillId="0" borderId="0" xfId="1" applyNumberFormat="1" applyFont="1"/>
    <xf numFmtId="3" fontId="76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77" fillId="0" borderId="0" xfId="1" applyFont="1" applyAlignment="1">
      <alignment vertical="center"/>
    </xf>
    <xf numFmtId="0" fontId="78" fillId="0" borderId="0" xfId="1" applyFont="1" applyAlignment="1">
      <alignment vertical="center"/>
    </xf>
    <xf numFmtId="0" fontId="79" fillId="0" borderId="0" xfId="1" applyFont="1" applyAlignment="1">
      <alignment vertical="center"/>
    </xf>
    <xf numFmtId="0" fontId="78" fillId="2" borderId="0" xfId="1" applyFont="1" applyFill="1" applyAlignment="1">
      <alignment vertical="center"/>
    </xf>
    <xf numFmtId="3" fontId="78" fillId="2" borderId="0" xfId="1" applyNumberFormat="1" applyFont="1" applyFill="1" applyAlignment="1">
      <alignment vertical="center"/>
    </xf>
    <xf numFmtId="0" fontId="80" fillId="2" borderId="0" xfId="1" applyFont="1" applyFill="1" applyAlignment="1">
      <alignment horizontal="left" vertical="center"/>
    </xf>
    <xf numFmtId="10" fontId="78" fillId="2" borderId="0" xfId="3" applyNumberFormat="1" applyFont="1" applyFill="1" applyAlignment="1">
      <alignment vertical="center"/>
    </xf>
    <xf numFmtId="3" fontId="78" fillId="0" borderId="0" xfId="1" applyNumberFormat="1" applyFont="1" applyAlignment="1">
      <alignment vertical="center"/>
    </xf>
    <xf numFmtId="0" fontId="80" fillId="0" borderId="0" xfId="1" applyFont="1" applyAlignment="1">
      <alignment horizontal="left" vertical="center"/>
    </xf>
    <xf numFmtId="0" fontId="54" fillId="0" borderId="0" xfId="0" applyFont="1" applyAlignment="1">
      <alignment horizontal="center"/>
    </xf>
    <xf numFmtId="172" fontId="54" fillId="0" borderId="0" xfId="0" applyNumberFormat="1" applyFont="1"/>
    <xf numFmtId="0" fontId="54" fillId="0" borderId="0" xfId="0" applyFont="1" applyAlignment="1">
      <alignment horizontal="right"/>
    </xf>
    <xf numFmtId="4" fontId="54" fillId="0" borderId="0" xfId="0" applyNumberFormat="1" applyFont="1"/>
    <xf numFmtId="0" fontId="81" fillId="0" borderId="0" xfId="0" applyFont="1" applyAlignment="1">
      <alignment horizontal="center"/>
    </xf>
    <xf numFmtId="172" fontId="81" fillId="0" borderId="0" xfId="0" applyNumberFormat="1" applyFont="1"/>
    <xf numFmtId="0" fontId="81" fillId="0" borderId="0" xfId="0" applyFont="1" applyAlignment="1">
      <alignment horizontal="right"/>
    </xf>
    <xf numFmtId="4" fontId="81" fillId="0" borderId="0" xfId="0" applyNumberFormat="1" applyFont="1"/>
    <xf numFmtId="0" fontId="54" fillId="0" borderId="2" xfId="0" applyFont="1" applyBorder="1" applyAlignment="1">
      <alignment horizontal="center"/>
    </xf>
    <xf numFmtId="0" fontId="81" fillId="0" borderId="2" xfId="0" applyFont="1" applyBorder="1" applyAlignment="1">
      <alignment horizontal="center"/>
    </xf>
    <xf numFmtId="0" fontId="54" fillId="0" borderId="1" xfId="0" applyFont="1" applyBorder="1"/>
    <xf numFmtId="0" fontId="81" fillId="0" borderId="1" xfId="0" applyFont="1" applyBorder="1"/>
    <xf numFmtId="0" fontId="33" fillId="0" borderId="0" xfId="7" applyFont="1" applyAlignment="1">
      <alignment vertical="center"/>
    </xf>
    <xf numFmtId="3" fontId="33" fillId="0" borderId="0" xfId="7" applyNumberFormat="1" applyFont="1" applyAlignment="1">
      <alignment vertical="center"/>
    </xf>
    <xf numFmtId="4" fontId="52" fillId="6" borderId="4" xfId="7" applyNumberFormat="1" applyFont="1" applyFill="1" applyBorder="1" applyAlignment="1">
      <alignment horizontal="center" vertical="center"/>
    </xf>
    <xf numFmtId="4" fontId="14" fillId="0" borderId="0" xfId="6" applyNumberFormat="1" applyFont="1" applyAlignment="1">
      <alignment vertical="center"/>
    </xf>
    <xf numFmtId="0" fontId="82" fillId="0" borderId="0" xfId="1" applyFont="1" applyAlignment="1">
      <alignment vertical="center"/>
    </xf>
    <xf numFmtId="0" fontId="82" fillId="0" borderId="0" xfId="1" applyFont="1" applyAlignment="1">
      <alignment horizontal="left" vertical="center"/>
    </xf>
    <xf numFmtId="0" fontId="9" fillId="0" borderId="0" xfId="1" applyFont="1" applyAlignment="1">
      <alignment horizontal="center" vertical="center"/>
    </xf>
    <xf numFmtId="0" fontId="9" fillId="0" borderId="1" xfId="1" applyFont="1" applyBorder="1" applyAlignment="1">
      <alignment horizontal="centerContinuous" vertical="center"/>
    </xf>
    <xf numFmtId="0" fontId="9" fillId="0" borderId="1" xfId="1" applyFont="1" applyBorder="1" applyAlignment="1">
      <alignment vertical="center"/>
    </xf>
    <xf numFmtId="0" fontId="44" fillId="0" borderId="0" xfId="1" applyFont="1" applyAlignment="1">
      <alignment horizontal="center" vertical="center"/>
    </xf>
    <xf numFmtId="10" fontId="44" fillId="0" borderId="0" xfId="10" applyNumberFormat="1" applyFont="1" applyAlignment="1">
      <alignment horizontal="center" vertical="center"/>
    </xf>
    <xf numFmtId="167" fontId="44" fillId="0" borderId="0" xfId="3" applyNumberFormat="1" applyFont="1" applyBorder="1" applyAlignment="1">
      <alignment horizontal="center" vertical="center"/>
    </xf>
    <xf numFmtId="167" fontId="9" fillId="0" borderId="0" xfId="3" applyNumberFormat="1" applyFont="1" applyAlignment="1">
      <alignment vertical="center"/>
    </xf>
    <xf numFmtId="4" fontId="45" fillId="0" borderId="0" xfId="1" applyNumberFormat="1" applyFont="1" applyAlignment="1">
      <alignment horizontal="right" vertical="center"/>
    </xf>
    <xf numFmtId="10" fontId="9" fillId="0" borderId="0" xfId="10" applyNumberFormat="1" applyFont="1" applyAlignment="1">
      <alignment vertical="center"/>
    </xf>
    <xf numFmtId="4" fontId="9" fillId="0" borderId="0" xfId="1" applyNumberFormat="1" applyFont="1" applyAlignment="1">
      <alignment horizontal="right" vertical="center"/>
    </xf>
    <xf numFmtId="0" fontId="46" fillId="0" borderId="0" xfId="1" applyFont="1" applyAlignment="1">
      <alignment vertical="center"/>
    </xf>
    <xf numFmtId="4" fontId="9" fillId="0" borderId="0" xfId="1" applyNumberFormat="1" applyFont="1" applyAlignment="1">
      <alignment vertical="center"/>
    </xf>
    <xf numFmtId="0" fontId="9" fillId="0" borderId="0" xfId="1" applyFont="1" applyAlignment="1">
      <alignment horizontal="centerContinuous" vertical="center"/>
    </xf>
    <xf numFmtId="3" fontId="9" fillId="0" borderId="0" xfId="1" applyNumberFormat="1" applyFont="1" applyAlignment="1">
      <alignment vertical="center"/>
    </xf>
    <xf numFmtId="4" fontId="44" fillId="0" borderId="0" xfId="1" applyNumberFormat="1" applyFont="1" applyAlignment="1">
      <alignment horizontal="center" vertical="center"/>
    </xf>
    <xf numFmtId="10" fontId="44" fillId="0" borderId="0" xfId="3" applyNumberFormat="1" applyFont="1" applyBorder="1" applyAlignment="1">
      <alignment horizontal="center" vertical="center"/>
    </xf>
    <xf numFmtId="0" fontId="47" fillId="0" borderId="0" xfId="1" applyFont="1"/>
    <xf numFmtId="0" fontId="83" fillId="0" borderId="0" xfId="1" applyFont="1"/>
    <xf numFmtId="0" fontId="84" fillId="0" borderId="0" xfId="1" applyFont="1"/>
    <xf numFmtId="0" fontId="82" fillId="0" borderId="0" xfId="1" applyFont="1"/>
    <xf numFmtId="0" fontId="85" fillId="0" borderId="0" xfId="1" applyFont="1"/>
    <xf numFmtId="0" fontId="86" fillId="0" borderId="0" xfId="1" applyFont="1"/>
    <xf numFmtId="1" fontId="36" fillId="4" borderId="0" xfId="7" applyNumberFormat="1" applyFont="1" applyFill="1" applyAlignment="1">
      <alignment horizontal="center" vertical="center"/>
    </xf>
    <xf numFmtId="0" fontId="103" fillId="0" borderId="0" xfId="1" applyFont="1" applyAlignment="1">
      <alignment horizontal="left"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41" fillId="3" borderId="0" xfId="1" applyFont="1" applyFill="1" applyAlignment="1">
      <alignment horizontal="center" vertical="center" wrapText="1"/>
    </xf>
    <xf numFmtId="0" fontId="67" fillId="3" borderId="0" xfId="1" applyFont="1" applyFill="1" applyAlignment="1">
      <alignment horizontal="center" vertical="center" wrapText="1"/>
    </xf>
    <xf numFmtId="0" fontId="67" fillId="3" borderId="0" xfId="1" applyFont="1" applyFill="1" applyAlignment="1">
      <alignment horizontal="center" vertical="center"/>
    </xf>
    <xf numFmtId="0" fontId="49" fillId="2" borderId="6" xfId="1" applyFont="1" applyFill="1" applyBorder="1" applyAlignment="1">
      <alignment horizontal="center" vertical="center"/>
    </xf>
    <xf numFmtId="0" fontId="49" fillId="2" borderId="7" xfId="1" applyFont="1" applyFill="1" applyBorder="1" applyAlignment="1">
      <alignment horizontal="center" vertical="center"/>
    </xf>
    <xf numFmtId="0" fontId="49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  <xf numFmtId="3" fontId="80" fillId="0" borderId="0" xfId="1" applyNumberFormat="1" applyFont="1" applyAlignment="1">
      <alignment horizontal="left" vertical="center"/>
    </xf>
  </cellXfs>
  <cellStyles count="4381">
    <cellStyle name="20% - Énfasis1" xfId="4358" builtinId="30" customBuiltin="1"/>
    <cellStyle name="20% - Énfasis2" xfId="4362" builtinId="34" customBuiltin="1"/>
    <cellStyle name="20% - Énfasis3" xfId="4366" builtinId="38" customBuiltin="1"/>
    <cellStyle name="20% - Énfasis4" xfId="4370" builtinId="42" customBuiltin="1"/>
    <cellStyle name="20% - Énfasis5" xfId="4374" builtinId="46" customBuiltin="1"/>
    <cellStyle name="20% - Énfasis6" xfId="4378" builtinId="50" customBuiltin="1"/>
    <cellStyle name="40% - Énfasis1" xfId="4359" builtinId="31" customBuiltin="1"/>
    <cellStyle name="40% - Énfasis2" xfId="4363" builtinId="35" customBuiltin="1"/>
    <cellStyle name="40% - Énfasis3" xfId="4367" builtinId="39" customBuiltin="1"/>
    <cellStyle name="40% - Énfasis4" xfId="4371" builtinId="43" customBuiltin="1"/>
    <cellStyle name="40% - Énfasis5" xfId="4375" builtinId="47" customBuiltin="1"/>
    <cellStyle name="40% - Énfasis6" xfId="4379" builtinId="51" customBuiltin="1"/>
    <cellStyle name="60% - Énfasis1" xfId="4360" builtinId="32" customBuiltin="1"/>
    <cellStyle name="60% - Énfasis2" xfId="4364" builtinId="36" customBuiltin="1"/>
    <cellStyle name="60% - Énfasis3" xfId="4368" builtinId="40" customBuiltin="1"/>
    <cellStyle name="60% - Énfasis4" xfId="4372" builtinId="44" customBuiltin="1"/>
    <cellStyle name="60% - Énfasis5" xfId="4376" builtinId="48" customBuiltin="1"/>
    <cellStyle name="60% - Énfasis6" xfId="4380" builtinId="52" customBuiltin="1"/>
    <cellStyle name="Bueno" xfId="4345" builtinId="26" customBuiltin="1"/>
    <cellStyle name="Cálculo" xfId="4350" builtinId="22" customBuiltin="1"/>
    <cellStyle name="Celda de comprobación" xfId="4352" builtinId="23" customBuiltin="1"/>
    <cellStyle name="Celda vinculada" xfId="4351" builtinId="24" customBuiltin="1"/>
    <cellStyle name="Encabezado 1" xfId="4341" builtinId="16" customBuiltin="1"/>
    <cellStyle name="Encabezado 4" xfId="4344" builtinId="19" customBuiltin="1"/>
    <cellStyle name="Énfasis1" xfId="4357" builtinId="29" customBuiltin="1"/>
    <cellStyle name="Énfasis2" xfId="4361" builtinId="33" customBuiltin="1"/>
    <cellStyle name="Énfasis3" xfId="4365" builtinId="37" customBuiltin="1"/>
    <cellStyle name="Énfasis4" xfId="4369" builtinId="41" customBuiltin="1"/>
    <cellStyle name="Énfasis5" xfId="4373" builtinId="45" customBuiltin="1"/>
    <cellStyle name="Énfasis6" xfId="4377" builtinId="49" customBuiltin="1"/>
    <cellStyle name="Entrada" xfId="4348" builtinId="20" customBuiltin="1"/>
    <cellStyle name="Incorrecto" xfId="4346" builtinId="27" customBuiltin="1"/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eutral" xfId="4347" builtinId="28" customBuiltin="1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Notas" xfId="4354" builtinId="10" customBuiltin="1"/>
    <cellStyle name="Porcentaje" xfId="10" builtinId="5"/>
    <cellStyle name="Porcentaje 2" xfId="3" xr:uid="{5F56194C-3893-47FE-80C6-05BC99659134}"/>
    <cellStyle name="Salida" xfId="4349" builtinId="21" customBuiltin="1"/>
    <cellStyle name="Texto de advertencia" xfId="4353" builtinId="11" customBuiltin="1"/>
    <cellStyle name="Texto explicativo" xfId="4355" builtinId="53" customBuiltin="1"/>
    <cellStyle name="Título" xfId="4340" builtinId="15" customBuiltin="1"/>
    <cellStyle name="Título 2" xfId="4342" builtinId="17" customBuiltin="1"/>
    <cellStyle name="Título 3" xfId="4343" builtinId="18" customBuiltin="1"/>
    <cellStyle name="Total" xfId="4356" builtinId="25" customBuiltin="1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1468030449.6700001</c:v>
                </c:pt>
                <c:pt idx="1">
                  <c:v>1156918095.8900008</c:v>
                </c:pt>
                <c:pt idx="2">
                  <c:v>947355183.29000008</c:v>
                </c:pt>
                <c:pt idx="3">
                  <c:v>338465718.93999994</c:v>
                </c:pt>
                <c:pt idx="4">
                  <c:v>336109679.13</c:v>
                </c:pt>
                <c:pt idx="5">
                  <c:v>404029778.91999996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1536272244.8100004</c:v>
                </c:pt>
                <c:pt idx="1">
                  <c:v>1112755742.9299998</c:v>
                </c:pt>
                <c:pt idx="2">
                  <c:v>694064544.8500011</c:v>
                </c:pt>
                <c:pt idx="3">
                  <c:v>93629027.229999989</c:v>
                </c:pt>
                <c:pt idx="4">
                  <c:v>523301030.98999995</c:v>
                </c:pt>
                <c:pt idx="5">
                  <c:v>456066023.9199996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4644373914.8899994</c:v>
                </c:pt>
                <c:pt idx="1">
                  <c:v>5669896498.8299799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Enero-Agosto</a:t>
            </a:r>
            <a:r>
              <a:rPr lang="es-MX" sz="900" b="1">
                <a:latin typeface="Segoe UI Variable Display Semib" pitchFamily="2" charset="0"/>
              </a:rPr>
              <a:t> 2024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4650908905.8399992</c:v>
                </c:pt>
                <c:pt idx="1">
                  <c:v>5688991517.3099794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6534990.9500000002</c:v>
                </c:pt>
                <c:pt idx="1">
                  <c:v>19095018.48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6.6479150575512388E-2"/>
                  <c:y val="6.715676898191054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2.6812764468664388E-2"/>
                  <c:y val="-6.02040422411384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1970387975.9549999</c:v>
                </c:pt>
                <c:pt idx="1">
                  <c:v>592482202.21917844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1976922966.905</c:v>
                </c:pt>
                <c:pt idx="1">
                  <c:v>2471096688.2877784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3.8565280654367214E-2"/>
                  <c:y val="-2.2938425381835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-9.3838023243715804E-2"/>
                  <c:y val="3.660848346441654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6534990.9500000002</c:v>
                </c:pt>
                <c:pt idx="1">
                  <c:v>1878614486.0685999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1432681.34</c:v>
                </c:pt>
                <c:pt idx="1">
                  <c:v>461434329.51999998</c:v>
                </c:pt>
                <c:pt idx="2">
                  <c:v>462867010.85999995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2187350.6100000003</c:v>
                </c:pt>
                <c:pt idx="1">
                  <c:v>548725449.90999961</c:v>
                </c:pt>
                <c:pt idx="2">
                  <c:v>550912800.51999962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1432681.34</c:v>
                </c:pt>
                <c:pt idx="1">
                  <c:v>227791052.06999999</c:v>
                </c:pt>
                <c:pt idx="2">
                  <c:v>229223733.41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2187350.6100000003</c:v>
                </c:pt>
                <c:pt idx="1">
                  <c:v>219431345.39734244</c:v>
                </c:pt>
                <c:pt idx="2">
                  <c:v>221618696.00734246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5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AGOSTO 2024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Agosto 2024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Agosto 2023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74518" y="8531720"/>
          <a:ext cx="9811616" cy="349518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676275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7550" y="0"/>
          <a:ext cx="32575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Agosto 2024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Enero-Agosto 2024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Enero-Agosto 2024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Enero-Agosto 2024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Enero-Agosto 2024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EDFFEE74-A69A-49B1-904A-6A555281B951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Advfinsa, Plusbursátil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3F1D30-44EC-46B6-93C9-AFB66EADC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8FC93192-75DC-421E-941E-E74A65049052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64D659CA-8E63-455D-B50F-1AFFF84D6349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B04ECCCF-D083-4DD6-A51A-34D033A0A6C9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Másvalores, Probrokers, Picaval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0</xdr:rowOff>
    </xdr:from>
    <xdr:to>
      <xdr:col>14</xdr:col>
      <xdr:colOff>1447799</xdr:colOff>
      <xdr:row>0</xdr:row>
      <xdr:rowOff>965205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9652E0-CA54-4100-84AD-7FF050357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384368" cy="96520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608C997F-215C-4B2A-A301-3EB4E1B4981A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0</xdr:rowOff>
    </xdr:from>
    <xdr:ext cx="3403418" cy="969015"/>
    <xdr:pic>
      <xdr:nvPicPr>
        <xdr:cNvPr id="5" name="Imagen 4">
          <a:extLst>
            <a:ext uri="{FF2B5EF4-FFF2-40B4-BE49-F238E27FC236}">
              <a16:creationId xmlns:a16="http://schemas.microsoft.com/office/drawing/2014/main" id="{546C403B-2162-49A7-9511-2FAEC0ABE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403418" cy="969015"/>
        </a:xfrm>
        <a:prstGeom prst="rect">
          <a:avLst/>
        </a:prstGeom>
      </xdr:spPr>
    </xdr:pic>
    <xdr:clientData/>
  </xdr:oneCellAnchor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6" name="AutoShape 41">
          <a:extLst>
            <a:ext uri="{FF2B5EF4-FFF2-40B4-BE49-F238E27FC236}">
              <a16:creationId xmlns:a16="http://schemas.microsoft.com/office/drawing/2014/main" id="{FFED4F35-4B2A-43E3-A4FC-9BBDFF3BE31D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796796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Probrokers y Advfinsa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año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13607</xdr:rowOff>
    </xdr:from>
    <xdr:ext cx="3388178" cy="965205"/>
    <xdr:pic>
      <xdr:nvPicPr>
        <xdr:cNvPr id="7" name="Imagen 6">
          <a:extLst>
            <a:ext uri="{FF2B5EF4-FFF2-40B4-BE49-F238E27FC236}">
              <a16:creationId xmlns:a16="http://schemas.microsoft.com/office/drawing/2014/main" id="{2CCA07AE-C377-4083-BF3B-564826A9F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13607"/>
          <a:ext cx="3388178" cy="965205"/>
        </a:xfrm>
        <a:prstGeom prst="rect">
          <a:avLst/>
        </a:prstGeom>
      </xdr:spPr>
    </xdr:pic>
    <xdr:clientData/>
  </xdr:one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7</xdr:col>
      <xdr:colOff>639066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352145"/>
          <a:ext cx="12758809" cy="5256877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/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R71"/>
  <sheetViews>
    <sheetView showGridLines="0" zoomScale="55" zoomScaleNormal="55" workbookViewId="0">
      <selection activeCell="C16" sqref="C16"/>
    </sheetView>
  </sheetViews>
  <sheetFormatPr baseColWidth="10" defaultColWidth="11.5546875" defaultRowHeight="19.8" x14ac:dyDescent="0.3"/>
  <cols>
    <col min="1" max="1" width="0.6640625" style="4" customWidth="1"/>
    <col min="2" max="2" width="34.6640625" style="4" customWidth="1"/>
    <col min="3" max="4" width="29" style="4" customWidth="1"/>
    <col min="5" max="5" width="11.44140625" style="4" hidden="1" customWidth="1"/>
    <col min="6" max="6" width="22.6640625" style="4" customWidth="1"/>
    <col min="7" max="7" width="24" style="4" customWidth="1"/>
    <col min="8" max="8" width="48.5546875" style="5" customWidth="1"/>
    <col min="9" max="9" width="11.5546875" style="5"/>
    <col min="10" max="10" width="17.109375" style="5" bestFit="1" customWidth="1"/>
    <col min="11" max="11" width="15.33203125" style="5" customWidth="1"/>
    <col min="12" max="18" width="11.5546875" style="399"/>
    <col min="19" max="16384" width="11.5546875" style="4"/>
  </cols>
  <sheetData>
    <row r="1" spans="1:18" ht="73.5" customHeight="1" x14ac:dyDescent="0.3">
      <c r="B1" s="425" t="s">
        <v>320</v>
      </c>
      <c r="C1" s="426"/>
      <c r="D1" s="35"/>
      <c r="E1" s="35"/>
      <c r="F1" s="35"/>
      <c r="G1" s="52"/>
    </row>
    <row r="2" spans="1:18" ht="9.75" customHeight="1" x14ac:dyDescent="0.3">
      <c r="B2" s="427" t="s">
        <v>0</v>
      </c>
      <c r="C2" s="428"/>
      <c r="D2" s="428"/>
      <c r="E2" s="428"/>
      <c r="F2" s="428"/>
      <c r="G2" s="429"/>
    </row>
    <row r="3" spans="1:18" s="5" customFormat="1" ht="23.25" customHeight="1" x14ac:dyDescent="0.3">
      <c r="B3" s="427"/>
      <c r="C3" s="428"/>
      <c r="D3" s="428"/>
      <c r="E3" s="428"/>
      <c r="F3" s="428"/>
      <c r="G3" s="429"/>
      <c r="H3" s="401"/>
      <c r="L3" s="399"/>
      <c r="M3" s="399"/>
      <c r="N3" s="399"/>
      <c r="O3" s="399"/>
      <c r="P3" s="399"/>
      <c r="Q3" s="399"/>
      <c r="R3" s="399"/>
    </row>
    <row r="4" spans="1:18" s="6" customFormat="1" ht="68.400000000000006" customHeight="1" x14ac:dyDescent="0.3">
      <c r="B4" s="433" t="s">
        <v>319</v>
      </c>
      <c r="C4" s="434"/>
      <c r="D4" s="434"/>
      <c r="E4" s="434"/>
      <c r="F4" s="434"/>
      <c r="G4" s="435"/>
      <c r="L4" s="400"/>
      <c r="M4" s="400"/>
      <c r="N4" s="400"/>
      <c r="O4" s="400"/>
      <c r="P4" s="400"/>
      <c r="Q4" s="400"/>
      <c r="R4" s="400"/>
    </row>
    <row r="5" spans="1:18" s="6" customFormat="1" ht="68.400000000000006" customHeight="1" x14ac:dyDescent="0.3">
      <c r="B5" s="436"/>
      <c r="C5" s="437"/>
      <c r="D5" s="437"/>
      <c r="E5" s="437"/>
      <c r="F5" s="437"/>
      <c r="G5" s="438"/>
      <c r="L5" s="400"/>
      <c r="M5" s="400"/>
      <c r="N5" s="400"/>
      <c r="O5" s="400"/>
      <c r="P5" s="400"/>
      <c r="Q5" s="400"/>
      <c r="R5" s="400"/>
    </row>
    <row r="6" spans="1:18" s="5" customFormat="1" x14ac:dyDescent="0.3">
      <c r="B6" s="13" t="s">
        <v>318</v>
      </c>
      <c r="C6" s="14"/>
      <c r="D6" s="14"/>
      <c r="E6" s="14"/>
      <c r="F6" s="15"/>
      <c r="G6" s="16"/>
      <c r="H6" s="402"/>
      <c r="L6" s="399"/>
      <c r="M6" s="399"/>
      <c r="N6" s="399"/>
      <c r="O6" s="399"/>
      <c r="P6" s="399"/>
      <c r="Q6" s="399"/>
      <c r="R6" s="399"/>
    </row>
    <row r="7" spans="1:18" s="5" customFormat="1" x14ac:dyDescent="0.3">
      <c r="A7" s="36"/>
      <c r="B7" s="430" t="s">
        <v>1</v>
      </c>
      <c r="C7" s="431"/>
      <c r="D7" s="431"/>
      <c r="E7" s="431"/>
      <c r="F7" s="431"/>
      <c r="G7" s="432"/>
      <c r="H7" s="402"/>
      <c r="L7" s="399"/>
      <c r="M7" s="399"/>
      <c r="N7" s="399"/>
      <c r="O7" s="399"/>
      <c r="P7" s="399"/>
      <c r="Q7" s="399"/>
      <c r="R7" s="399"/>
    </row>
    <row r="8" spans="1:18" s="5" customFormat="1" x14ac:dyDescent="0.3">
      <c r="A8" s="36"/>
      <c r="B8" s="430" t="s">
        <v>2</v>
      </c>
      <c r="C8" s="431"/>
      <c r="D8" s="431"/>
      <c r="E8" s="431"/>
      <c r="F8" s="431"/>
      <c r="G8" s="432"/>
      <c r="H8" s="402"/>
      <c r="L8" s="399"/>
      <c r="M8" s="399"/>
      <c r="N8" s="399"/>
      <c r="O8" s="399"/>
      <c r="P8" s="399"/>
      <c r="Q8" s="399"/>
      <c r="R8" s="399"/>
    </row>
    <row r="9" spans="1:18" s="5" customFormat="1" x14ac:dyDescent="0.3">
      <c r="A9" s="36"/>
      <c r="B9" s="430" t="s">
        <v>317</v>
      </c>
      <c r="C9" s="431"/>
      <c r="D9" s="431"/>
      <c r="E9" s="431"/>
      <c r="F9" s="431"/>
      <c r="G9" s="432"/>
      <c r="H9" s="402"/>
      <c r="L9" s="399"/>
      <c r="M9" s="399"/>
      <c r="N9" s="399"/>
      <c r="O9" s="399"/>
      <c r="P9" s="399"/>
      <c r="Q9" s="399"/>
      <c r="R9" s="399"/>
    </row>
    <row r="10" spans="1:18" s="5" customFormat="1" x14ac:dyDescent="0.3">
      <c r="A10" s="36"/>
      <c r="B10" s="439" t="s">
        <v>3</v>
      </c>
      <c r="C10" s="440"/>
      <c r="D10" s="440"/>
      <c r="E10" s="440"/>
      <c r="F10" s="440"/>
      <c r="G10" s="441"/>
      <c r="H10" s="402"/>
      <c r="L10" s="399"/>
      <c r="M10" s="399"/>
      <c r="N10" s="399"/>
      <c r="O10" s="399"/>
      <c r="P10" s="399"/>
      <c r="Q10" s="399"/>
      <c r="R10" s="399"/>
    </row>
    <row r="11" spans="1:18" s="5" customFormat="1" x14ac:dyDescent="0.3">
      <c r="A11" s="36"/>
      <c r="B11" s="37"/>
      <c r="C11" s="38"/>
      <c r="D11" s="39"/>
      <c r="E11" s="38"/>
      <c r="F11" s="38"/>
      <c r="G11" s="40"/>
      <c r="H11" s="403"/>
      <c r="L11" s="399"/>
      <c r="M11" s="399"/>
      <c r="N11" s="399"/>
      <c r="O11" s="399"/>
      <c r="P11" s="399"/>
      <c r="Q11" s="399"/>
      <c r="R11" s="399"/>
    </row>
    <row r="12" spans="1:18" s="5" customFormat="1" ht="24" x14ac:dyDescent="0.3">
      <c r="A12" s="36"/>
      <c r="B12" s="41"/>
      <c r="C12" s="42" t="s">
        <v>4</v>
      </c>
      <c r="D12" s="42" t="s">
        <v>4</v>
      </c>
      <c r="E12" s="42"/>
      <c r="F12" s="42" t="s">
        <v>5</v>
      </c>
      <c r="G12" s="43" t="s">
        <v>6</v>
      </c>
      <c r="H12" s="404"/>
      <c r="L12" s="399"/>
      <c r="M12" s="399"/>
      <c r="N12" s="399"/>
      <c r="O12" s="399"/>
      <c r="P12" s="399"/>
      <c r="Q12" s="399"/>
      <c r="R12" s="399"/>
    </row>
    <row r="13" spans="1:18" s="5" customFormat="1" ht="24" x14ac:dyDescent="0.3">
      <c r="A13" s="36"/>
      <c r="B13" s="41"/>
      <c r="C13" s="44" t="s">
        <v>7</v>
      </c>
      <c r="D13" s="42" t="s">
        <v>8</v>
      </c>
      <c r="E13" s="45"/>
      <c r="F13" s="44" t="s">
        <v>9</v>
      </c>
      <c r="G13" s="46" t="s">
        <v>10</v>
      </c>
      <c r="H13" s="405"/>
      <c r="L13" s="399"/>
      <c r="M13" s="399"/>
      <c r="N13" s="399"/>
      <c r="O13" s="399"/>
      <c r="P13" s="399"/>
      <c r="Q13" s="399"/>
      <c r="R13" s="399"/>
    </row>
    <row r="14" spans="1:18" s="5" customFormat="1" ht="24" customHeight="1" x14ac:dyDescent="0.3">
      <c r="A14" s="36"/>
      <c r="B14" s="47" t="s">
        <v>11</v>
      </c>
      <c r="C14" s="48">
        <v>1432681.34</v>
      </c>
      <c r="D14" s="48">
        <v>2187350.6100000003</v>
      </c>
      <c r="E14" s="49"/>
      <c r="F14" s="50">
        <f>SUM(C14:E14)</f>
        <v>3620031.95</v>
      </c>
      <c r="G14" s="180">
        <f>+C14/F14</f>
        <v>0.39576483295955439</v>
      </c>
      <c r="H14" s="406"/>
      <c r="I14" s="407"/>
      <c r="J14" s="408"/>
      <c r="L14" s="399"/>
      <c r="M14" s="399"/>
      <c r="N14" s="399"/>
      <c r="O14" s="399"/>
      <c r="P14" s="399"/>
      <c r="Q14" s="399"/>
      <c r="R14" s="399"/>
    </row>
    <row r="15" spans="1:18" s="5" customFormat="1" ht="24" x14ac:dyDescent="0.3">
      <c r="A15" s="36"/>
      <c r="B15" s="47" t="s">
        <v>12</v>
      </c>
      <c r="C15" s="48">
        <v>461434329.51999998</v>
      </c>
      <c r="D15" s="48">
        <v>548725449.90999961</v>
      </c>
      <c r="E15" s="50"/>
      <c r="F15" s="50">
        <f>SUM(C15:E15)</f>
        <v>1010159779.4299996</v>
      </c>
      <c r="G15" s="180">
        <f>+C15/F15</f>
        <v>0.45679340923707379</v>
      </c>
      <c r="H15" s="406"/>
      <c r="J15" s="409"/>
      <c r="L15" s="399"/>
      <c r="M15" s="399"/>
      <c r="N15" s="399"/>
      <c r="O15" s="399"/>
      <c r="P15" s="399"/>
      <c r="Q15" s="399"/>
      <c r="R15" s="399"/>
    </row>
    <row r="16" spans="1:18" s="5" customFormat="1" ht="24" customHeight="1" x14ac:dyDescent="0.3">
      <c r="A16" s="36"/>
      <c r="B16" s="51" t="s">
        <v>13</v>
      </c>
      <c r="C16" s="48">
        <f>+C14+C15</f>
        <v>462867010.85999995</v>
      </c>
      <c r="D16" s="48">
        <f>+D14+D15</f>
        <v>550912800.51999962</v>
      </c>
      <c r="E16" s="48"/>
      <c r="F16" s="50">
        <f>SUM(F14:F15)</f>
        <v>1013779811.3799996</v>
      </c>
      <c r="G16" s="180">
        <f>+C16/F16</f>
        <v>0.4565754867715564</v>
      </c>
      <c r="H16" s="406"/>
      <c r="J16" s="410"/>
      <c r="L16" s="399"/>
      <c r="M16" s="399"/>
      <c r="N16" s="399"/>
      <c r="O16" s="399"/>
      <c r="P16" s="399"/>
      <c r="Q16" s="399"/>
      <c r="R16" s="399"/>
    </row>
    <row r="17" spans="2:18" s="5" customFormat="1" ht="24" x14ac:dyDescent="0.3">
      <c r="B17" s="22"/>
      <c r="C17" s="48"/>
      <c r="D17" s="17"/>
      <c r="E17" s="9"/>
      <c r="F17" s="10"/>
      <c r="G17" s="23"/>
      <c r="H17" s="411"/>
      <c r="L17" s="399"/>
      <c r="M17" s="399"/>
      <c r="N17" s="399"/>
      <c r="O17" s="399"/>
      <c r="P17" s="399"/>
      <c r="Q17" s="399"/>
      <c r="R17" s="399"/>
    </row>
    <row r="18" spans="2:18" s="5" customFormat="1" ht="24" x14ac:dyDescent="0.3">
      <c r="B18" s="8"/>
      <c r="C18" s="9"/>
      <c r="D18" s="17"/>
      <c r="E18" s="9"/>
      <c r="F18" s="10"/>
      <c r="G18" s="10"/>
      <c r="H18" s="411"/>
      <c r="L18" s="399"/>
      <c r="M18" s="399"/>
      <c r="N18" s="399"/>
      <c r="O18" s="399"/>
      <c r="P18" s="399"/>
      <c r="Q18" s="399"/>
      <c r="R18" s="399"/>
    </row>
    <row r="19" spans="2:18" s="5" customFormat="1" ht="24" x14ac:dyDescent="0.3">
      <c r="B19" s="8"/>
      <c r="C19" s="9"/>
      <c r="D19" s="17"/>
      <c r="E19" s="9"/>
      <c r="F19" s="10"/>
      <c r="G19" s="10"/>
      <c r="H19" s="411"/>
      <c r="L19" s="399"/>
      <c r="M19" s="399"/>
      <c r="N19" s="399"/>
      <c r="O19" s="399"/>
      <c r="P19" s="399"/>
      <c r="Q19" s="399"/>
      <c r="R19" s="399"/>
    </row>
    <row r="20" spans="2:18" s="5" customFormat="1" ht="24" x14ac:dyDescent="0.3">
      <c r="B20" s="8"/>
      <c r="C20" s="9"/>
      <c r="D20" s="17"/>
      <c r="E20" s="9"/>
      <c r="F20" s="10"/>
      <c r="G20" s="10"/>
      <c r="H20" s="411"/>
      <c r="L20" s="399"/>
      <c r="M20" s="399"/>
      <c r="N20" s="399"/>
      <c r="O20" s="399"/>
      <c r="P20" s="399"/>
      <c r="Q20" s="399"/>
      <c r="R20" s="399"/>
    </row>
    <row r="21" spans="2:18" s="5" customFormat="1" ht="24" x14ac:dyDescent="0.3">
      <c r="B21" s="8"/>
      <c r="C21" s="9"/>
      <c r="D21" s="17"/>
      <c r="E21" s="9"/>
      <c r="F21" s="10"/>
      <c r="G21" s="10"/>
      <c r="H21" s="411"/>
      <c r="L21" s="399"/>
      <c r="M21" s="399"/>
      <c r="N21" s="399"/>
      <c r="O21" s="399"/>
      <c r="P21" s="399"/>
      <c r="Q21" s="399"/>
      <c r="R21" s="399"/>
    </row>
    <row r="22" spans="2:18" s="5" customFormat="1" ht="24" x14ac:dyDescent="0.3">
      <c r="B22" s="8"/>
      <c r="C22" s="9"/>
      <c r="D22" s="9"/>
      <c r="E22" s="9"/>
      <c r="F22" s="10"/>
      <c r="G22" s="10"/>
      <c r="H22" s="411"/>
      <c r="L22" s="399"/>
      <c r="M22" s="399"/>
      <c r="N22" s="399"/>
      <c r="O22" s="399"/>
      <c r="P22" s="399"/>
      <c r="Q22" s="399"/>
      <c r="R22" s="399"/>
    </row>
    <row r="23" spans="2:18" s="5" customFormat="1" ht="24" x14ac:dyDescent="0.3">
      <c r="B23" s="11"/>
      <c r="C23" s="11"/>
      <c r="D23" s="11"/>
      <c r="E23" s="11"/>
      <c r="F23" s="10"/>
      <c r="G23" s="10"/>
      <c r="H23" s="411"/>
      <c r="I23" s="176"/>
      <c r="J23" s="177" t="s">
        <v>14</v>
      </c>
      <c r="K23" s="177" t="s">
        <v>15</v>
      </c>
      <c r="L23" s="399"/>
      <c r="M23" s="399"/>
      <c r="N23" s="399"/>
      <c r="O23" s="399"/>
      <c r="P23" s="399"/>
      <c r="Q23" s="399"/>
      <c r="R23" s="399"/>
    </row>
    <row r="24" spans="2:18" s="5" customFormat="1" ht="24" x14ac:dyDescent="0.3">
      <c r="B24" s="11"/>
      <c r="C24" s="11"/>
      <c r="D24" s="11"/>
      <c r="E24" s="11"/>
      <c r="F24" s="10"/>
      <c r="G24" s="10"/>
      <c r="H24" s="411"/>
      <c r="I24" s="176" t="s">
        <v>11</v>
      </c>
      <c r="J24" s="178">
        <f>C14</f>
        <v>1432681.34</v>
      </c>
      <c r="K24" s="178">
        <f>D14</f>
        <v>2187350.6100000003</v>
      </c>
      <c r="L24" s="399"/>
      <c r="M24" s="399"/>
      <c r="N24" s="399"/>
      <c r="O24" s="399"/>
      <c r="P24" s="399"/>
      <c r="Q24" s="399"/>
      <c r="R24" s="399"/>
    </row>
    <row r="25" spans="2:18" s="5" customFormat="1" ht="24" x14ac:dyDescent="0.3">
      <c r="B25" s="11"/>
      <c r="C25" s="11"/>
      <c r="D25" s="11"/>
      <c r="E25" s="11"/>
      <c r="F25" s="10"/>
      <c r="G25" s="10"/>
      <c r="H25" s="411"/>
      <c r="I25" s="176" t="s">
        <v>12</v>
      </c>
      <c r="J25" s="178">
        <f t="shared" ref="J25:K26" si="0">C15</f>
        <v>461434329.51999998</v>
      </c>
      <c r="K25" s="178">
        <f t="shared" si="0"/>
        <v>548725449.90999961</v>
      </c>
      <c r="L25" s="399"/>
      <c r="M25" s="399"/>
      <c r="N25" s="399"/>
      <c r="O25" s="399"/>
      <c r="P25" s="399"/>
      <c r="Q25" s="399"/>
      <c r="R25" s="399"/>
    </row>
    <row r="26" spans="2:18" s="5" customFormat="1" ht="24" x14ac:dyDescent="0.3">
      <c r="B26" s="11"/>
      <c r="C26" s="11"/>
      <c r="D26" s="11"/>
      <c r="E26" s="11"/>
      <c r="F26" s="10"/>
      <c r="G26" s="10"/>
      <c r="H26" s="411"/>
      <c r="I26" s="176" t="s">
        <v>13</v>
      </c>
      <c r="J26" s="178">
        <f t="shared" si="0"/>
        <v>462867010.85999995</v>
      </c>
      <c r="K26" s="178">
        <f t="shared" si="0"/>
        <v>550912800.51999962</v>
      </c>
      <c r="L26" s="399"/>
      <c r="M26" s="399"/>
      <c r="N26" s="399"/>
      <c r="O26" s="399"/>
      <c r="P26" s="399"/>
      <c r="Q26" s="399"/>
      <c r="R26" s="399"/>
    </row>
    <row r="27" spans="2:18" s="5" customFormat="1" ht="24" x14ac:dyDescent="0.3">
      <c r="B27" s="12"/>
      <c r="C27" s="11"/>
      <c r="D27" s="11"/>
      <c r="E27" s="11"/>
      <c r="F27" s="10"/>
      <c r="G27" s="10"/>
      <c r="H27" s="411"/>
      <c r="L27" s="399"/>
      <c r="M27" s="399"/>
      <c r="N27" s="399"/>
      <c r="O27" s="399"/>
      <c r="P27" s="399"/>
      <c r="Q27" s="399"/>
      <c r="R27" s="399"/>
    </row>
    <row r="28" spans="2:18" s="5" customFormat="1" ht="24" x14ac:dyDescent="0.3">
      <c r="B28" s="12"/>
      <c r="C28" s="11"/>
      <c r="D28" s="11"/>
      <c r="E28" s="11"/>
      <c r="F28" s="10"/>
      <c r="G28" s="10"/>
      <c r="H28" s="411"/>
      <c r="J28" s="412"/>
      <c r="L28" s="399"/>
      <c r="M28" s="399"/>
      <c r="N28" s="399"/>
      <c r="O28" s="399"/>
      <c r="P28" s="399"/>
      <c r="Q28" s="399"/>
      <c r="R28" s="399"/>
    </row>
    <row r="29" spans="2:18" s="5" customFormat="1" ht="24" x14ac:dyDescent="0.3">
      <c r="B29" s="12"/>
      <c r="C29" s="11"/>
      <c r="D29" s="11"/>
      <c r="E29" s="11"/>
      <c r="F29" s="10"/>
      <c r="G29" s="10"/>
      <c r="H29" s="411"/>
      <c r="J29" s="412"/>
      <c r="L29" s="399"/>
      <c r="M29" s="399"/>
      <c r="N29" s="399"/>
      <c r="O29" s="399"/>
      <c r="P29" s="399"/>
      <c r="Q29" s="399"/>
      <c r="R29" s="399"/>
    </row>
    <row r="30" spans="2:18" s="5" customFormat="1" ht="24" x14ac:dyDescent="0.3">
      <c r="B30" s="12"/>
      <c r="C30" s="11"/>
      <c r="D30" s="11"/>
      <c r="E30" s="11"/>
      <c r="F30" s="10"/>
      <c r="G30" s="10"/>
      <c r="H30" s="411"/>
      <c r="L30" s="399"/>
      <c r="M30" s="399"/>
      <c r="N30" s="399"/>
      <c r="O30" s="399"/>
      <c r="P30" s="399"/>
      <c r="Q30" s="399"/>
      <c r="R30" s="399"/>
    </row>
    <row r="31" spans="2:18" s="5" customFormat="1" ht="24" x14ac:dyDescent="0.3">
      <c r="B31" s="12"/>
      <c r="C31" s="11"/>
      <c r="D31" s="11"/>
      <c r="E31" s="11"/>
      <c r="F31" s="10"/>
      <c r="G31" s="10"/>
      <c r="H31" s="411"/>
      <c r="L31" s="399"/>
      <c r="M31" s="399"/>
      <c r="N31" s="399"/>
      <c r="O31" s="399"/>
      <c r="P31" s="399"/>
      <c r="Q31" s="399"/>
      <c r="R31" s="399"/>
    </row>
    <row r="32" spans="2:18" s="5" customFormat="1" ht="24" x14ac:dyDescent="0.3">
      <c r="B32" s="12"/>
      <c r="C32" s="11"/>
      <c r="D32" s="11"/>
      <c r="E32" s="11"/>
      <c r="F32" s="10"/>
      <c r="G32" s="10"/>
      <c r="H32" s="411"/>
      <c r="L32" s="399"/>
      <c r="M32" s="399"/>
      <c r="N32" s="399"/>
      <c r="O32" s="399"/>
      <c r="P32" s="399"/>
      <c r="Q32" s="399"/>
      <c r="R32" s="399"/>
    </row>
    <row r="33" spans="2:18" s="5" customFormat="1" ht="24" x14ac:dyDescent="0.3">
      <c r="B33" s="12"/>
      <c r="C33" s="11"/>
      <c r="D33" s="11"/>
      <c r="E33" s="11"/>
      <c r="F33" s="10"/>
      <c r="G33" s="10"/>
      <c r="H33" s="411"/>
      <c r="L33" s="399"/>
      <c r="M33" s="399"/>
      <c r="N33" s="399"/>
      <c r="O33" s="399"/>
      <c r="P33" s="399"/>
      <c r="Q33" s="399"/>
      <c r="R33" s="399"/>
    </row>
    <row r="34" spans="2:18" s="5" customFormat="1" x14ac:dyDescent="0.3">
      <c r="B34" s="18"/>
      <c r="C34" s="19"/>
      <c r="D34" s="19"/>
      <c r="E34" s="19"/>
      <c r="F34" s="20"/>
      <c r="G34" s="21"/>
      <c r="H34" s="413"/>
      <c r="L34" s="399"/>
      <c r="M34" s="399"/>
      <c r="N34" s="399"/>
      <c r="O34" s="399"/>
      <c r="P34" s="399"/>
      <c r="Q34" s="399"/>
      <c r="R34" s="399"/>
    </row>
    <row r="35" spans="2:18" s="5" customFormat="1" x14ac:dyDescent="0.3">
      <c r="B35" s="430" t="s">
        <v>16</v>
      </c>
      <c r="C35" s="431"/>
      <c r="D35" s="431"/>
      <c r="E35" s="431"/>
      <c r="F35" s="431"/>
      <c r="G35" s="432"/>
      <c r="H35" s="413"/>
      <c r="J35" s="414"/>
      <c r="L35" s="399"/>
      <c r="M35" s="399"/>
      <c r="N35" s="399"/>
      <c r="O35" s="399"/>
      <c r="P35" s="399"/>
      <c r="Q35" s="399"/>
      <c r="R35" s="399"/>
    </row>
    <row r="36" spans="2:18" s="5" customFormat="1" x14ac:dyDescent="0.3">
      <c r="B36" s="430" t="s">
        <v>2</v>
      </c>
      <c r="C36" s="431"/>
      <c r="D36" s="431"/>
      <c r="E36" s="431"/>
      <c r="F36" s="431"/>
      <c r="G36" s="432"/>
      <c r="H36" s="413"/>
      <c r="L36" s="399"/>
      <c r="M36" s="399"/>
      <c r="N36" s="399"/>
      <c r="O36" s="399"/>
      <c r="P36" s="399"/>
      <c r="Q36" s="399"/>
      <c r="R36" s="399"/>
    </row>
    <row r="37" spans="2:18" s="5" customFormat="1" x14ac:dyDescent="0.3">
      <c r="B37" s="430" t="str">
        <f>+B9</f>
        <v>EN AGOSTO DE 2024</v>
      </c>
      <c r="C37" s="431"/>
      <c r="D37" s="431"/>
      <c r="E37" s="431"/>
      <c r="F37" s="431"/>
      <c r="G37" s="432"/>
      <c r="H37" s="413"/>
      <c r="L37" s="399"/>
      <c r="M37" s="399"/>
      <c r="N37" s="399"/>
      <c r="O37" s="399"/>
      <c r="P37" s="399"/>
      <c r="Q37" s="399"/>
      <c r="R37" s="399"/>
    </row>
    <row r="38" spans="2:18" s="5" customFormat="1" x14ac:dyDescent="0.3">
      <c r="B38" s="439" t="s">
        <v>17</v>
      </c>
      <c r="C38" s="440"/>
      <c r="D38" s="440"/>
      <c r="E38" s="440"/>
      <c r="F38" s="440"/>
      <c r="G38" s="441"/>
      <c r="H38" s="413"/>
      <c r="L38" s="399"/>
      <c r="M38" s="399"/>
      <c r="N38" s="399"/>
      <c r="O38" s="399"/>
      <c r="P38" s="399"/>
      <c r="Q38" s="399"/>
      <c r="R38" s="399"/>
    </row>
    <row r="39" spans="2:18" s="5" customFormat="1" x14ac:dyDescent="0.3">
      <c r="B39" s="53"/>
      <c r="C39" s="54"/>
      <c r="D39" s="55"/>
      <c r="E39" s="54"/>
      <c r="F39" s="54"/>
      <c r="G39" s="56"/>
      <c r="L39" s="399"/>
      <c r="M39" s="399"/>
      <c r="N39" s="399"/>
      <c r="O39" s="399"/>
      <c r="P39" s="399"/>
      <c r="Q39" s="399"/>
      <c r="R39" s="399"/>
    </row>
    <row r="40" spans="2:18" s="5" customFormat="1" ht="24" x14ac:dyDescent="0.3">
      <c r="B40" s="53"/>
      <c r="C40" s="57" t="s">
        <v>4</v>
      </c>
      <c r="D40" s="57" t="s">
        <v>4</v>
      </c>
      <c r="E40" s="57"/>
      <c r="F40" s="57" t="s">
        <v>5</v>
      </c>
      <c r="G40" s="58" t="s">
        <v>6</v>
      </c>
      <c r="H40" s="404"/>
      <c r="L40" s="399"/>
      <c r="M40" s="399"/>
      <c r="N40" s="399"/>
      <c r="O40" s="399"/>
      <c r="P40" s="399"/>
      <c r="Q40" s="399"/>
      <c r="R40" s="399"/>
    </row>
    <row r="41" spans="2:18" s="5" customFormat="1" ht="24" x14ac:dyDescent="0.3">
      <c r="B41" s="53"/>
      <c r="C41" s="59" t="s">
        <v>7</v>
      </c>
      <c r="D41" s="57" t="s">
        <v>8</v>
      </c>
      <c r="E41" s="60"/>
      <c r="F41" s="59" t="s">
        <v>9</v>
      </c>
      <c r="G41" s="61" t="s">
        <v>10</v>
      </c>
      <c r="H41" s="415"/>
      <c r="L41" s="399"/>
      <c r="M41" s="399"/>
      <c r="N41" s="399"/>
      <c r="O41" s="399"/>
      <c r="P41" s="399"/>
      <c r="Q41" s="399"/>
      <c r="R41" s="399"/>
    </row>
    <row r="42" spans="2:18" s="5" customFormat="1" ht="24" x14ac:dyDescent="0.3">
      <c r="B42" s="62" t="s">
        <v>11</v>
      </c>
      <c r="C42" s="85">
        <f>+C14</f>
        <v>1432681.34</v>
      </c>
      <c r="D42" s="86">
        <f>+D14</f>
        <v>2187350.6100000003</v>
      </c>
      <c r="E42" s="87"/>
      <c r="F42" s="88">
        <f>SUM(C42:E42)</f>
        <v>3620031.95</v>
      </c>
      <c r="G42" s="89">
        <f>C42/F42</f>
        <v>0.39576483295955439</v>
      </c>
      <c r="H42" s="416"/>
      <c r="L42" s="399"/>
      <c r="M42" s="399"/>
      <c r="N42" s="399"/>
      <c r="O42" s="399"/>
      <c r="P42" s="399"/>
      <c r="Q42" s="399"/>
      <c r="R42" s="399"/>
    </row>
    <row r="43" spans="2:18" s="5" customFormat="1" ht="24" x14ac:dyDescent="0.3">
      <c r="B43" s="62" t="s">
        <v>12</v>
      </c>
      <c r="C43" s="85">
        <f>+(458447466.82/2)-C14</f>
        <v>227791052.06999999</v>
      </c>
      <c r="D43" s="86">
        <v>219431345.39734244</v>
      </c>
      <c r="E43" s="88"/>
      <c r="F43" s="88">
        <f>SUM(C43:E43)</f>
        <v>447222397.46734244</v>
      </c>
      <c r="G43" s="89">
        <f>C43/F43</f>
        <v>0.50934625224496721</v>
      </c>
      <c r="H43" s="416"/>
      <c r="L43" s="399"/>
      <c r="M43" s="399"/>
      <c r="N43" s="399"/>
      <c r="O43" s="399"/>
      <c r="P43" s="399"/>
      <c r="Q43" s="399"/>
      <c r="R43" s="399"/>
    </row>
    <row r="44" spans="2:18" s="5" customFormat="1" ht="24" x14ac:dyDescent="0.3">
      <c r="B44" s="64" t="s">
        <v>13</v>
      </c>
      <c r="C44" s="85">
        <f>+C42+C43</f>
        <v>229223733.41</v>
      </c>
      <c r="D44" s="86">
        <f>+D42+D43</f>
        <v>221618696.00734246</v>
      </c>
      <c r="E44" s="86"/>
      <c r="F44" s="88">
        <f>SUM(F42:F43)</f>
        <v>450842429.41734242</v>
      </c>
      <c r="G44" s="89">
        <f>C44/F44</f>
        <v>0.50843425208723825</v>
      </c>
      <c r="H44" s="416"/>
      <c r="L44" s="399"/>
      <c r="M44" s="399"/>
      <c r="N44" s="399"/>
      <c r="O44" s="399"/>
      <c r="P44" s="399"/>
      <c r="Q44" s="399"/>
      <c r="R44" s="399"/>
    </row>
    <row r="45" spans="2:18" s="5" customFormat="1" ht="24" x14ac:dyDescent="0.3">
      <c r="B45" s="65"/>
      <c r="C45" s="66"/>
      <c r="D45" s="67"/>
      <c r="E45" s="67"/>
      <c r="F45" s="68"/>
      <c r="G45" s="69"/>
      <c r="H45" s="411"/>
      <c r="L45" s="399"/>
      <c r="M45" s="399"/>
      <c r="N45" s="399"/>
      <c r="O45" s="399"/>
      <c r="P45" s="399"/>
      <c r="Q45" s="399"/>
      <c r="R45" s="399"/>
    </row>
    <row r="46" spans="2:18" s="5" customFormat="1" ht="24" x14ac:dyDescent="0.3">
      <c r="B46" s="70"/>
      <c r="C46" s="63"/>
      <c r="D46" s="71"/>
      <c r="E46" s="71"/>
      <c r="F46" s="72"/>
      <c r="G46" s="72"/>
      <c r="H46" s="411"/>
      <c r="L46" s="399"/>
      <c r="M46" s="399"/>
      <c r="N46" s="399"/>
      <c r="O46" s="399"/>
      <c r="P46" s="399"/>
      <c r="Q46" s="399"/>
      <c r="R46" s="399"/>
    </row>
    <row r="47" spans="2:18" s="5" customFormat="1" ht="24" x14ac:dyDescent="0.3">
      <c r="B47" s="70"/>
      <c r="C47" s="63"/>
      <c r="D47" s="71"/>
      <c r="E47" s="71"/>
      <c r="F47" s="72"/>
      <c r="G47" s="72"/>
      <c r="H47" s="411"/>
      <c r="L47" s="399"/>
      <c r="M47" s="399"/>
      <c r="N47" s="399"/>
      <c r="O47" s="399"/>
      <c r="P47" s="399"/>
      <c r="Q47" s="399"/>
      <c r="R47" s="399"/>
    </row>
    <row r="48" spans="2:18" s="5" customFormat="1" ht="24" x14ac:dyDescent="0.3">
      <c r="B48" s="70"/>
      <c r="C48" s="63"/>
      <c r="D48" s="71"/>
      <c r="E48" s="71"/>
      <c r="F48" s="72"/>
      <c r="G48" s="72"/>
      <c r="H48" s="411"/>
      <c r="L48" s="399"/>
      <c r="M48" s="399"/>
      <c r="N48" s="399"/>
      <c r="O48" s="399"/>
      <c r="P48" s="399"/>
      <c r="Q48" s="399"/>
      <c r="R48" s="399"/>
    </row>
    <row r="49" spans="2:18" s="5" customFormat="1" ht="24" x14ac:dyDescent="0.3">
      <c r="B49" s="70"/>
      <c r="C49" s="63"/>
      <c r="D49" s="71"/>
      <c r="E49" s="71"/>
      <c r="F49" s="72"/>
      <c r="G49" s="72"/>
      <c r="H49" s="411"/>
      <c r="L49" s="399"/>
      <c r="M49" s="399"/>
      <c r="N49" s="399"/>
      <c r="O49" s="399"/>
      <c r="P49" s="399"/>
      <c r="Q49" s="399"/>
      <c r="R49" s="399"/>
    </row>
    <row r="50" spans="2:18" s="5" customFormat="1" ht="24" x14ac:dyDescent="0.3">
      <c r="B50" s="70"/>
      <c r="C50" s="71"/>
      <c r="D50" s="71"/>
      <c r="E50" s="71"/>
      <c r="F50" s="72"/>
      <c r="G50" s="72"/>
      <c r="H50" s="411"/>
      <c r="L50" s="399"/>
      <c r="M50" s="399"/>
      <c r="N50" s="399"/>
      <c r="O50" s="399"/>
      <c r="P50" s="399"/>
      <c r="Q50" s="399"/>
      <c r="R50" s="399"/>
    </row>
    <row r="51" spans="2:18" s="5" customFormat="1" ht="24" x14ac:dyDescent="0.3">
      <c r="B51" s="54"/>
      <c r="C51" s="54"/>
      <c r="D51" s="54"/>
      <c r="E51" s="54"/>
      <c r="F51" s="72"/>
      <c r="G51" s="72"/>
      <c r="H51" s="411"/>
      <c r="I51" s="179"/>
      <c r="J51" s="177" t="s">
        <v>14</v>
      </c>
      <c r="K51" s="177" t="s">
        <v>15</v>
      </c>
      <c r="L51" s="399"/>
      <c r="M51" s="399"/>
      <c r="N51" s="399"/>
      <c r="O51" s="399"/>
      <c r="P51" s="399"/>
      <c r="Q51" s="399"/>
      <c r="R51" s="399"/>
    </row>
    <row r="52" spans="2:18" s="5" customFormat="1" ht="24" x14ac:dyDescent="0.3">
      <c r="B52" s="54"/>
      <c r="C52" s="54"/>
      <c r="D52" s="54"/>
      <c r="E52" s="54"/>
      <c r="F52" s="72"/>
      <c r="G52" s="72"/>
      <c r="H52" s="411"/>
      <c r="I52" s="176" t="s">
        <v>11</v>
      </c>
      <c r="J52" s="178">
        <f>C42</f>
        <v>1432681.34</v>
      </c>
      <c r="K52" s="178">
        <f>D42</f>
        <v>2187350.6100000003</v>
      </c>
      <c r="L52" s="399"/>
      <c r="M52" s="399"/>
      <c r="N52" s="399"/>
      <c r="O52" s="399"/>
      <c r="P52" s="399"/>
      <c r="Q52" s="399"/>
      <c r="R52" s="399"/>
    </row>
    <row r="53" spans="2:18" s="5" customFormat="1" ht="24" x14ac:dyDescent="0.3">
      <c r="B53" s="54"/>
      <c r="C53" s="54"/>
      <c r="D53" s="54"/>
      <c r="E53" s="54"/>
      <c r="F53" s="72"/>
      <c r="G53" s="72"/>
      <c r="H53" s="411"/>
      <c r="I53" s="176" t="s">
        <v>12</v>
      </c>
      <c r="J53" s="178">
        <f>C43</f>
        <v>227791052.06999999</v>
      </c>
      <c r="K53" s="178">
        <f t="shared" ref="J53:K54" si="1">D43</f>
        <v>219431345.39734244</v>
      </c>
      <c r="L53" s="399"/>
      <c r="M53" s="399"/>
      <c r="N53" s="399"/>
      <c r="O53" s="399"/>
      <c r="P53" s="399"/>
      <c r="Q53" s="399"/>
      <c r="R53" s="399"/>
    </row>
    <row r="54" spans="2:18" s="5" customFormat="1" ht="24" x14ac:dyDescent="0.3">
      <c r="B54" s="54"/>
      <c r="C54" s="54"/>
      <c r="D54" s="54"/>
      <c r="E54" s="54"/>
      <c r="F54" s="72"/>
      <c r="G54" s="72"/>
      <c r="H54" s="411"/>
      <c r="I54" s="176" t="s">
        <v>13</v>
      </c>
      <c r="J54" s="178">
        <f t="shared" si="1"/>
        <v>229223733.41</v>
      </c>
      <c r="K54" s="178">
        <f t="shared" si="1"/>
        <v>221618696.00734246</v>
      </c>
      <c r="L54" s="399"/>
      <c r="M54" s="399"/>
      <c r="N54" s="399"/>
      <c r="O54" s="399"/>
      <c r="P54" s="399"/>
      <c r="Q54" s="399"/>
      <c r="R54" s="399"/>
    </row>
    <row r="55" spans="2:18" s="5" customFormat="1" ht="24" x14ac:dyDescent="0.3">
      <c r="B55" s="54"/>
      <c r="C55" s="54"/>
      <c r="D55" s="54"/>
      <c r="E55" s="54"/>
      <c r="F55" s="72"/>
      <c r="G55" s="72"/>
      <c r="H55" s="411"/>
      <c r="L55" s="399"/>
      <c r="M55" s="399"/>
      <c r="N55" s="399"/>
      <c r="O55" s="399"/>
      <c r="P55" s="399"/>
      <c r="Q55" s="399"/>
      <c r="R55" s="399"/>
    </row>
    <row r="56" spans="2:18" s="5" customFormat="1" ht="24" x14ac:dyDescent="0.3">
      <c r="B56" s="54"/>
      <c r="C56" s="54"/>
      <c r="D56" s="54"/>
      <c r="E56" s="54"/>
      <c r="F56" s="72"/>
      <c r="G56" s="72"/>
      <c r="H56" s="411"/>
      <c r="L56" s="399"/>
      <c r="M56" s="399"/>
      <c r="N56" s="399"/>
      <c r="O56" s="399"/>
      <c r="P56" s="399"/>
      <c r="Q56" s="399"/>
      <c r="R56" s="399"/>
    </row>
    <row r="57" spans="2:18" s="5" customFormat="1" ht="24" x14ac:dyDescent="0.3">
      <c r="B57" s="73"/>
      <c r="C57" s="54"/>
      <c r="D57" s="54"/>
      <c r="E57" s="54"/>
      <c r="F57" s="72"/>
      <c r="G57" s="72"/>
      <c r="H57" s="411"/>
      <c r="L57" s="399"/>
      <c r="M57" s="399"/>
      <c r="N57" s="399"/>
      <c r="O57" s="399"/>
      <c r="P57" s="399"/>
      <c r="Q57" s="399"/>
      <c r="R57" s="399"/>
    </row>
    <row r="58" spans="2:18" s="5" customFormat="1" ht="24" x14ac:dyDescent="0.3">
      <c r="B58" s="73"/>
      <c r="C58" s="54"/>
      <c r="D58" s="54"/>
      <c r="E58" s="54"/>
      <c r="F58" s="72"/>
      <c r="G58" s="72"/>
      <c r="H58" s="411"/>
      <c r="L58" s="399"/>
      <c r="M58" s="399"/>
      <c r="N58" s="399"/>
      <c r="O58" s="399"/>
      <c r="P58" s="399"/>
      <c r="Q58" s="399"/>
      <c r="R58" s="399"/>
    </row>
    <row r="59" spans="2:18" s="5" customFormat="1" ht="24" x14ac:dyDescent="0.3">
      <c r="B59" s="73"/>
      <c r="C59" s="54"/>
      <c r="D59" s="54"/>
      <c r="E59" s="54"/>
      <c r="F59" s="72"/>
      <c r="G59" s="72"/>
      <c r="H59" s="411"/>
      <c r="L59" s="399"/>
      <c r="M59" s="399"/>
      <c r="N59" s="399"/>
      <c r="O59" s="399"/>
      <c r="P59" s="399"/>
      <c r="Q59" s="399"/>
      <c r="R59" s="399"/>
    </row>
    <row r="60" spans="2:18" s="5" customFormat="1" ht="24" x14ac:dyDescent="0.3">
      <c r="B60" s="73"/>
      <c r="C60" s="54"/>
      <c r="D60" s="54"/>
      <c r="E60" s="54"/>
      <c r="F60" s="72"/>
      <c r="G60" s="72"/>
      <c r="H60" s="411"/>
      <c r="L60" s="399"/>
      <c r="M60" s="399"/>
      <c r="N60" s="399"/>
      <c r="O60" s="399"/>
      <c r="P60" s="399"/>
      <c r="Q60" s="399"/>
      <c r="R60" s="399"/>
    </row>
    <row r="61" spans="2:18" s="5" customFormat="1" ht="24" x14ac:dyDescent="0.3">
      <c r="B61" s="73"/>
      <c r="C61" s="54"/>
      <c r="D61" s="54"/>
      <c r="E61" s="54"/>
      <c r="F61" s="72"/>
      <c r="G61" s="72"/>
      <c r="H61" s="411"/>
      <c r="L61" s="399"/>
      <c r="M61" s="399"/>
      <c r="N61" s="399"/>
      <c r="O61" s="399"/>
      <c r="P61" s="399"/>
      <c r="Q61" s="399"/>
      <c r="R61" s="399"/>
    </row>
    <row r="62" spans="2:18" s="5" customFormat="1" ht="24" x14ac:dyDescent="0.3">
      <c r="B62" s="74"/>
      <c r="C62" s="75"/>
      <c r="D62" s="75"/>
      <c r="E62" s="75"/>
      <c r="F62" s="76"/>
      <c r="G62" s="77"/>
      <c r="H62" s="411"/>
      <c r="L62" s="399"/>
      <c r="M62" s="399"/>
      <c r="N62" s="399"/>
      <c r="O62" s="399"/>
      <c r="P62" s="399"/>
      <c r="Q62" s="399"/>
      <c r="R62" s="399"/>
    </row>
    <row r="63" spans="2:18" s="5" customFormat="1" ht="24" x14ac:dyDescent="0.3">
      <c r="B63" s="78" t="s">
        <v>18</v>
      </c>
      <c r="C63" s="71"/>
      <c r="D63" s="71"/>
      <c r="E63" s="71"/>
      <c r="F63" s="72"/>
      <c r="G63" s="79"/>
      <c r="H63" s="411"/>
      <c r="L63" s="399"/>
      <c r="M63" s="399"/>
      <c r="N63" s="399"/>
      <c r="O63" s="399"/>
      <c r="P63" s="399"/>
      <c r="Q63" s="399"/>
      <c r="R63" s="399"/>
    </row>
    <row r="64" spans="2:18" s="5" customFormat="1" ht="24" x14ac:dyDescent="0.3">
      <c r="B64" s="78" t="s">
        <v>19</v>
      </c>
      <c r="C64" s="71"/>
      <c r="D64" s="71"/>
      <c r="E64" s="71"/>
      <c r="F64" s="72"/>
      <c r="G64" s="79"/>
      <c r="H64" s="411"/>
      <c r="L64" s="399"/>
      <c r="M64" s="399"/>
      <c r="N64" s="399"/>
      <c r="O64" s="399"/>
      <c r="P64" s="399"/>
      <c r="Q64" s="399"/>
      <c r="R64" s="399"/>
    </row>
    <row r="65" spans="2:18" s="5" customFormat="1" ht="24" x14ac:dyDescent="0.3">
      <c r="B65" s="78" t="s">
        <v>20</v>
      </c>
      <c r="C65" s="71"/>
      <c r="D65" s="71"/>
      <c r="E65" s="71"/>
      <c r="F65" s="72"/>
      <c r="G65" s="79"/>
      <c r="H65" s="411"/>
      <c r="L65" s="399"/>
      <c r="M65" s="399"/>
      <c r="N65" s="399"/>
      <c r="O65" s="399"/>
      <c r="P65" s="399"/>
      <c r="Q65" s="399"/>
      <c r="R65" s="399"/>
    </row>
    <row r="66" spans="2:18" s="5" customFormat="1" ht="24" x14ac:dyDescent="0.3">
      <c r="B66" s="78" t="s">
        <v>21</v>
      </c>
      <c r="C66" s="71"/>
      <c r="D66" s="71"/>
      <c r="E66" s="71"/>
      <c r="F66" s="72"/>
      <c r="G66" s="79"/>
      <c r="H66" s="411"/>
      <c r="L66" s="399"/>
      <c r="M66" s="399"/>
      <c r="N66" s="399"/>
      <c r="O66" s="399"/>
      <c r="P66" s="399"/>
      <c r="Q66" s="399"/>
      <c r="R66" s="399"/>
    </row>
    <row r="67" spans="2:18" s="5" customFormat="1" ht="24" x14ac:dyDescent="0.3">
      <c r="B67" s="78" t="s">
        <v>22</v>
      </c>
      <c r="C67" s="71"/>
      <c r="D67" s="71"/>
      <c r="E67" s="71"/>
      <c r="F67" s="72"/>
      <c r="G67" s="79"/>
      <c r="H67" s="411"/>
      <c r="L67" s="399"/>
      <c r="M67" s="399"/>
      <c r="N67" s="399"/>
      <c r="O67" s="399"/>
      <c r="P67" s="399"/>
      <c r="Q67" s="399"/>
      <c r="R67" s="399"/>
    </row>
    <row r="68" spans="2:18" s="5" customFormat="1" ht="24" x14ac:dyDescent="0.3">
      <c r="B68" s="78" t="s">
        <v>23</v>
      </c>
      <c r="C68" s="71"/>
      <c r="D68" s="71"/>
      <c r="E68" s="71"/>
      <c r="F68" s="72"/>
      <c r="G68" s="79"/>
      <c r="H68" s="411"/>
      <c r="L68" s="399"/>
      <c r="M68" s="399"/>
      <c r="N68" s="399"/>
      <c r="O68" s="399"/>
      <c r="P68" s="399"/>
      <c r="Q68" s="399"/>
      <c r="R68" s="399"/>
    </row>
    <row r="69" spans="2:18" s="5" customFormat="1" ht="24" x14ac:dyDescent="0.3">
      <c r="B69" s="53"/>
      <c r="C69" s="71"/>
      <c r="D69" s="71"/>
      <c r="E69" s="71"/>
      <c r="F69" s="72"/>
      <c r="G69" s="79"/>
      <c r="H69" s="411"/>
      <c r="L69" s="399"/>
      <c r="M69" s="399"/>
      <c r="N69" s="399"/>
      <c r="O69" s="399"/>
      <c r="P69" s="399"/>
      <c r="Q69" s="399"/>
      <c r="R69" s="399"/>
    </row>
    <row r="70" spans="2:18" s="5" customFormat="1" x14ac:dyDescent="0.3">
      <c r="B70" s="62" t="s">
        <v>24</v>
      </c>
      <c r="C70" s="80"/>
      <c r="D70" s="80"/>
      <c r="E70" s="80"/>
      <c r="F70" s="54"/>
      <c r="G70" s="56"/>
      <c r="L70" s="399"/>
      <c r="M70" s="399"/>
      <c r="N70" s="399"/>
      <c r="O70" s="399"/>
      <c r="P70" s="399"/>
      <c r="Q70" s="399"/>
      <c r="R70" s="399"/>
    </row>
    <row r="71" spans="2:18" s="5" customFormat="1" x14ac:dyDescent="0.3">
      <c r="B71" s="81" t="s">
        <v>25</v>
      </c>
      <c r="C71" s="82"/>
      <c r="D71" s="82"/>
      <c r="E71" s="82"/>
      <c r="F71" s="83"/>
      <c r="G71" s="84"/>
      <c r="L71" s="399"/>
      <c r="M71" s="399"/>
      <c r="N71" s="399"/>
      <c r="O71" s="399"/>
      <c r="P71" s="399"/>
      <c r="Q71" s="399"/>
      <c r="R71" s="399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zoomScale="55" zoomScaleNormal="55" workbookViewId="0">
      <selection activeCell="C8" sqref="C8"/>
    </sheetView>
  </sheetViews>
  <sheetFormatPr baseColWidth="10" defaultColWidth="11.5546875" defaultRowHeight="13.2" x14ac:dyDescent="0.3"/>
  <cols>
    <col min="1" max="1" width="1.109375" style="24" customWidth="1"/>
    <col min="2" max="2" width="85.6640625" style="24" customWidth="1"/>
    <col min="3" max="4" width="24.5546875" style="24" customWidth="1"/>
    <col min="5" max="5" width="23.88671875" style="24" customWidth="1"/>
    <col min="6" max="6" width="11.5546875" style="24"/>
    <col min="7" max="7" width="20.6640625" style="24" bestFit="1" customWidth="1"/>
    <col min="8" max="8" width="15.44140625" style="24" bestFit="1" customWidth="1"/>
    <col min="9" max="16384" width="11.5546875" style="24"/>
  </cols>
  <sheetData>
    <row r="1" spans="1:8" s="4" customFormat="1" ht="73.5" customHeight="1" x14ac:dyDescent="0.3">
      <c r="A1" s="374" t="s">
        <v>191</v>
      </c>
      <c r="B1" s="444" t="s">
        <v>313</v>
      </c>
      <c r="C1" s="426"/>
      <c r="D1" s="35"/>
    </row>
    <row r="2" spans="1:8" ht="39.75" customHeight="1" x14ac:dyDescent="0.3">
      <c r="B2" s="442" t="s">
        <v>80</v>
      </c>
      <c r="C2" s="442"/>
      <c r="D2" s="442"/>
      <c r="E2" s="442"/>
    </row>
    <row r="3" spans="1:8" s="4" customFormat="1" ht="51" customHeight="1" x14ac:dyDescent="0.3">
      <c r="B3" s="443" t="s">
        <v>663</v>
      </c>
      <c r="C3" s="443"/>
      <c r="D3" s="443"/>
      <c r="E3" s="443"/>
    </row>
    <row r="4" spans="1:8" s="4" customFormat="1" ht="87.75" customHeight="1" x14ac:dyDescent="0.3">
      <c r="B4" s="443"/>
      <c r="C4" s="443"/>
      <c r="D4" s="443"/>
      <c r="E4" s="443"/>
    </row>
    <row r="5" spans="1:8" ht="15" x14ac:dyDescent="0.3">
      <c r="B5" s="136"/>
      <c r="C5" s="136"/>
      <c r="D5" s="136"/>
      <c r="E5" s="136"/>
    </row>
    <row r="6" spans="1:8" s="26" customFormat="1" ht="42" customHeight="1" x14ac:dyDescent="0.3">
      <c r="B6" s="139"/>
      <c r="C6" s="137">
        <v>2023</v>
      </c>
      <c r="D6" s="137">
        <v>2024</v>
      </c>
      <c r="E6" s="138" t="s">
        <v>26</v>
      </c>
    </row>
    <row r="7" spans="1:8" s="27" customFormat="1" ht="27.75" customHeight="1" x14ac:dyDescent="0.3">
      <c r="B7" s="143" t="s">
        <v>27</v>
      </c>
      <c r="C7" s="144">
        <v>4416088614.7300005</v>
      </c>
      <c r="D7" s="144">
        <v>4650908905.8400002</v>
      </c>
      <c r="E7" s="145">
        <f>(D7-C7)/C7</f>
        <v>5.3173817736978671E-2</v>
      </c>
    </row>
    <row r="8" spans="1:8" s="27" customFormat="1" ht="28.5" customHeight="1" x14ac:dyDescent="0.3">
      <c r="B8" s="143" t="s">
        <v>28</v>
      </c>
      <c r="C8" s="144">
        <v>26602943.46222892</v>
      </c>
      <c r="D8" s="144">
        <f>+D7/D18</f>
        <v>27520171.040473375</v>
      </c>
      <c r="E8" s="145">
        <f t="shared" ref="E8:E17" si="0">(D8-C8)/C8</f>
        <v>3.4478424522712776E-2</v>
      </c>
    </row>
    <row r="9" spans="1:8" s="27" customFormat="1" ht="28.5" customHeight="1" x14ac:dyDescent="0.3">
      <c r="B9" s="143" t="s">
        <v>29</v>
      </c>
      <c r="C9" s="144">
        <v>2252623999.4875102</v>
      </c>
      <c r="D9" s="144">
        <v>1976922966.905</v>
      </c>
      <c r="E9" s="145">
        <f t="shared" si="0"/>
        <v>-0.1223910571161607</v>
      </c>
    </row>
    <row r="10" spans="1:8" s="27" customFormat="1" ht="28.5" customHeight="1" x14ac:dyDescent="0.3">
      <c r="B10" s="143" t="s">
        <v>30</v>
      </c>
      <c r="C10" s="144">
        <v>4389256981.0600004</v>
      </c>
      <c r="D10" s="144">
        <f>+D7-D11</f>
        <v>4644373914.8900003</v>
      </c>
      <c r="E10" s="145">
        <f t="shared" si="0"/>
        <v>5.8123034247220012E-2</v>
      </c>
      <c r="G10" s="182"/>
    </row>
    <row r="11" spans="1:8" s="27" customFormat="1" ht="28.5" customHeight="1" x14ac:dyDescent="0.3">
      <c r="B11" s="143" t="s">
        <v>31</v>
      </c>
      <c r="C11" s="144">
        <v>26831633.669999998</v>
      </c>
      <c r="D11" s="144">
        <v>6534990.9500000002</v>
      </c>
      <c r="E11" s="145">
        <f t="shared" si="0"/>
        <v>-0.75644453743021012</v>
      </c>
    </row>
    <row r="12" spans="1:8" s="27" customFormat="1" ht="28.5" customHeight="1" x14ac:dyDescent="0.3">
      <c r="B12" s="143" t="s">
        <v>32</v>
      </c>
      <c r="C12" s="144">
        <v>2181686655.8600001</v>
      </c>
      <c r="D12" s="144">
        <f>+D7-D13</f>
        <v>1782051774.7499928</v>
      </c>
      <c r="E12" s="145">
        <f t="shared" si="0"/>
        <v>-0.18317702958698945</v>
      </c>
      <c r="F12" s="185"/>
      <c r="G12" s="185"/>
      <c r="H12" s="291"/>
    </row>
    <row r="13" spans="1:8" s="27" customFormat="1" ht="28.5" customHeight="1" x14ac:dyDescent="0.3">
      <c r="B13" s="143" t="s">
        <v>33</v>
      </c>
      <c r="C13" s="144">
        <v>2234401958.8700042</v>
      </c>
      <c r="D13" s="144">
        <v>2868857131.0900073</v>
      </c>
      <c r="E13" s="145">
        <f>(D13-C13)/C13</f>
        <v>0.28394853920592866</v>
      </c>
      <c r="F13" s="185"/>
      <c r="G13" s="185"/>
      <c r="H13" s="291"/>
    </row>
    <row r="14" spans="1:8" s="27" customFormat="1" ht="28.5" customHeight="1" x14ac:dyDescent="0.3">
      <c r="B14" s="143" t="s">
        <v>34</v>
      </c>
      <c r="C14" s="144">
        <v>2508.6289999999999</v>
      </c>
      <c r="D14" s="144">
        <v>3787.2930000000001</v>
      </c>
      <c r="E14" s="145">
        <f t="shared" si="0"/>
        <v>0.50970629774271137</v>
      </c>
      <c r="G14" s="185"/>
    </row>
    <row r="15" spans="1:8" s="27" customFormat="1" ht="28.5" customHeight="1" x14ac:dyDescent="0.3">
      <c r="B15" s="143" t="s">
        <v>35</v>
      </c>
      <c r="C15" s="144">
        <v>7211</v>
      </c>
      <c r="D15" s="144">
        <v>9053</v>
      </c>
      <c r="E15" s="145">
        <f t="shared" si="0"/>
        <v>0.25544307308279018</v>
      </c>
    </row>
    <row r="16" spans="1:8" s="27" customFormat="1" ht="28.5" customHeight="1" x14ac:dyDescent="0.3">
      <c r="B16" s="143" t="s">
        <v>36</v>
      </c>
      <c r="C16" s="144">
        <v>43.439759036144579</v>
      </c>
      <c r="D16" s="144">
        <f>+D15/D18</f>
        <v>53.568047337278109</v>
      </c>
      <c r="E16" s="145">
        <f t="shared" si="0"/>
        <v>0.23315710137126139</v>
      </c>
    </row>
    <row r="17" spans="2:5" s="27" customFormat="1" ht="28.5" customHeight="1" x14ac:dyDescent="0.3">
      <c r="B17" s="143" t="s">
        <v>37</v>
      </c>
      <c r="C17" s="181">
        <v>165.82230000000001</v>
      </c>
      <c r="D17" s="181">
        <v>143.19120000000001</v>
      </c>
      <c r="E17" s="145">
        <f t="shared" si="0"/>
        <v>-0.13647802497010356</v>
      </c>
    </row>
    <row r="18" spans="2:5" s="27" customFormat="1" ht="28.5" customHeight="1" x14ac:dyDescent="0.3">
      <c r="B18" s="143" t="s">
        <v>38</v>
      </c>
      <c r="C18" s="144">
        <v>166</v>
      </c>
      <c r="D18" s="144">
        <v>169</v>
      </c>
      <c r="E18" s="145" t="s">
        <v>39</v>
      </c>
    </row>
    <row r="19" spans="2:5" s="27" customFormat="1" ht="20.399999999999999" x14ac:dyDescent="0.3">
      <c r="B19" s="142"/>
      <c r="C19" s="141"/>
      <c r="D19" s="141"/>
      <c r="E19" s="140"/>
    </row>
    <row r="22" spans="2:5" x14ac:dyDescent="0.3">
      <c r="C22" s="25"/>
    </row>
    <row r="25" spans="2:5" x14ac:dyDescent="0.3">
      <c r="C25" s="25"/>
    </row>
    <row r="31" spans="2:5" x14ac:dyDescent="0.3">
      <c r="C31" s="25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AA69"/>
  <sheetViews>
    <sheetView showGridLines="0" zoomScale="55" zoomScaleNormal="55" workbookViewId="0"/>
  </sheetViews>
  <sheetFormatPr baseColWidth="10" defaultColWidth="11.5546875" defaultRowHeight="13.2" x14ac:dyDescent="0.3"/>
  <cols>
    <col min="1" max="1" width="3" style="24" customWidth="1"/>
    <col min="2" max="2" width="51.6640625" style="24" customWidth="1"/>
    <col min="3" max="3" width="20.88671875" style="24" customWidth="1"/>
    <col min="4" max="4" width="12.6640625" style="24" customWidth="1"/>
    <col min="5" max="5" width="23.6640625" style="24" customWidth="1"/>
    <col min="6" max="6" width="13.33203125" style="24" customWidth="1"/>
    <col min="7" max="7" width="18.33203125" style="24" customWidth="1"/>
    <col min="8" max="8" width="22.6640625" style="24" customWidth="1"/>
    <col min="9" max="9" width="23.109375" style="24" customWidth="1"/>
    <col min="10" max="10" width="4.109375" style="24" customWidth="1"/>
    <col min="11" max="11" width="6.5546875" style="375" customWidth="1"/>
    <col min="12" max="12" width="31" style="375" customWidth="1"/>
    <col min="13" max="13" width="21.88671875" style="183" customWidth="1"/>
    <col min="14" max="14" width="11.5546875" style="183" bestFit="1" customWidth="1"/>
    <col min="15" max="15" width="16.33203125" style="183" customWidth="1"/>
    <col min="16" max="16" width="14.44140625" style="183" bestFit="1" customWidth="1"/>
    <col min="17" max="19" width="11.5546875" style="183"/>
    <col min="20" max="16384" width="11.5546875" style="24"/>
  </cols>
  <sheetData>
    <row r="1" spans="2:19" ht="74.25" customHeight="1" x14ac:dyDescent="0.3">
      <c r="B1" s="444" t="s">
        <v>314</v>
      </c>
      <c r="C1" s="444"/>
      <c r="D1" s="444"/>
      <c r="E1" s="444"/>
      <c r="F1" s="444"/>
      <c r="G1" s="146"/>
      <c r="H1" s="146"/>
    </row>
    <row r="2" spans="2:19" ht="11.25" customHeight="1" x14ac:dyDescent="0.3">
      <c r="B2" s="147"/>
      <c r="C2" s="147"/>
      <c r="D2" s="147"/>
      <c r="E2" s="147"/>
      <c r="F2" s="147"/>
      <c r="G2" s="147"/>
      <c r="H2" s="148"/>
      <c r="I2" s="148"/>
    </row>
    <row r="3" spans="2:19" s="31" customFormat="1" ht="40.799999999999997" x14ac:dyDescent="0.3">
      <c r="B3" s="174" t="s">
        <v>40</v>
      </c>
      <c r="C3" s="135" t="s">
        <v>81</v>
      </c>
      <c r="D3" s="175" t="s">
        <v>42</v>
      </c>
      <c r="E3" s="135" t="s">
        <v>41</v>
      </c>
      <c r="F3" s="175" t="s">
        <v>42</v>
      </c>
      <c r="G3" s="175" t="s">
        <v>43</v>
      </c>
      <c r="H3" s="135" t="s">
        <v>82</v>
      </c>
      <c r="I3" s="135" t="s">
        <v>44</v>
      </c>
      <c r="K3" s="376"/>
      <c r="L3" s="376"/>
      <c r="M3" s="184"/>
      <c r="N3" s="184"/>
      <c r="O3" s="184"/>
      <c r="P3" s="184"/>
      <c r="Q3" s="184"/>
      <c r="R3" s="184"/>
      <c r="S3" s="184"/>
    </row>
    <row r="4" spans="2:19" s="31" customFormat="1" ht="12" customHeight="1" x14ac:dyDescent="0.3">
      <c r="B4" s="149"/>
      <c r="C4" s="150"/>
      <c r="D4" s="151"/>
      <c r="E4" s="150"/>
      <c r="F4" s="152"/>
      <c r="G4" s="153"/>
      <c r="H4" s="154"/>
      <c r="I4" s="155"/>
      <c r="K4" s="376"/>
      <c r="L4" s="376"/>
      <c r="M4" s="184"/>
      <c r="N4" s="184"/>
      <c r="O4" s="184"/>
      <c r="P4" s="184"/>
      <c r="Q4" s="184"/>
      <c r="R4" s="184"/>
      <c r="S4" s="184"/>
    </row>
    <row r="5" spans="2:19" s="31" customFormat="1" ht="18" customHeight="1" x14ac:dyDescent="0.3">
      <c r="B5" s="167" t="s">
        <v>45</v>
      </c>
      <c r="C5" s="168">
        <v>6292366.9499999993</v>
      </c>
      <c r="D5" s="169">
        <f>C5/$C$25</f>
        <v>1.3529327444145101E-3</v>
      </c>
      <c r="E5" s="168">
        <v>4600884.8900000006</v>
      </c>
      <c r="F5" s="169">
        <f>E5/$E$25</f>
        <v>1.041846142908819E-3</v>
      </c>
      <c r="G5" s="169">
        <f>(C5-E5)/E5</f>
        <v>0.3676427688239769</v>
      </c>
      <c r="H5" s="170">
        <f>C5/$M$40</f>
        <v>37232.940532544373</v>
      </c>
      <c r="I5" s="170">
        <f>E5/$P$40</f>
        <v>27716.174036144581</v>
      </c>
      <c r="K5" s="376"/>
      <c r="L5" s="376"/>
      <c r="M5" s="184"/>
      <c r="N5" s="184"/>
      <c r="O5" s="184"/>
      <c r="P5" s="184"/>
      <c r="Q5" s="184"/>
      <c r="R5" s="184"/>
      <c r="S5" s="184"/>
    </row>
    <row r="6" spans="2:19" s="31" customFormat="1" ht="20.399999999999999" x14ac:dyDescent="0.3">
      <c r="B6" s="167" t="s">
        <v>46</v>
      </c>
      <c r="C6" s="168">
        <v>6174</v>
      </c>
      <c r="D6" s="169">
        <f t="shared" ref="D6:D23" si="0">C6/$C$25</f>
        <v>1.3274824609545677E-6</v>
      </c>
      <c r="E6" s="168">
        <v>15042</v>
      </c>
      <c r="F6" s="169">
        <f t="shared" ref="F6:F23" si="1">E6/$E$25</f>
        <v>3.4061816490337042E-6</v>
      </c>
      <c r="G6" s="169" t="s">
        <v>39</v>
      </c>
      <c r="H6" s="170">
        <f>C6/$M$40</f>
        <v>36.532544378698226</v>
      </c>
      <c r="I6" s="170">
        <f>E6/$P$40</f>
        <v>90.614457831325296</v>
      </c>
      <c r="K6" s="376"/>
      <c r="L6" s="376"/>
      <c r="M6" s="184"/>
      <c r="N6" s="184"/>
      <c r="O6" s="184"/>
      <c r="P6" s="184"/>
      <c r="Q6" s="184"/>
      <c r="R6" s="184"/>
      <c r="S6" s="184"/>
    </row>
    <row r="7" spans="2:19" s="31" customFormat="1" ht="20.399999999999999" x14ac:dyDescent="0.3">
      <c r="B7" s="167" t="s">
        <v>47</v>
      </c>
      <c r="C7" s="168">
        <v>236450</v>
      </c>
      <c r="D7" s="169">
        <f t="shared" si="0"/>
        <v>5.0839525087902093E-5</v>
      </c>
      <c r="E7" s="168">
        <v>22215706.780000001</v>
      </c>
      <c r="F7" s="169">
        <f>E7/$E$25</f>
        <v>5.0306297536464335E-3</v>
      </c>
      <c r="G7" s="169">
        <f t="shared" ref="G7:G23" si="2">(C7-E7)/E7</f>
        <v>-0.9893566294180266</v>
      </c>
      <c r="H7" s="170">
        <f t="shared" ref="H7:H23" si="3">C7/$M$40</f>
        <v>1399.1124260355029</v>
      </c>
      <c r="I7" s="170">
        <f t="shared" ref="I7:I23" si="4">E7/$P$40</f>
        <v>133829.55891566267</v>
      </c>
      <c r="K7" s="376"/>
      <c r="L7" s="376"/>
      <c r="M7" s="184"/>
      <c r="N7" s="184"/>
      <c r="O7" s="184"/>
      <c r="P7" s="184"/>
      <c r="Q7" s="184"/>
      <c r="R7" s="184"/>
      <c r="S7" s="184"/>
    </row>
    <row r="8" spans="2:19" s="31" customFormat="1" ht="20.399999999999999" x14ac:dyDescent="0.3">
      <c r="B8" s="167" t="s">
        <v>48</v>
      </c>
      <c r="C8" s="168">
        <v>450999.19999999995</v>
      </c>
      <c r="D8" s="169">
        <f t="shared" si="0"/>
        <v>9.697012113776177E-5</v>
      </c>
      <c r="E8" s="168">
        <v>6126615.5200000005</v>
      </c>
      <c r="F8" s="169">
        <f t="shared" si="1"/>
        <v>1.3873398055384316E-3</v>
      </c>
      <c r="G8" s="169">
        <f t="shared" si="2"/>
        <v>-0.92638689362377347</v>
      </c>
      <c r="H8" s="170">
        <f t="shared" si="3"/>
        <v>2668.6343195266268</v>
      </c>
      <c r="I8" s="170">
        <f t="shared" si="4"/>
        <v>36907.32240963856</v>
      </c>
      <c r="K8" s="376"/>
      <c r="L8" s="376"/>
      <c r="M8" s="184"/>
      <c r="N8" s="184"/>
      <c r="O8" s="184"/>
      <c r="P8" s="184"/>
      <c r="Q8" s="184"/>
      <c r="R8" s="184"/>
      <c r="S8" s="184"/>
    </row>
    <row r="9" spans="2:19" s="31" customFormat="1" ht="20.399999999999999" x14ac:dyDescent="0.3">
      <c r="B9" s="167" t="s">
        <v>49</v>
      </c>
      <c r="C9" s="168">
        <v>14759289.489999998</v>
      </c>
      <c r="D9" s="169">
        <f t="shared" si="0"/>
        <v>3.1734204622815166E-3</v>
      </c>
      <c r="E9" s="168">
        <v>28389729.040000007</v>
      </c>
      <c r="F9" s="169">
        <f t="shared" si="1"/>
        <v>6.4287045656885563E-3</v>
      </c>
      <c r="G9" s="169">
        <f t="shared" si="2"/>
        <v>-0.48011869119269357</v>
      </c>
      <c r="H9" s="170">
        <f t="shared" si="3"/>
        <v>87333.073905325436</v>
      </c>
      <c r="I9" s="170">
        <f t="shared" si="4"/>
        <v>171022.46409638558</v>
      </c>
      <c r="K9" s="376"/>
      <c r="L9" s="376"/>
      <c r="M9" s="184"/>
      <c r="N9" s="184"/>
      <c r="O9" s="184"/>
      <c r="P9" s="184"/>
      <c r="Q9" s="184"/>
      <c r="R9" s="184"/>
      <c r="S9" s="184"/>
    </row>
    <row r="10" spans="2:19" s="31" customFormat="1" ht="20.399999999999999" x14ac:dyDescent="0.3">
      <c r="B10" s="167" t="s">
        <v>50</v>
      </c>
      <c r="C10" s="168">
        <v>336109679.13</v>
      </c>
      <c r="D10" s="169">
        <f t="shared" si="0"/>
        <v>7.2267525753505424E-2</v>
      </c>
      <c r="E10" s="168">
        <v>93629027.229999989</v>
      </c>
      <c r="F10" s="169">
        <f t="shared" si="1"/>
        <v>2.1201799918076251E-2</v>
      </c>
      <c r="G10" s="169">
        <f t="shared" si="2"/>
        <v>2.5898021059681153</v>
      </c>
      <c r="H10" s="170">
        <f t="shared" si="3"/>
        <v>1988814.6694082839</v>
      </c>
      <c r="I10" s="170">
        <f t="shared" si="4"/>
        <v>564030.28451807227</v>
      </c>
      <c r="K10" s="376"/>
      <c r="L10" s="376"/>
      <c r="M10" s="184"/>
      <c r="N10" s="184"/>
      <c r="O10" s="184"/>
      <c r="P10" s="184"/>
      <c r="Q10" s="184"/>
      <c r="R10" s="184"/>
      <c r="S10" s="184"/>
    </row>
    <row r="11" spans="2:19" s="31" customFormat="1" ht="20.399999999999999" x14ac:dyDescent="0.3">
      <c r="B11" s="167" t="s">
        <v>51</v>
      </c>
      <c r="C11" s="168">
        <v>1468030449.6700001</v>
      </c>
      <c r="D11" s="169">
        <f t="shared" si="0"/>
        <v>0.31564377617171563</v>
      </c>
      <c r="E11" s="168">
        <v>1536272244.8100004</v>
      </c>
      <c r="F11" s="169">
        <f t="shared" si="1"/>
        <v>0.34788075576330529</v>
      </c>
      <c r="G11" s="169">
        <f t="shared" si="2"/>
        <v>-4.4420378855728269E-2</v>
      </c>
      <c r="H11" s="170">
        <f t="shared" si="3"/>
        <v>8686570.7081065085</v>
      </c>
      <c r="I11" s="170">
        <f t="shared" si="4"/>
        <v>9254652.077168677</v>
      </c>
      <c r="K11" s="376"/>
      <c r="L11" s="376"/>
      <c r="M11" s="184"/>
      <c r="N11" s="184"/>
      <c r="O11" s="184"/>
      <c r="P11" s="184"/>
      <c r="Q11" s="184"/>
      <c r="R11" s="184"/>
      <c r="S11" s="184"/>
    </row>
    <row r="12" spans="2:19" s="31" customFormat="1" ht="20.399999999999999" x14ac:dyDescent="0.3">
      <c r="B12" s="167" t="s">
        <v>52</v>
      </c>
      <c r="C12" s="168">
        <v>2842307.95</v>
      </c>
      <c r="D12" s="169">
        <f t="shared" si="0"/>
        <v>6.1112956790682418E-4</v>
      </c>
      <c r="E12" s="168">
        <v>1200000</v>
      </c>
      <c r="F12" s="169">
        <f t="shared" si="1"/>
        <v>2.717336776253454E-4</v>
      </c>
      <c r="G12" s="169" t="s">
        <v>39</v>
      </c>
      <c r="H12" s="170">
        <f t="shared" si="3"/>
        <v>16818.390236686391</v>
      </c>
      <c r="I12" s="170">
        <f t="shared" si="4"/>
        <v>7228.9156626506028</v>
      </c>
      <c r="K12" s="376"/>
      <c r="L12" s="376"/>
      <c r="M12" s="184"/>
      <c r="N12" s="184"/>
      <c r="O12" s="184"/>
      <c r="P12" s="184"/>
      <c r="Q12" s="184"/>
      <c r="R12" s="184"/>
      <c r="S12" s="184"/>
    </row>
    <row r="13" spans="2:19" s="31" customFormat="1" ht="20.399999999999999" x14ac:dyDescent="0.3">
      <c r="B13" s="167" t="s">
        <v>53</v>
      </c>
      <c r="C13" s="168">
        <v>947355183.29000008</v>
      </c>
      <c r="D13" s="169">
        <f t="shared" si="0"/>
        <v>0.20369248301131759</v>
      </c>
      <c r="E13" s="168">
        <v>694064544.8500011</v>
      </c>
      <c r="F13" s="169">
        <f t="shared" si="1"/>
        <v>0.15716725940121024</v>
      </c>
      <c r="G13" s="169">
        <f t="shared" si="2"/>
        <v>0.36493816075094182</v>
      </c>
      <c r="H13" s="170">
        <f t="shared" si="3"/>
        <v>5605651.9721301775</v>
      </c>
      <c r="I13" s="170">
        <f t="shared" si="4"/>
        <v>4181111.7159638619</v>
      </c>
      <c r="K13" s="376"/>
      <c r="L13" s="376"/>
      <c r="M13" s="184"/>
      <c r="N13" s="184"/>
      <c r="O13" s="184"/>
      <c r="P13" s="184"/>
      <c r="Q13" s="184"/>
      <c r="R13" s="184"/>
      <c r="S13" s="184"/>
    </row>
    <row r="14" spans="2:19" s="31" customFormat="1" ht="20.399999999999999" x14ac:dyDescent="0.3">
      <c r="B14" s="167" t="s">
        <v>54</v>
      </c>
      <c r="C14" s="168">
        <v>0</v>
      </c>
      <c r="D14" s="169">
        <f t="shared" si="0"/>
        <v>0</v>
      </c>
      <c r="E14" s="168">
        <v>0</v>
      </c>
      <c r="F14" s="169">
        <f t="shared" si="1"/>
        <v>0</v>
      </c>
      <c r="G14" s="169" t="s">
        <v>39</v>
      </c>
      <c r="H14" s="170">
        <f t="shared" si="3"/>
        <v>0</v>
      </c>
      <c r="I14" s="170">
        <f t="shared" si="4"/>
        <v>0</v>
      </c>
      <c r="K14" s="376"/>
      <c r="L14" s="376"/>
      <c r="M14" s="184"/>
      <c r="N14" s="184"/>
      <c r="O14" s="184"/>
      <c r="P14" s="184"/>
      <c r="Q14" s="184"/>
      <c r="R14" s="184"/>
      <c r="S14" s="184"/>
    </row>
    <row r="15" spans="2:19" s="31" customFormat="1" ht="20.399999999999999" x14ac:dyDescent="0.3">
      <c r="B15" s="167" t="s">
        <v>55</v>
      </c>
      <c r="C15" s="168">
        <v>1156918095.8900008</v>
      </c>
      <c r="D15" s="169">
        <f t="shared" si="0"/>
        <v>0.248750968748774</v>
      </c>
      <c r="E15" s="168">
        <v>1112755742.9299998</v>
      </c>
      <c r="F15" s="169">
        <f t="shared" si="1"/>
        <v>0.2519776752709102</v>
      </c>
      <c r="G15" s="169">
        <f t="shared" si="2"/>
        <v>3.9687373658227089E-2</v>
      </c>
      <c r="H15" s="170">
        <f t="shared" si="3"/>
        <v>6845669.2064497089</v>
      </c>
      <c r="I15" s="170">
        <f t="shared" si="4"/>
        <v>6703347.8489759024</v>
      </c>
      <c r="K15" s="376"/>
      <c r="L15" s="376"/>
      <c r="M15" s="184"/>
      <c r="N15" s="184"/>
      <c r="O15" s="184"/>
      <c r="P15" s="184"/>
      <c r="Q15" s="184"/>
      <c r="R15" s="184"/>
      <c r="S15" s="184"/>
    </row>
    <row r="16" spans="2:19" s="31" customFormat="1" ht="20.399999999999999" x14ac:dyDescent="0.3">
      <c r="B16" s="167" t="s">
        <v>56</v>
      </c>
      <c r="C16" s="168">
        <v>928715.48999999987</v>
      </c>
      <c r="D16" s="169">
        <f t="shared" si="0"/>
        <v>1.9968473018980027E-4</v>
      </c>
      <c r="E16" s="168">
        <v>10917252.33</v>
      </c>
      <c r="F16" s="169">
        <f t="shared" si="1"/>
        <v>2.4721542709956424E-3</v>
      </c>
      <c r="G16" s="169">
        <f t="shared" si="2"/>
        <v>-0.9149313891511015</v>
      </c>
      <c r="H16" s="170">
        <f t="shared" si="3"/>
        <v>5495.3579289940817</v>
      </c>
      <c r="I16" s="170">
        <f t="shared" si="4"/>
        <v>65766.580301204813</v>
      </c>
      <c r="K16" s="376"/>
      <c r="L16" s="376"/>
      <c r="M16" s="184"/>
      <c r="N16" s="184"/>
      <c r="O16" s="184"/>
      <c r="P16" s="184"/>
      <c r="Q16" s="184"/>
      <c r="R16" s="184"/>
      <c r="S16" s="184"/>
    </row>
    <row r="17" spans="2:27" s="31" customFormat="1" ht="20.399999999999999" x14ac:dyDescent="0.3">
      <c r="B17" s="167" t="s">
        <v>57</v>
      </c>
      <c r="C17" s="168">
        <v>4937573.17</v>
      </c>
      <c r="D17" s="169">
        <f t="shared" si="0"/>
        <v>1.0616361812204155E-3</v>
      </c>
      <c r="E17" s="168">
        <v>14295958.5</v>
      </c>
      <c r="F17" s="169">
        <f t="shared" si="1"/>
        <v>3.2372444819869302E-3</v>
      </c>
      <c r="G17" s="169">
        <f t="shared" si="2"/>
        <v>-0.65461755012789102</v>
      </c>
      <c r="H17" s="170">
        <f t="shared" si="3"/>
        <v>29216.409289940828</v>
      </c>
      <c r="I17" s="170">
        <f t="shared" si="4"/>
        <v>86120.231927710847</v>
      </c>
      <c r="K17" s="376"/>
      <c r="L17" s="376"/>
      <c r="M17" s="184"/>
      <c r="N17" s="184"/>
      <c r="O17" s="184"/>
      <c r="P17" s="184"/>
      <c r="Q17" s="184"/>
      <c r="R17" s="184"/>
      <c r="S17" s="184"/>
    </row>
    <row r="18" spans="2:27" s="31" customFormat="1" ht="20.399999999999999" x14ac:dyDescent="0.3">
      <c r="B18" s="167" t="s">
        <v>58</v>
      </c>
      <c r="C18" s="168">
        <v>258679558.11000001</v>
      </c>
      <c r="D18" s="169">
        <f t="shared" si="0"/>
        <v>5.5619140978053594E-2</v>
      </c>
      <c r="E18" s="168">
        <v>217036233.97999984</v>
      </c>
      <c r="F18" s="169">
        <f t="shared" si="1"/>
        <v>4.9146711697783591E-2</v>
      </c>
      <c r="G18" s="169">
        <f t="shared" si="2"/>
        <v>0.19187268119404274</v>
      </c>
      <c r="H18" s="170">
        <f t="shared" si="3"/>
        <v>1530648.2728402368</v>
      </c>
      <c r="I18" s="170">
        <f t="shared" si="4"/>
        <v>1307447.1926506015</v>
      </c>
      <c r="K18" s="376"/>
      <c r="L18" s="376"/>
      <c r="M18" s="184"/>
      <c r="N18" s="184"/>
      <c r="O18" s="184"/>
      <c r="P18" s="184"/>
      <c r="Q18" s="184"/>
      <c r="R18" s="184"/>
      <c r="S18" s="184"/>
    </row>
    <row r="19" spans="2:27" s="31" customFormat="1" ht="20.399999999999999" x14ac:dyDescent="0.3">
      <c r="B19" s="167" t="s">
        <v>59</v>
      </c>
      <c r="C19" s="168">
        <v>338465718.93999994</v>
      </c>
      <c r="D19" s="169">
        <f t="shared" si="0"/>
        <v>7.277410196424168E-2</v>
      </c>
      <c r="E19" s="168">
        <v>523301030.98999995</v>
      </c>
      <c r="F19" s="169">
        <f t="shared" si="1"/>
        <v>0.11849876138003959</v>
      </c>
      <c r="G19" s="169">
        <f t="shared" si="2"/>
        <v>-0.35321029599410847</v>
      </c>
      <c r="H19" s="170">
        <f t="shared" si="3"/>
        <v>2002755.7333727807</v>
      </c>
      <c r="I19" s="170">
        <f t="shared" si="4"/>
        <v>3152415.8493373492</v>
      </c>
      <c r="K19" s="376"/>
      <c r="L19" s="376"/>
      <c r="M19" s="184"/>
      <c r="N19" s="184"/>
      <c r="O19" s="184"/>
      <c r="P19" s="184"/>
      <c r="Q19" s="184"/>
      <c r="R19" s="184"/>
      <c r="S19" s="184"/>
    </row>
    <row r="20" spans="2:27" s="31" customFormat="1" ht="20.399999999999999" x14ac:dyDescent="0.3">
      <c r="B20" s="167" t="s">
        <v>60</v>
      </c>
      <c r="C20" s="168">
        <v>95478352.589999989</v>
      </c>
      <c r="D20" s="169">
        <f t="shared" si="0"/>
        <v>2.0528966385497425E-2</v>
      </c>
      <c r="E20" s="168">
        <v>89320342.169999957</v>
      </c>
      <c r="F20" s="169">
        <f t="shared" si="1"/>
        <v>2.0226120887173592E-2</v>
      </c>
      <c r="G20" s="169">
        <f t="shared" si="2"/>
        <v>6.8942978389846837E-2</v>
      </c>
      <c r="H20" s="170">
        <f t="shared" si="3"/>
        <v>564960.66621301766</v>
      </c>
      <c r="I20" s="170">
        <f t="shared" si="4"/>
        <v>538074.35042168654</v>
      </c>
      <c r="K20" s="376"/>
      <c r="L20" s="376"/>
      <c r="M20" s="184"/>
      <c r="N20" s="184"/>
      <c r="O20" s="184"/>
      <c r="P20" s="184"/>
      <c r="Q20" s="184"/>
      <c r="R20" s="184"/>
      <c r="S20" s="184"/>
    </row>
    <row r="21" spans="2:27" s="31" customFormat="1" ht="20.399999999999999" x14ac:dyDescent="0.3">
      <c r="B21" s="167" t="s">
        <v>61</v>
      </c>
      <c r="C21" s="168">
        <v>10311324.579999998</v>
      </c>
      <c r="D21" s="169">
        <f t="shared" si="0"/>
        <v>2.2170558032328668E-3</v>
      </c>
      <c r="E21" s="168">
        <v>133550.73000000001</v>
      </c>
      <c r="F21" s="169">
        <f t="shared" si="1"/>
        <v>3.0241859177041287E-5</v>
      </c>
      <c r="G21" s="169">
        <f t="shared" si="2"/>
        <v>76.209046929208071</v>
      </c>
      <c r="H21" s="170">
        <f t="shared" si="3"/>
        <v>61013.754911242591</v>
      </c>
      <c r="I21" s="170">
        <f t="shared" si="4"/>
        <v>804.5224698795181</v>
      </c>
      <c r="K21" s="376"/>
      <c r="L21" s="376"/>
      <c r="M21" s="184"/>
      <c r="N21" s="184"/>
      <c r="O21" s="184"/>
      <c r="P21" s="184"/>
      <c r="Q21" s="184"/>
      <c r="R21" s="184"/>
      <c r="S21" s="184"/>
    </row>
    <row r="22" spans="2:27" s="31" customFormat="1" ht="20.399999999999999" x14ac:dyDescent="0.3">
      <c r="B22" s="167" t="s">
        <v>62</v>
      </c>
      <c r="C22" s="168">
        <v>0</v>
      </c>
      <c r="D22" s="169">
        <f t="shared" si="0"/>
        <v>0</v>
      </c>
      <c r="E22" s="168">
        <v>0</v>
      </c>
      <c r="F22" s="169">
        <f t="shared" si="1"/>
        <v>0</v>
      </c>
      <c r="G22" s="169" t="s">
        <v>39</v>
      </c>
      <c r="H22" s="170">
        <f t="shared" si="3"/>
        <v>0</v>
      </c>
      <c r="I22" s="170">
        <f t="shared" si="4"/>
        <v>0</v>
      </c>
      <c r="K22" s="376"/>
      <c r="L22" s="376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</row>
    <row r="23" spans="2:27" s="31" customFormat="1" ht="20.399999999999999" x14ac:dyDescent="0.3">
      <c r="B23" s="167" t="s">
        <v>63</v>
      </c>
      <c r="C23" s="168">
        <v>9106667.3900000006</v>
      </c>
      <c r="D23" s="169">
        <f t="shared" si="0"/>
        <v>1.9580403689620847E-3</v>
      </c>
      <c r="E23" s="168">
        <v>61814707.979999982</v>
      </c>
      <c r="F23" s="169">
        <f t="shared" si="1"/>
        <v>1.3997614942285149E-2</v>
      </c>
      <c r="G23" s="169">
        <f t="shared" si="2"/>
        <v>-0.85267798413046869</v>
      </c>
      <c r="H23" s="170">
        <f t="shared" si="3"/>
        <v>53885.605857988172</v>
      </c>
      <c r="I23" s="170">
        <f t="shared" si="4"/>
        <v>372377.75891566253</v>
      </c>
      <c r="K23" s="376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</row>
    <row r="24" spans="2:27" s="31" customFormat="1" ht="20.399999999999999" x14ac:dyDescent="0.3">
      <c r="B24" s="156"/>
      <c r="C24" s="150"/>
      <c r="D24" s="152"/>
      <c r="E24" s="155"/>
      <c r="F24" s="152"/>
      <c r="G24" s="157"/>
      <c r="H24" s="155"/>
      <c r="I24" s="155"/>
      <c r="K24" s="376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</row>
    <row r="25" spans="2:27" s="31" customFormat="1" ht="20.399999999999999" x14ac:dyDescent="0.3">
      <c r="B25" s="171" t="s">
        <v>13</v>
      </c>
      <c r="C25" s="172">
        <f>SUM(C5:C23)</f>
        <v>4650908905.8400011</v>
      </c>
      <c r="D25" s="173">
        <f>SUM(D5:D24)</f>
        <v>1</v>
      </c>
      <c r="E25" s="172">
        <f>SUM(E5:E24)</f>
        <v>4416088614.7300005</v>
      </c>
      <c r="F25" s="173">
        <f>SUM(F5:F24)</f>
        <v>1</v>
      </c>
      <c r="G25" s="173">
        <f t="shared" ref="G25" si="5">(C25-E25)/E25</f>
        <v>5.3173817736978886E-2</v>
      </c>
      <c r="H25" s="172">
        <f>C25/BVGInfo!$D$18</f>
        <v>27520171.040473379</v>
      </c>
      <c r="I25" s="172">
        <f>E25/BVGInfo!$C$18</f>
        <v>26602943.46222892</v>
      </c>
      <c r="K25" s="376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</row>
    <row r="26" spans="2:27" ht="5.25" customHeight="1" x14ac:dyDescent="0.3">
      <c r="B26" s="7"/>
      <c r="C26" s="158"/>
      <c r="D26" s="159"/>
      <c r="E26" s="158"/>
      <c r="F26" s="159"/>
      <c r="G26" s="160"/>
      <c r="H26" s="161"/>
      <c r="I26" s="161"/>
      <c r="L26" s="183"/>
      <c r="T26" s="183"/>
      <c r="U26" s="183"/>
      <c r="V26" s="183"/>
      <c r="W26" s="183"/>
      <c r="X26" s="183"/>
      <c r="Y26" s="183"/>
      <c r="Z26" s="183"/>
      <c r="AA26" s="183"/>
    </row>
    <row r="27" spans="2:27" x14ac:dyDescent="0.3">
      <c r="B27" s="162"/>
      <c r="C27" s="163"/>
      <c r="D27" s="164"/>
      <c r="E27" s="165"/>
      <c r="F27" s="164"/>
      <c r="G27" s="164"/>
      <c r="H27" s="134"/>
      <c r="I27" s="134"/>
      <c r="L27" s="183"/>
      <c r="T27" s="183"/>
      <c r="U27" s="183"/>
      <c r="V27" s="183"/>
      <c r="W27" s="183"/>
      <c r="X27" s="183"/>
      <c r="Y27" s="183"/>
      <c r="Z27" s="183"/>
      <c r="AA27" s="183"/>
    </row>
    <row r="28" spans="2:27" x14ac:dyDescent="0.3">
      <c r="C28" s="25"/>
      <c r="E28" s="166"/>
      <c r="F28" s="148"/>
      <c r="H28" s="148"/>
      <c r="I28" s="148"/>
      <c r="L28" s="183"/>
      <c r="T28" s="183"/>
      <c r="U28" s="183"/>
      <c r="V28" s="183"/>
      <c r="W28" s="183"/>
      <c r="X28" s="183"/>
      <c r="Y28" s="183"/>
      <c r="Z28" s="183"/>
      <c r="AA28" s="183"/>
    </row>
    <row r="29" spans="2:27" x14ac:dyDescent="0.3">
      <c r="E29" s="148"/>
      <c r="F29" s="148"/>
      <c r="H29" s="148"/>
      <c r="I29" s="148"/>
      <c r="L29" s="183"/>
      <c r="T29" s="183"/>
      <c r="U29" s="183"/>
      <c r="V29" s="183"/>
      <c r="W29" s="183"/>
      <c r="X29" s="183"/>
      <c r="Y29" s="183"/>
      <c r="Z29" s="183"/>
      <c r="AA29" s="183"/>
    </row>
    <row r="30" spans="2:27" x14ac:dyDescent="0.3">
      <c r="E30" s="148"/>
      <c r="F30" s="148"/>
      <c r="H30" s="148"/>
      <c r="I30" s="148"/>
      <c r="M30" s="375"/>
      <c r="N30" s="375"/>
      <c r="O30" s="375"/>
      <c r="P30" s="375"/>
      <c r="Q30" s="375"/>
      <c r="R30" s="375"/>
      <c r="S30" s="375"/>
      <c r="T30" s="183"/>
      <c r="U30" s="183"/>
      <c r="V30" s="183"/>
      <c r="W30" s="183"/>
      <c r="X30" s="183"/>
      <c r="Y30" s="183"/>
      <c r="Z30" s="183"/>
      <c r="AA30" s="183"/>
    </row>
    <row r="31" spans="2:27" x14ac:dyDescent="0.3">
      <c r="E31" s="148"/>
      <c r="F31" s="148"/>
      <c r="H31" s="148"/>
      <c r="I31" s="148"/>
      <c r="L31" s="377"/>
      <c r="M31" s="378">
        <v>2024</v>
      </c>
      <c r="N31" s="377"/>
      <c r="O31" s="379"/>
      <c r="P31" s="378">
        <v>2023</v>
      </c>
      <c r="Q31" s="377"/>
      <c r="R31" s="375"/>
      <c r="S31" s="375"/>
      <c r="T31" s="183"/>
      <c r="U31" s="183"/>
      <c r="V31" s="183"/>
      <c r="W31" s="183"/>
      <c r="X31" s="183"/>
      <c r="Y31" s="183"/>
      <c r="Z31" s="183"/>
      <c r="AA31" s="183"/>
    </row>
    <row r="32" spans="2:27" ht="11.25" customHeight="1" x14ac:dyDescent="0.3">
      <c r="E32" s="148"/>
      <c r="F32" s="148"/>
      <c r="H32" s="148"/>
      <c r="I32" s="148"/>
      <c r="L32" s="377"/>
      <c r="M32" s="377"/>
      <c r="N32" s="377"/>
      <c r="O32" s="379"/>
      <c r="P32" s="378"/>
      <c r="Q32" s="377"/>
      <c r="R32" s="375"/>
      <c r="S32" s="375"/>
      <c r="T32" s="183"/>
      <c r="U32" s="183"/>
      <c r="V32" s="183"/>
      <c r="W32" s="183"/>
      <c r="X32" s="183"/>
      <c r="Y32" s="183"/>
      <c r="Z32" s="183"/>
      <c r="AA32" s="183"/>
    </row>
    <row r="33" spans="5:27" x14ac:dyDescent="0.3">
      <c r="E33" s="148"/>
      <c r="F33" s="148"/>
      <c r="H33" s="148"/>
      <c r="I33" s="148"/>
      <c r="L33" s="379" t="s">
        <v>51</v>
      </c>
      <c r="M33" s="378">
        <v>1468030449.6700001</v>
      </c>
      <c r="N33" s="380">
        <f>+M33/$M$39</f>
        <v>0.31564377617171563</v>
      </c>
      <c r="O33" s="379" t="s">
        <v>51</v>
      </c>
      <c r="P33" s="378">
        <f>+E11</f>
        <v>1536272244.8100004</v>
      </c>
      <c r="Q33" s="380">
        <f>+P33/$P$39</f>
        <v>0.34788075576330529</v>
      </c>
      <c r="R33" s="375"/>
      <c r="S33" s="375"/>
      <c r="T33" s="183"/>
      <c r="U33" s="183"/>
      <c r="V33" s="183"/>
      <c r="W33" s="183"/>
      <c r="X33" s="183"/>
      <c r="Y33" s="183"/>
      <c r="Z33" s="183"/>
      <c r="AA33" s="183"/>
    </row>
    <row r="34" spans="5:27" x14ac:dyDescent="0.3">
      <c r="E34" s="148"/>
      <c r="F34" s="148"/>
      <c r="H34" s="148"/>
      <c r="I34" s="148"/>
      <c r="L34" s="379" t="s">
        <v>55</v>
      </c>
      <c r="M34" s="378">
        <v>1156918095.8900008</v>
      </c>
      <c r="N34" s="380">
        <f t="shared" ref="N34:N39" si="6">+M34/$M$39</f>
        <v>0.248750968748774</v>
      </c>
      <c r="O34" s="379" t="s">
        <v>55</v>
      </c>
      <c r="P34" s="378">
        <f>+E15</f>
        <v>1112755742.9299998</v>
      </c>
      <c r="Q34" s="380">
        <f t="shared" ref="Q34:Q39" si="7">+P34/$P$39</f>
        <v>0.2519776752709102</v>
      </c>
      <c r="R34" s="375"/>
      <c r="S34" s="375"/>
      <c r="T34" s="183"/>
      <c r="U34" s="183"/>
      <c r="V34" s="183"/>
      <c r="W34" s="183"/>
      <c r="X34" s="183"/>
      <c r="Y34" s="183"/>
      <c r="Z34" s="183"/>
      <c r="AA34" s="183"/>
    </row>
    <row r="35" spans="5:27" x14ac:dyDescent="0.3">
      <c r="E35" s="148"/>
      <c r="F35" s="148"/>
      <c r="H35" s="148"/>
      <c r="I35" s="148"/>
      <c r="L35" s="379" t="s">
        <v>53</v>
      </c>
      <c r="M35" s="378">
        <v>947355183.29000008</v>
      </c>
      <c r="N35" s="380">
        <f t="shared" si="6"/>
        <v>0.20369248301131759</v>
      </c>
      <c r="O35" s="379" t="s">
        <v>53</v>
      </c>
      <c r="P35" s="378">
        <f>+E13</f>
        <v>694064544.8500011</v>
      </c>
      <c r="Q35" s="380">
        <f t="shared" si="7"/>
        <v>0.15716725940121024</v>
      </c>
      <c r="R35" s="375"/>
      <c r="S35" s="375"/>
      <c r="T35" s="183"/>
      <c r="U35" s="183"/>
      <c r="V35" s="183"/>
      <c r="W35" s="183"/>
      <c r="X35" s="183"/>
      <c r="Y35" s="183"/>
      <c r="Z35" s="183"/>
      <c r="AA35" s="183"/>
    </row>
    <row r="36" spans="5:27" x14ac:dyDescent="0.3">
      <c r="E36" s="148"/>
      <c r="F36" s="148"/>
      <c r="H36" s="148"/>
      <c r="I36" s="148"/>
      <c r="L36" s="379" t="s">
        <v>59</v>
      </c>
      <c r="M36" s="378">
        <v>338465718.93999994</v>
      </c>
      <c r="N36" s="380">
        <f t="shared" si="6"/>
        <v>7.277410196424168E-2</v>
      </c>
      <c r="O36" s="379" t="s">
        <v>59</v>
      </c>
      <c r="P36" s="378">
        <f>+E10</f>
        <v>93629027.229999989</v>
      </c>
      <c r="Q36" s="380">
        <f t="shared" si="7"/>
        <v>2.1201799918076251E-2</v>
      </c>
      <c r="R36" s="375"/>
      <c r="S36" s="375"/>
      <c r="T36" s="183"/>
      <c r="U36" s="183"/>
      <c r="V36" s="183"/>
      <c r="W36" s="183"/>
      <c r="X36" s="183"/>
      <c r="Y36" s="183"/>
      <c r="Z36" s="183"/>
      <c r="AA36" s="183"/>
    </row>
    <row r="37" spans="5:27" x14ac:dyDescent="0.3">
      <c r="E37" s="148"/>
      <c r="F37" s="148"/>
      <c r="H37" s="148"/>
      <c r="I37" s="148"/>
      <c r="L37" s="379" t="s">
        <v>50</v>
      </c>
      <c r="M37" s="378">
        <v>336109679.13</v>
      </c>
      <c r="N37" s="380">
        <f t="shared" si="6"/>
        <v>7.2267525753505424E-2</v>
      </c>
      <c r="O37" s="379" t="s">
        <v>58</v>
      </c>
      <c r="P37" s="378">
        <f>+E19</f>
        <v>523301030.98999995</v>
      </c>
      <c r="Q37" s="380">
        <f t="shared" si="7"/>
        <v>0.11849876138003959</v>
      </c>
      <c r="R37" s="375"/>
      <c r="S37" s="375"/>
      <c r="T37" s="183"/>
      <c r="U37" s="183"/>
      <c r="V37" s="183"/>
      <c r="W37" s="183"/>
      <c r="X37" s="183"/>
      <c r="Y37" s="183"/>
      <c r="Z37" s="183"/>
      <c r="AA37" s="183"/>
    </row>
    <row r="38" spans="5:27" x14ac:dyDescent="0.3">
      <c r="E38" s="148"/>
      <c r="F38" s="148"/>
      <c r="H38" s="148"/>
      <c r="I38" s="148"/>
      <c r="L38" s="379" t="s">
        <v>64</v>
      </c>
      <c r="M38" s="378">
        <v>404029778.91999996</v>
      </c>
      <c r="N38" s="380">
        <f t="shared" si="6"/>
        <v>8.6871144350445642E-2</v>
      </c>
      <c r="O38" s="379" t="s">
        <v>64</v>
      </c>
      <c r="P38" s="378">
        <f>+E25-SUM(P33:P37)</f>
        <v>456066023.9199996</v>
      </c>
      <c r="Q38" s="380">
        <f t="shared" si="7"/>
        <v>0.10327374826645852</v>
      </c>
      <c r="R38" s="375"/>
      <c r="S38" s="375"/>
      <c r="T38" s="183"/>
      <c r="U38" s="183"/>
      <c r="V38" s="183"/>
      <c r="W38" s="183"/>
      <c r="X38" s="183"/>
      <c r="Y38" s="183"/>
      <c r="Z38" s="183"/>
      <c r="AA38" s="183"/>
    </row>
    <row r="39" spans="5:27" x14ac:dyDescent="0.3">
      <c r="E39" s="148"/>
      <c r="F39" s="148"/>
      <c r="H39" s="148"/>
      <c r="I39" s="148"/>
      <c r="L39" s="379" t="s">
        <v>65</v>
      </c>
      <c r="M39" s="378">
        <f>SUM(M33:M38)</f>
        <v>4650908905.8400011</v>
      </c>
      <c r="N39" s="380">
        <f t="shared" si="6"/>
        <v>1</v>
      </c>
      <c r="O39" s="379" t="s">
        <v>65</v>
      </c>
      <c r="P39" s="378">
        <f>SUM(P33:P38)</f>
        <v>4416088614.7300005</v>
      </c>
      <c r="Q39" s="380">
        <f t="shared" si="7"/>
        <v>1</v>
      </c>
      <c r="R39" s="375"/>
      <c r="S39" s="375"/>
      <c r="T39" s="183"/>
      <c r="U39" s="183"/>
      <c r="V39" s="183"/>
      <c r="W39" s="183"/>
      <c r="X39" s="183"/>
      <c r="Y39" s="183"/>
      <c r="Z39" s="183"/>
      <c r="AA39" s="183"/>
    </row>
    <row r="40" spans="5:27" x14ac:dyDescent="0.3">
      <c r="E40" s="148"/>
      <c r="F40" s="148"/>
      <c r="H40" s="148"/>
      <c r="I40" s="148"/>
      <c r="L40" s="379" t="s">
        <v>66</v>
      </c>
      <c r="M40" s="377">
        <v>169</v>
      </c>
      <c r="N40" s="380"/>
      <c r="O40" s="379" t="s">
        <v>66</v>
      </c>
      <c r="P40" s="377">
        <v>166</v>
      </c>
      <c r="Q40" s="377"/>
      <c r="R40" s="375"/>
      <c r="S40" s="375"/>
      <c r="T40" s="183"/>
      <c r="U40" s="183"/>
      <c r="V40" s="183"/>
      <c r="W40" s="183"/>
      <c r="X40" s="183"/>
      <c r="Y40" s="183"/>
      <c r="Z40" s="183"/>
      <c r="AA40" s="183"/>
    </row>
    <row r="41" spans="5:27" x14ac:dyDescent="0.3">
      <c r="E41" s="148"/>
      <c r="F41" s="148"/>
      <c r="H41" s="148"/>
      <c r="I41" s="148"/>
      <c r="M41" s="375"/>
      <c r="N41" s="375"/>
      <c r="O41" s="375"/>
      <c r="P41" s="381"/>
      <c r="Q41" s="375"/>
      <c r="R41" s="375"/>
      <c r="S41" s="375"/>
      <c r="T41" s="183"/>
      <c r="U41" s="183"/>
      <c r="V41" s="183"/>
      <c r="W41" s="183"/>
      <c r="X41" s="183"/>
      <c r="Y41" s="183"/>
      <c r="Z41" s="183"/>
      <c r="AA41" s="183"/>
    </row>
    <row r="42" spans="5:27" x14ac:dyDescent="0.3">
      <c r="E42" s="148"/>
      <c r="F42" s="148"/>
      <c r="H42" s="148"/>
      <c r="I42" s="148"/>
      <c r="L42" s="382"/>
      <c r="M42" s="382"/>
      <c r="N42" s="382"/>
      <c r="O42" s="382"/>
      <c r="P42" s="381"/>
      <c r="Q42" s="375"/>
      <c r="R42" s="375"/>
      <c r="S42" s="375"/>
      <c r="T42" s="183"/>
      <c r="U42" s="183"/>
      <c r="V42" s="183"/>
      <c r="W42" s="183"/>
      <c r="X42" s="183"/>
      <c r="Y42" s="183"/>
      <c r="Z42" s="183"/>
      <c r="AA42" s="183"/>
    </row>
    <row r="43" spans="5:27" x14ac:dyDescent="0.3">
      <c r="E43" s="148"/>
      <c r="F43" s="148"/>
      <c r="H43" s="148"/>
      <c r="I43" s="148"/>
      <c r="L43" s="382"/>
      <c r="M43" s="382"/>
      <c r="N43" s="382"/>
      <c r="O43" s="382"/>
      <c r="P43" s="375"/>
      <c r="Q43" s="375"/>
      <c r="R43" s="375"/>
      <c r="S43" s="375"/>
      <c r="T43" s="183"/>
      <c r="U43" s="183"/>
      <c r="V43" s="183"/>
      <c r="W43" s="183"/>
      <c r="X43" s="183"/>
      <c r="Y43" s="183"/>
      <c r="Z43" s="183"/>
      <c r="AA43" s="183"/>
    </row>
    <row r="44" spans="5:27" x14ac:dyDescent="0.3">
      <c r="E44" s="148"/>
      <c r="F44" s="148"/>
      <c r="H44" s="148"/>
      <c r="I44" s="148"/>
      <c r="L44" s="382"/>
      <c r="M44" s="382"/>
      <c r="N44" s="382"/>
      <c r="O44" s="382"/>
      <c r="P44" s="375"/>
      <c r="Q44" s="375"/>
      <c r="R44" s="375"/>
      <c r="S44" s="375"/>
      <c r="T44" s="183"/>
      <c r="U44" s="183"/>
      <c r="V44" s="183"/>
      <c r="W44" s="183"/>
      <c r="X44" s="183"/>
      <c r="Y44" s="183"/>
      <c r="Z44" s="183"/>
      <c r="AA44" s="183"/>
    </row>
    <row r="45" spans="5:27" x14ac:dyDescent="0.3">
      <c r="E45" s="148"/>
      <c r="F45" s="148"/>
      <c r="H45" s="148"/>
      <c r="I45" s="148"/>
      <c r="L45" s="382"/>
      <c r="M45" s="382"/>
      <c r="N45" s="382"/>
      <c r="O45" s="382"/>
      <c r="P45" s="375"/>
      <c r="Q45" s="375"/>
      <c r="R45" s="375"/>
      <c r="S45" s="375"/>
      <c r="T45" s="183"/>
      <c r="U45" s="183"/>
      <c r="V45" s="183"/>
      <c r="W45" s="183"/>
      <c r="X45" s="183"/>
      <c r="Y45" s="183"/>
      <c r="Z45" s="183"/>
      <c r="AA45" s="183"/>
    </row>
    <row r="46" spans="5:27" x14ac:dyDescent="0.3">
      <c r="E46" s="148"/>
      <c r="F46" s="148"/>
      <c r="H46" s="148"/>
      <c r="I46" s="148"/>
      <c r="L46" s="382"/>
      <c r="M46" s="382"/>
      <c r="N46" s="382"/>
      <c r="O46" s="382"/>
      <c r="P46" s="375"/>
      <c r="Q46" s="375"/>
      <c r="R46" s="375"/>
      <c r="S46" s="375"/>
      <c r="T46" s="183"/>
      <c r="U46" s="183"/>
      <c r="V46" s="183"/>
      <c r="W46" s="183"/>
      <c r="X46" s="183"/>
      <c r="Y46" s="183"/>
      <c r="Z46" s="183"/>
      <c r="AA46" s="183"/>
    </row>
    <row r="47" spans="5:27" x14ac:dyDescent="0.3">
      <c r="E47" s="148"/>
      <c r="F47" s="148"/>
      <c r="H47" s="148"/>
      <c r="I47" s="148"/>
      <c r="L47" s="382"/>
      <c r="M47" s="382"/>
      <c r="N47" s="382"/>
      <c r="O47" s="382"/>
      <c r="P47" s="375"/>
      <c r="Q47" s="375"/>
      <c r="R47" s="375"/>
      <c r="S47" s="375"/>
      <c r="T47" s="183"/>
      <c r="U47" s="183"/>
      <c r="V47" s="183"/>
      <c r="W47" s="183"/>
      <c r="X47" s="183"/>
      <c r="Y47" s="183"/>
      <c r="Z47" s="183"/>
      <c r="AA47" s="183"/>
    </row>
    <row r="48" spans="5:27" x14ac:dyDescent="0.3">
      <c r="E48" s="148"/>
      <c r="F48" s="148"/>
      <c r="H48" s="148"/>
      <c r="I48" s="148"/>
      <c r="L48" s="382"/>
      <c r="M48" s="382"/>
      <c r="N48" s="461">
        <f>SUM(M48:M61)</f>
        <v>0</v>
      </c>
      <c r="O48" s="382"/>
      <c r="P48" s="375"/>
      <c r="Q48" s="375"/>
      <c r="R48" s="381"/>
      <c r="S48" s="375"/>
      <c r="T48" s="183"/>
      <c r="U48" s="183"/>
      <c r="V48" s="183"/>
      <c r="W48" s="183"/>
      <c r="X48" s="183"/>
      <c r="Y48" s="183"/>
      <c r="Z48" s="183"/>
      <c r="AA48" s="183"/>
    </row>
    <row r="49" spans="12:27" x14ac:dyDescent="0.3">
      <c r="L49" s="382"/>
      <c r="M49" s="382"/>
      <c r="N49" s="375"/>
      <c r="O49" s="375"/>
      <c r="P49" s="375"/>
      <c r="Q49" s="375"/>
      <c r="R49" s="375"/>
      <c r="S49" s="375"/>
      <c r="T49" s="183"/>
      <c r="U49" s="183"/>
      <c r="V49" s="183"/>
      <c r="W49" s="183"/>
      <c r="X49" s="183"/>
      <c r="Y49" s="183"/>
      <c r="Z49" s="183"/>
      <c r="AA49" s="183"/>
    </row>
    <row r="50" spans="12:27" x14ac:dyDescent="0.3">
      <c r="L50" s="382"/>
      <c r="M50" s="382"/>
      <c r="N50" s="375"/>
      <c r="O50" s="375"/>
      <c r="P50" s="375"/>
      <c r="Q50" s="375"/>
      <c r="R50" s="375"/>
      <c r="S50" s="375"/>
      <c r="T50" s="183"/>
      <c r="U50" s="183"/>
      <c r="V50" s="183"/>
      <c r="W50" s="183"/>
      <c r="X50" s="183"/>
      <c r="Y50" s="183"/>
      <c r="Z50" s="183"/>
      <c r="AA50" s="183"/>
    </row>
    <row r="51" spans="12:27" x14ac:dyDescent="0.3">
      <c r="L51" s="382"/>
      <c r="M51" s="382"/>
      <c r="N51" s="375"/>
      <c r="O51" s="375"/>
      <c r="P51" s="375"/>
      <c r="Q51" s="375"/>
      <c r="R51" s="375"/>
      <c r="S51" s="375"/>
      <c r="T51" s="183"/>
      <c r="U51" s="183"/>
      <c r="V51" s="183"/>
      <c r="W51" s="183"/>
      <c r="X51" s="183"/>
      <c r="Y51" s="183"/>
      <c r="Z51" s="183"/>
      <c r="AA51" s="183"/>
    </row>
    <row r="52" spans="12:27" x14ac:dyDescent="0.3">
      <c r="L52" s="382"/>
      <c r="M52" s="382"/>
      <c r="N52" s="375"/>
      <c r="O52" s="375"/>
      <c r="P52" s="375"/>
      <c r="Q52" s="375"/>
      <c r="R52" s="375"/>
      <c r="S52" s="375"/>
      <c r="T52" s="183"/>
      <c r="U52" s="183"/>
      <c r="V52" s="183"/>
      <c r="W52" s="183"/>
      <c r="X52" s="183"/>
      <c r="Y52" s="183"/>
      <c r="Z52" s="183"/>
      <c r="AA52" s="183"/>
    </row>
    <row r="53" spans="12:27" x14ac:dyDescent="0.3">
      <c r="L53" s="382"/>
      <c r="M53" s="382"/>
      <c r="N53" s="375"/>
      <c r="O53" s="375"/>
      <c r="P53" s="375"/>
      <c r="Q53" s="375"/>
      <c r="R53" s="375"/>
      <c r="S53" s="375"/>
      <c r="T53" s="183"/>
      <c r="U53" s="183"/>
      <c r="V53" s="183"/>
      <c r="W53" s="183"/>
      <c r="X53" s="183"/>
      <c r="Y53" s="183"/>
      <c r="Z53" s="183"/>
      <c r="AA53" s="183"/>
    </row>
    <row r="54" spans="12:27" x14ac:dyDescent="0.3">
      <c r="L54" s="382"/>
      <c r="M54" s="382"/>
      <c r="N54" s="375"/>
      <c r="O54" s="375"/>
      <c r="P54" s="375"/>
      <c r="Q54" s="375"/>
      <c r="R54" s="375"/>
      <c r="S54" s="375"/>
      <c r="T54" s="183"/>
      <c r="U54" s="183"/>
      <c r="V54" s="183"/>
      <c r="W54" s="183"/>
      <c r="X54" s="183"/>
      <c r="Y54" s="183"/>
      <c r="Z54" s="183"/>
      <c r="AA54" s="183"/>
    </row>
    <row r="55" spans="12:27" x14ac:dyDescent="0.3">
      <c r="L55" s="382"/>
      <c r="M55" s="382"/>
      <c r="N55" s="375"/>
      <c r="O55" s="375"/>
      <c r="P55" s="375"/>
      <c r="Q55" s="375"/>
      <c r="R55" s="375"/>
      <c r="S55" s="375"/>
      <c r="T55" s="183"/>
      <c r="U55" s="183"/>
      <c r="V55" s="183"/>
      <c r="W55" s="183"/>
      <c r="X55" s="183"/>
      <c r="Y55" s="183"/>
      <c r="Z55" s="183"/>
      <c r="AA55" s="183"/>
    </row>
    <row r="56" spans="12:27" x14ac:dyDescent="0.3">
      <c r="L56" s="424"/>
      <c r="M56" s="424"/>
      <c r="T56" s="183"/>
      <c r="U56" s="183"/>
      <c r="V56" s="183"/>
      <c r="W56" s="183"/>
      <c r="X56" s="183"/>
      <c r="Y56" s="183"/>
      <c r="Z56" s="183"/>
      <c r="AA56" s="183"/>
    </row>
    <row r="57" spans="12:27" x14ac:dyDescent="0.3">
      <c r="L57" s="424"/>
      <c r="M57" s="424"/>
      <c r="T57" s="183"/>
      <c r="U57" s="183"/>
      <c r="V57" s="183"/>
      <c r="W57" s="183"/>
      <c r="X57" s="183"/>
      <c r="Y57" s="183"/>
      <c r="Z57" s="183"/>
      <c r="AA57" s="183"/>
    </row>
    <row r="58" spans="12:27" x14ac:dyDescent="0.3">
      <c r="L58" s="424"/>
      <c r="M58" s="424"/>
      <c r="T58" s="183"/>
      <c r="U58" s="183"/>
      <c r="V58" s="183"/>
      <c r="W58" s="183"/>
      <c r="X58" s="183"/>
      <c r="Y58" s="183"/>
      <c r="Z58" s="183"/>
      <c r="AA58" s="183"/>
    </row>
    <row r="59" spans="12:27" x14ac:dyDescent="0.3">
      <c r="L59" s="424"/>
      <c r="M59" s="424"/>
      <c r="T59" s="183"/>
      <c r="U59" s="183"/>
      <c r="V59" s="183"/>
      <c r="W59" s="183"/>
      <c r="X59" s="183"/>
      <c r="Y59" s="183"/>
      <c r="Z59" s="183"/>
      <c r="AA59" s="183"/>
    </row>
    <row r="60" spans="12:27" x14ac:dyDescent="0.3">
      <c r="L60" s="424"/>
      <c r="M60" s="424"/>
      <c r="T60" s="183"/>
      <c r="U60" s="183"/>
      <c r="V60" s="183"/>
      <c r="W60" s="183"/>
      <c r="X60" s="183"/>
      <c r="Y60" s="183"/>
      <c r="Z60" s="183"/>
      <c r="AA60" s="183"/>
    </row>
    <row r="61" spans="12:27" x14ac:dyDescent="0.3">
      <c r="L61" s="424"/>
      <c r="M61" s="424"/>
      <c r="T61" s="183"/>
      <c r="U61" s="183"/>
      <c r="V61" s="183"/>
      <c r="W61" s="183"/>
      <c r="X61" s="183"/>
      <c r="Y61" s="183"/>
      <c r="Z61" s="183"/>
      <c r="AA61" s="183"/>
    </row>
    <row r="62" spans="12:27" x14ac:dyDescent="0.3">
      <c r="T62" s="183"/>
      <c r="U62" s="183"/>
      <c r="V62" s="183"/>
      <c r="W62" s="183"/>
      <c r="X62" s="183"/>
      <c r="Y62" s="183"/>
      <c r="Z62" s="183"/>
      <c r="AA62" s="183"/>
    </row>
    <row r="63" spans="12:27" x14ac:dyDescent="0.3">
      <c r="T63" s="183"/>
      <c r="U63" s="183"/>
      <c r="V63" s="183"/>
      <c r="W63" s="183"/>
    </row>
    <row r="64" spans="12:27" x14ac:dyDescent="0.3">
      <c r="T64" s="183"/>
      <c r="U64" s="183"/>
      <c r="V64" s="183"/>
      <c r="W64" s="183"/>
    </row>
    <row r="65" spans="20:23" x14ac:dyDescent="0.3">
      <c r="T65" s="183"/>
      <c r="U65" s="183"/>
      <c r="V65" s="183"/>
      <c r="W65" s="183"/>
    </row>
    <row r="66" spans="20:23" x14ac:dyDescent="0.3">
      <c r="T66" s="183"/>
      <c r="U66" s="183"/>
      <c r="V66" s="183"/>
      <c r="W66" s="183"/>
    </row>
    <row r="67" spans="20:23" x14ac:dyDescent="0.3">
      <c r="T67" s="183"/>
      <c r="U67" s="183"/>
      <c r="V67" s="183"/>
      <c r="W67" s="183"/>
    </row>
    <row r="68" spans="20:23" x14ac:dyDescent="0.3">
      <c r="T68" s="183"/>
      <c r="U68" s="183"/>
      <c r="V68" s="183"/>
      <c r="W68" s="183"/>
    </row>
    <row r="69" spans="20:23" x14ac:dyDescent="0.3">
      <c r="T69" s="183"/>
      <c r="U69" s="183"/>
      <c r="V69" s="183"/>
      <c r="W69" s="183"/>
    </row>
  </sheetData>
  <sortState xmlns:xlrd2="http://schemas.microsoft.com/office/spreadsheetml/2017/richdata2" ref="L43:M61">
    <sortCondition descending="1" ref="M43:M61"/>
  </sortState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U65"/>
  <sheetViews>
    <sheetView showGridLines="0" zoomScale="55" zoomScaleNormal="55" workbookViewId="0">
      <selection activeCell="M51" sqref="M51"/>
    </sheetView>
  </sheetViews>
  <sheetFormatPr baseColWidth="10" defaultColWidth="11.5546875" defaultRowHeight="13.2" x14ac:dyDescent="0.25"/>
  <cols>
    <col min="1" max="1" width="3.109375" style="1" customWidth="1"/>
    <col min="2" max="2" width="2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3.88671875" style="1" customWidth="1"/>
    <col min="7" max="7" width="20" style="28" customWidth="1"/>
    <col min="8" max="8" width="8.33203125" style="28" customWidth="1"/>
    <col min="9" max="9" width="6.88671875" style="28" customWidth="1"/>
    <col min="10" max="10" width="18.109375" style="280" customWidth="1"/>
    <col min="11" max="11" width="24.88671875" style="280" customWidth="1"/>
    <col min="12" max="12" width="21" style="280" bestFit="1" customWidth="1"/>
    <col min="13" max="13" width="6.44140625" style="280" bestFit="1" customWidth="1"/>
    <col min="14" max="16" width="11.5546875" style="280"/>
    <col min="17" max="20" width="11.5546875" style="421"/>
    <col min="21" max="21" width="11.5546875" style="417"/>
    <col min="22" max="16384" width="11.5546875" style="1"/>
  </cols>
  <sheetData>
    <row r="1" spans="1:21" ht="75" customHeight="1" x14ac:dyDescent="0.25">
      <c r="B1" s="449" t="s">
        <v>315</v>
      </c>
      <c r="C1" s="450"/>
      <c r="D1" s="450"/>
      <c r="E1" s="450"/>
      <c r="F1" s="451"/>
      <c r="G1" s="90"/>
      <c r="I1" s="101"/>
    </row>
    <row r="2" spans="1:21" ht="15.75" customHeight="1" x14ac:dyDescent="0.25">
      <c r="A2" s="92"/>
      <c r="B2" s="91"/>
      <c r="G2" s="1"/>
      <c r="H2" s="1"/>
      <c r="I2" s="92"/>
    </row>
    <row r="3" spans="1:21" ht="9.75" customHeight="1" x14ac:dyDescent="0.3">
      <c r="B3" s="96"/>
      <c r="C3" s="93"/>
      <c r="D3" s="94"/>
      <c r="E3" s="95"/>
      <c r="F3" s="95"/>
      <c r="I3" s="101"/>
    </row>
    <row r="4" spans="1:21" s="33" customFormat="1" ht="35.25" customHeight="1" x14ac:dyDescent="0.9">
      <c r="B4" s="97"/>
      <c r="C4" s="120"/>
      <c r="D4" s="119" t="s">
        <v>10</v>
      </c>
      <c r="E4" s="118" t="s">
        <v>67</v>
      </c>
      <c r="F4" s="118" t="s">
        <v>68</v>
      </c>
      <c r="G4" s="292" t="s">
        <v>69</v>
      </c>
      <c r="H4" s="32"/>
      <c r="I4" s="102"/>
      <c r="J4" s="358"/>
      <c r="K4" s="358"/>
      <c r="L4" s="358"/>
      <c r="M4" s="358"/>
      <c r="N4" s="358"/>
      <c r="O4" s="358"/>
      <c r="P4" s="358"/>
      <c r="Q4" s="422"/>
      <c r="R4" s="422"/>
      <c r="S4" s="422"/>
      <c r="T4" s="422"/>
      <c r="U4" s="418"/>
    </row>
    <row r="5" spans="1:21" s="33" customFormat="1" ht="17.399999999999999" customHeight="1" x14ac:dyDescent="0.9">
      <c r="B5" s="97"/>
      <c r="C5" s="108" t="s">
        <v>70</v>
      </c>
      <c r="D5" s="133">
        <v>6534990.9500000002</v>
      </c>
      <c r="E5" s="133">
        <v>19095018.48</v>
      </c>
      <c r="F5" s="133">
        <f>SUM(D5:E5)</f>
        <v>25630009.43</v>
      </c>
      <c r="G5" s="109">
        <f>D5/F5</f>
        <v>0.2549741921807791</v>
      </c>
      <c r="H5" s="103"/>
      <c r="I5" s="104"/>
      <c r="J5" s="358"/>
      <c r="K5" s="358"/>
      <c r="L5" s="358"/>
      <c r="M5" s="358"/>
      <c r="N5" s="358"/>
      <c r="O5" s="358"/>
      <c r="P5" s="358"/>
      <c r="Q5" s="422"/>
      <c r="R5" s="422"/>
      <c r="S5" s="422"/>
      <c r="T5" s="422"/>
      <c r="U5" s="418"/>
    </row>
    <row r="6" spans="1:21" s="33" customFormat="1" ht="17.399999999999999" customHeight="1" x14ac:dyDescent="0.9">
      <c r="B6" s="97"/>
      <c r="C6" s="108" t="s">
        <v>12</v>
      </c>
      <c r="D6" s="133">
        <v>4644373914.8899994</v>
      </c>
      <c r="E6" s="133">
        <v>5669896498.8299799</v>
      </c>
      <c r="F6" s="133">
        <f>SUM(D6:E6)</f>
        <v>10314270413.719978</v>
      </c>
      <c r="G6" s="109">
        <f t="shared" ref="G6:G7" si="0">D6/F6</f>
        <v>0.45028622758543174</v>
      </c>
      <c r="H6" s="103"/>
      <c r="I6" s="104"/>
      <c r="J6" s="358"/>
      <c r="K6" s="359"/>
      <c r="L6" s="359"/>
      <c r="M6" s="358"/>
      <c r="N6" s="358"/>
      <c r="O6" s="358"/>
      <c r="P6" s="358"/>
      <c r="Q6" s="422"/>
      <c r="R6" s="422"/>
      <c r="S6" s="422"/>
      <c r="T6" s="422"/>
      <c r="U6" s="418"/>
    </row>
    <row r="7" spans="1:21" s="33" customFormat="1" ht="17.399999999999999" customHeight="1" x14ac:dyDescent="0.9">
      <c r="B7" s="97"/>
      <c r="C7" s="108" t="s">
        <v>13</v>
      </c>
      <c r="D7" s="133">
        <f>+D5+D6</f>
        <v>4650908905.8399992</v>
      </c>
      <c r="E7" s="133">
        <f>+E5+E6</f>
        <v>5688991517.3099794</v>
      </c>
      <c r="F7" s="133">
        <f>SUM(F5:F6)</f>
        <v>10339900423.149979</v>
      </c>
      <c r="G7" s="109">
        <f t="shared" si="0"/>
        <v>0.44980209823172862</v>
      </c>
      <c r="H7" s="32"/>
      <c r="I7" s="104"/>
      <c r="J7" s="358"/>
      <c r="K7" s="359"/>
      <c r="L7" s="360" t="s">
        <v>71</v>
      </c>
      <c r="M7" s="358"/>
      <c r="N7" s="358"/>
      <c r="O7" s="358"/>
      <c r="P7" s="358"/>
      <c r="Q7" s="422"/>
      <c r="R7" s="422"/>
      <c r="S7" s="422"/>
      <c r="T7" s="422"/>
      <c r="U7" s="418"/>
    </row>
    <row r="8" spans="1:21" ht="19.8" customHeight="1" x14ac:dyDescent="0.55000000000000004">
      <c r="B8" s="98"/>
      <c r="C8" s="99"/>
      <c r="D8" s="293"/>
      <c r="E8" s="293"/>
      <c r="F8" s="100"/>
      <c r="G8" s="107"/>
      <c r="H8" s="105"/>
      <c r="I8" s="106"/>
      <c r="K8" s="361" t="s">
        <v>72</v>
      </c>
      <c r="L8" s="362">
        <f>+D5</f>
        <v>6534990.9500000002</v>
      </c>
      <c r="M8" s="363">
        <f>+L8/L10</f>
        <v>0.2549741921807791</v>
      </c>
    </row>
    <row r="9" spans="1:21" ht="7.8" customHeight="1" x14ac:dyDescent="0.25">
      <c r="B9" s="110"/>
      <c r="D9" s="2"/>
      <c r="I9" s="111"/>
      <c r="K9" s="281" t="s">
        <v>73</v>
      </c>
      <c r="L9" s="282">
        <f>+E5</f>
        <v>19095018.48</v>
      </c>
      <c r="M9" s="283">
        <f>+L9/L10</f>
        <v>0.7450258078192209</v>
      </c>
    </row>
    <row r="10" spans="1:21" x14ac:dyDescent="0.25">
      <c r="B10" s="91"/>
      <c r="I10" s="101"/>
      <c r="K10" s="284"/>
      <c r="L10" s="285">
        <f>+F5</f>
        <v>25630009.43</v>
      </c>
      <c r="M10" s="283">
        <v>0.99999999999999989</v>
      </c>
    </row>
    <row r="11" spans="1:21" ht="12" customHeight="1" x14ac:dyDescent="0.25">
      <c r="B11" s="91"/>
      <c r="I11" s="101"/>
      <c r="K11" s="284"/>
      <c r="L11" s="284"/>
      <c r="M11" s="286"/>
    </row>
    <row r="12" spans="1:21" ht="12" customHeight="1" x14ac:dyDescent="0.25">
      <c r="B12" s="91"/>
      <c r="I12" s="101"/>
      <c r="K12" s="284"/>
      <c r="L12" s="287" t="s">
        <v>74</v>
      </c>
    </row>
    <row r="13" spans="1:21" ht="12" customHeight="1" x14ac:dyDescent="0.25">
      <c r="B13" s="91"/>
      <c r="I13" s="101"/>
      <c r="K13" s="281" t="s">
        <v>72</v>
      </c>
      <c r="L13" s="288">
        <f>+D6</f>
        <v>4644373914.8899994</v>
      </c>
      <c r="M13" s="283">
        <f>+L13/L15</f>
        <v>0.45028622758543174</v>
      </c>
    </row>
    <row r="14" spans="1:21" ht="12" customHeight="1" x14ac:dyDescent="0.25">
      <c r="B14" s="91"/>
      <c r="I14" s="101"/>
      <c r="K14" s="281" t="s">
        <v>73</v>
      </c>
      <c r="L14" s="288">
        <f>+E6</f>
        <v>5669896498.8299799</v>
      </c>
      <c r="M14" s="283">
        <f>+L14/L15</f>
        <v>0.54971377241456831</v>
      </c>
    </row>
    <row r="15" spans="1:21" ht="12" customHeight="1" x14ac:dyDescent="0.25">
      <c r="B15" s="91"/>
      <c r="I15" s="101"/>
      <c r="K15" s="284"/>
      <c r="L15" s="289">
        <f>+F6</f>
        <v>10314270413.719978</v>
      </c>
      <c r="M15" s="283">
        <v>1</v>
      </c>
    </row>
    <row r="16" spans="1:21" ht="12" customHeight="1" x14ac:dyDescent="0.25">
      <c r="B16" s="91"/>
      <c r="I16" s="101"/>
      <c r="J16" s="364"/>
      <c r="K16" s="284"/>
      <c r="L16" s="284"/>
    </row>
    <row r="17" spans="2:21" ht="12" customHeight="1" x14ac:dyDescent="0.25">
      <c r="B17" s="91"/>
      <c r="I17" s="101"/>
      <c r="K17" s="284"/>
      <c r="L17" s="287" t="s">
        <v>13</v>
      </c>
    </row>
    <row r="18" spans="2:21" ht="12" customHeight="1" x14ac:dyDescent="0.25">
      <c r="B18" s="91"/>
      <c r="I18" s="101"/>
      <c r="K18" s="281" t="s">
        <v>72</v>
      </c>
      <c r="L18" s="285">
        <f>+D7</f>
        <v>4650908905.8399992</v>
      </c>
      <c r="M18" s="283">
        <f>+L18/L20</f>
        <v>0.44980209823172862</v>
      </c>
    </row>
    <row r="19" spans="2:21" ht="12" customHeight="1" x14ac:dyDescent="0.25">
      <c r="B19" s="91"/>
      <c r="I19" s="101"/>
      <c r="K19" s="281" t="s">
        <v>73</v>
      </c>
      <c r="L19" s="285">
        <f>+E7</f>
        <v>5688991517.3099794</v>
      </c>
      <c r="M19" s="283">
        <f>+L19/L20</f>
        <v>0.55019790176827132</v>
      </c>
    </row>
    <row r="20" spans="2:21" ht="12" customHeight="1" x14ac:dyDescent="0.25">
      <c r="B20" s="91"/>
      <c r="I20" s="101"/>
      <c r="K20" s="284"/>
      <c r="L20" s="285">
        <f>+F7</f>
        <v>10339900423.149979</v>
      </c>
      <c r="M20" s="283">
        <v>1</v>
      </c>
    </row>
    <row r="21" spans="2:21" ht="12" customHeight="1" x14ac:dyDescent="0.25">
      <c r="B21" s="91"/>
      <c r="I21" s="101"/>
      <c r="K21" s="284"/>
      <c r="L21" s="284"/>
    </row>
    <row r="22" spans="2:21" ht="12" customHeight="1" x14ac:dyDescent="0.25">
      <c r="B22" s="91"/>
      <c r="I22" s="101"/>
      <c r="K22" s="284"/>
      <c r="L22" s="284"/>
    </row>
    <row r="23" spans="2:21" ht="12" customHeight="1" x14ac:dyDescent="0.25">
      <c r="B23" s="91"/>
      <c r="I23" s="101"/>
      <c r="K23" s="284"/>
      <c r="L23" s="284"/>
    </row>
    <row r="24" spans="2:21" ht="34.5" customHeight="1" x14ac:dyDescent="0.25">
      <c r="B24" s="91"/>
      <c r="I24" s="101"/>
      <c r="K24" s="284"/>
      <c r="L24" s="284"/>
    </row>
    <row r="25" spans="2:21" ht="12" customHeight="1" x14ac:dyDescent="0.25">
      <c r="B25" s="91"/>
      <c r="I25" s="101"/>
      <c r="K25" s="284"/>
      <c r="L25" s="284"/>
    </row>
    <row r="26" spans="2:21" ht="12" customHeight="1" x14ac:dyDescent="0.25">
      <c r="B26" s="91"/>
      <c r="I26" s="101"/>
      <c r="K26" s="284"/>
      <c r="L26" s="284"/>
    </row>
    <row r="27" spans="2:21" ht="9.75" customHeight="1" x14ac:dyDescent="0.25">
      <c r="B27" s="91"/>
      <c r="I27" s="101"/>
      <c r="K27" s="284"/>
      <c r="L27" s="284"/>
    </row>
    <row r="28" spans="2:21" ht="16.5" customHeight="1" x14ac:dyDescent="0.25">
      <c r="B28" s="112"/>
      <c r="C28" s="113"/>
      <c r="D28" s="113"/>
      <c r="E28" s="113"/>
      <c r="F28" s="113"/>
      <c r="G28" s="105"/>
      <c r="H28" s="105"/>
      <c r="I28" s="106"/>
      <c r="K28" s="284"/>
      <c r="L28" s="284"/>
    </row>
    <row r="29" spans="2:21" ht="16.5" customHeight="1" x14ac:dyDescent="0.25">
      <c r="B29" s="110"/>
      <c r="I29" s="111"/>
      <c r="K29" s="284"/>
      <c r="L29" s="284"/>
    </row>
    <row r="30" spans="2:21" ht="21.75" customHeight="1" x14ac:dyDescent="0.25">
      <c r="B30" s="91"/>
      <c r="C30" s="448" t="s">
        <v>75</v>
      </c>
      <c r="D30" s="448"/>
      <c r="E30" s="448"/>
      <c r="F30" s="448"/>
      <c r="G30" s="448"/>
      <c r="I30" s="101"/>
      <c r="K30" s="284"/>
      <c r="L30" s="284"/>
    </row>
    <row r="31" spans="2:21" s="3" customFormat="1" ht="19.2" customHeight="1" x14ac:dyDescent="0.45">
      <c r="B31" s="114"/>
      <c r="C31" s="121"/>
      <c r="D31" s="122"/>
      <c r="E31" s="131"/>
      <c r="F31" s="122"/>
      <c r="G31" s="122"/>
      <c r="H31" s="29"/>
      <c r="I31" s="115"/>
      <c r="J31" s="280"/>
      <c r="K31" s="284"/>
      <c r="L31" s="284"/>
      <c r="M31" s="280"/>
      <c r="N31" s="280"/>
      <c r="O31" s="280"/>
      <c r="P31" s="280"/>
      <c r="Q31" s="421"/>
      <c r="R31" s="421"/>
      <c r="S31" s="421"/>
      <c r="T31" s="421"/>
      <c r="U31" s="419"/>
    </row>
    <row r="32" spans="2:21" ht="36" customHeight="1" x14ac:dyDescent="0.35">
      <c r="B32" s="91"/>
      <c r="C32" s="123"/>
      <c r="D32" s="130" t="s">
        <v>10</v>
      </c>
      <c r="E32" s="129" t="s">
        <v>67</v>
      </c>
      <c r="F32" s="129" t="s">
        <v>76</v>
      </c>
      <c r="G32" s="356" t="s">
        <v>77</v>
      </c>
      <c r="I32" s="101"/>
      <c r="K32" s="284" t="s">
        <v>71</v>
      </c>
      <c r="L32" s="284"/>
    </row>
    <row r="33" spans="2:21" s="3" customFormat="1" ht="19.2" customHeight="1" x14ac:dyDescent="0.25">
      <c r="B33" s="114"/>
      <c r="C33" s="127" t="s">
        <v>70</v>
      </c>
      <c r="D33" s="132">
        <v>6534990.9500000002</v>
      </c>
      <c r="E33" s="132">
        <v>1878614486.0685999</v>
      </c>
      <c r="F33" s="132">
        <f>SUM(D33:E33)</f>
        <v>1885149477.0186</v>
      </c>
      <c r="G33" s="128">
        <f>D33/F33</f>
        <v>3.4665638081576499E-3</v>
      </c>
      <c r="H33" s="30"/>
      <c r="I33" s="115"/>
      <c r="J33" s="280"/>
      <c r="K33" s="281" t="s">
        <v>197</v>
      </c>
      <c r="L33" s="285">
        <f>+D33</f>
        <v>6534990.9500000002</v>
      </c>
      <c r="M33" s="365">
        <f>+L33/L35</f>
        <v>3.4665638081576499E-3</v>
      </c>
      <c r="N33" s="280"/>
      <c r="O33" s="280"/>
      <c r="P33" s="280"/>
      <c r="Q33" s="421"/>
      <c r="R33" s="421"/>
      <c r="S33" s="421"/>
      <c r="T33" s="421"/>
      <c r="U33" s="419"/>
    </row>
    <row r="34" spans="2:21" s="3" customFormat="1" ht="19.2" customHeight="1" x14ac:dyDescent="0.25">
      <c r="B34" s="114"/>
      <c r="C34" s="127" t="s">
        <v>12</v>
      </c>
      <c r="D34" s="132">
        <v>1970387975.9549999</v>
      </c>
      <c r="E34" s="132">
        <v>592482202.21917844</v>
      </c>
      <c r="F34" s="132">
        <f>SUM(D34:E34)</f>
        <v>2562870178.1741781</v>
      </c>
      <c r="G34" s="128">
        <f t="shared" ref="G34:G35" si="1">D34/F34</f>
        <v>0.7688208293713612</v>
      </c>
      <c r="H34" s="30"/>
      <c r="I34" s="115"/>
      <c r="J34" s="280"/>
      <c r="K34" s="281" t="s">
        <v>73</v>
      </c>
      <c r="L34" s="285">
        <f>+E33</f>
        <v>1878614486.0685999</v>
      </c>
      <c r="M34" s="283">
        <f>+L34/L35</f>
        <v>0.99653343619184231</v>
      </c>
      <c r="N34" s="280"/>
      <c r="O34" s="280"/>
      <c r="P34" s="280"/>
      <c r="Q34" s="421"/>
      <c r="R34" s="421"/>
      <c r="S34" s="421"/>
      <c r="T34" s="421"/>
      <c r="U34" s="419"/>
    </row>
    <row r="35" spans="2:21" s="3" customFormat="1" ht="19.2" customHeight="1" x14ac:dyDescent="0.25">
      <c r="B35" s="114"/>
      <c r="C35" s="127" t="s">
        <v>13</v>
      </c>
      <c r="D35" s="132">
        <f>+D33+D34</f>
        <v>1976922966.905</v>
      </c>
      <c r="E35" s="132">
        <f>SUM(E33:E34)</f>
        <v>2471096688.2877784</v>
      </c>
      <c r="F35" s="132">
        <f>SUM(F33:F34)</f>
        <v>4448019655.1927776</v>
      </c>
      <c r="G35" s="128">
        <f t="shared" si="1"/>
        <v>0.4444501418956342</v>
      </c>
      <c r="H35" s="29"/>
      <c r="I35" s="115"/>
      <c r="J35" s="280"/>
      <c r="K35" s="366"/>
      <c r="L35" s="285">
        <f>SUM(L33:L34)</f>
        <v>1885149477.0186</v>
      </c>
      <c r="M35" s="283">
        <v>1</v>
      </c>
      <c r="N35" s="280"/>
      <c r="O35" s="280"/>
      <c r="P35" s="280"/>
      <c r="Q35" s="421"/>
      <c r="R35" s="421"/>
      <c r="S35" s="421"/>
      <c r="T35" s="421"/>
      <c r="U35" s="419"/>
    </row>
    <row r="36" spans="2:21" ht="19.2" customHeight="1" x14ac:dyDescent="0.4">
      <c r="B36" s="91"/>
      <c r="D36" s="293"/>
      <c r="E36" s="293"/>
      <c r="I36" s="101"/>
      <c r="K36" s="367"/>
      <c r="L36" s="367"/>
      <c r="M36" s="286"/>
    </row>
    <row r="37" spans="2:21" ht="9.75" customHeight="1" x14ac:dyDescent="0.4">
      <c r="B37" s="91"/>
      <c r="C37" s="124"/>
      <c r="D37" s="125"/>
      <c r="E37" s="125"/>
      <c r="F37" s="126"/>
      <c r="G37" s="126"/>
      <c r="I37" s="101"/>
      <c r="K37" s="284"/>
      <c r="L37" s="284"/>
    </row>
    <row r="38" spans="2:21" ht="12.6" customHeight="1" x14ac:dyDescent="0.25">
      <c r="B38" s="112"/>
      <c r="C38" s="113"/>
      <c r="D38" s="113"/>
      <c r="E38" s="113"/>
      <c r="F38" s="113"/>
      <c r="G38" s="107"/>
      <c r="H38" s="105"/>
      <c r="I38" s="106"/>
      <c r="K38" s="284" t="s">
        <v>74</v>
      </c>
      <c r="L38" s="284"/>
    </row>
    <row r="39" spans="2:21" x14ac:dyDescent="0.25">
      <c r="B39" s="110"/>
      <c r="H39" s="116"/>
      <c r="I39" s="111"/>
      <c r="K39" s="281" t="s">
        <v>72</v>
      </c>
      <c r="L39" s="285">
        <f>+D34</f>
        <v>1970387975.9549999</v>
      </c>
      <c r="M39" s="283">
        <f>+L39/L41</f>
        <v>0.7688208293713612</v>
      </c>
    </row>
    <row r="40" spans="2:21" ht="12" customHeight="1" x14ac:dyDescent="0.25">
      <c r="B40" s="91"/>
      <c r="I40" s="101"/>
      <c r="K40" s="281" t="s">
        <v>73</v>
      </c>
      <c r="L40" s="285">
        <f>+E34</f>
        <v>592482202.21917844</v>
      </c>
      <c r="M40" s="283">
        <f>+L40/L41</f>
        <v>0.23117917062863888</v>
      </c>
    </row>
    <row r="41" spans="2:21" ht="12" customHeight="1" x14ac:dyDescent="0.25">
      <c r="B41" s="91"/>
      <c r="I41" s="101"/>
      <c r="K41" s="284"/>
      <c r="L41" s="285">
        <f>SUM(L39:L40)</f>
        <v>2562870178.1741781</v>
      </c>
      <c r="M41" s="283">
        <v>1</v>
      </c>
    </row>
    <row r="42" spans="2:21" ht="12" customHeight="1" x14ac:dyDescent="0.25">
      <c r="B42" s="91"/>
      <c r="I42" s="101"/>
      <c r="K42" s="284"/>
      <c r="L42" s="284"/>
    </row>
    <row r="43" spans="2:21" ht="12" customHeight="1" x14ac:dyDescent="0.25">
      <c r="B43" s="91"/>
      <c r="I43" s="101"/>
      <c r="K43" s="284" t="s">
        <v>13</v>
      </c>
      <c r="L43" s="284"/>
    </row>
    <row r="44" spans="2:21" ht="12" customHeight="1" x14ac:dyDescent="0.25">
      <c r="B44" s="91"/>
      <c r="I44" s="101"/>
      <c r="K44" s="281" t="s">
        <v>72</v>
      </c>
      <c r="L44" s="285">
        <f>+D35</f>
        <v>1976922966.905</v>
      </c>
      <c r="M44" s="283">
        <f>+L44/L46</f>
        <v>0.44445014189563409</v>
      </c>
    </row>
    <row r="45" spans="2:21" ht="12" customHeight="1" x14ac:dyDescent="0.25">
      <c r="B45" s="91"/>
      <c r="I45" s="101"/>
      <c r="J45" s="364"/>
      <c r="K45" s="281" t="s">
        <v>73</v>
      </c>
      <c r="L45" s="285">
        <f>+E35</f>
        <v>2471096688.2877784</v>
      </c>
      <c r="M45" s="283">
        <f>+L45/L46</f>
        <v>0.55554985810436586</v>
      </c>
    </row>
    <row r="46" spans="2:21" ht="12" customHeight="1" x14ac:dyDescent="0.25">
      <c r="B46" s="91"/>
      <c r="I46" s="101"/>
      <c r="K46" s="284"/>
      <c r="L46" s="285">
        <f>SUM(L44:L45)</f>
        <v>4448019655.1927786</v>
      </c>
      <c r="M46" s="283">
        <v>1</v>
      </c>
    </row>
    <row r="47" spans="2:21" ht="12" customHeight="1" x14ac:dyDescent="0.25">
      <c r="B47" s="91"/>
      <c r="I47" s="101"/>
      <c r="K47" s="284"/>
      <c r="L47" s="284"/>
    </row>
    <row r="48" spans="2:21" ht="12" customHeight="1" x14ac:dyDescent="0.25">
      <c r="B48" s="91"/>
      <c r="I48" s="101"/>
      <c r="K48" s="284"/>
      <c r="L48" s="284"/>
    </row>
    <row r="49" spans="2:21" ht="12" customHeight="1" x14ac:dyDescent="0.25">
      <c r="B49" s="91"/>
      <c r="I49" s="101"/>
      <c r="K49" s="284"/>
      <c r="L49" s="284"/>
    </row>
    <row r="50" spans="2:21" ht="12" customHeight="1" x14ac:dyDescent="0.25">
      <c r="B50" s="91"/>
      <c r="I50" s="101"/>
    </row>
    <row r="51" spans="2:21" ht="12" customHeight="1" x14ac:dyDescent="0.25">
      <c r="B51" s="91"/>
      <c r="I51" s="101"/>
    </row>
    <row r="52" spans="2:21" ht="12" customHeight="1" x14ac:dyDescent="0.25">
      <c r="B52" s="91"/>
      <c r="I52" s="101"/>
    </row>
    <row r="53" spans="2:21" ht="12" customHeight="1" x14ac:dyDescent="0.25">
      <c r="B53" s="91"/>
      <c r="I53" s="101"/>
    </row>
    <row r="54" spans="2:21" ht="12" customHeight="1" x14ac:dyDescent="0.25">
      <c r="B54" s="91"/>
      <c r="I54" s="101"/>
    </row>
    <row r="55" spans="2:21" ht="9.75" customHeight="1" x14ac:dyDescent="0.25">
      <c r="B55" s="91"/>
      <c r="I55" s="101"/>
    </row>
    <row r="56" spans="2:21" ht="9.75" customHeight="1" x14ac:dyDescent="0.25">
      <c r="B56" s="91"/>
      <c r="I56" s="101"/>
    </row>
    <row r="57" spans="2:21" ht="9.75" customHeight="1" x14ac:dyDescent="0.25">
      <c r="B57" s="91"/>
      <c r="I57" s="101"/>
    </row>
    <row r="58" spans="2:21" ht="9.75" customHeight="1" x14ac:dyDescent="0.25">
      <c r="B58" s="91"/>
      <c r="I58" s="101"/>
    </row>
    <row r="59" spans="2:21" s="3" customFormat="1" ht="13.8" x14ac:dyDescent="0.25">
      <c r="B59" s="114"/>
      <c r="G59" s="29"/>
      <c r="H59" s="29"/>
      <c r="I59" s="117"/>
      <c r="J59" s="280"/>
      <c r="K59" s="280"/>
      <c r="L59" s="280"/>
      <c r="M59" s="280"/>
      <c r="N59" s="280"/>
      <c r="O59" s="280"/>
      <c r="P59" s="280"/>
      <c r="Q59" s="421"/>
      <c r="R59" s="421"/>
      <c r="S59" s="421"/>
      <c r="T59" s="421"/>
      <c r="U59" s="419"/>
    </row>
    <row r="60" spans="2:21" x14ac:dyDescent="0.25">
      <c r="B60" s="91"/>
      <c r="I60" s="101"/>
    </row>
    <row r="61" spans="2:21" x14ac:dyDescent="0.25">
      <c r="B61" s="91"/>
      <c r="I61" s="101"/>
    </row>
    <row r="62" spans="2:21" x14ac:dyDescent="0.25">
      <c r="B62" s="91"/>
      <c r="I62" s="101"/>
    </row>
    <row r="63" spans="2:21" x14ac:dyDescent="0.25">
      <c r="B63" s="91"/>
      <c r="I63" s="101"/>
    </row>
    <row r="64" spans="2:21" x14ac:dyDescent="0.25">
      <c r="B64" s="91"/>
      <c r="I64" s="101"/>
    </row>
    <row r="65" spans="2:21" s="34" customFormat="1" ht="20.399999999999999" x14ac:dyDescent="0.7">
      <c r="B65" s="445" t="s">
        <v>78</v>
      </c>
      <c r="C65" s="446"/>
      <c r="D65" s="446"/>
      <c r="E65" s="446"/>
      <c r="F65" s="446"/>
      <c r="G65" s="446"/>
      <c r="H65" s="446"/>
      <c r="I65" s="447"/>
      <c r="J65" s="358"/>
      <c r="K65" s="358"/>
      <c r="L65" s="358"/>
      <c r="M65" s="358"/>
      <c r="N65" s="358"/>
      <c r="O65" s="358"/>
      <c r="P65" s="358"/>
      <c r="Q65" s="422"/>
      <c r="R65" s="422"/>
      <c r="S65" s="422"/>
      <c r="T65" s="422"/>
      <c r="U65" s="420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45F3C-E298-4C2B-80A0-9096AA6C0285}">
  <sheetPr>
    <pageSetUpPr fitToPage="1"/>
  </sheetPr>
  <dimension ref="A1:Q62"/>
  <sheetViews>
    <sheetView showGridLines="0" zoomScale="50" zoomScaleNormal="50" workbookViewId="0">
      <selection activeCell="B39" sqref="B39:B46"/>
    </sheetView>
  </sheetViews>
  <sheetFormatPr baseColWidth="10" defaultColWidth="11.44140625" defaultRowHeight="13.2" x14ac:dyDescent="0.3"/>
  <cols>
    <col min="1" max="1" width="4.33203125" style="312" customWidth="1"/>
    <col min="2" max="2" width="5.109375" style="312" customWidth="1"/>
    <col min="3" max="3" width="79.33203125" style="312" customWidth="1"/>
    <col min="4" max="4" width="30.109375" style="312" bestFit="1" customWidth="1"/>
    <col min="5" max="5" width="15.6640625" style="312" bestFit="1" customWidth="1"/>
    <col min="6" max="6" width="22.88671875" style="312" bestFit="1" customWidth="1"/>
    <col min="7" max="7" width="15.44140625" style="312" bestFit="1" customWidth="1"/>
    <col min="8" max="8" width="29.5546875" style="312" bestFit="1" customWidth="1"/>
    <col min="9" max="9" width="15.44140625" style="312" bestFit="1" customWidth="1"/>
    <col min="10" max="10" width="27.109375" style="312" bestFit="1" customWidth="1"/>
    <col min="11" max="11" width="15.44140625" style="312" bestFit="1" customWidth="1"/>
    <col min="12" max="12" width="30.109375" style="312" bestFit="1" customWidth="1"/>
    <col min="13" max="13" width="15.6640625" style="312" bestFit="1" customWidth="1"/>
    <col min="14" max="14" width="22.33203125" style="312" bestFit="1" customWidth="1"/>
    <col min="15" max="15" width="23.44140625" style="312" bestFit="1" customWidth="1"/>
    <col min="16" max="16" width="4.109375" style="312" customWidth="1"/>
    <col min="17" max="17" width="20.109375" style="312" bestFit="1" customWidth="1"/>
    <col min="18" max="16384" width="11.44140625" style="312"/>
  </cols>
  <sheetData>
    <row r="1" spans="1:17" ht="77.25" customHeight="1" x14ac:dyDescent="0.3">
      <c r="A1" s="312" t="s">
        <v>191</v>
      </c>
      <c r="B1" s="452" t="s">
        <v>309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311"/>
    </row>
    <row r="2" spans="1:17" x14ac:dyDescent="0.3">
      <c r="C2" s="313"/>
      <c r="I2" s="314"/>
    </row>
    <row r="3" spans="1:17" ht="31.95" customHeight="1" x14ac:dyDescent="0.3">
      <c r="B3" s="454" t="s">
        <v>144</v>
      </c>
      <c r="C3" s="454"/>
      <c r="D3" s="455" t="s">
        <v>145</v>
      </c>
      <c r="E3" s="455" t="s">
        <v>79</v>
      </c>
      <c r="F3" s="455" t="s">
        <v>146</v>
      </c>
      <c r="G3" s="455" t="s">
        <v>79</v>
      </c>
      <c r="H3" s="455" t="s">
        <v>147</v>
      </c>
      <c r="I3" s="455" t="s">
        <v>79</v>
      </c>
      <c r="J3" s="455" t="s">
        <v>148</v>
      </c>
      <c r="K3" s="455" t="s">
        <v>79</v>
      </c>
      <c r="L3" s="455" t="s">
        <v>149</v>
      </c>
      <c r="M3" s="455" t="s">
        <v>79</v>
      </c>
      <c r="N3" s="455" t="s">
        <v>150</v>
      </c>
      <c r="O3" s="455" t="s">
        <v>151</v>
      </c>
    </row>
    <row r="4" spans="1:17" ht="27.6" customHeight="1" x14ac:dyDescent="0.3">
      <c r="B4" s="454"/>
      <c r="C4" s="454"/>
      <c r="D4" s="455"/>
      <c r="E4" s="455"/>
      <c r="F4" s="456"/>
      <c r="G4" s="455"/>
      <c r="H4" s="455"/>
      <c r="I4" s="455"/>
      <c r="J4" s="455"/>
      <c r="K4" s="455"/>
      <c r="L4" s="455" t="s">
        <v>152</v>
      </c>
      <c r="M4" s="455"/>
      <c r="N4" s="455" t="s">
        <v>153</v>
      </c>
      <c r="O4" s="455" t="s">
        <v>154</v>
      </c>
    </row>
    <row r="5" spans="1:17" ht="15.6" customHeight="1" x14ac:dyDescent="0.3">
      <c r="B5" s="454"/>
      <c r="C5" s="454"/>
      <c r="D5" s="455"/>
      <c r="E5" s="455"/>
      <c r="F5" s="456"/>
      <c r="G5" s="455"/>
      <c r="H5" s="455"/>
      <c r="I5" s="455"/>
      <c r="J5" s="455"/>
      <c r="K5" s="455"/>
      <c r="L5" s="455"/>
      <c r="M5" s="455"/>
      <c r="N5" s="455"/>
      <c r="O5" s="455"/>
    </row>
    <row r="6" spans="1:17" s="320" customFormat="1" ht="26.4" x14ac:dyDescent="0.3">
      <c r="B6" s="315">
        <v>1</v>
      </c>
      <c r="C6" s="316" t="s">
        <v>155</v>
      </c>
      <c r="D6" s="317">
        <v>34818687.210000001</v>
      </c>
      <c r="E6" s="318">
        <f>D6/$D$54</f>
        <v>3.7611977515212627E-2</v>
      </c>
      <c r="F6" s="317">
        <v>27918.34</v>
      </c>
      <c r="G6" s="318">
        <f>F6/$F$54</f>
        <v>9.7433878771674368E-3</v>
      </c>
      <c r="H6" s="317">
        <v>25726189.169999998</v>
      </c>
      <c r="I6" s="318">
        <f>H6/$H$54</f>
        <v>3.1252457505701957E-2</v>
      </c>
      <c r="J6" s="317">
        <v>9064579.6999999993</v>
      </c>
      <c r="K6" s="318">
        <f>J6/$J$54</f>
        <v>9.0922802318621113E-2</v>
      </c>
      <c r="L6" s="317">
        <v>21574727.140000001</v>
      </c>
      <c r="M6" s="318">
        <f>L6/$L$54</f>
        <v>4.7060413027586602E-2</v>
      </c>
      <c r="N6" s="317">
        <v>79756.7</v>
      </c>
      <c r="O6" s="319">
        <v>214</v>
      </c>
      <c r="Q6" s="398"/>
    </row>
    <row r="7" spans="1:17" s="320" customFormat="1" ht="26.4" x14ac:dyDescent="0.3">
      <c r="B7" s="321">
        <v>2</v>
      </c>
      <c r="C7" s="322" t="s">
        <v>156</v>
      </c>
      <c r="D7" s="317">
        <v>201893.48</v>
      </c>
      <c r="E7" s="318">
        <f t="shared" ref="E7:E34" si="0">D7/$D$54</f>
        <v>2.1809015901228836E-4</v>
      </c>
      <c r="F7" s="323">
        <v>14680</v>
      </c>
      <c r="G7" s="318">
        <f t="shared" ref="G7:G34" si="1">F7/$F$54</f>
        <v>5.1232606966179926E-3</v>
      </c>
      <c r="H7" s="323">
        <v>187213.47999999998</v>
      </c>
      <c r="I7" s="318">
        <f t="shared" ref="I7:I34" si="2">H7/$H$54</f>
        <v>2.2742899422575395E-4</v>
      </c>
      <c r="J7" s="323">
        <v>0</v>
      </c>
      <c r="K7" s="318">
        <f t="shared" ref="K7:K34" si="3">J7/$J$54</f>
        <v>0</v>
      </c>
      <c r="L7" s="323">
        <v>201893.48</v>
      </c>
      <c r="M7" s="318">
        <f t="shared" ref="M7:M34" si="4">L7/$L$54</f>
        <v>4.4038520138506813E-4</v>
      </c>
      <c r="N7" s="323">
        <v>2846.5</v>
      </c>
      <c r="O7" s="324">
        <v>13</v>
      </c>
      <c r="Q7" s="398"/>
    </row>
    <row r="8" spans="1:17" s="320" customFormat="1" ht="26.4" x14ac:dyDescent="0.3">
      <c r="B8" s="321">
        <v>3</v>
      </c>
      <c r="C8" s="322" t="s">
        <v>157</v>
      </c>
      <c r="D8" s="317">
        <v>36454087.049999997</v>
      </c>
      <c r="E8" s="318">
        <f t="shared" si="0"/>
        <v>3.9378575481398906E-2</v>
      </c>
      <c r="F8" s="323">
        <v>216290.22</v>
      </c>
      <c r="G8" s="318">
        <f t="shared" si="1"/>
        <v>7.5484413023764227E-2</v>
      </c>
      <c r="H8" s="323">
        <v>23549156.060000006</v>
      </c>
      <c r="I8" s="318">
        <f t="shared" si="2"/>
        <v>2.860777374359539E-2</v>
      </c>
      <c r="J8" s="323">
        <v>12688640.770000003</v>
      </c>
      <c r="K8" s="318">
        <f t="shared" si="3"/>
        <v>0.12727416103172512</v>
      </c>
      <c r="L8" s="323">
        <v>27314823.780000001</v>
      </c>
      <c r="M8" s="318">
        <f t="shared" si="4"/>
        <v>5.9581142348692724E-2</v>
      </c>
      <c r="N8" s="323">
        <v>189049.78</v>
      </c>
      <c r="O8" s="324">
        <v>400</v>
      </c>
      <c r="Q8" s="398"/>
    </row>
    <row r="9" spans="1:17" s="320" customFormat="1" ht="26.4" x14ac:dyDescent="0.3">
      <c r="B9" s="321">
        <v>4</v>
      </c>
      <c r="C9" s="322" t="s">
        <v>158</v>
      </c>
      <c r="D9" s="317">
        <v>6499292.4800000004</v>
      </c>
      <c r="E9" s="318">
        <f t="shared" si="0"/>
        <v>7.0206909625341544E-3</v>
      </c>
      <c r="F9" s="323">
        <v>151200</v>
      </c>
      <c r="G9" s="318">
        <f t="shared" si="1"/>
        <v>5.276818919132429E-2</v>
      </c>
      <c r="H9" s="323">
        <v>2603062.8099999996</v>
      </c>
      <c r="I9" s="318">
        <f t="shared" si="2"/>
        <v>3.1622293265675355E-3</v>
      </c>
      <c r="J9" s="323">
        <v>3745029.67</v>
      </c>
      <c r="K9" s="318">
        <f t="shared" si="3"/>
        <v>3.7564741403595454E-2</v>
      </c>
      <c r="L9" s="323">
        <v>6341944.8200000003</v>
      </c>
      <c r="M9" s="318">
        <f t="shared" si="4"/>
        <v>1.383352571231468E-2</v>
      </c>
      <c r="N9" s="323">
        <v>15580.17</v>
      </c>
      <c r="O9" s="324">
        <v>91</v>
      </c>
      <c r="Q9" s="398"/>
    </row>
    <row r="10" spans="1:17" s="320" customFormat="1" ht="26.4" x14ac:dyDescent="0.3">
      <c r="B10" s="321">
        <v>5</v>
      </c>
      <c r="C10" s="322" t="s">
        <v>159</v>
      </c>
      <c r="D10" s="317">
        <v>1156208.6299999999</v>
      </c>
      <c r="E10" s="318">
        <f t="shared" si="0"/>
        <v>1.2489641763967813E-3</v>
      </c>
      <c r="F10" s="323">
        <v>1080</v>
      </c>
      <c r="G10" s="318">
        <f t="shared" si="1"/>
        <v>3.7691563708088774E-4</v>
      </c>
      <c r="H10" s="323">
        <v>296.35000000000002</v>
      </c>
      <c r="I10" s="318">
        <f t="shared" si="2"/>
        <v>3.6000923885823924E-7</v>
      </c>
      <c r="J10" s="323">
        <v>1154832.28</v>
      </c>
      <c r="K10" s="318">
        <f t="shared" si="3"/>
        <v>1.1583613425077228E-2</v>
      </c>
      <c r="L10" s="323">
        <v>1156208.6299999999</v>
      </c>
      <c r="M10" s="318">
        <f t="shared" si="4"/>
        <v>2.5220089839736461E-3</v>
      </c>
      <c r="N10" s="323">
        <v>6467.23</v>
      </c>
      <c r="O10" s="324">
        <v>7</v>
      </c>
      <c r="Q10" s="398"/>
    </row>
    <row r="11" spans="1:17" s="320" customFormat="1" ht="26.4" x14ac:dyDescent="0.3">
      <c r="B11" s="321">
        <v>6</v>
      </c>
      <c r="C11" s="322" t="s">
        <v>160</v>
      </c>
      <c r="D11" s="317">
        <v>32131517.539999999</v>
      </c>
      <c r="E11" s="318">
        <f t="shared" si="0"/>
        <v>3.4709232658750207E-2</v>
      </c>
      <c r="F11" s="323">
        <v>0</v>
      </c>
      <c r="G11" s="318">
        <f t="shared" si="1"/>
        <v>0</v>
      </c>
      <c r="H11" s="323">
        <v>32131517.539999999</v>
      </c>
      <c r="I11" s="318">
        <f t="shared" si="2"/>
        <v>3.903372084675405E-2</v>
      </c>
      <c r="J11" s="323">
        <v>0</v>
      </c>
      <c r="K11" s="318">
        <f t="shared" si="3"/>
        <v>0</v>
      </c>
      <c r="L11" s="323">
        <v>13979396.52</v>
      </c>
      <c r="M11" s="318">
        <f t="shared" si="4"/>
        <v>3.0492908199422387E-2</v>
      </c>
      <c r="N11" s="323">
        <v>14808.39</v>
      </c>
      <c r="O11" s="324">
        <v>81</v>
      </c>
      <c r="Q11" s="398"/>
    </row>
    <row r="12" spans="1:17" s="320" customFormat="1" ht="26.4" x14ac:dyDescent="0.3">
      <c r="B12" s="321">
        <v>7</v>
      </c>
      <c r="C12" s="322" t="s">
        <v>161</v>
      </c>
      <c r="D12" s="317">
        <v>5601300.1399999997</v>
      </c>
      <c r="E12" s="318">
        <f t="shared" si="0"/>
        <v>6.0506581896956398E-3</v>
      </c>
      <c r="F12" s="323">
        <v>12634</v>
      </c>
      <c r="G12" s="318">
        <f t="shared" si="1"/>
        <v>4.4092149619258669E-3</v>
      </c>
      <c r="H12" s="323">
        <v>5493094.120000002</v>
      </c>
      <c r="I12" s="318">
        <f t="shared" si="2"/>
        <v>6.6730711426282096E-3</v>
      </c>
      <c r="J12" s="323">
        <v>95572.02</v>
      </c>
      <c r="K12" s="318">
        <f t="shared" si="3"/>
        <v>9.5864079408461748E-4</v>
      </c>
      <c r="L12" s="323">
        <v>2442703.37</v>
      </c>
      <c r="M12" s="318">
        <f t="shared" si="4"/>
        <v>5.328207803052553E-3</v>
      </c>
      <c r="N12" s="323">
        <v>54161.599999999999</v>
      </c>
      <c r="O12" s="324">
        <v>173</v>
      </c>
      <c r="Q12" s="398"/>
    </row>
    <row r="13" spans="1:17" s="320" customFormat="1" ht="26.4" x14ac:dyDescent="0.3">
      <c r="B13" s="321">
        <v>8</v>
      </c>
      <c r="C13" s="322" t="s">
        <v>162</v>
      </c>
      <c r="D13" s="317">
        <v>28593497.420000002</v>
      </c>
      <c r="E13" s="318">
        <f t="shared" si="0"/>
        <v>3.0887378824939058E-2</v>
      </c>
      <c r="F13" s="323">
        <v>750832.47</v>
      </c>
      <c r="G13" s="318">
        <f t="shared" si="1"/>
        <v>0.26203749886209865</v>
      </c>
      <c r="H13" s="323">
        <v>27842664.950000003</v>
      </c>
      <c r="I13" s="318">
        <f t="shared" si="2"/>
        <v>3.3823575557396575E-2</v>
      </c>
      <c r="J13" s="323">
        <v>0</v>
      </c>
      <c r="K13" s="318">
        <f t="shared" si="3"/>
        <v>0</v>
      </c>
      <c r="L13" s="323">
        <v>18437689.100000001</v>
      </c>
      <c r="M13" s="318">
        <f t="shared" si="4"/>
        <v>4.0217670364485154E-2</v>
      </c>
      <c r="N13" s="323">
        <v>39962.39</v>
      </c>
      <c r="O13" s="324">
        <v>108</v>
      </c>
      <c r="Q13" s="398"/>
    </row>
    <row r="14" spans="1:17" s="320" customFormat="1" ht="26.4" x14ac:dyDescent="0.3">
      <c r="B14" s="321">
        <v>9</v>
      </c>
      <c r="C14" s="322" t="s">
        <v>163</v>
      </c>
      <c r="D14" s="317">
        <v>101298.43</v>
      </c>
      <c r="E14" s="318">
        <f t="shared" si="0"/>
        <v>1.0942498344372071E-4</v>
      </c>
      <c r="F14" s="323">
        <v>0</v>
      </c>
      <c r="G14" s="318">
        <f t="shared" si="1"/>
        <v>0</v>
      </c>
      <c r="H14" s="323">
        <v>101298.43</v>
      </c>
      <c r="I14" s="318">
        <f t="shared" si="2"/>
        <v>1.2305844670772607E-4</v>
      </c>
      <c r="J14" s="323">
        <v>0</v>
      </c>
      <c r="K14" s="318">
        <f t="shared" si="3"/>
        <v>0</v>
      </c>
      <c r="L14" s="323">
        <v>27945.08</v>
      </c>
      <c r="M14" s="318">
        <f t="shared" si="4"/>
        <v>6.0955904487464576E-5</v>
      </c>
      <c r="N14" s="323">
        <v>118.64</v>
      </c>
      <c r="O14" s="324">
        <v>2</v>
      </c>
      <c r="Q14" s="398"/>
    </row>
    <row r="15" spans="1:17" s="320" customFormat="1" ht="26.4" x14ac:dyDescent="0.3">
      <c r="B15" s="321">
        <v>10</v>
      </c>
      <c r="C15" s="322" t="s">
        <v>164</v>
      </c>
      <c r="D15" s="317">
        <v>8344644.2000000002</v>
      </c>
      <c r="E15" s="318">
        <f t="shared" si="0"/>
        <v>9.0140839638752565E-3</v>
      </c>
      <c r="F15" s="323">
        <v>830</v>
      </c>
      <c r="G15" s="318">
        <f t="shared" si="1"/>
        <v>2.8966664701586743E-4</v>
      </c>
      <c r="H15" s="323">
        <v>5173266.2399999993</v>
      </c>
      <c r="I15" s="318">
        <f t="shared" si="2"/>
        <v>6.2845407169678583E-3</v>
      </c>
      <c r="J15" s="323">
        <v>3170547.96</v>
      </c>
      <c r="K15" s="318">
        <f t="shared" si="3"/>
        <v>3.1802368664571118E-2</v>
      </c>
      <c r="L15" s="323">
        <v>4538991.5599999996</v>
      </c>
      <c r="M15" s="318">
        <f t="shared" si="4"/>
        <v>9.9007888329812541E-3</v>
      </c>
      <c r="N15" s="323">
        <v>52215.63</v>
      </c>
      <c r="O15" s="324">
        <v>9</v>
      </c>
      <c r="Q15" s="398"/>
    </row>
    <row r="16" spans="1:17" s="320" customFormat="1" ht="26.4" x14ac:dyDescent="0.3">
      <c r="B16" s="321">
        <v>11</v>
      </c>
      <c r="C16" s="322" t="s">
        <v>165</v>
      </c>
      <c r="D16" s="317">
        <v>5553058.2300000004</v>
      </c>
      <c r="E16" s="318">
        <f t="shared" si="0"/>
        <v>5.9985461263295705E-3</v>
      </c>
      <c r="F16" s="323">
        <v>6655.59</v>
      </c>
      <c r="G16" s="318">
        <f t="shared" si="1"/>
        <v>2.3227740231473943E-3</v>
      </c>
      <c r="H16" s="323">
        <v>5482158.75</v>
      </c>
      <c r="I16" s="318">
        <f t="shared" si="2"/>
        <v>6.659786734899734E-3</v>
      </c>
      <c r="J16" s="323">
        <v>64243.89</v>
      </c>
      <c r="K16" s="318">
        <f t="shared" si="3"/>
        <v>6.4440213489978359E-4</v>
      </c>
      <c r="L16" s="323">
        <v>2384599.1</v>
      </c>
      <c r="M16" s="318">
        <f t="shared" si="4"/>
        <v>5.2014664112786215E-3</v>
      </c>
      <c r="N16" s="323">
        <v>8979.1200000000008</v>
      </c>
      <c r="O16" s="324">
        <v>30</v>
      </c>
      <c r="Q16" s="398"/>
    </row>
    <row r="17" spans="2:17" s="320" customFormat="1" ht="26.4" x14ac:dyDescent="0.3">
      <c r="B17" s="321">
        <v>12</v>
      </c>
      <c r="C17" s="322" t="s">
        <v>166</v>
      </c>
      <c r="D17" s="317">
        <v>3719523.26</v>
      </c>
      <c r="E17" s="318">
        <f t="shared" si="0"/>
        <v>4.0179178605634271E-3</v>
      </c>
      <c r="F17" s="323">
        <v>252654.46000000002</v>
      </c>
      <c r="G17" s="318">
        <f t="shared" si="1"/>
        <v>8.8175385881692298E-2</v>
      </c>
      <c r="H17" s="323">
        <v>3466868.8000000007</v>
      </c>
      <c r="I17" s="318">
        <f t="shared" si="2"/>
        <v>4.2115903421946262E-3</v>
      </c>
      <c r="J17" s="323">
        <v>0</v>
      </c>
      <c r="K17" s="318">
        <f t="shared" si="3"/>
        <v>0</v>
      </c>
      <c r="L17" s="323">
        <v>2916003.77</v>
      </c>
      <c r="M17" s="318">
        <f t="shared" si="4"/>
        <v>6.3606061349334702E-3</v>
      </c>
      <c r="N17" s="323">
        <v>3237.8</v>
      </c>
      <c r="O17" s="324">
        <v>55</v>
      </c>
      <c r="Q17" s="398"/>
    </row>
    <row r="18" spans="2:17" s="320" customFormat="1" ht="26.4" x14ac:dyDescent="0.3">
      <c r="B18" s="321">
        <v>13</v>
      </c>
      <c r="C18" s="322" t="s">
        <v>167</v>
      </c>
      <c r="D18" s="317">
        <v>1478917.88</v>
      </c>
      <c r="E18" s="318">
        <f t="shared" si="0"/>
        <v>1.5975624156625383E-3</v>
      </c>
      <c r="F18" s="323">
        <v>0</v>
      </c>
      <c r="G18" s="318">
        <f t="shared" si="1"/>
        <v>0</v>
      </c>
      <c r="H18" s="323">
        <v>1387658.73</v>
      </c>
      <c r="I18" s="318">
        <f t="shared" si="2"/>
        <v>1.6857430848061104E-3</v>
      </c>
      <c r="J18" s="323">
        <v>91259.15</v>
      </c>
      <c r="K18" s="318">
        <f t="shared" si="3"/>
        <v>9.1538029669653532E-4</v>
      </c>
      <c r="L18" s="323">
        <v>836245.08</v>
      </c>
      <c r="M18" s="318">
        <f t="shared" si="4"/>
        <v>1.824080490182607E-3</v>
      </c>
      <c r="N18" s="323">
        <v>12529.42</v>
      </c>
      <c r="O18" s="324">
        <v>17</v>
      </c>
      <c r="Q18" s="398"/>
    </row>
    <row r="19" spans="2:17" s="320" customFormat="1" ht="26.4" x14ac:dyDescent="0.3">
      <c r="B19" s="321">
        <v>14</v>
      </c>
      <c r="C19" s="322" t="s">
        <v>168</v>
      </c>
      <c r="D19" s="317">
        <v>21699604.760000002</v>
      </c>
      <c r="E19" s="318">
        <f t="shared" si="0"/>
        <v>2.3440431323548484E-2</v>
      </c>
      <c r="F19" s="323">
        <v>1294.56</v>
      </c>
      <c r="G19" s="318">
        <f t="shared" si="1"/>
        <v>4.517962103142908E-4</v>
      </c>
      <c r="H19" s="323">
        <v>21698310.199999999</v>
      </c>
      <c r="I19" s="318">
        <f t="shared" si="2"/>
        <v>2.6359345839756937E-2</v>
      </c>
      <c r="J19" s="323">
        <v>0</v>
      </c>
      <c r="K19" s="318">
        <f t="shared" si="3"/>
        <v>0</v>
      </c>
      <c r="L19" s="323">
        <v>7455131.25</v>
      </c>
      <c r="M19" s="318">
        <f t="shared" si="4"/>
        <v>1.6261691446813262E-2</v>
      </c>
      <c r="N19" s="323">
        <v>15685.38</v>
      </c>
      <c r="O19" s="324">
        <v>16</v>
      </c>
      <c r="Q19" s="398"/>
    </row>
    <row r="20" spans="2:17" s="320" customFormat="1" ht="26.4" x14ac:dyDescent="0.3">
      <c r="B20" s="321">
        <v>15</v>
      </c>
      <c r="C20" s="322" t="s">
        <v>169</v>
      </c>
      <c r="D20" s="317">
        <v>19425450.77</v>
      </c>
      <c r="E20" s="318">
        <f t="shared" si="0"/>
        <v>2.098383586886847E-2</v>
      </c>
      <c r="F20" s="323">
        <v>44073.16</v>
      </c>
      <c r="G20" s="318">
        <f t="shared" si="1"/>
        <v>1.5381354795896205E-2</v>
      </c>
      <c r="H20" s="323">
        <v>16171648.240000002</v>
      </c>
      <c r="I20" s="318">
        <f t="shared" si="2"/>
        <v>1.9645496115962828E-2</v>
      </c>
      <c r="J20" s="323">
        <v>3209729.37</v>
      </c>
      <c r="K20" s="318">
        <f t="shared" si="3"/>
        <v>3.2195380112856449E-2</v>
      </c>
      <c r="L20" s="323">
        <v>17877630.239999998</v>
      </c>
      <c r="M20" s="318">
        <f t="shared" si="4"/>
        <v>3.8996027972424782E-2</v>
      </c>
      <c r="N20" s="323">
        <v>49501.15</v>
      </c>
      <c r="O20" s="324">
        <v>266</v>
      </c>
      <c r="Q20" s="398"/>
    </row>
    <row r="21" spans="2:17" s="320" customFormat="1" ht="26.4" x14ac:dyDescent="0.3">
      <c r="B21" s="321">
        <v>16</v>
      </c>
      <c r="C21" s="322" t="s">
        <v>170</v>
      </c>
      <c r="D21" s="317">
        <v>475388.95</v>
      </c>
      <c r="E21" s="318">
        <f t="shared" si="0"/>
        <v>5.1352649772634954E-4</v>
      </c>
      <c r="F21" s="323">
        <v>0</v>
      </c>
      <c r="G21" s="318">
        <f t="shared" si="1"/>
        <v>0</v>
      </c>
      <c r="H21" s="323">
        <v>184072.71</v>
      </c>
      <c r="I21" s="318">
        <f t="shared" si="2"/>
        <v>2.2361355229179482E-4</v>
      </c>
      <c r="J21" s="323">
        <v>291316.24</v>
      </c>
      <c r="K21" s="318">
        <f t="shared" si="3"/>
        <v>2.9220647595744548E-3</v>
      </c>
      <c r="L21" s="323">
        <v>475388.95</v>
      </c>
      <c r="M21" s="318">
        <f t="shared" si="4"/>
        <v>1.036954033790423E-3</v>
      </c>
      <c r="N21" s="323">
        <v>6259.47</v>
      </c>
      <c r="O21" s="324">
        <v>15</v>
      </c>
      <c r="Q21" s="398"/>
    </row>
    <row r="22" spans="2:17" s="320" customFormat="1" ht="26.4" x14ac:dyDescent="0.3">
      <c r="B22" s="321">
        <v>17</v>
      </c>
      <c r="C22" s="322" t="s">
        <v>171</v>
      </c>
      <c r="D22" s="317">
        <v>5668140.3200000003</v>
      </c>
      <c r="E22" s="318">
        <f t="shared" si="0"/>
        <v>6.1228605485068813E-3</v>
      </c>
      <c r="F22" s="323">
        <v>283381.86</v>
      </c>
      <c r="G22" s="318">
        <f t="shared" si="1"/>
        <v>9.889912435098791E-2</v>
      </c>
      <c r="H22" s="323">
        <v>4127427.9099999997</v>
      </c>
      <c r="I22" s="318">
        <f t="shared" si="2"/>
        <v>5.0140448129622163E-3</v>
      </c>
      <c r="J22" s="323">
        <v>1257330.55</v>
      </c>
      <c r="K22" s="318">
        <f t="shared" si="3"/>
        <v>1.2611728379067941E-2</v>
      </c>
      <c r="L22" s="323">
        <v>3783386.48</v>
      </c>
      <c r="M22" s="318">
        <f t="shared" si="4"/>
        <v>8.252606359117412E-3</v>
      </c>
      <c r="N22" s="323">
        <v>42856.49</v>
      </c>
      <c r="O22" s="324">
        <v>102</v>
      </c>
      <c r="Q22" s="398"/>
    </row>
    <row r="23" spans="2:17" s="320" customFormat="1" ht="26.4" x14ac:dyDescent="0.3">
      <c r="B23" s="321">
        <v>18</v>
      </c>
      <c r="C23" s="322" t="s">
        <v>172</v>
      </c>
      <c r="D23" s="317">
        <v>3312735.79</v>
      </c>
      <c r="E23" s="318">
        <f t="shared" si="0"/>
        <v>3.5784963199742689E-3</v>
      </c>
      <c r="F23" s="323">
        <v>80.8</v>
      </c>
      <c r="G23" s="318">
        <f t="shared" si="1"/>
        <v>2.8198873589014567E-5</v>
      </c>
      <c r="H23" s="323">
        <v>2918787.6799999997</v>
      </c>
      <c r="I23" s="318">
        <f t="shared" si="2"/>
        <v>3.5457753705605052E-3</v>
      </c>
      <c r="J23" s="323">
        <v>393867.31000000006</v>
      </c>
      <c r="K23" s="318">
        <f t="shared" si="3"/>
        <v>3.950709327085189E-3</v>
      </c>
      <c r="L23" s="323">
        <v>2621883.2999999998</v>
      </c>
      <c r="M23" s="318">
        <f t="shared" si="4"/>
        <v>5.7190485055715855E-3</v>
      </c>
      <c r="N23" s="323">
        <v>16603.439999999999</v>
      </c>
      <c r="O23" s="324">
        <v>79</v>
      </c>
      <c r="Q23" s="398"/>
    </row>
    <row r="24" spans="2:17" s="320" customFormat="1" ht="26.4" x14ac:dyDescent="0.3">
      <c r="B24" s="321">
        <v>19</v>
      </c>
      <c r="C24" s="322" t="s">
        <v>173</v>
      </c>
      <c r="D24" s="317">
        <v>54620364.020000003</v>
      </c>
      <c r="E24" s="318">
        <f t="shared" si="0"/>
        <v>5.9002221738071355E-2</v>
      </c>
      <c r="F24" s="323">
        <v>13395.3</v>
      </c>
      <c r="G24" s="318">
        <f t="shared" si="1"/>
        <v>4.6749055864718659E-3</v>
      </c>
      <c r="H24" s="323">
        <v>37152669.699999996</v>
      </c>
      <c r="I24" s="318">
        <f t="shared" si="2"/>
        <v>4.5133471706592085E-2</v>
      </c>
      <c r="J24" s="323">
        <v>17454299.02</v>
      </c>
      <c r="K24" s="318">
        <f t="shared" si="3"/>
        <v>0.17507637771727708</v>
      </c>
      <c r="L24" s="323">
        <v>37208558.049999997</v>
      </c>
      <c r="M24" s="318">
        <f t="shared" si="4"/>
        <v>8.1162097607596073E-2</v>
      </c>
      <c r="N24" s="323">
        <v>30349.32</v>
      </c>
      <c r="O24" s="324">
        <v>64</v>
      </c>
      <c r="Q24" s="398"/>
    </row>
    <row r="25" spans="2:17" s="320" customFormat="1" ht="26.4" x14ac:dyDescent="0.3">
      <c r="B25" s="321">
        <v>20</v>
      </c>
      <c r="C25" s="322" t="s">
        <v>174</v>
      </c>
      <c r="D25" s="317">
        <v>35628658.909999996</v>
      </c>
      <c r="E25" s="318">
        <f t="shared" si="0"/>
        <v>3.8486928290485077E-2</v>
      </c>
      <c r="F25" s="323">
        <v>92753.99</v>
      </c>
      <c r="G25" s="318">
        <f t="shared" si="1"/>
        <v>3.2370767808003978E-2</v>
      </c>
      <c r="H25" s="323">
        <v>33596699.890000001</v>
      </c>
      <c r="I25" s="318">
        <f t="shared" si="2"/>
        <v>4.081364047763654E-2</v>
      </c>
      <c r="J25" s="323">
        <v>1939205.0299999998</v>
      </c>
      <c r="K25" s="318">
        <f t="shared" si="3"/>
        <v>1.9451310643555344E-2</v>
      </c>
      <c r="L25" s="323">
        <v>27091671.640000001</v>
      </c>
      <c r="M25" s="318">
        <f t="shared" si="4"/>
        <v>5.909438616363212E-2</v>
      </c>
      <c r="N25" s="323">
        <v>45423.040000000001</v>
      </c>
      <c r="O25" s="324">
        <v>318</v>
      </c>
      <c r="Q25" s="398"/>
    </row>
    <row r="26" spans="2:17" s="320" customFormat="1" ht="26.4" x14ac:dyDescent="0.3">
      <c r="B26" s="321">
        <v>21</v>
      </c>
      <c r="C26" s="322" t="s">
        <v>175</v>
      </c>
      <c r="D26" s="317">
        <v>2654800.16</v>
      </c>
      <c r="E26" s="318">
        <f t="shared" si="0"/>
        <v>2.8677785386642925E-3</v>
      </c>
      <c r="F26" s="323">
        <v>2850</v>
      </c>
      <c r="G26" s="318">
        <f t="shared" si="1"/>
        <v>9.9463848674123168E-4</v>
      </c>
      <c r="H26" s="323">
        <v>2203408.27</v>
      </c>
      <c r="I26" s="318">
        <f t="shared" si="2"/>
        <v>2.6767245965130743E-3</v>
      </c>
      <c r="J26" s="323">
        <v>448541.89</v>
      </c>
      <c r="K26" s="318">
        <f t="shared" si="3"/>
        <v>4.4991259325670328E-3</v>
      </c>
      <c r="L26" s="323">
        <v>1263726.2</v>
      </c>
      <c r="M26" s="318">
        <f t="shared" si="4"/>
        <v>2.7565343719004043E-3</v>
      </c>
      <c r="N26" s="323">
        <v>2506.4699999999998</v>
      </c>
      <c r="O26" s="324">
        <v>30</v>
      </c>
      <c r="Q26" s="398"/>
    </row>
    <row r="27" spans="2:17" s="320" customFormat="1" ht="26.4" x14ac:dyDescent="0.3">
      <c r="B27" s="321">
        <v>22</v>
      </c>
      <c r="C27" s="322" t="s">
        <v>176</v>
      </c>
      <c r="D27" s="317">
        <v>49503106.310000002</v>
      </c>
      <c r="E27" s="318">
        <f t="shared" si="0"/>
        <v>5.3474437741873167E-2</v>
      </c>
      <c r="F27" s="323">
        <v>0</v>
      </c>
      <c r="G27" s="318">
        <f t="shared" si="1"/>
        <v>0</v>
      </c>
      <c r="H27" s="323">
        <v>45453940.919999994</v>
      </c>
      <c r="I27" s="318">
        <f t="shared" si="2"/>
        <v>5.5217947270850588E-2</v>
      </c>
      <c r="J27" s="323">
        <v>4049165.39</v>
      </c>
      <c r="K27" s="318">
        <f t="shared" si="3"/>
        <v>4.0615392714829612E-2</v>
      </c>
      <c r="L27" s="323">
        <v>23164312.579999998</v>
      </c>
      <c r="M27" s="318">
        <f t="shared" si="4"/>
        <v>5.0527736014506094E-2</v>
      </c>
      <c r="N27" s="323">
        <v>8152.56</v>
      </c>
      <c r="O27" s="324">
        <v>60</v>
      </c>
      <c r="Q27" s="398"/>
    </row>
    <row r="28" spans="2:17" s="320" customFormat="1" ht="26.4" x14ac:dyDescent="0.3">
      <c r="B28" s="321">
        <v>23</v>
      </c>
      <c r="C28" s="322" t="s">
        <v>177</v>
      </c>
      <c r="D28" s="317">
        <v>2237482.0299999998</v>
      </c>
      <c r="E28" s="318">
        <f t="shared" si="0"/>
        <v>2.4169815276344621E-3</v>
      </c>
      <c r="F28" s="323">
        <v>125980.76000000001</v>
      </c>
      <c r="G28" s="318">
        <f t="shared" si="1"/>
        <v>4.3966776310494837E-2</v>
      </c>
      <c r="H28" s="323">
        <v>348252.72000000009</v>
      </c>
      <c r="I28" s="318">
        <f t="shared" si="2"/>
        <v>4.230612338704624E-4</v>
      </c>
      <c r="J28" s="323">
        <v>1763248.5499999993</v>
      </c>
      <c r="K28" s="318">
        <f t="shared" si="3"/>
        <v>1.7686368773418722E-2</v>
      </c>
      <c r="L28" s="323">
        <v>2237482.0299999998</v>
      </c>
      <c r="M28" s="318">
        <f t="shared" si="4"/>
        <v>4.8805636238328292E-3</v>
      </c>
      <c r="N28" s="323">
        <v>34853.67</v>
      </c>
      <c r="O28" s="324">
        <v>204</v>
      </c>
      <c r="Q28" s="398"/>
    </row>
    <row r="29" spans="2:17" s="320" customFormat="1" ht="26.4" x14ac:dyDescent="0.3">
      <c r="B29" s="321">
        <v>24</v>
      </c>
      <c r="C29" s="322" t="s">
        <v>178</v>
      </c>
      <c r="D29" s="317">
        <v>261966365.08000001</v>
      </c>
      <c r="E29" s="318">
        <f t="shared" si="0"/>
        <v>0.28298232422447911</v>
      </c>
      <c r="F29" s="323">
        <v>851899.3899999999</v>
      </c>
      <c r="G29" s="318">
        <f t="shared" si="1"/>
        <v>0.29730944565802742</v>
      </c>
      <c r="H29" s="323">
        <v>240014993.46000004</v>
      </c>
      <c r="I29" s="318">
        <f t="shared" si="2"/>
        <v>0.29157285341690525</v>
      </c>
      <c r="J29" s="323">
        <v>21099472.23</v>
      </c>
      <c r="K29" s="318">
        <f t="shared" si="3"/>
        <v>0.21163950299819481</v>
      </c>
      <c r="L29" s="323">
        <v>106621367.70999999</v>
      </c>
      <c r="M29" s="318">
        <f t="shared" si="4"/>
        <v>0.23257052427309563</v>
      </c>
      <c r="N29" s="323">
        <v>86533.51</v>
      </c>
      <c r="O29" s="324">
        <v>319</v>
      </c>
      <c r="Q29" s="398"/>
    </row>
    <row r="30" spans="2:17" s="320" customFormat="1" ht="26.4" x14ac:dyDescent="0.3">
      <c r="B30" s="321">
        <v>25</v>
      </c>
      <c r="C30" s="322" t="s">
        <v>179</v>
      </c>
      <c r="D30" s="317">
        <v>13590756.32</v>
      </c>
      <c r="E30" s="318">
        <f t="shared" si="0"/>
        <v>1.4681059571245504E-2</v>
      </c>
      <c r="F30" s="323">
        <v>0</v>
      </c>
      <c r="G30" s="318">
        <f t="shared" si="1"/>
        <v>0</v>
      </c>
      <c r="H30" s="323">
        <v>12999273</v>
      </c>
      <c r="I30" s="318">
        <f t="shared" si="2"/>
        <v>1.5791659788899813E-2</v>
      </c>
      <c r="J30" s="323">
        <v>591483.32000000007</v>
      </c>
      <c r="K30" s="318">
        <f t="shared" si="3"/>
        <v>5.9329083927765255E-3</v>
      </c>
      <c r="L30" s="323">
        <v>7025968.0899999999</v>
      </c>
      <c r="M30" s="318">
        <f t="shared" si="4"/>
        <v>1.5325568573287816E-2</v>
      </c>
      <c r="N30" s="323">
        <v>48073.47</v>
      </c>
      <c r="O30" s="324">
        <v>39</v>
      </c>
      <c r="Q30" s="398"/>
    </row>
    <row r="31" spans="2:17" s="320" customFormat="1" ht="26.4" x14ac:dyDescent="0.3">
      <c r="B31" s="321">
        <v>26</v>
      </c>
      <c r="C31" s="322" t="s">
        <v>180</v>
      </c>
      <c r="D31" s="317">
        <v>74218.3</v>
      </c>
      <c r="E31" s="318">
        <f t="shared" si="0"/>
        <v>8.0172380250326659E-5</v>
      </c>
      <c r="F31" s="323">
        <v>0</v>
      </c>
      <c r="G31" s="318">
        <f t="shared" si="1"/>
        <v>0</v>
      </c>
      <c r="H31" s="323">
        <v>34538.92</v>
      </c>
      <c r="I31" s="318">
        <f t="shared" si="2"/>
        <v>4.195825982853253E-5</v>
      </c>
      <c r="J31" s="323">
        <v>39679.379999999997</v>
      </c>
      <c r="K31" s="318">
        <f t="shared" si="3"/>
        <v>3.9800636579602781E-4</v>
      </c>
      <c r="L31" s="323">
        <v>74218.3</v>
      </c>
      <c r="M31" s="318">
        <f t="shared" si="4"/>
        <v>1.6189052262587875E-4</v>
      </c>
      <c r="N31" s="323">
        <v>1016.75</v>
      </c>
      <c r="O31" s="324">
        <v>5</v>
      </c>
      <c r="Q31" s="398"/>
    </row>
    <row r="32" spans="2:17" s="320" customFormat="1" ht="26.4" x14ac:dyDescent="0.3">
      <c r="B32" s="321">
        <v>27</v>
      </c>
      <c r="C32" s="316" t="s">
        <v>181</v>
      </c>
      <c r="D32" s="317">
        <v>3143416.73</v>
      </c>
      <c r="E32" s="318">
        <f t="shared" si="0"/>
        <v>3.395593827436069E-3</v>
      </c>
      <c r="F32" s="317">
        <v>14877.78</v>
      </c>
      <c r="G32" s="318">
        <f t="shared" si="1"/>
        <v>5.1922851176382321E-3</v>
      </c>
      <c r="H32" s="317">
        <v>2950902.68</v>
      </c>
      <c r="I32" s="318">
        <f t="shared" si="2"/>
        <v>3.5847890257180303E-3</v>
      </c>
      <c r="J32" s="317">
        <v>177636.27</v>
      </c>
      <c r="K32" s="318">
        <f t="shared" si="3"/>
        <v>1.781791102992586E-3</v>
      </c>
      <c r="L32" s="323">
        <v>1760149.69</v>
      </c>
      <c r="M32" s="318">
        <f t="shared" si="4"/>
        <v>3.8393705220124748E-3</v>
      </c>
      <c r="N32" s="317">
        <v>3886.63</v>
      </c>
      <c r="O32" s="319">
        <v>21</v>
      </c>
      <c r="Q32" s="398"/>
    </row>
    <row r="33" spans="2:17" s="320" customFormat="1" ht="20.25" customHeight="1" x14ac:dyDescent="0.3">
      <c r="B33" s="325"/>
      <c r="C33" s="326"/>
      <c r="D33" s="327"/>
      <c r="E33" s="328"/>
      <c r="F33" s="327"/>
      <c r="G33" s="328"/>
      <c r="H33" s="327"/>
      <c r="I33" s="328"/>
      <c r="J33" s="327"/>
      <c r="K33" s="328"/>
      <c r="L33" s="327"/>
      <c r="M33" s="328"/>
      <c r="N33" s="329"/>
      <c r="O33" s="330"/>
      <c r="Q33" s="398"/>
    </row>
    <row r="34" spans="2:17" s="336" customFormat="1" ht="31.8" x14ac:dyDescent="0.3">
      <c r="B34" s="331" t="s">
        <v>182</v>
      </c>
      <c r="C34" s="332"/>
      <c r="D34" s="333">
        <f>SUM(D6:D33)</f>
        <v>638654414.39999998</v>
      </c>
      <c r="E34" s="334">
        <f t="shared" si="0"/>
        <v>0.68988975171657796</v>
      </c>
      <c r="F34" s="333">
        <f>SUM(F6:F32)</f>
        <v>2865362.68</v>
      </c>
      <c r="G34" s="334">
        <f t="shared" si="1"/>
        <v>1</v>
      </c>
      <c r="H34" s="333">
        <f>SUM(H6:H32)</f>
        <v>552999371.73000002</v>
      </c>
      <c r="I34" s="334">
        <f t="shared" si="2"/>
        <v>0.67178971792003306</v>
      </c>
      <c r="J34" s="333">
        <f>SUM(J6:J32)</f>
        <v>82789679.989999995</v>
      </c>
      <c r="K34" s="334">
        <f t="shared" si="3"/>
        <v>0.83042677728926273</v>
      </c>
      <c r="L34" s="333">
        <f>SUM(L6:L32)</f>
        <v>340814045.93999994</v>
      </c>
      <c r="M34" s="334">
        <f t="shared" si="4"/>
        <v>0.74340915940498287</v>
      </c>
      <c r="N34" s="333">
        <f>SUM(N6:N32)</f>
        <v>871414.71999999986</v>
      </c>
      <c r="O34" s="335">
        <f>SUM(O6:O33)</f>
        <v>2738</v>
      </c>
      <c r="Q34" s="398"/>
    </row>
    <row r="35" spans="2:17" ht="26.4" x14ac:dyDescent="0.3">
      <c r="B35" s="337"/>
      <c r="C35" s="337"/>
      <c r="D35" s="338"/>
      <c r="E35" s="339"/>
      <c r="F35" s="338"/>
      <c r="G35" s="339"/>
      <c r="H35" s="338"/>
      <c r="I35" s="339"/>
      <c r="J35" s="338"/>
      <c r="K35" s="339"/>
      <c r="L35" s="338"/>
      <c r="M35" s="339"/>
      <c r="N35" s="340"/>
      <c r="O35" s="341"/>
      <c r="Q35" s="398"/>
    </row>
    <row r="36" spans="2:17" ht="26.4" x14ac:dyDescent="0.3">
      <c r="B36" s="454" t="s">
        <v>183</v>
      </c>
      <c r="C36" s="454"/>
      <c r="D36" s="455" t="s">
        <v>145</v>
      </c>
      <c r="E36" s="455" t="s">
        <v>79</v>
      </c>
      <c r="F36" s="455" t="s">
        <v>146</v>
      </c>
      <c r="G36" s="455" t="s">
        <v>79</v>
      </c>
      <c r="H36" s="455" t="s">
        <v>147</v>
      </c>
      <c r="I36" s="455" t="s">
        <v>79</v>
      </c>
      <c r="J36" s="455" t="s">
        <v>148</v>
      </c>
      <c r="K36" s="455" t="s">
        <v>79</v>
      </c>
      <c r="L36" s="455" t="s">
        <v>149</v>
      </c>
      <c r="M36" s="455" t="s">
        <v>79</v>
      </c>
      <c r="N36" s="455" t="s">
        <v>150</v>
      </c>
      <c r="O36" s="455" t="s">
        <v>151</v>
      </c>
      <c r="Q36" s="398"/>
    </row>
    <row r="37" spans="2:17" ht="76.95" customHeight="1" x14ac:dyDescent="0.3">
      <c r="B37" s="454"/>
      <c r="C37" s="454"/>
      <c r="D37" s="455"/>
      <c r="E37" s="455"/>
      <c r="F37" s="456"/>
      <c r="G37" s="455"/>
      <c r="H37" s="455"/>
      <c r="I37" s="455"/>
      <c r="J37" s="455"/>
      <c r="K37" s="455"/>
      <c r="L37" s="455" t="s">
        <v>152</v>
      </c>
      <c r="M37" s="455"/>
      <c r="N37" s="455" t="s">
        <v>153</v>
      </c>
      <c r="O37" s="455" t="s">
        <v>154</v>
      </c>
      <c r="Q37" s="398"/>
    </row>
    <row r="38" spans="2:17" ht="15.6" customHeight="1" x14ac:dyDescent="0.3">
      <c r="B38" s="454"/>
      <c r="C38" s="454"/>
      <c r="D38" s="455"/>
      <c r="E38" s="455"/>
      <c r="F38" s="456"/>
      <c r="G38" s="455"/>
      <c r="H38" s="455"/>
      <c r="I38" s="455"/>
      <c r="J38" s="455"/>
      <c r="K38" s="455"/>
      <c r="L38" s="455"/>
      <c r="M38" s="455"/>
      <c r="N38" s="455"/>
      <c r="O38" s="455"/>
      <c r="Q38" s="398"/>
    </row>
    <row r="39" spans="2:17" s="320" customFormat="1" ht="26.4" x14ac:dyDescent="0.3">
      <c r="B39" s="315">
        <v>1</v>
      </c>
      <c r="C39" s="316" t="s">
        <v>184</v>
      </c>
      <c r="D39" s="317">
        <v>0</v>
      </c>
      <c r="E39" s="318">
        <f t="shared" ref="E39:E46" si="5">D39/$D$54</f>
        <v>0</v>
      </c>
      <c r="F39" s="317">
        <v>0</v>
      </c>
      <c r="G39" s="318">
        <f t="shared" ref="G39:G46" si="6">F39/$F$54</f>
        <v>0</v>
      </c>
      <c r="H39" s="317">
        <v>0</v>
      </c>
      <c r="I39" s="318">
        <f t="shared" ref="I39:I46" si="7">H39/$H$54</f>
        <v>0</v>
      </c>
      <c r="J39" s="317">
        <v>0</v>
      </c>
      <c r="K39" s="318">
        <f t="shared" ref="K39:K46" si="8">J39/$J$54</f>
        <v>0</v>
      </c>
      <c r="L39" s="317">
        <v>0</v>
      </c>
      <c r="M39" s="318">
        <f t="shared" ref="M39:M46" si="9">L39/$L$54</f>
        <v>0</v>
      </c>
      <c r="N39" s="317">
        <v>0</v>
      </c>
      <c r="O39" s="319">
        <v>0</v>
      </c>
      <c r="Q39" s="398"/>
    </row>
    <row r="40" spans="2:17" s="320" customFormat="1" ht="26.4" x14ac:dyDescent="0.3">
      <c r="B40" s="315">
        <v>2</v>
      </c>
      <c r="C40" s="316" t="s">
        <v>185</v>
      </c>
      <c r="D40" s="317">
        <v>21562499.510000002</v>
      </c>
      <c r="E40" s="318">
        <f t="shared" si="5"/>
        <v>2.3292326957949756E-2</v>
      </c>
      <c r="F40" s="317">
        <v>0</v>
      </c>
      <c r="G40" s="318">
        <f t="shared" si="6"/>
        <v>0</v>
      </c>
      <c r="H40" s="317">
        <v>19562499.509999998</v>
      </c>
      <c r="I40" s="318">
        <f t="shared" si="7"/>
        <v>2.3764739526775019E-2</v>
      </c>
      <c r="J40" s="317">
        <v>2000000</v>
      </c>
      <c r="K40" s="318">
        <f t="shared" si="8"/>
        <v>2.0061118182593974E-2</v>
      </c>
      <c r="L40" s="317">
        <v>11888184.439999999</v>
      </c>
      <c r="M40" s="318">
        <f t="shared" si="9"/>
        <v>2.5931399561354002E-2</v>
      </c>
      <c r="N40" s="317">
        <v>0</v>
      </c>
      <c r="O40" s="319">
        <v>7</v>
      </c>
      <c r="Q40" s="398"/>
    </row>
    <row r="41" spans="2:17" s="320" customFormat="1" ht="26.4" x14ac:dyDescent="0.3">
      <c r="B41" s="321">
        <v>3</v>
      </c>
      <c r="C41" s="322" t="s">
        <v>186</v>
      </c>
      <c r="D41" s="317">
        <v>46737500</v>
      </c>
      <c r="E41" s="318">
        <f t="shared" si="5"/>
        <v>5.0486963753543834E-2</v>
      </c>
      <c r="F41" s="323">
        <v>0</v>
      </c>
      <c r="G41" s="318">
        <f t="shared" si="6"/>
        <v>0</v>
      </c>
      <c r="H41" s="323">
        <v>46737500</v>
      </c>
      <c r="I41" s="318">
        <f t="shared" si="7"/>
        <v>5.6777228956088929E-2</v>
      </c>
      <c r="J41" s="323">
        <v>0</v>
      </c>
      <c r="K41" s="318">
        <f t="shared" si="8"/>
        <v>0</v>
      </c>
      <c r="L41" s="323">
        <v>21574554.780000001</v>
      </c>
      <c r="M41" s="318">
        <f t="shared" si="9"/>
        <v>4.7060037063026923E-2</v>
      </c>
      <c r="N41" s="323">
        <v>0</v>
      </c>
      <c r="O41" s="324">
        <v>14</v>
      </c>
      <c r="Q41" s="398"/>
    </row>
    <row r="42" spans="2:17" s="320" customFormat="1" ht="26.4" x14ac:dyDescent="0.3">
      <c r="B42" s="315">
        <v>4</v>
      </c>
      <c r="C42" s="322" t="s">
        <v>187</v>
      </c>
      <c r="D42" s="317">
        <v>13324143.27</v>
      </c>
      <c r="E42" s="318">
        <f t="shared" si="5"/>
        <v>1.4393057786991494E-2</v>
      </c>
      <c r="F42" s="323">
        <v>0</v>
      </c>
      <c r="G42" s="318">
        <f t="shared" si="6"/>
        <v>0</v>
      </c>
      <c r="H42" s="323">
        <v>10458599.719999999</v>
      </c>
      <c r="I42" s="318">
        <f t="shared" si="7"/>
        <v>1.2705221949452315E-2</v>
      </c>
      <c r="J42" s="323">
        <v>2865543.5499999993</v>
      </c>
      <c r="K42" s="318">
        <f t="shared" si="8"/>
        <v>2.8743003906959934E-2</v>
      </c>
      <c r="L42" s="323">
        <v>8109725.5599999996</v>
      </c>
      <c r="M42" s="318">
        <f t="shared" si="9"/>
        <v>1.7689541652946068E-2</v>
      </c>
      <c r="N42" s="323">
        <v>0</v>
      </c>
      <c r="O42" s="324">
        <v>58</v>
      </c>
      <c r="Q42" s="398"/>
    </row>
    <row r="43" spans="2:17" s="320" customFormat="1" ht="26.4" x14ac:dyDescent="0.3">
      <c r="B43" s="315">
        <v>5</v>
      </c>
      <c r="C43" s="322" t="s">
        <v>188</v>
      </c>
      <c r="D43" s="317">
        <v>116710000</v>
      </c>
      <c r="E43" s="318">
        <f t="shared" si="5"/>
        <v>0.12607292943944584</v>
      </c>
      <c r="F43" s="323">
        <v>0</v>
      </c>
      <c r="G43" s="318">
        <f t="shared" si="6"/>
        <v>0</v>
      </c>
      <c r="H43" s="323">
        <v>116710000</v>
      </c>
      <c r="I43" s="318">
        <f t="shared" si="7"/>
        <v>0.14178059141941993</v>
      </c>
      <c r="J43" s="323">
        <v>0</v>
      </c>
      <c r="K43" s="318">
        <f t="shared" si="8"/>
        <v>0</v>
      </c>
      <c r="L43" s="323">
        <v>42280301.369999997</v>
      </c>
      <c r="M43" s="318">
        <f t="shared" si="9"/>
        <v>9.2224964537977253E-2</v>
      </c>
      <c r="N43" s="323">
        <v>0</v>
      </c>
      <c r="O43" s="324">
        <v>11</v>
      </c>
      <c r="Q43" s="398"/>
    </row>
    <row r="44" spans="2:17" s="320" customFormat="1" ht="26.4" x14ac:dyDescent="0.3">
      <c r="B44" s="321">
        <v>6</v>
      </c>
      <c r="C44" s="322" t="s">
        <v>189</v>
      </c>
      <c r="D44" s="317">
        <v>26250000</v>
      </c>
      <c r="E44" s="318">
        <f t="shared" si="5"/>
        <v>2.8355876941011514E-2</v>
      </c>
      <c r="F44" s="323">
        <v>0</v>
      </c>
      <c r="G44" s="318">
        <f t="shared" si="6"/>
        <v>0</v>
      </c>
      <c r="H44" s="323">
        <v>26250000</v>
      </c>
      <c r="I44" s="318">
        <f t="shared" si="7"/>
        <v>3.1888788662152112E-2</v>
      </c>
      <c r="J44" s="323">
        <v>0</v>
      </c>
      <c r="K44" s="318">
        <f t="shared" si="8"/>
        <v>0</v>
      </c>
      <c r="L44" s="323">
        <v>5318356.1900000004</v>
      </c>
      <c r="M44" s="318">
        <f t="shared" si="9"/>
        <v>1.1600797419365269E-2</v>
      </c>
      <c r="N44" s="323">
        <v>0</v>
      </c>
      <c r="O44" s="324">
        <v>10</v>
      </c>
      <c r="Q44" s="398"/>
    </row>
    <row r="45" spans="2:17" s="320" customFormat="1" ht="26.4" x14ac:dyDescent="0.3">
      <c r="B45" s="315">
        <v>7</v>
      </c>
      <c r="C45" s="322" t="s">
        <v>311</v>
      </c>
      <c r="D45" s="317">
        <v>7695814.0199999996</v>
      </c>
      <c r="E45" s="318">
        <f t="shared" ref="E45" si="10">D45/$D$54</f>
        <v>8.3132021071249951E-3</v>
      </c>
      <c r="F45" s="323">
        <v>0</v>
      </c>
      <c r="G45" s="318">
        <f t="shared" ref="G45" si="11">F45/$F$54</f>
        <v>0</v>
      </c>
      <c r="H45" s="323">
        <v>3704465.94</v>
      </c>
      <c r="I45" s="318">
        <f t="shared" ref="I45" si="12">H45/$H$54</f>
        <v>4.5002259606400259E-3</v>
      </c>
      <c r="J45" s="323">
        <v>3991348.08</v>
      </c>
      <c r="K45" s="318">
        <f t="shared" ref="K45" si="13">J45/$J$54</f>
        <v>4.0035452770374777E-2</v>
      </c>
      <c r="L45" s="323">
        <v>7634918.6900000004</v>
      </c>
      <c r="M45" s="318">
        <f t="shared" ref="M45" si="14">L45/$L$54</f>
        <v>1.6653857295709947E-2</v>
      </c>
      <c r="N45" s="323">
        <v>0</v>
      </c>
      <c r="O45" s="324">
        <v>4</v>
      </c>
      <c r="Q45" s="398"/>
    </row>
    <row r="46" spans="2:17" s="320" customFormat="1" ht="26.4" x14ac:dyDescent="0.3">
      <c r="B46" s="315">
        <v>8</v>
      </c>
      <c r="C46" s="322" t="s">
        <v>190</v>
      </c>
      <c r="D46" s="317">
        <v>54799650.520000003</v>
      </c>
      <c r="E46" s="318">
        <f t="shared" si="5"/>
        <v>5.9195891297354579E-2</v>
      </c>
      <c r="F46" s="323">
        <v>0</v>
      </c>
      <c r="G46" s="318">
        <f t="shared" si="6"/>
        <v>0</v>
      </c>
      <c r="H46" s="323">
        <v>46750882.039999999</v>
      </c>
      <c r="I46" s="318">
        <f t="shared" si="7"/>
        <v>5.6793485605438586E-2</v>
      </c>
      <c r="J46" s="323">
        <v>8048768.4800000004</v>
      </c>
      <c r="K46" s="318">
        <f t="shared" si="8"/>
        <v>8.0733647850808637E-2</v>
      </c>
      <c r="L46" s="323">
        <v>20827379.850000001</v>
      </c>
      <c r="M46" s="318">
        <f t="shared" si="9"/>
        <v>4.5430243064637651E-2</v>
      </c>
      <c r="N46" s="323">
        <v>0</v>
      </c>
      <c r="O46" s="324">
        <v>30</v>
      </c>
      <c r="Q46" s="398"/>
    </row>
    <row r="47" spans="2:17" ht="26.4" x14ac:dyDescent="0.3">
      <c r="B47" s="342"/>
      <c r="C47" s="342"/>
      <c r="D47" s="343"/>
      <c r="E47" s="344"/>
      <c r="F47" s="343"/>
      <c r="G47" s="344"/>
      <c r="H47" s="343"/>
      <c r="I47" s="344"/>
      <c r="J47" s="343"/>
      <c r="K47" s="344"/>
      <c r="L47" s="343"/>
      <c r="M47" s="344" t="s">
        <v>191</v>
      </c>
      <c r="N47" s="343"/>
      <c r="O47" s="345"/>
      <c r="Q47" s="398"/>
    </row>
    <row r="48" spans="2:17" s="336" customFormat="1" ht="31.8" x14ac:dyDescent="0.3">
      <c r="B48" s="331" t="s">
        <v>192</v>
      </c>
      <c r="C48" s="332"/>
      <c r="D48" s="333">
        <f>SUM(D39:D47)</f>
        <v>287079607.31999999</v>
      </c>
      <c r="E48" s="334">
        <f t="shared" ref="E48" si="15">D48/$D$54</f>
        <v>0.31011024828342199</v>
      </c>
      <c r="F48" s="333">
        <f>SUM(F39:F46)</f>
        <v>0</v>
      </c>
      <c r="G48" s="334">
        <f t="shared" ref="G48" si="16">F48/$F$54</f>
        <v>0</v>
      </c>
      <c r="H48" s="333">
        <f>SUM(H39:H46)</f>
        <v>270173947.20999998</v>
      </c>
      <c r="I48" s="334">
        <f t="shared" ref="I48" si="17">H48/$H$54</f>
        <v>0.32821028207996689</v>
      </c>
      <c r="J48" s="333">
        <f>SUM(J39:J46)</f>
        <v>16905660.109999999</v>
      </c>
      <c r="K48" s="334">
        <f t="shared" ref="K48" si="18">J48/$J$54</f>
        <v>0.16957322271073733</v>
      </c>
      <c r="L48" s="333">
        <f>SUM(L39:L46)</f>
        <v>117633420.88</v>
      </c>
      <c r="M48" s="334">
        <f t="shared" ref="M48" si="19">L48/$L$54</f>
        <v>0.25659084059501708</v>
      </c>
      <c r="N48" s="333">
        <f>SUM(N39:N46)</f>
        <v>0</v>
      </c>
      <c r="O48" s="335">
        <f>SUM(O39:O46)</f>
        <v>134</v>
      </c>
      <c r="Q48" s="398"/>
    </row>
    <row r="49" spans="2:17" ht="26.4" hidden="1" x14ac:dyDescent="0.3">
      <c r="B49" s="346"/>
      <c r="C49" s="346"/>
      <c r="D49" s="347"/>
      <c r="E49" s="348"/>
      <c r="F49" s="347"/>
      <c r="G49" s="348"/>
      <c r="H49" s="347"/>
      <c r="I49" s="348"/>
      <c r="J49" s="347"/>
      <c r="K49" s="348"/>
      <c r="L49" s="347"/>
      <c r="M49" s="348"/>
      <c r="N49" s="347"/>
      <c r="O49" s="349"/>
      <c r="Q49" s="398"/>
    </row>
    <row r="50" spans="2:17" ht="26.4" hidden="1" x14ac:dyDescent="0.3">
      <c r="B50" s="346"/>
      <c r="C50" s="346"/>
      <c r="D50" s="347"/>
      <c r="E50" s="348"/>
      <c r="F50" s="347"/>
      <c r="G50" s="348"/>
      <c r="H50" s="347"/>
      <c r="I50" s="348"/>
      <c r="J50" s="347"/>
      <c r="K50" s="348"/>
      <c r="L50" s="347"/>
      <c r="M50" s="348"/>
      <c r="N50" s="347"/>
      <c r="O50" s="349"/>
      <c r="Q50" s="398"/>
    </row>
    <row r="51" spans="2:17" ht="26.4" hidden="1" x14ac:dyDescent="0.3">
      <c r="B51" s="346" t="s">
        <v>193</v>
      </c>
      <c r="C51" s="346"/>
      <c r="D51" s="347">
        <v>0</v>
      </c>
      <c r="E51" s="348">
        <v>0</v>
      </c>
      <c r="F51" s="347">
        <v>0</v>
      </c>
      <c r="G51" s="348">
        <v>0</v>
      </c>
      <c r="H51" s="347">
        <v>0</v>
      </c>
      <c r="I51" s="348">
        <v>0</v>
      </c>
      <c r="J51" s="347">
        <v>0</v>
      </c>
      <c r="K51" s="348">
        <v>0</v>
      </c>
      <c r="L51" s="347">
        <v>0</v>
      </c>
      <c r="M51" s="348">
        <v>0</v>
      </c>
      <c r="N51" s="347">
        <v>0</v>
      </c>
      <c r="O51" s="349">
        <v>0</v>
      </c>
      <c r="Q51" s="398"/>
    </row>
    <row r="52" spans="2:17" ht="26.4" x14ac:dyDescent="0.3">
      <c r="B52" s="346"/>
      <c r="C52" s="346"/>
      <c r="D52" s="347"/>
      <c r="E52" s="348"/>
      <c r="F52" s="347"/>
      <c r="G52" s="348"/>
      <c r="H52" s="347"/>
      <c r="I52" s="348"/>
      <c r="J52" s="347"/>
      <c r="K52" s="348"/>
      <c r="L52" s="347"/>
      <c r="M52" s="348"/>
      <c r="N52" s="347"/>
      <c r="O52" s="349"/>
      <c r="Q52" s="398"/>
    </row>
    <row r="53" spans="2:17" ht="26.4" x14ac:dyDescent="0.3">
      <c r="B53" s="346"/>
      <c r="C53" s="346"/>
      <c r="D53" s="347"/>
      <c r="E53" s="348"/>
      <c r="F53" s="347"/>
      <c r="G53" s="348"/>
      <c r="H53" s="347"/>
      <c r="I53" s="348"/>
      <c r="J53" s="347"/>
      <c r="K53" s="348"/>
      <c r="L53" s="347"/>
      <c r="M53" s="348"/>
      <c r="N53" s="347"/>
      <c r="O53" s="349"/>
      <c r="Q53" s="398"/>
    </row>
    <row r="54" spans="2:17" s="336" customFormat="1" ht="31.8" x14ac:dyDescent="0.3">
      <c r="B54" s="331" t="s">
        <v>194</v>
      </c>
      <c r="C54" s="332"/>
      <c r="D54" s="333">
        <f>D34+D48</f>
        <v>925734021.72000003</v>
      </c>
      <c r="E54" s="334">
        <f>E48+E34</f>
        <v>1</v>
      </c>
      <c r="F54" s="333">
        <f>F34+F48</f>
        <v>2865362.68</v>
      </c>
      <c r="G54" s="334">
        <f>G48+G34</f>
        <v>1</v>
      </c>
      <c r="H54" s="333">
        <f>H34+H48</f>
        <v>823173318.94000006</v>
      </c>
      <c r="I54" s="334">
        <f>I48+I34</f>
        <v>1</v>
      </c>
      <c r="J54" s="333">
        <f>J34+J48</f>
        <v>99695340.099999994</v>
      </c>
      <c r="K54" s="334">
        <f>K48+K34</f>
        <v>1</v>
      </c>
      <c r="L54" s="333">
        <f>L34+L48</f>
        <v>458447466.81999993</v>
      </c>
      <c r="M54" s="334">
        <f>M48+M34</f>
        <v>1</v>
      </c>
      <c r="N54" s="333">
        <f>N34+N48</f>
        <v>871414.71999999986</v>
      </c>
      <c r="O54" s="335">
        <f>O34+O48</f>
        <v>2872</v>
      </c>
      <c r="Q54" s="398"/>
    </row>
    <row r="55" spans="2:17" ht="15.6" x14ac:dyDescent="0.3">
      <c r="B55" s="350"/>
      <c r="C55" s="350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</row>
    <row r="56" spans="2:17" ht="28.2" x14ac:dyDescent="0.3">
      <c r="B56" s="352"/>
      <c r="C56" s="353"/>
      <c r="D56" s="353"/>
      <c r="E56" s="354"/>
      <c r="F56" s="354"/>
      <c r="G56" s="353"/>
      <c r="H56" s="354"/>
      <c r="I56" s="353"/>
      <c r="J56" s="354"/>
      <c r="K56" s="353"/>
      <c r="L56" s="353"/>
      <c r="M56" s="353"/>
      <c r="N56" s="353"/>
      <c r="O56" s="353"/>
    </row>
    <row r="57" spans="2:17" ht="27.6" x14ac:dyDescent="0.3">
      <c r="D57" s="355"/>
      <c r="E57" s="355"/>
      <c r="F57" s="355"/>
      <c r="H57" s="355"/>
      <c r="J57" s="355"/>
      <c r="L57" s="355"/>
      <c r="O57" s="353"/>
    </row>
    <row r="58" spans="2:17" ht="27.6" x14ac:dyDescent="0.3">
      <c r="D58" s="355"/>
      <c r="E58" s="355"/>
      <c r="F58" s="355"/>
      <c r="H58" s="355"/>
      <c r="J58" s="355"/>
      <c r="L58" s="355"/>
      <c r="O58" s="353"/>
    </row>
    <row r="59" spans="2:17" ht="27.6" x14ac:dyDescent="0.3">
      <c r="B59" s="350"/>
      <c r="C59" s="350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3"/>
    </row>
    <row r="60" spans="2:17" ht="28.2" x14ac:dyDescent="0.3">
      <c r="B60" s="352"/>
      <c r="C60" s="353"/>
      <c r="D60" s="354"/>
      <c r="E60" s="354"/>
      <c r="F60" s="354"/>
      <c r="G60" s="353"/>
      <c r="H60" s="354"/>
      <c r="I60" s="353"/>
      <c r="J60" s="354"/>
      <c r="K60" s="353"/>
      <c r="L60" s="354"/>
      <c r="M60" s="353"/>
      <c r="N60" s="353"/>
      <c r="O60" s="353"/>
    </row>
    <row r="61" spans="2:17" x14ac:dyDescent="0.3">
      <c r="D61" s="355"/>
      <c r="E61" s="355"/>
      <c r="F61" s="355"/>
      <c r="H61" s="355"/>
      <c r="J61" s="355"/>
      <c r="L61" s="355"/>
    </row>
    <row r="62" spans="2:17" x14ac:dyDescent="0.3">
      <c r="D62" s="355"/>
      <c r="E62" s="355"/>
      <c r="F62" s="355"/>
      <c r="H62" s="355"/>
      <c r="J62" s="355"/>
      <c r="L62" s="355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926C-FEF8-47C1-AA59-49029D4EE68B}">
  <sheetPr>
    <pageSetUpPr fitToPage="1"/>
  </sheetPr>
  <dimension ref="B1:Q62"/>
  <sheetViews>
    <sheetView showGridLines="0" zoomScale="50" zoomScaleNormal="50" workbookViewId="0">
      <selection sqref="A1:A1048576"/>
    </sheetView>
  </sheetViews>
  <sheetFormatPr baseColWidth="10" defaultColWidth="11.44140625" defaultRowHeight="13.2" x14ac:dyDescent="0.3"/>
  <cols>
    <col min="1" max="1" width="4.33203125" style="312" customWidth="1"/>
    <col min="2" max="2" width="5.109375" style="312" customWidth="1"/>
    <col min="3" max="3" width="79.33203125" style="312" customWidth="1"/>
    <col min="4" max="4" width="30.109375" style="312" bestFit="1" customWidth="1"/>
    <col min="5" max="5" width="15.6640625" style="312" bestFit="1" customWidth="1"/>
    <col min="6" max="6" width="22.88671875" style="312" bestFit="1" customWidth="1"/>
    <col min="7" max="7" width="15.6640625" style="312" bestFit="1" customWidth="1"/>
    <col min="8" max="8" width="30.109375" style="312" bestFit="1" customWidth="1"/>
    <col min="9" max="9" width="15.6640625" style="312" bestFit="1" customWidth="1"/>
    <col min="10" max="10" width="27.109375" style="312" bestFit="1" customWidth="1"/>
    <col min="11" max="11" width="16.21875" style="312" bestFit="1" customWidth="1"/>
    <col min="12" max="12" width="27.6640625" style="312" bestFit="1" customWidth="1"/>
    <col min="13" max="13" width="15.44140625" style="312" bestFit="1" customWidth="1"/>
    <col min="14" max="14" width="20.33203125" style="312" customWidth="1"/>
    <col min="15" max="15" width="22.44140625" style="312" customWidth="1"/>
    <col min="16" max="16" width="4.109375" style="312" customWidth="1"/>
    <col min="17" max="17" width="25.88671875" style="312" bestFit="1" customWidth="1"/>
    <col min="18" max="16384" width="11.44140625" style="312"/>
  </cols>
  <sheetData>
    <row r="1" spans="2:17" ht="77.25" customHeight="1" x14ac:dyDescent="0.3">
      <c r="B1" s="452" t="s">
        <v>310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311"/>
    </row>
    <row r="2" spans="2:17" x14ac:dyDescent="0.3">
      <c r="C2" s="313"/>
      <c r="I2" s="314"/>
    </row>
    <row r="3" spans="2:17" ht="31.95" customHeight="1" x14ac:dyDescent="0.3">
      <c r="B3" s="454" t="s">
        <v>144</v>
      </c>
      <c r="C3" s="454"/>
      <c r="D3" s="455" t="s">
        <v>145</v>
      </c>
      <c r="E3" s="455" t="s">
        <v>79</v>
      </c>
      <c r="F3" s="455" t="s">
        <v>146</v>
      </c>
      <c r="G3" s="455" t="s">
        <v>79</v>
      </c>
      <c r="H3" s="455" t="s">
        <v>147</v>
      </c>
      <c r="I3" s="455" t="s">
        <v>79</v>
      </c>
      <c r="J3" s="455" t="s">
        <v>148</v>
      </c>
      <c r="K3" s="455" t="s">
        <v>79</v>
      </c>
      <c r="L3" s="455" t="s">
        <v>149</v>
      </c>
      <c r="M3" s="455" t="s">
        <v>79</v>
      </c>
      <c r="N3" s="455" t="s">
        <v>150</v>
      </c>
      <c r="O3" s="455" t="s">
        <v>151</v>
      </c>
    </row>
    <row r="4" spans="2:17" ht="27.6" customHeight="1" x14ac:dyDescent="0.3">
      <c r="B4" s="454"/>
      <c r="C4" s="454"/>
      <c r="D4" s="455"/>
      <c r="E4" s="455"/>
      <c r="F4" s="456"/>
      <c r="G4" s="455"/>
      <c r="H4" s="455"/>
      <c r="I4" s="455"/>
      <c r="J4" s="455"/>
      <c r="K4" s="455"/>
      <c r="L4" s="455" t="s">
        <v>152</v>
      </c>
      <c r="M4" s="455"/>
      <c r="N4" s="455" t="s">
        <v>153</v>
      </c>
      <c r="O4" s="455" t="s">
        <v>154</v>
      </c>
    </row>
    <row r="5" spans="2:17" ht="15.6" customHeight="1" x14ac:dyDescent="0.3">
      <c r="B5" s="454"/>
      <c r="C5" s="454"/>
      <c r="D5" s="455"/>
      <c r="E5" s="455"/>
      <c r="F5" s="456"/>
      <c r="G5" s="455"/>
      <c r="H5" s="455"/>
      <c r="I5" s="455"/>
      <c r="J5" s="455"/>
      <c r="K5" s="455"/>
      <c r="L5" s="455"/>
      <c r="M5" s="455"/>
      <c r="N5" s="455"/>
      <c r="O5" s="455"/>
    </row>
    <row r="6" spans="2:17" s="320" customFormat="1" ht="26.4" x14ac:dyDescent="0.3">
      <c r="B6" s="315">
        <v>1</v>
      </c>
      <c r="C6" s="316" t="s">
        <v>155</v>
      </c>
      <c r="D6" s="317">
        <v>192700264.31999999</v>
      </c>
      <c r="E6" s="318">
        <f>D6/$D$54</f>
        <v>2.0716409224660622E-2</v>
      </c>
      <c r="F6" s="317">
        <v>257327.61000000004</v>
      </c>
      <c r="G6" s="318">
        <f>F6/$F$54</f>
        <v>1.9688444251020728E-2</v>
      </c>
      <c r="H6" s="317">
        <v>127002692.47000003</v>
      </c>
      <c r="I6" s="318">
        <f>H6/$H$54</f>
        <v>1.4981432520364255E-2</v>
      </c>
      <c r="J6" s="317">
        <v>65440244.239999995</v>
      </c>
      <c r="K6" s="318">
        <f>J6/$J$54</f>
        <v>8.0650218766183876E-2</v>
      </c>
      <c r="L6" s="317">
        <v>125025531.8</v>
      </c>
      <c r="M6" s="318">
        <f>L6/$L$54</f>
        <v>3.1621245211680908E-2</v>
      </c>
      <c r="N6" s="317">
        <v>492049.89</v>
      </c>
      <c r="O6" s="319">
        <v>1128</v>
      </c>
      <c r="Q6" s="398"/>
    </row>
    <row r="7" spans="2:17" s="320" customFormat="1" ht="26.4" x14ac:dyDescent="0.3">
      <c r="B7" s="321">
        <v>2</v>
      </c>
      <c r="C7" s="322" t="s">
        <v>156</v>
      </c>
      <c r="D7" s="317">
        <v>943532.07</v>
      </c>
      <c r="E7" s="318">
        <f t="shared" ref="E7:E34" si="0">D7/$D$54</f>
        <v>1.0143523439206008E-4</v>
      </c>
      <c r="F7" s="323">
        <v>21927.3</v>
      </c>
      <c r="G7" s="318">
        <f t="shared" ref="G7:G32" si="1">F7/$F$54</f>
        <v>1.6776840371905942E-3</v>
      </c>
      <c r="H7" s="323">
        <v>921604.76999999967</v>
      </c>
      <c r="I7" s="318">
        <f t="shared" ref="I7:I32" si="2">H7/$H$54</f>
        <v>1.0871391309646626E-4</v>
      </c>
      <c r="J7" s="317">
        <v>0</v>
      </c>
      <c r="K7" s="318">
        <f t="shared" ref="K7:K32" si="3">J7/$J$54</f>
        <v>0</v>
      </c>
      <c r="L7" s="323">
        <v>943532.07</v>
      </c>
      <c r="M7" s="318">
        <f t="shared" ref="M7:M32" si="4">L7/$L$54</f>
        <v>2.3863652904338115E-4</v>
      </c>
      <c r="N7" s="323">
        <v>12518.72</v>
      </c>
      <c r="O7" s="324">
        <v>69</v>
      </c>
      <c r="Q7" s="398"/>
    </row>
    <row r="8" spans="2:17" s="320" customFormat="1" ht="26.4" x14ac:dyDescent="0.3">
      <c r="B8" s="321">
        <v>3</v>
      </c>
      <c r="C8" s="322" t="s">
        <v>157</v>
      </c>
      <c r="D8" s="317">
        <v>219956605.05000001</v>
      </c>
      <c r="E8" s="318">
        <f t="shared" si="0"/>
        <v>2.3646625799723518E-2</v>
      </c>
      <c r="F8" s="323">
        <v>1435440.0300000003</v>
      </c>
      <c r="G8" s="318">
        <f t="shared" si="1"/>
        <v>0.10982723931698787</v>
      </c>
      <c r="H8" s="323">
        <v>110419267.04999998</v>
      </c>
      <c r="I8" s="318">
        <f t="shared" si="2"/>
        <v>1.3025226206510632E-2</v>
      </c>
      <c r="J8" s="317">
        <v>108101897.96999994</v>
      </c>
      <c r="K8" s="318">
        <f t="shared" si="3"/>
        <v>0.13322752415693281</v>
      </c>
      <c r="L8" s="323">
        <v>166462256.71000001</v>
      </c>
      <c r="M8" s="318">
        <f t="shared" si="4"/>
        <v>4.210135131708103E-2</v>
      </c>
      <c r="N8" s="323">
        <v>813313.82</v>
      </c>
      <c r="O8" s="324">
        <v>2649</v>
      </c>
      <c r="Q8" s="398"/>
    </row>
    <row r="9" spans="2:17" s="320" customFormat="1" ht="26.4" x14ac:dyDescent="0.3">
      <c r="B9" s="321">
        <v>4</v>
      </c>
      <c r="C9" s="322" t="s">
        <v>158</v>
      </c>
      <c r="D9" s="317">
        <v>76231032.640000001</v>
      </c>
      <c r="E9" s="318">
        <f t="shared" si="0"/>
        <v>8.1952833503446069E-3</v>
      </c>
      <c r="F9" s="323">
        <v>1002117.1000000001</v>
      </c>
      <c r="G9" s="318">
        <f t="shared" si="1"/>
        <v>7.6673181926900744E-2</v>
      </c>
      <c r="H9" s="323">
        <v>70439021.649999946</v>
      </c>
      <c r="I9" s="318">
        <f t="shared" si="2"/>
        <v>8.3090950996902967E-3</v>
      </c>
      <c r="J9" s="317">
        <v>4789893.8899999997</v>
      </c>
      <c r="K9" s="318">
        <f t="shared" si="3"/>
        <v>5.9031868627895494E-3</v>
      </c>
      <c r="L9" s="323">
        <v>60957092.590000004</v>
      </c>
      <c r="M9" s="318">
        <f t="shared" si="4"/>
        <v>1.5417164353781437E-2</v>
      </c>
      <c r="N9" s="323">
        <v>195972.63</v>
      </c>
      <c r="O9" s="324">
        <v>787</v>
      </c>
      <c r="Q9" s="398"/>
    </row>
    <row r="10" spans="2:17" s="320" customFormat="1" ht="26.4" x14ac:dyDescent="0.3">
      <c r="B10" s="321">
        <v>5</v>
      </c>
      <c r="C10" s="322" t="s">
        <v>159</v>
      </c>
      <c r="D10" s="317">
        <v>3275604.23</v>
      </c>
      <c r="E10" s="318">
        <f t="shared" si="0"/>
        <v>3.5214667673741444E-4</v>
      </c>
      <c r="F10" s="323">
        <v>505661.76</v>
      </c>
      <c r="G10" s="318">
        <f t="shared" si="1"/>
        <v>3.8688788084702691E-2</v>
      </c>
      <c r="H10" s="323">
        <v>711652.3</v>
      </c>
      <c r="I10" s="318">
        <f t="shared" si="2"/>
        <v>8.3947597512001128E-5</v>
      </c>
      <c r="J10" s="317">
        <v>2058290.17</v>
      </c>
      <c r="K10" s="318">
        <f t="shared" si="3"/>
        <v>2.5366890729499789E-3</v>
      </c>
      <c r="L10" s="323">
        <v>3271520.61</v>
      </c>
      <c r="M10" s="318">
        <f t="shared" si="4"/>
        <v>8.2742743769619303E-4</v>
      </c>
      <c r="N10" s="323">
        <v>11948.08</v>
      </c>
      <c r="O10" s="324">
        <v>59</v>
      </c>
      <c r="Q10" s="398"/>
    </row>
    <row r="11" spans="2:17" s="320" customFormat="1" ht="26.4" x14ac:dyDescent="0.3">
      <c r="B11" s="321">
        <v>6</v>
      </c>
      <c r="C11" s="322" t="s">
        <v>160</v>
      </c>
      <c r="D11" s="317">
        <v>362254995.00999999</v>
      </c>
      <c r="E11" s="318">
        <f t="shared" si="0"/>
        <v>3.8944537760686716E-2</v>
      </c>
      <c r="F11" s="323">
        <v>10136</v>
      </c>
      <c r="G11" s="318">
        <f t="shared" si="1"/>
        <v>7.7551752386129905E-4</v>
      </c>
      <c r="H11" s="323">
        <v>343323285.1699999</v>
      </c>
      <c r="I11" s="318">
        <f t="shared" si="2"/>
        <v>4.0498941631958663E-2</v>
      </c>
      <c r="J11" s="317">
        <v>18921573.84</v>
      </c>
      <c r="K11" s="318">
        <f t="shared" si="3"/>
        <v>2.3319428087704552E-2</v>
      </c>
      <c r="L11" s="323">
        <v>140377097.93000001</v>
      </c>
      <c r="M11" s="318">
        <f t="shared" si="4"/>
        <v>3.5503937250588639E-2</v>
      </c>
      <c r="N11" s="323">
        <v>158879.75</v>
      </c>
      <c r="O11" s="324">
        <v>445</v>
      </c>
      <c r="Q11" s="398"/>
    </row>
    <row r="12" spans="2:17" s="320" customFormat="1" ht="26.4" x14ac:dyDescent="0.3">
      <c r="B12" s="321">
        <v>7</v>
      </c>
      <c r="C12" s="322" t="s">
        <v>161</v>
      </c>
      <c r="D12" s="317">
        <v>64044504.030000001</v>
      </c>
      <c r="E12" s="318">
        <f t="shared" si="0"/>
        <v>6.8851600113669547E-3</v>
      </c>
      <c r="F12" s="323">
        <v>53677.3</v>
      </c>
      <c r="G12" s="318">
        <f t="shared" si="1"/>
        <v>4.1069146392620475E-3</v>
      </c>
      <c r="H12" s="323">
        <v>63015683.789999962</v>
      </c>
      <c r="I12" s="318">
        <f t="shared" si="2"/>
        <v>7.4334267728024634E-3</v>
      </c>
      <c r="J12" s="317">
        <v>975142.94000000006</v>
      </c>
      <c r="K12" s="318">
        <f t="shared" si="3"/>
        <v>1.2017909216669471E-3</v>
      </c>
      <c r="L12" s="323">
        <v>31132516.190000001</v>
      </c>
      <c r="M12" s="318">
        <f t="shared" si="4"/>
        <v>7.8739831323046284E-3</v>
      </c>
      <c r="N12" s="323">
        <v>334839.07</v>
      </c>
      <c r="O12" s="324">
        <v>1110</v>
      </c>
      <c r="Q12" s="398"/>
    </row>
    <row r="13" spans="2:17" s="320" customFormat="1" ht="26.4" x14ac:dyDescent="0.3">
      <c r="B13" s="321">
        <v>8</v>
      </c>
      <c r="C13" s="322" t="s">
        <v>162</v>
      </c>
      <c r="D13" s="317">
        <v>132429276.19</v>
      </c>
      <c r="E13" s="318">
        <f t="shared" si="0"/>
        <v>1.4236924316418318E-2</v>
      </c>
      <c r="F13" s="323">
        <v>1945894.1799999995</v>
      </c>
      <c r="G13" s="318">
        <f t="shared" si="1"/>
        <v>0.14888269891177117</v>
      </c>
      <c r="H13" s="323">
        <v>130410290.78</v>
      </c>
      <c r="I13" s="318">
        <f t="shared" si="2"/>
        <v>1.538339804680245E-2</v>
      </c>
      <c r="J13" s="317">
        <v>73091.23</v>
      </c>
      <c r="K13" s="318">
        <f t="shared" si="3"/>
        <v>9.0079487903046092E-5</v>
      </c>
      <c r="L13" s="323">
        <v>61717204.200000003</v>
      </c>
      <c r="M13" s="318">
        <f t="shared" si="4"/>
        <v>1.5609410491526364E-2</v>
      </c>
      <c r="N13" s="323">
        <v>69990.149999999994</v>
      </c>
      <c r="O13" s="324">
        <v>370</v>
      </c>
      <c r="Q13" s="398"/>
    </row>
    <row r="14" spans="2:17" s="320" customFormat="1" ht="26.4" x14ac:dyDescent="0.3">
      <c r="B14" s="321">
        <v>9</v>
      </c>
      <c r="C14" s="322" t="s">
        <v>163</v>
      </c>
      <c r="D14" s="317">
        <v>431621.88</v>
      </c>
      <c r="E14" s="318">
        <f t="shared" si="0"/>
        <v>4.6401884958231077E-5</v>
      </c>
      <c r="F14" s="323">
        <v>0</v>
      </c>
      <c r="G14" s="318">
        <f t="shared" si="1"/>
        <v>0</v>
      </c>
      <c r="H14" s="323">
        <v>431621.88000000006</v>
      </c>
      <c r="I14" s="318">
        <f t="shared" si="2"/>
        <v>5.0914779393832148E-5</v>
      </c>
      <c r="J14" s="317">
        <v>0</v>
      </c>
      <c r="K14" s="318">
        <f t="shared" si="3"/>
        <v>0</v>
      </c>
      <c r="L14" s="323">
        <v>350371.75</v>
      </c>
      <c r="M14" s="318">
        <f t="shared" si="4"/>
        <v>8.8615428084871863E-5</v>
      </c>
      <c r="N14" s="323">
        <v>1643.5</v>
      </c>
      <c r="O14" s="324">
        <v>9</v>
      </c>
      <c r="Q14" s="398"/>
    </row>
    <row r="15" spans="2:17" s="320" customFormat="1" ht="26.4" x14ac:dyDescent="0.3">
      <c r="B15" s="321">
        <v>10</v>
      </c>
      <c r="C15" s="322" t="s">
        <v>164</v>
      </c>
      <c r="D15" s="317">
        <v>36664973.420000002</v>
      </c>
      <c r="E15" s="318">
        <f t="shared" si="0"/>
        <v>3.9416998012970061E-3</v>
      </c>
      <c r="F15" s="323">
        <v>5947.7300000000005</v>
      </c>
      <c r="G15" s="318">
        <f t="shared" si="1"/>
        <v>4.5506795996404546E-4</v>
      </c>
      <c r="H15" s="323">
        <v>24321842.419999994</v>
      </c>
      <c r="I15" s="318">
        <f t="shared" si="2"/>
        <v>2.869041859661628E-3</v>
      </c>
      <c r="J15" s="317">
        <v>12337183.27</v>
      </c>
      <c r="K15" s="318">
        <f t="shared" si="3"/>
        <v>1.520465794771312E-2</v>
      </c>
      <c r="L15" s="323">
        <v>21089403.84</v>
      </c>
      <c r="M15" s="318">
        <f t="shared" si="4"/>
        <v>5.3338962097724506E-3</v>
      </c>
      <c r="N15" s="323">
        <v>445221.22</v>
      </c>
      <c r="O15" s="324">
        <v>82</v>
      </c>
      <c r="Q15" s="398"/>
    </row>
    <row r="16" spans="2:17" s="320" customFormat="1" ht="26.4" x14ac:dyDescent="0.3">
      <c r="B16" s="321">
        <v>11</v>
      </c>
      <c r="C16" s="322" t="s">
        <v>165</v>
      </c>
      <c r="D16" s="317">
        <v>75136418.950000003</v>
      </c>
      <c r="E16" s="318">
        <f t="shared" si="0"/>
        <v>8.0776059552202344E-3</v>
      </c>
      <c r="F16" s="323">
        <v>40951.730000000003</v>
      </c>
      <c r="G16" s="318">
        <f t="shared" si="1"/>
        <v>3.1332660070477977E-3</v>
      </c>
      <c r="H16" s="323">
        <v>49444191</v>
      </c>
      <c r="I16" s="318">
        <f t="shared" si="2"/>
        <v>5.8325126545287756E-3</v>
      </c>
      <c r="J16" s="317">
        <v>25651276.219999999</v>
      </c>
      <c r="K16" s="318">
        <f t="shared" si="3"/>
        <v>3.1613284192333113E-2</v>
      </c>
      <c r="L16" s="323">
        <v>55510992.759999998</v>
      </c>
      <c r="M16" s="318">
        <f t="shared" si="4"/>
        <v>1.4039746032160476E-2</v>
      </c>
      <c r="N16" s="323">
        <v>126498.34</v>
      </c>
      <c r="O16" s="324">
        <v>268</v>
      </c>
      <c r="Q16" s="398"/>
    </row>
    <row r="17" spans="2:17" s="320" customFormat="1" ht="26.4" x14ac:dyDescent="0.3">
      <c r="B17" s="321">
        <v>12</v>
      </c>
      <c r="C17" s="322" t="s">
        <v>166</v>
      </c>
      <c r="D17" s="317">
        <v>35686398.350000001</v>
      </c>
      <c r="E17" s="318">
        <f t="shared" si="0"/>
        <v>3.8364972387644187E-3</v>
      </c>
      <c r="F17" s="323">
        <v>1295285.1599999999</v>
      </c>
      <c r="G17" s="318">
        <f t="shared" si="1"/>
        <v>9.9103822018299773E-2</v>
      </c>
      <c r="H17" s="323">
        <v>26423665.109999999</v>
      </c>
      <c r="I17" s="318">
        <f t="shared" si="2"/>
        <v>3.1169760899335064E-3</v>
      </c>
      <c r="J17" s="317">
        <v>7967448.0800000001</v>
      </c>
      <c r="K17" s="318">
        <f t="shared" si="3"/>
        <v>9.8192853361546636E-3</v>
      </c>
      <c r="L17" s="323">
        <v>27941270.420000002</v>
      </c>
      <c r="M17" s="318">
        <f t="shared" si="4"/>
        <v>7.066858670835955E-3</v>
      </c>
      <c r="N17" s="323">
        <v>151713.51999999999</v>
      </c>
      <c r="O17" s="324">
        <v>312</v>
      </c>
      <c r="Q17" s="398"/>
    </row>
    <row r="18" spans="2:17" s="320" customFormat="1" ht="26.4" x14ac:dyDescent="0.3">
      <c r="B18" s="321">
        <v>13</v>
      </c>
      <c r="C18" s="322" t="s">
        <v>167</v>
      </c>
      <c r="D18" s="317">
        <v>53114230.899999999</v>
      </c>
      <c r="E18" s="318">
        <f t="shared" si="0"/>
        <v>5.7100915084905383E-3</v>
      </c>
      <c r="F18" s="323">
        <v>0</v>
      </c>
      <c r="G18" s="318">
        <f t="shared" si="1"/>
        <v>0</v>
      </c>
      <c r="H18" s="323">
        <v>43821752.170000002</v>
      </c>
      <c r="I18" s="318">
        <f t="shared" si="2"/>
        <v>5.1692811411384772E-3</v>
      </c>
      <c r="J18" s="317">
        <v>9292478.7300000004</v>
      </c>
      <c r="K18" s="318">
        <f t="shared" si="3"/>
        <v>1.1452286756541766E-2</v>
      </c>
      <c r="L18" s="323">
        <v>35235484.909999996</v>
      </c>
      <c r="M18" s="318">
        <f t="shared" si="4"/>
        <v>8.9116990141976122E-3</v>
      </c>
      <c r="N18" s="323">
        <v>107424.79</v>
      </c>
      <c r="O18" s="324">
        <v>92</v>
      </c>
      <c r="Q18" s="398"/>
    </row>
    <row r="19" spans="2:17" s="320" customFormat="1" ht="26.4" x14ac:dyDescent="0.3">
      <c r="B19" s="321">
        <v>14</v>
      </c>
      <c r="C19" s="322" t="s">
        <v>168</v>
      </c>
      <c r="D19" s="317">
        <v>309881067.91000003</v>
      </c>
      <c r="E19" s="318">
        <f t="shared" si="0"/>
        <v>3.3314033254972182E-2</v>
      </c>
      <c r="F19" s="323">
        <v>311768.66000000003</v>
      </c>
      <c r="G19" s="318">
        <f t="shared" si="1"/>
        <v>2.3853794319332603E-2</v>
      </c>
      <c r="H19" s="323">
        <v>306732294.00000006</v>
      </c>
      <c r="I19" s="318">
        <f t="shared" si="2"/>
        <v>3.6182612155746287E-2</v>
      </c>
      <c r="J19" s="317">
        <v>2837005.25</v>
      </c>
      <c r="K19" s="318">
        <f t="shared" si="3"/>
        <v>3.4963973119381529E-3</v>
      </c>
      <c r="L19" s="323">
        <v>115231792.75</v>
      </c>
      <c r="M19" s="318">
        <f t="shared" si="4"/>
        <v>2.9144229360753213E-2</v>
      </c>
      <c r="N19" s="323">
        <v>169809.24</v>
      </c>
      <c r="O19" s="324">
        <v>175</v>
      </c>
      <c r="Q19" s="398"/>
    </row>
    <row r="20" spans="2:17" s="320" customFormat="1" ht="26.4" x14ac:dyDescent="0.3">
      <c r="B20" s="321">
        <v>15</v>
      </c>
      <c r="C20" s="322" t="s">
        <v>169</v>
      </c>
      <c r="D20" s="317">
        <v>155417400.03</v>
      </c>
      <c r="E20" s="318">
        <f t="shared" si="0"/>
        <v>1.6708282528910347E-2</v>
      </c>
      <c r="F20" s="323">
        <v>591007.75</v>
      </c>
      <c r="G20" s="318">
        <f t="shared" si="1"/>
        <v>4.5218712200358883E-2</v>
      </c>
      <c r="H20" s="323">
        <v>130173775.65000013</v>
      </c>
      <c r="I20" s="318">
        <f t="shared" si="2"/>
        <v>1.535549835907752E-2</v>
      </c>
      <c r="J20" s="317">
        <v>24652616.630000003</v>
      </c>
      <c r="K20" s="318">
        <f t="shared" si="3"/>
        <v>3.0382510754033257E-2</v>
      </c>
      <c r="L20" s="323">
        <v>109160197.45999999</v>
      </c>
      <c r="M20" s="318">
        <f t="shared" si="4"/>
        <v>2.7608611789469446E-2</v>
      </c>
      <c r="N20" s="323">
        <v>190068.5</v>
      </c>
      <c r="O20" s="324">
        <v>1275</v>
      </c>
      <c r="Q20" s="398"/>
    </row>
    <row r="21" spans="2:17" s="320" customFormat="1" ht="26.4" x14ac:dyDescent="0.3">
      <c r="B21" s="321">
        <v>16</v>
      </c>
      <c r="C21" s="322" t="s">
        <v>170</v>
      </c>
      <c r="D21" s="317">
        <v>903986.64</v>
      </c>
      <c r="E21" s="318">
        <f t="shared" si="0"/>
        <v>9.7183868605219578E-5</v>
      </c>
      <c r="F21" s="323">
        <v>22397.49</v>
      </c>
      <c r="G21" s="318">
        <f t="shared" si="1"/>
        <v>1.7136588383492707E-3</v>
      </c>
      <c r="H21" s="323">
        <v>549602.23</v>
      </c>
      <c r="I21" s="318">
        <f t="shared" si="2"/>
        <v>6.4831922549450437E-5</v>
      </c>
      <c r="J21" s="317">
        <v>331986.92</v>
      </c>
      <c r="K21" s="318">
        <f t="shared" si="3"/>
        <v>4.091491105582644E-4</v>
      </c>
      <c r="L21" s="323">
        <v>903170.49</v>
      </c>
      <c r="M21" s="318">
        <f t="shared" si="4"/>
        <v>2.2842834676304092E-4</v>
      </c>
      <c r="N21" s="323">
        <v>9131.09</v>
      </c>
      <c r="O21" s="324">
        <v>33</v>
      </c>
      <c r="Q21" s="398"/>
    </row>
    <row r="22" spans="2:17" s="320" customFormat="1" ht="26.4" x14ac:dyDescent="0.3">
      <c r="B22" s="321">
        <v>17</v>
      </c>
      <c r="C22" s="322" t="s">
        <v>171</v>
      </c>
      <c r="D22" s="317">
        <v>113049140.42</v>
      </c>
      <c r="E22" s="318">
        <f t="shared" si="0"/>
        <v>1.2153445993969886E-2</v>
      </c>
      <c r="F22" s="323">
        <v>711459.32</v>
      </c>
      <c r="G22" s="318">
        <f t="shared" si="1"/>
        <v>5.4434606370801455E-2</v>
      </c>
      <c r="H22" s="323">
        <v>103754768.44000003</v>
      </c>
      <c r="I22" s="318">
        <f t="shared" si="2"/>
        <v>1.2239071722176685E-2</v>
      </c>
      <c r="J22" s="317">
        <v>8582912.6600000001</v>
      </c>
      <c r="K22" s="318">
        <f t="shared" si="3"/>
        <v>1.0577799513421395E-2</v>
      </c>
      <c r="L22" s="323">
        <v>64647686.310000002</v>
      </c>
      <c r="M22" s="318">
        <f t="shared" si="4"/>
        <v>1.635058305087999E-2</v>
      </c>
      <c r="N22" s="323">
        <v>210215.56</v>
      </c>
      <c r="O22" s="324">
        <v>628</v>
      </c>
      <c r="Q22" s="398"/>
    </row>
    <row r="23" spans="2:17" s="320" customFormat="1" ht="26.4" x14ac:dyDescent="0.3">
      <c r="B23" s="321">
        <v>18</v>
      </c>
      <c r="C23" s="322" t="s">
        <v>172</v>
      </c>
      <c r="D23" s="317">
        <v>19437435.050000001</v>
      </c>
      <c r="E23" s="318">
        <f t="shared" si="0"/>
        <v>2.0896383312940217E-3</v>
      </c>
      <c r="F23" s="323">
        <v>173941.46999999997</v>
      </c>
      <c r="G23" s="318">
        <f t="shared" si="1"/>
        <v>1.3308470610812393E-2</v>
      </c>
      <c r="H23" s="323">
        <v>16200163.520000005</v>
      </c>
      <c r="I23" s="318">
        <f t="shared" si="2"/>
        <v>1.9109961519207677E-3</v>
      </c>
      <c r="J23" s="317">
        <v>3063330.06</v>
      </c>
      <c r="K23" s="318">
        <f t="shared" si="3"/>
        <v>3.775325754988765E-3</v>
      </c>
      <c r="L23" s="323">
        <v>14760302.939999999</v>
      </c>
      <c r="M23" s="318">
        <f t="shared" si="4"/>
        <v>3.7331507568475275E-3</v>
      </c>
      <c r="N23" s="323">
        <v>69251.91</v>
      </c>
      <c r="O23" s="324">
        <v>325</v>
      </c>
      <c r="Q23" s="398"/>
    </row>
    <row r="24" spans="2:17" s="320" customFormat="1" ht="26.4" x14ac:dyDescent="0.3">
      <c r="B24" s="321">
        <v>19</v>
      </c>
      <c r="C24" s="322" t="s">
        <v>173</v>
      </c>
      <c r="D24" s="317">
        <v>1001294833.09</v>
      </c>
      <c r="E24" s="318">
        <f t="shared" si="0"/>
        <v>0.1076450703896507</v>
      </c>
      <c r="F24" s="323">
        <v>43535.899999999994</v>
      </c>
      <c r="G24" s="318">
        <f t="shared" si="1"/>
        <v>3.330983954920395E-3</v>
      </c>
      <c r="H24" s="323">
        <v>859628916.00999975</v>
      </c>
      <c r="I24" s="318">
        <f t="shared" si="2"/>
        <v>0.10140314624274421</v>
      </c>
      <c r="J24" s="317">
        <v>141622381.18000001</v>
      </c>
      <c r="K24" s="318">
        <f t="shared" si="3"/>
        <v>0.1745390188714076</v>
      </c>
      <c r="L24" s="323">
        <v>521614670.02999997</v>
      </c>
      <c r="M24" s="318">
        <f t="shared" si="4"/>
        <v>0.13192589665136426</v>
      </c>
      <c r="N24" s="323">
        <v>308868.53999999998</v>
      </c>
      <c r="O24" s="324">
        <v>482</v>
      </c>
      <c r="Q24" s="398"/>
    </row>
    <row r="25" spans="2:17" s="320" customFormat="1" ht="26.4" x14ac:dyDescent="0.3">
      <c r="B25" s="321">
        <v>20</v>
      </c>
      <c r="C25" s="322" t="s">
        <v>174</v>
      </c>
      <c r="D25" s="317">
        <v>426993537.88999999</v>
      </c>
      <c r="E25" s="318">
        <f t="shared" si="0"/>
        <v>4.5904311021211112E-2</v>
      </c>
      <c r="F25" s="323">
        <v>660604.48</v>
      </c>
      <c r="G25" s="318">
        <f t="shared" si="1"/>
        <v>5.0543641533275556E-2</v>
      </c>
      <c r="H25" s="323">
        <v>379224935.53999996</v>
      </c>
      <c r="I25" s="318">
        <f t="shared" si="2"/>
        <v>4.47339554094415E-2</v>
      </c>
      <c r="J25" s="317">
        <v>47107997.87000002</v>
      </c>
      <c r="K25" s="318">
        <f t="shared" si="3"/>
        <v>5.8057092817666196E-2</v>
      </c>
      <c r="L25" s="323">
        <v>184158498.58000001</v>
      </c>
      <c r="M25" s="318">
        <f t="shared" si="4"/>
        <v>4.6577054762930996E-2</v>
      </c>
      <c r="N25" s="323">
        <v>365069.2</v>
      </c>
      <c r="O25" s="324">
        <v>2271</v>
      </c>
      <c r="Q25" s="398"/>
    </row>
    <row r="26" spans="2:17" s="320" customFormat="1" ht="26.4" x14ac:dyDescent="0.3">
      <c r="B26" s="321">
        <v>21</v>
      </c>
      <c r="C26" s="322" t="s">
        <v>175</v>
      </c>
      <c r="D26" s="317">
        <v>14044426.83</v>
      </c>
      <c r="E26" s="318">
        <f t="shared" si="0"/>
        <v>1.5098583002093266E-3</v>
      </c>
      <c r="F26" s="323">
        <v>150830.97</v>
      </c>
      <c r="G26" s="318">
        <f t="shared" si="1"/>
        <v>1.1540258521704606E-2</v>
      </c>
      <c r="H26" s="323">
        <v>13062891.789999997</v>
      </c>
      <c r="I26" s="318">
        <f t="shared" si="2"/>
        <v>1.5409187637414278E-3</v>
      </c>
      <c r="J26" s="317">
        <v>830704.07000000007</v>
      </c>
      <c r="K26" s="318">
        <f t="shared" si="3"/>
        <v>1.0237807904529199E-3</v>
      </c>
      <c r="L26" s="323">
        <v>6068148.96</v>
      </c>
      <c r="M26" s="318">
        <f t="shared" si="4"/>
        <v>1.5347459313519711E-3</v>
      </c>
      <c r="N26" s="323">
        <v>16363.76</v>
      </c>
      <c r="O26" s="324">
        <v>183</v>
      </c>
      <c r="Q26" s="398"/>
    </row>
    <row r="27" spans="2:17" s="320" customFormat="1" ht="26.4" x14ac:dyDescent="0.3">
      <c r="B27" s="321">
        <v>22</v>
      </c>
      <c r="C27" s="322" t="s">
        <v>176</v>
      </c>
      <c r="D27" s="317">
        <v>390170296.81</v>
      </c>
      <c r="E27" s="318">
        <f t="shared" si="0"/>
        <v>4.194559651771243E-2</v>
      </c>
      <c r="F27" s="323">
        <v>52786.17</v>
      </c>
      <c r="G27" s="318">
        <f t="shared" si="1"/>
        <v>4.0387332135479069E-3</v>
      </c>
      <c r="H27" s="323">
        <v>365420671.45999992</v>
      </c>
      <c r="I27" s="318">
        <f t="shared" si="2"/>
        <v>4.3105583232555096E-2</v>
      </c>
      <c r="J27" s="317">
        <v>24696839.179999996</v>
      </c>
      <c r="K27" s="318">
        <f t="shared" si="3"/>
        <v>3.0437011747623956E-2</v>
      </c>
      <c r="L27" s="323">
        <v>182797952.33000001</v>
      </c>
      <c r="M27" s="318">
        <f>L27/$L$54</f>
        <v>4.6232947715564833E-2</v>
      </c>
      <c r="N27" s="323">
        <v>63896.800000000003</v>
      </c>
      <c r="O27" s="324">
        <v>441</v>
      </c>
      <c r="Q27" s="398"/>
    </row>
    <row r="28" spans="2:17" s="320" customFormat="1" ht="26.4" x14ac:dyDescent="0.3">
      <c r="B28" s="321">
        <v>23</v>
      </c>
      <c r="C28" s="322" t="s">
        <v>177</v>
      </c>
      <c r="D28" s="317">
        <v>15775370.52</v>
      </c>
      <c r="E28" s="318">
        <f t="shared" si="0"/>
        <v>1.6959449044670995E-3</v>
      </c>
      <c r="F28" s="323">
        <v>1773280.8600000006</v>
      </c>
      <c r="G28" s="318">
        <f t="shared" si="1"/>
        <v>0.13567584665132551</v>
      </c>
      <c r="H28" s="323">
        <v>7222996.4500000002</v>
      </c>
      <c r="I28" s="318">
        <f t="shared" si="2"/>
        <v>8.5203574669148535E-4</v>
      </c>
      <c r="J28" s="317">
        <v>6779093.2099999981</v>
      </c>
      <c r="K28" s="318">
        <f t="shared" si="3"/>
        <v>8.3547266177326166E-3</v>
      </c>
      <c r="L28" s="323">
        <v>15714317.029999999</v>
      </c>
      <c r="M28" s="318">
        <f t="shared" si="4"/>
        <v>3.9744383805910216E-3</v>
      </c>
      <c r="N28" s="323">
        <v>159649.46</v>
      </c>
      <c r="O28" s="324">
        <v>1420</v>
      </c>
      <c r="Q28" s="398"/>
    </row>
    <row r="29" spans="2:17" s="320" customFormat="1" ht="26.4" x14ac:dyDescent="0.3">
      <c r="B29" s="321">
        <v>24</v>
      </c>
      <c r="C29" s="322" t="s">
        <v>178</v>
      </c>
      <c r="D29" s="317">
        <v>2159956904.0900002</v>
      </c>
      <c r="E29" s="318">
        <f t="shared" si="0"/>
        <v>0.23220804232241687</v>
      </c>
      <c r="F29" s="323">
        <v>1616681.6600000001</v>
      </c>
      <c r="G29" s="318">
        <f t="shared" si="1"/>
        <v>0.12369425393006854</v>
      </c>
      <c r="H29" s="323">
        <v>1985893595.8200002</v>
      </c>
      <c r="I29" s="318">
        <f t="shared" si="2"/>
        <v>0.23425905640093908</v>
      </c>
      <c r="J29" s="317">
        <v>172446626.60999992</v>
      </c>
      <c r="K29" s="318">
        <f t="shared" si="3"/>
        <v>0.21252760167856793</v>
      </c>
      <c r="L29" s="323">
        <v>803119485.36000001</v>
      </c>
      <c r="M29" s="318">
        <f t="shared" si="4"/>
        <v>0.20312361655435515</v>
      </c>
      <c r="N29" s="323">
        <v>603742.48</v>
      </c>
      <c r="O29" s="324">
        <v>2191</v>
      </c>
      <c r="Q29" s="398"/>
    </row>
    <row r="30" spans="2:17" s="320" customFormat="1" ht="26.4" x14ac:dyDescent="0.3">
      <c r="B30" s="321">
        <v>25</v>
      </c>
      <c r="C30" s="322" t="s">
        <v>179</v>
      </c>
      <c r="D30" s="317">
        <v>128362699.20999999</v>
      </c>
      <c r="E30" s="318">
        <f t="shared" si="0"/>
        <v>1.3799743427442645E-2</v>
      </c>
      <c r="F30" s="323">
        <v>0</v>
      </c>
      <c r="G30" s="318">
        <f t="shared" si="1"/>
        <v>0</v>
      </c>
      <c r="H30" s="323">
        <v>118123492.75999999</v>
      </c>
      <c r="I30" s="318">
        <f t="shared" si="2"/>
        <v>1.3934028495275372E-2</v>
      </c>
      <c r="J30" s="317">
        <v>10239206.449999996</v>
      </c>
      <c r="K30" s="318">
        <f t="shared" si="3"/>
        <v>1.2619058039515359E-2</v>
      </c>
      <c r="L30" s="323">
        <v>60950369.020000003</v>
      </c>
      <c r="M30" s="318">
        <f t="shared" si="4"/>
        <v>1.5415463839873541E-2</v>
      </c>
      <c r="N30" s="323">
        <v>726494.73</v>
      </c>
      <c r="O30" s="324">
        <v>334</v>
      </c>
      <c r="Q30" s="398"/>
    </row>
    <row r="31" spans="2:17" s="320" customFormat="1" ht="26.4" x14ac:dyDescent="0.3">
      <c r="B31" s="321">
        <v>26</v>
      </c>
      <c r="C31" s="322" t="s">
        <v>180</v>
      </c>
      <c r="D31" s="317">
        <v>3222156.9</v>
      </c>
      <c r="E31" s="318">
        <f t="shared" si="0"/>
        <v>3.4640077512097036E-4</v>
      </c>
      <c r="F31" s="323">
        <v>131773.99</v>
      </c>
      <c r="G31" s="318">
        <f t="shared" si="1"/>
        <v>1.0082186112285278E-2</v>
      </c>
      <c r="H31" s="323">
        <v>2831688.88</v>
      </c>
      <c r="I31" s="318">
        <f t="shared" si="2"/>
        <v>3.340303662019349E-4</v>
      </c>
      <c r="J31" s="317">
        <v>258694.03</v>
      </c>
      <c r="K31" s="318">
        <f t="shared" si="3"/>
        <v>3.1882109175034056E-4</v>
      </c>
      <c r="L31" s="323">
        <v>3219083.45</v>
      </c>
      <c r="M31" s="318">
        <f t="shared" si="4"/>
        <v>8.1416512022637741E-4</v>
      </c>
      <c r="N31" s="323">
        <v>10159.4</v>
      </c>
      <c r="O31" s="324">
        <v>46</v>
      </c>
      <c r="Q31" s="398"/>
    </row>
    <row r="32" spans="2:17" s="320" customFormat="1" ht="26.4" x14ac:dyDescent="0.3">
      <c r="B32" s="321">
        <v>27</v>
      </c>
      <c r="C32" s="316" t="s">
        <v>181</v>
      </c>
      <c r="D32" s="317">
        <v>17155417.239999998</v>
      </c>
      <c r="E32" s="318">
        <f t="shared" si="0"/>
        <v>1.8443080253043103E-3</v>
      </c>
      <c r="F32" s="317">
        <v>255547.28000000003</v>
      </c>
      <c r="G32" s="318">
        <f t="shared" si="1"/>
        <v>1.9552229066208574E-2</v>
      </c>
      <c r="H32" s="317">
        <v>14729663.700000001</v>
      </c>
      <c r="I32" s="318">
        <f t="shared" si="2"/>
        <v>1.7375337363129907E-3</v>
      </c>
      <c r="J32" s="317">
        <v>2170206.2599999998</v>
      </c>
      <c r="K32" s="318">
        <f t="shared" si="3"/>
        <v>2.6746173042208332E-3</v>
      </c>
      <c r="L32" s="317">
        <v>10770506.4</v>
      </c>
      <c r="M32" s="318">
        <f t="shared" si="4"/>
        <v>2.7240581905557519E-3</v>
      </c>
      <c r="N32" s="317">
        <v>18666.12</v>
      </c>
      <c r="O32" s="319">
        <v>117</v>
      </c>
      <c r="Q32" s="398"/>
    </row>
    <row r="33" spans="2:17" s="320" customFormat="1" ht="20.25" customHeight="1" x14ac:dyDescent="0.3">
      <c r="B33" s="325"/>
      <c r="C33" s="326"/>
      <c r="D33" s="327"/>
      <c r="E33" s="328"/>
      <c r="F33" s="327"/>
      <c r="G33" s="328"/>
      <c r="H33" s="327"/>
      <c r="I33" s="328"/>
      <c r="J33" s="327"/>
      <c r="K33" s="328"/>
      <c r="L33" s="327"/>
      <c r="M33" s="328"/>
      <c r="N33" s="329"/>
      <c r="O33" s="330"/>
      <c r="Q33" s="398"/>
    </row>
    <row r="34" spans="2:17" s="336" customFormat="1" ht="31.8" x14ac:dyDescent="0.3">
      <c r="B34" s="331" t="s">
        <v>182</v>
      </c>
      <c r="C34" s="332"/>
      <c r="D34" s="333">
        <f>SUM(D6:D33)</f>
        <v>6008534129.6699991</v>
      </c>
      <c r="E34" s="334">
        <f t="shared" si="0"/>
        <v>0.64595267842434767</v>
      </c>
      <c r="F34" s="333">
        <f>SUM(F6:F32)</f>
        <v>13069981.900000004</v>
      </c>
      <c r="G34" s="334">
        <f>F34/$F$54</f>
        <v>1</v>
      </c>
      <c r="H34" s="333">
        <f>SUM(H6:H32)</f>
        <v>5294236026.8099995</v>
      </c>
      <c r="I34" s="334">
        <f>H34/$H$54</f>
        <v>0.6245162070187672</v>
      </c>
      <c r="J34" s="333">
        <f>SUM(J6:J32)</f>
        <v>701228120.95999992</v>
      </c>
      <c r="K34" s="334">
        <f>J34/$J$54</f>
        <v>0.86421134299275115</v>
      </c>
      <c r="L34" s="333">
        <f>SUM(L6:L32)</f>
        <v>2823130456.8899999</v>
      </c>
      <c r="M34" s="334">
        <f>L34/$L$54</f>
        <v>0.71402136153028106</v>
      </c>
      <c r="N34" s="333">
        <f>SUM(N6:N32)</f>
        <v>5843400.2700000005</v>
      </c>
      <c r="O34" s="335">
        <f>SUM(O6:O33)</f>
        <v>17301</v>
      </c>
      <c r="Q34" s="398"/>
    </row>
    <row r="35" spans="2:17" ht="26.4" x14ac:dyDescent="0.3">
      <c r="B35" s="337"/>
      <c r="C35" s="337"/>
      <c r="D35" s="338"/>
      <c r="E35" s="339"/>
      <c r="F35" s="338"/>
      <c r="G35" s="339"/>
      <c r="H35" s="338"/>
      <c r="I35" s="339"/>
      <c r="J35" s="338"/>
      <c r="K35" s="339"/>
      <c r="L35" s="338"/>
      <c r="M35" s="339"/>
      <c r="N35" s="340"/>
      <c r="O35" s="341"/>
      <c r="Q35" s="398"/>
    </row>
    <row r="36" spans="2:17" ht="26.4" x14ac:dyDescent="0.3">
      <c r="B36" s="454" t="s">
        <v>183</v>
      </c>
      <c r="C36" s="454"/>
      <c r="D36" s="455" t="s">
        <v>145</v>
      </c>
      <c r="E36" s="455" t="s">
        <v>79</v>
      </c>
      <c r="F36" s="455" t="s">
        <v>146</v>
      </c>
      <c r="G36" s="455" t="s">
        <v>79</v>
      </c>
      <c r="H36" s="455" t="s">
        <v>147</v>
      </c>
      <c r="I36" s="455" t="s">
        <v>79</v>
      </c>
      <c r="J36" s="455" t="s">
        <v>148</v>
      </c>
      <c r="K36" s="455" t="s">
        <v>79</v>
      </c>
      <c r="L36" s="455" t="s">
        <v>149</v>
      </c>
      <c r="M36" s="455" t="s">
        <v>79</v>
      </c>
      <c r="N36" s="455" t="s">
        <v>150</v>
      </c>
      <c r="O36" s="455" t="s">
        <v>151</v>
      </c>
      <c r="Q36" s="398"/>
    </row>
    <row r="37" spans="2:17" ht="76.95" customHeight="1" x14ac:dyDescent="0.3">
      <c r="B37" s="454"/>
      <c r="C37" s="454"/>
      <c r="D37" s="455"/>
      <c r="E37" s="455"/>
      <c r="F37" s="456"/>
      <c r="G37" s="455"/>
      <c r="H37" s="455"/>
      <c r="I37" s="455"/>
      <c r="J37" s="455"/>
      <c r="K37" s="455"/>
      <c r="L37" s="455" t="s">
        <v>152</v>
      </c>
      <c r="M37" s="455"/>
      <c r="N37" s="455" t="s">
        <v>153</v>
      </c>
      <c r="O37" s="455" t="s">
        <v>154</v>
      </c>
      <c r="Q37" s="398"/>
    </row>
    <row r="38" spans="2:17" ht="15.6" customHeight="1" x14ac:dyDescent="0.3">
      <c r="B38" s="454"/>
      <c r="C38" s="454"/>
      <c r="D38" s="455"/>
      <c r="E38" s="455"/>
      <c r="F38" s="456"/>
      <c r="G38" s="455"/>
      <c r="H38" s="455"/>
      <c r="I38" s="455"/>
      <c r="J38" s="455"/>
      <c r="K38" s="455"/>
      <c r="L38" s="455"/>
      <c r="M38" s="455"/>
      <c r="N38" s="455"/>
      <c r="O38" s="455"/>
      <c r="Q38" s="398"/>
    </row>
    <row r="39" spans="2:17" s="320" customFormat="1" ht="26.4" x14ac:dyDescent="0.3">
      <c r="B39" s="315">
        <v>1</v>
      </c>
      <c r="C39" s="316" t="s">
        <v>184</v>
      </c>
      <c r="D39" s="317">
        <v>0</v>
      </c>
      <c r="E39" s="318">
        <f t="shared" ref="E39:E46" si="5">D39/$D$54</f>
        <v>0</v>
      </c>
      <c r="F39" s="317">
        <v>0</v>
      </c>
      <c r="G39" s="318">
        <v>0</v>
      </c>
      <c r="H39" s="317">
        <v>0</v>
      </c>
      <c r="I39" s="318">
        <f t="shared" ref="I39:I46" si="6">H39/$H$54</f>
        <v>0</v>
      </c>
      <c r="J39" s="317">
        <v>0</v>
      </c>
      <c r="K39" s="318">
        <f t="shared" ref="K39:K46" si="7">J39/$J$54</f>
        <v>0</v>
      </c>
      <c r="L39" s="317">
        <v>0</v>
      </c>
      <c r="M39" s="318">
        <f t="shared" ref="M39:M46" si="8">L39/$L$54</f>
        <v>0</v>
      </c>
      <c r="N39" s="317">
        <v>0</v>
      </c>
      <c r="O39" s="319">
        <v>0</v>
      </c>
      <c r="Q39" s="398"/>
    </row>
    <row r="40" spans="2:17" s="320" customFormat="1" ht="26.4" x14ac:dyDescent="0.3">
      <c r="B40" s="315">
        <v>2</v>
      </c>
      <c r="C40" s="316" t="s">
        <v>185</v>
      </c>
      <c r="D40" s="317">
        <v>339519999.50999999</v>
      </c>
      <c r="E40" s="318">
        <f t="shared" si="5"/>
        <v>3.6500392330161044E-2</v>
      </c>
      <c r="F40" s="317">
        <v>0</v>
      </c>
      <c r="G40" s="318">
        <v>0</v>
      </c>
      <c r="H40" s="317">
        <v>335894999.50999999</v>
      </c>
      <c r="I40" s="318">
        <f t="shared" si="6"/>
        <v>3.9622689654989232E-2</v>
      </c>
      <c r="J40" s="317">
        <v>3625000</v>
      </c>
      <c r="K40" s="318">
        <f t="shared" si="7"/>
        <v>4.4675420518787562E-3</v>
      </c>
      <c r="L40" s="317">
        <v>116148773.40000001</v>
      </c>
      <c r="M40" s="318">
        <f t="shared" si="8"/>
        <v>2.9376150549734043E-2</v>
      </c>
      <c r="N40" s="317">
        <v>0</v>
      </c>
      <c r="O40" s="319">
        <v>73</v>
      </c>
      <c r="Q40" s="398"/>
    </row>
    <row r="41" spans="2:17" s="320" customFormat="1" ht="26.4" x14ac:dyDescent="0.3">
      <c r="B41" s="315">
        <v>3</v>
      </c>
      <c r="C41" s="322" t="s">
        <v>186</v>
      </c>
      <c r="D41" s="317">
        <v>457068123.58999997</v>
      </c>
      <c r="E41" s="318">
        <f t="shared" si="5"/>
        <v>4.9137505468670219E-2</v>
      </c>
      <c r="F41" s="323">
        <v>0</v>
      </c>
      <c r="G41" s="318">
        <v>0</v>
      </c>
      <c r="H41" s="323">
        <v>452100700.49000001</v>
      </c>
      <c r="I41" s="318">
        <f t="shared" si="6"/>
        <v>5.3330492488576638E-2</v>
      </c>
      <c r="J41" s="323">
        <v>4967423.0999999987</v>
      </c>
      <c r="K41" s="318">
        <f t="shared" si="7"/>
        <v>6.1219783693031524E-3</v>
      </c>
      <c r="L41" s="323">
        <v>162848593.22999999</v>
      </c>
      <c r="M41" s="318">
        <f t="shared" si="8"/>
        <v>4.1187389685657064E-2</v>
      </c>
      <c r="N41" s="323">
        <v>0</v>
      </c>
      <c r="O41" s="324">
        <v>168</v>
      </c>
      <c r="Q41" s="398"/>
    </row>
    <row r="42" spans="2:17" s="320" customFormat="1" ht="26.4" x14ac:dyDescent="0.3">
      <c r="B42" s="315">
        <v>4</v>
      </c>
      <c r="C42" s="322" t="s">
        <v>187</v>
      </c>
      <c r="D42" s="317">
        <v>173759991.22</v>
      </c>
      <c r="E42" s="318">
        <f t="shared" si="5"/>
        <v>1.8680218720454306E-2</v>
      </c>
      <c r="F42" s="323">
        <v>0</v>
      </c>
      <c r="G42" s="318">
        <v>0</v>
      </c>
      <c r="H42" s="323">
        <v>166930739.34</v>
      </c>
      <c r="I42" s="318">
        <f t="shared" si="6"/>
        <v>1.9691406208474409E-2</v>
      </c>
      <c r="J42" s="323">
        <v>6829251.8799999999</v>
      </c>
      <c r="K42" s="318">
        <f t="shared" si="7"/>
        <v>8.4165434363509106E-3</v>
      </c>
      <c r="L42" s="323">
        <v>65719917.399999999</v>
      </c>
      <c r="M42" s="318">
        <f t="shared" si="8"/>
        <v>1.6621769917533075E-2</v>
      </c>
      <c r="N42" s="323">
        <v>0</v>
      </c>
      <c r="O42" s="324">
        <v>144</v>
      </c>
      <c r="Q42" s="398"/>
    </row>
    <row r="43" spans="2:17" s="320" customFormat="1" ht="26.4" x14ac:dyDescent="0.3">
      <c r="B43" s="315">
        <v>5</v>
      </c>
      <c r="C43" s="322" t="s">
        <v>188</v>
      </c>
      <c r="D43" s="317">
        <v>1094495000</v>
      </c>
      <c r="E43" s="318">
        <f t="shared" si="5"/>
        <v>0.11766463525287253</v>
      </c>
      <c r="F43" s="323">
        <v>0</v>
      </c>
      <c r="G43" s="318">
        <v>0</v>
      </c>
      <c r="H43" s="323">
        <v>1094295000</v>
      </c>
      <c r="I43" s="318">
        <f t="shared" si="6"/>
        <v>0.12908471766253726</v>
      </c>
      <c r="J43" s="323">
        <v>200000</v>
      </c>
      <c r="K43" s="318">
        <f t="shared" si="7"/>
        <v>2.4648507872434519E-4</v>
      </c>
      <c r="L43" s="323">
        <v>435194698.67000002</v>
      </c>
      <c r="M43" s="318">
        <f t="shared" si="8"/>
        <v>0.11006870423459901</v>
      </c>
      <c r="N43" s="323">
        <v>0</v>
      </c>
      <c r="O43" s="324">
        <v>152</v>
      </c>
      <c r="Q43" s="398"/>
    </row>
    <row r="44" spans="2:17" s="320" customFormat="1" ht="26.4" x14ac:dyDescent="0.3">
      <c r="B44" s="315">
        <v>6</v>
      </c>
      <c r="C44" s="322" t="s">
        <v>189</v>
      </c>
      <c r="D44" s="317">
        <v>109400000</v>
      </c>
      <c r="E44" s="318">
        <f t="shared" si="5"/>
        <v>1.1761141984809665E-2</v>
      </c>
      <c r="F44" s="323">
        <v>0</v>
      </c>
      <c r="G44" s="318">
        <v>0</v>
      </c>
      <c r="H44" s="323">
        <v>109400000</v>
      </c>
      <c r="I44" s="318">
        <f t="shared" si="6"/>
        <v>1.2904991900978782E-2</v>
      </c>
      <c r="J44" s="323">
        <v>0</v>
      </c>
      <c r="K44" s="318">
        <f t="shared" si="7"/>
        <v>0</v>
      </c>
      <c r="L44" s="323">
        <v>25313561.640000001</v>
      </c>
      <c r="M44" s="318">
        <f t="shared" si="8"/>
        <v>6.4022630280020894E-3</v>
      </c>
      <c r="N44" s="323">
        <v>0</v>
      </c>
      <c r="O44" s="324">
        <v>59</v>
      </c>
      <c r="Q44" s="398"/>
    </row>
    <row r="45" spans="2:17" s="320" customFormat="1" ht="26.4" x14ac:dyDescent="0.3">
      <c r="B45" s="315">
        <v>7</v>
      </c>
      <c r="C45" s="322" t="s">
        <v>312</v>
      </c>
      <c r="D45" s="317">
        <v>7695814.0199999996</v>
      </c>
      <c r="E45" s="318">
        <f t="shared" ref="E45" si="9">D45/$D$54</f>
        <v>8.2734516798819784E-4</v>
      </c>
      <c r="F45" s="323">
        <v>0</v>
      </c>
      <c r="G45" s="318">
        <v>0</v>
      </c>
      <c r="H45" s="323">
        <v>3704465.94</v>
      </c>
      <c r="I45" s="318">
        <f t="shared" ref="I45" si="10">H45/$H$54</f>
        <v>4.369844876887729E-4</v>
      </c>
      <c r="J45" s="323">
        <v>3991348.08</v>
      </c>
      <c r="K45" s="318">
        <f t="shared" ref="K45" si="11">J45/$J$54</f>
        <v>4.9190387285753196E-3</v>
      </c>
      <c r="L45" s="323">
        <v>7634918.6900000004</v>
      </c>
      <c r="M45" s="318">
        <f t="shared" ref="M45" si="12">L45/$L$54</f>
        <v>1.9310106711158623E-3</v>
      </c>
      <c r="N45" s="323">
        <v>0</v>
      </c>
      <c r="O45" s="324">
        <v>4</v>
      </c>
      <c r="Q45" s="398"/>
    </row>
    <row r="46" spans="2:17" s="320" customFormat="1" ht="26.4" x14ac:dyDescent="0.3">
      <c r="B46" s="315">
        <v>8</v>
      </c>
      <c r="C46" s="322" t="s">
        <v>190</v>
      </c>
      <c r="D46" s="317">
        <v>1111344753.6700001</v>
      </c>
      <c r="E46" s="318">
        <f t="shared" si="5"/>
        <v>0.11947608265069647</v>
      </c>
      <c r="F46" s="323">
        <v>0</v>
      </c>
      <c r="G46" s="318">
        <v>0</v>
      </c>
      <c r="H46" s="323">
        <v>1020777754.7100002</v>
      </c>
      <c r="I46" s="318">
        <f t="shared" si="6"/>
        <v>0.12041251057798774</v>
      </c>
      <c r="J46" s="323">
        <v>90566998.960000008</v>
      </c>
      <c r="K46" s="318">
        <f t="shared" si="7"/>
        <v>0.11161706934241644</v>
      </c>
      <c r="L46" s="323">
        <v>317855013.81999999</v>
      </c>
      <c r="M46" s="318">
        <f t="shared" si="8"/>
        <v>8.0391350383077861E-2</v>
      </c>
      <c r="N46" s="323">
        <v>0</v>
      </c>
      <c r="O46" s="324">
        <v>205</v>
      </c>
      <c r="Q46" s="398"/>
    </row>
    <row r="47" spans="2:17" ht="26.4" x14ac:dyDescent="0.3">
      <c r="B47" s="342"/>
      <c r="C47" s="342"/>
      <c r="D47" s="343"/>
      <c r="E47" s="344"/>
      <c r="F47" s="343"/>
      <c r="G47" s="344"/>
      <c r="H47" s="343"/>
      <c r="I47" s="344"/>
      <c r="J47" s="343"/>
      <c r="K47" s="344"/>
      <c r="L47" s="343"/>
      <c r="M47" s="344" t="s">
        <v>191</v>
      </c>
      <c r="N47" s="343"/>
      <c r="O47" s="345"/>
      <c r="Q47" s="398"/>
    </row>
    <row r="48" spans="2:17" s="336" customFormat="1" ht="31.8" x14ac:dyDescent="0.3">
      <c r="B48" s="331" t="s">
        <v>192</v>
      </c>
      <c r="C48" s="332"/>
      <c r="D48" s="333">
        <f>SUM(D39:D47)</f>
        <v>3293283682.0099998</v>
      </c>
      <c r="E48" s="334">
        <f t="shared" ref="E48" si="13">D48/$D$54</f>
        <v>0.35404732157565239</v>
      </c>
      <c r="F48" s="333">
        <f>SUM(F39:F46)</f>
        <v>0</v>
      </c>
      <c r="G48" s="334">
        <v>0</v>
      </c>
      <c r="H48" s="333">
        <f>SUM(H39:H46)</f>
        <v>3183103659.9900002</v>
      </c>
      <c r="I48" s="334">
        <f t="shared" ref="I48" si="14">H48/$H$54</f>
        <v>0.37548379298123286</v>
      </c>
      <c r="J48" s="333">
        <f>SUM(J39:J47)</f>
        <v>110180022.02000001</v>
      </c>
      <c r="K48" s="334">
        <f t="shared" ref="K48" si="15">J48/$J$54</f>
        <v>0.13578865700724893</v>
      </c>
      <c r="L48" s="333">
        <f>SUM(L39:L46)</f>
        <v>1130715476.8500001</v>
      </c>
      <c r="M48" s="334">
        <f>L48/$L$54</f>
        <v>0.28597863846971905</v>
      </c>
      <c r="N48" s="333">
        <f>SUM(N39:N46)</f>
        <v>0</v>
      </c>
      <c r="O48" s="335">
        <f>SUM(O39:O46)</f>
        <v>805</v>
      </c>
      <c r="Q48" s="398"/>
    </row>
    <row r="49" spans="2:17" ht="26.4" hidden="1" x14ac:dyDescent="0.3">
      <c r="B49" s="346"/>
      <c r="C49" s="346"/>
      <c r="D49" s="347"/>
      <c r="E49" s="348"/>
      <c r="F49" s="347"/>
      <c r="G49" s="348"/>
      <c r="H49" s="347"/>
      <c r="I49" s="348"/>
      <c r="J49" s="347"/>
      <c r="K49" s="348"/>
      <c r="L49" s="347"/>
      <c r="M49" s="348"/>
      <c r="N49" s="347"/>
      <c r="O49" s="349"/>
      <c r="Q49" s="398"/>
    </row>
    <row r="50" spans="2:17" ht="26.4" hidden="1" x14ac:dyDescent="0.3">
      <c r="B50" s="346"/>
      <c r="C50" s="346"/>
      <c r="D50" s="347"/>
      <c r="E50" s="348"/>
      <c r="F50" s="347"/>
      <c r="G50" s="348"/>
      <c r="H50" s="347"/>
      <c r="I50" s="348"/>
      <c r="J50" s="347"/>
      <c r="K50" s="348"/>
      <c r="L50" s="347"/>
      <c r="M50" s="348"/>
      <c r="N50" s="347"/>
      <c r="O50" s="349"/>
      <c r="Q50" s="398"/>
    </row>
    <row r="51" spans="2:17" ht="26.4" hidden="1" x14ac:dyDescent="0.3">
      <c r="B51" s="346" t="s">
        <v>193</v>
      </c>
      <c r="C51" s="346"/>
      <c r="D51" s="347">
        <v>0</v>
      </c>
      <c r="E51" s="348">
        <v>0</v>
      </c>
      <c r="F51" s="347">
        <v>0</v>
      </c>
      <c r="G51" s="348">
        <v>0</v>
      </c>
      <c r="H51" s="347">
        <v>0</v>
      </c>
      <c r="I51" s="348">
        <v>0</v>
      </c>
      <c r="J51" s="347">
        <v>0</v>
      </c>
      <c r="K51" s="348">
        <v>0</v>
      </c>
      <c r="L51" s="347">
        <v>0</v>
      </c>
      <c r="M51" s="348">
        <v>0</v>
      </c>
      <c r="N51" s="347">
        <v>0</v>
      </c>
      <c r="O51" s="349">
        <v>0</v>
      </c>
      <c r="Q51" s="398"/>
    </row>
    <row r="52" spans="2:17" ht="26.4" x14ac:dyDescent="0.3">
      <c r="B52" s="346"/>
      <c r="C52" s="346"/>
      <c r="D52" s="347"/>
      <c r="E52" s="348"/>
      <c r="F52" s="347"/>
      <c r="G52" s="348"/>
      <c r="H52" s="347"/>
      <c r="I52" s="348"/>
      <c r="J52" s="347"/>
      <c r="K52" s="348"/>
      <c r="L52" s="347"/>
      <c r="M52" s="348"/>
      <c r="N52" s="347"/>
      <c r="O52" s="349"/>
      <c r="Q52" s="398"/>
    </row>
    <row r="53" spans="2:17" ht="26.4" x14ac:dyDescent="0.3">
      <c r="B53" s="346"/>
      <c r="C53" s="346"/>
      <c r="D53" s="347"/>
      <c r="E53" s="348"/>
      <c r="F53" s="347"/>
      <c r="G53" s="348"/>
      <c r="H53" s="347"/>
      <c r="I53" s="348"/>
      <c r="J53" s="347"/>
      <c r="K53" s="348"/>
      <c r="L53" s="347"/>
      <c r="M53" s="348"/>
      <c r="N53" s="347"/>
      <c r="O53" s="349"/>
      <c r="Q53" s="398"/>
    </row>
    <row r="54" spans="2:17" s="336" customFormat="1" ht="31.8" x14ac:dyDescent="0.3">
      <c r="B54" s="331" t="s">
        <v>194</v>
      </c>
      <c r="C54" s="332"/>
      <c r="D54" s="333">
        <f>D34+D48</f>
        <v>9301817811.6799984</v>
      </c>
      <c r="E54" s="334">
        <f>E48+E34</f>
        <v>1</v>
      </c>
      <c r="F54" s="333">
        <f>F34+F48</f>
        <v>13069981.900000004</v>
      </c>
      <c r="G54" s="334">
        <f>G48+G34</f>
        <v>1</v>
      </c>
      <c r="H54" s="333">
        <f>H34+H48</f>
        <v>8477339686.7999992</v>
      </c>
      <c r="I54" s="334">
        <f>H54/$H$54</f>
        <v>1</v>
      </c>
      <c r="J54" s="333">
        <f>J34+J48</f>
        <v>811408142.9799999</v>
      </c>
      <c r="K54" s="334">
        <f>J54/$J$54</f>
        <v>1</v>
      </c>
      <c r="L54" s="333">
        <f>L34+L48</f>
        <v>3953845933.7399998</v>
      </c>
      <c r="M54" s="334">
        <f>M48+M34</f>
        <v>1</v>
      </c>
      <c r="N54" s="333">
        <f>N34+N48</f>
        <v>5843400.2700000005</v>
      </c>
      <c r="O54" s="335">
        <f>O34+O48</f>
        <v>18106</v>
      </c>
      <c r="Q54" s="398"/>
    </row>
    <row r="55" spans="2:17" ht="15.6" x14ac:dyDescent="0.3">
      <c r="B55" s="350"/>
      <c r="C55" s="350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</row>
    <row r="56" spans="2:17" ht="28.2" x14ac:dyDescent="0.3">
      <c r="B56" s="352"/>
      <c r="C56" s="353"/>
      <c r="D56" s="354"/>
      <c r="E56" s="354"/>
      <c r="F56" s="354"/>
      <c r="G56" s="353"/>
      <c r="H56" s="354"/>
      <c r="I56" s="353"/>
      <c r="J56" s="354"/>
      <c r="K56" s="353"/>
      <c r="L56" s="353"/>
      <c r="M56" s="353"/>
      <c r="N56" s="353"/>
      <c r="O56" s="353"/>
    </row>
    <row r="57" spans="2:17" x14ac:dyDescent="0.3">
      <c r="D57" s="355"/>
      <c r="E57" s="355"/>
      <c r="F57" s="355"/>
      <c r="H57" s="355"/>
      <c r="J57" s="355"/>
      <c r="L57" s="355"/>
    </row>
    <row r="58" spans="2:17" x14ac:dyDescent="0.3">
      <c r="D58" s="355"/>
      <c r="E58" s="355"/>
      <c r="F58" s="355"/>
      <c r="H58" s="355"/>
      <c r="J58" s="355"/>
      <c r="L58" s="355"/>
    </row>
    <row r="59" spans="2:17" ht="15.6" x14ac:dyDescent="0.3">
      <c r="B59" s="350"/>
      <c r="C59" s="350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</row>
    <row r="60" spans="2:17" ht="28.2" x14ac:dyDescent="0.3">
      <c r="B60" s="352"/>
      <c r="C60" s="353"/>
      <c r="D60" s="354"/>
      <c r="E60" s="354"/>
      <c r="F60" s="354"/>
      <c r="G60" s="353"/>
      <c r="H60" s="354"/>
      <c r="I60" s="353"/>
      <c r="J60" s="354"/>
      <c r="K60" s="353"/>
      <c r="L60" s="354"/>
      <c r="M60" s="353"/>
      <c r="N60" s="353"/>
      <c r="O60" s="353"/>
    </row>
    <row r="61" spans="2:17" x14ac:dyDescent="0.3">
      <c r="D61" s="355"/>
      <c r="E61" s="355"/>
      <c r="F61" s="355"/>
      <c r="H61" s="355"/>
      <c r="J61" s="355"/>
      <c r="L61" s="355"/>
    </row>
    <row r="62" spans="2:17" x14ac:dyDescent="0.3">
      <c r="D62" s="355"/>
      <c r="E62" s="355"/>
      <c r="F62" s="355"/>
      <c r="H62" s="355"/>
      <c r="J62" s="355"/>
      <c r="L62" s="355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813"/>
  <sheetViews>
    <sheetView showGridLines="0" zoomScale="50" zoomScaleNormal="53" workbookViewId="0">
      <selection sqref="A1:F1"/>
    </sheetView>
  </sheetViews>
  <sheetFormatPr baseColWidth="10" defaultColWidth="11.44140625" defaultRowHeight="17.399999999999999" x14ac:dyDescent="0.3"/>
  <cols>
    <col min="1" max="1" width="76.109375" style="224" customWidth="1"/>
    <col min="2" max="2" width="17.6640625" style="224" customWidth="1"/>
    <col min="3" max="3" width="16" style="225" customWidth="1"/>
    <col min="4" max="4" width="15.6640625" style="225" customWidth="1"/>
    <col min="5" max="5" width="15.6640625" style="224" customWidth="1"/>
    <col min="6" max="6" width="15.6640625" style="225" customWidth="1"/>
    <col min="7" max="7" width="14.5546875" style="225" customWidth="1"/>
    <col min="8" max="8" width="7.44140625" style="310" bestFit="1" customWidth="1"/>
    <col min="9" max="9" width="25.44140625" style="224" customWidth="1"/>
    <col min="10" max="10" width="26.6640625" style="224" customWidth="1"/>
    <col min="11" max="11" width="25.88671875" style="224" customWidth="1"/>
    <col min="12" max="12" width="12.109375" style="290" customWidth="1"/>
    <col min="13" max="13" width="16" style="224" bestFit="1" customWidth="1"/>
    <col min="14" max="14" width="19.21875" style="224" bestFit="1" customWidth="1"/>
    <col min="15" max="16384" width="11.44140625" style="224"/>
  </cols>
  <sheetData>
    <row r="1" spans="1:14" s="219" customFormat="1" ht="96" customHeight="1" x14ac:dyDescent="0.3">
      <c r="A1" s="449" t="s">
        <v>321</v>
      </c>
      <c r="B1" s="450"/>
      <c r="C1" s="450"/>
      <c r="D1" s="450"/>
      <c r="E1" s="450"/>
      <c r="F1" s="450"/>
      <c r="G1" s="278" t="s">
        <v>191</v>
      </c>
      <c r="H1" s="186" t="s">
        <v>191</v>
      </c>
      <c r="I1" s="186" t="s">
        <v>191</v>
      </c>
      <c r="J1" s="186" t="s">
        <v>191</v>
      </c>
      <c r="K1" s="187" t="s">
        <v>191</v>
      </c>
      <c r="L1" s="299" t="s">
        <v>191</v>
      </c>
      <c r="M1" s="219" t="s">
        <v>191</v>
      </c>
      <c r="N1" s="219" t="s">
        <v>191</v>
      </c>
    </row>
    <row r="2" spans="1:14" ht="36.6" x14ac:dyDescent="0.3">
      <c r="A2" s="457" t="s">
        <v>11</v>
      </c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9"/>
      <c r="M2" s="224" t="s">
        <v>191</v>
      </c>
      <c r="N2" s="224" t="s">
        <v>191</v>
      </c>
    </row>
    <row r="3" spans="1:14" s="219" customFormat="1" ht="31.8" x14ac:dyDescent="0.3">
      <c r="A3" s="188" t="s">
        <v>83</v>
      </c>
      <c r="B3" s="189" t="s">
        <v>191</v>
      </c>
      <c r="C3" s="218" t="s">
        <v>191</v>
      </c>
      <c r="D3" s="218" t="s">
        <v>191</v>
      </c>
      <c r="E3" s="189" t="s">
        <v>191</v>
      </c>
      <c r="F3" s="218" t="s">
        <v>191</v>
      </c>
      <c r="G3" s="218" t="s">
        <v>191</v>
      </c>
      <c r="H3" s="189" t="s">
        <v>191</v>
      </c>
      <c r="I3" s="189" t="s">
        <v>191</v>
      </c>
      <c r="J3" s="189" t="s">
        <v>191</v>
      </c>
      <c r="K3" s="189" t="s">
        <v>191</v>
      </c>
      <c r="L3" s="300" t="s">
        <v>191</v>
      </c>
      <c r="M3" s="219" t="s">
        <v>191</v>
      </c>
      <c r="N3" s="219" t="s">
        <v>191</v>
      </c>
    </row>
    <row r="4" spans="1:14" s="219" customFormat="1" ht="28.8" customHeight="1" x14ac:dyDescent="0.3">
      <c r="A4" s="190" t="s">
        <v>84</v>
      </c>
      <c r="B4" s="135" t="s">
        <v>85</v>
      </c>
      <c r="C4" s="135" t="s">
        <v>86</v>
      </c>
      <c r="D4" s="135" t="s">
        <v>87</v>
      </c>
      <c r="E4" s="135" t="s">
        <v>88</v>
      </c>
      <c r="F4" s="135" t="s">
        <v>89</v>
      </c>
      <c r="G4" s="135" t="s">
        <v>90</v>
      </c>
      <c r="H4" s="135" t="s">
        <v>191</v>
      </c>
      <c r="I4" s="135" t="s">
        <v>91</v>
      </c>
      <c r="J4" s="135" t="s">
        <v>92</v>
      </c>
      <c r="K4" s="135" t="s">
        <v>93</v>
      </c>
      <c r="L4" s="301" t="s">
        <v>94</v>
      </c>
      <c r="M4" s="219" t="s">
        <v>191</v>
      </c>
      <c r="N4" s="219" t="s">
        <v>191</v>
      </c>
    </row>
    <row r="5" spans="1:14" s="223" customFormat="1" ht="20.399999999999999" x14ac:dyDescent="0.3">
      <c r="A5" s="220" t="s">
        <v>95</v>
      </c>
      <c r="B5" s="221" t="s">
        <v>191</v>
      </c>
      <c r="C5" s="222" t="s">
        <v>191</v>
      </c>
      <c r="D5" s="222" t="s">
        <v>191</v>
      </c>
      <c r="E5" s="221" t="s">
        <v>191</v>
      </c>
      <c r="F5" s="222" t="s">
        <v>191</v>
      </c>
      <c r="G5" s="222" t="s">
        <v>191</v>
      </c>
      <c r="H5" s="221" t="s">
        <v>191</v>
      </c>
      <c r="I5" s="221" t="s">
        <v>191</v>
      </c>
      <c r="J5" s="221" t="s">
        <v>191</v>
      </c>
      <c r="K5" s="221" t="s">
        <v>191</v>
      </c>
      <c r="L5" s="302" t="s">
        <v>191</v>
      </c>
      <c r="M5" s="223" t="s">
        <v>191</v>
      </c>
      <c r="N5" s="223" t="s">
        <v>191</v>
      </c>
    </row>
    <row r="6" spans="1:14" ht="20.399999999999999" x14ac:dyDescent="0.3">
      <c r="A6" s="226" t="s">
        <v>438</v>
      </c>
      <c r="B6" s="227">
        <v>1</v>
      </c>
      <c r="C6" s="228">
        <v>1</v>
      </c>
      <c r="D6" s="228">
        <v>0.99</v>
      </c>
      <c r="E6" s="228">
        <v>0.99</v>
      </c>
      <c r="F6" s="228">
        <v>1</v>
      </c>
      <c r="G6" s="228">
        <v>0.998541272649625</v>
      </c>
      <c r="H6" s="294" t="s">
        <v>191</v>
      </c>
      <c r="I6" s="229">
        <v>81955</v>
      </c>
      <c r="J6" s="230">
        <v>81955</v>
      </c>
      <c r="K6" s="230">
        <v>81835.45</v>
      </c>
      <c r="L6" s="303">
        <v>3</v>
      </c>
      <c r="M6" s="224" t="s">
        <v>191</v>
      </c>
      <c r="N6" s="224" t="s">
        <v>191</v>
      </c>
    </row>
    <row r="7" spans="1:14" ht="20.399999999999999" x14ac:dyDescent="0.3">
      <c r="A7" s="226" t="s">
        <v>419</v>
      </c>
      <c r="B7" s="227">
        <v>1</v>
      </c>
      <c r="C7" s="228">
        <v>0.8</v>
      </c>
      <c r="D7" s="228">
        <v>0.8</v>
      </c>
      <c r="E7" s="228">
        <v>0.8</v>
      </c>
      <c r="F7" s="228">
        <v>0.8</v>
      </c>
      <c r="G7" s="228">
        <v>0.8</v>
      </c>
      <c r="H7" s="294" t="s">
        <v>191</v>
      </c>
      <c r="I7" s="229">
        <v>12375</v>
      </c>
      <c r="J7" s="230">
        <v>12375</v>
      </c>
      <c r="K7" s="230">
        <v>9900</v>
      </c>
      <c r="L7" s="303">
        <v>1</v>
      </c>
      <c r="M7" s="224" t="s">
        <v>191</v>
      </c>
      <c r="N7" s="224" t="s">
        <v>191</v>
      </c>
    </row>
    <row r="8" spans="1:14" ht="20.399999999999999" x14ac:dyDescent="0.3">
      <c r="A8" s="226" t="s">
        <v>323</v>
      </c>
      <c r="B8" s="227">
        <v>1</v>
      </c>
      <c r="C8" s="228">
        <v>1.02</v>
      </c>
      <c r="D8" s="228">
        <v>0.98</v>
      </c>
      <c r="E8" s="228">
        <v>1</v>
      </c>
      <c r="F8" s="228">
        <v>1</v>
      </c>
      <c r="G8" s="228">
        <v>0.99822002222446704</v>
      </c>
      <c r="H8" s="294" t="s">
        <v>191</v>
      </c>
      <c r="I8" s="229">
        <v>108889</v>
      </c>
      <c r="J8" s="230">
        <v>108889</v>
      </c>
      <c r="K8" s="230">
        <v>108695.18</v>
      </c>
      <c r="L8" s="303">
        <v>12</v>
      </c>
      <c r="M8" s="224" t="s">
        <v>191</v>
      </c>
      <c r="N8" s="224" t="s">
        <v>191</v>
      </c>
    </row>
    <row r="9" spans="1:14" ht="20.399999999999999" x14ac:dyDescent="0.3">
      <c r="A9" s="226" t="s">
        <v>650</v>
      </c>
      <c r="B9" s="227">
        <v>1</v>
      </c>
      <c r="C9" s="228">
        <v>1.02</v>
      </c>
      <c r="D9" s="228">
        <v>1.02</v>
      </c>
      <c r="E9" s="228">
        <v>1.02</v>
      </c>
      <c r="F9" s="228">
        <v>1.02</v>
      </c>
      <c r="G9" s="228">
        <v>1.02</v>
      </c>
      <c r="H9" s="294" t="s">
        <v>191</v>
      </c>
      <c r="I9" s="229">
        <v>10000</v>
      </c>
      <c r="J9" s="230">
        <v>10000</v>
      </c>
      <c r="K9" s="230">
        <v>10200</v>
      </c>
      <c r="L9" s="303">
        <v>1</v>
      </c>
      <c r="M9" s="224" t="s">
        <v>191</v>
      </c>
      <c r="N9" s="224" t="s">
        <v>191</v>
      </c>
    </row>
    <row r="10" spans="1:14" ht="20.399999999999999" x14ac:dyDescent="0.3">
      <c r="A10" s="226" t="s">
        <v>651</v>
      </c>
      <c r="B10" s="227">
        <v>1</v>
      </c>
      <c r="C10" s="228">
        <v>1.73</v>
      </c>
      <c r="D10" s="228">
        <v>1.63</v>
      </c>
      <c r="E10" s="228">
        <v>1.73</v>
      </c>
      <c r="F10" s="228">
        <v>1.63</v>
      </c>
      <c r="G10" s="228">
        <v>1.6823585411308799</v>
      </c>
      <c r="H10" s="294" t="s">
        <v>191</v>
      </c>
      <c r="I10" s="229">
        <v>406726</v>
      </c>
      <c r="J10" s="230">
        <v>406726</v>
      </c>
      <c r="K10" s="230">
        <v>684258.96</v>
      </c>
      <c r="L10" s="303">
        <v>23</v>
      </c>
      <c r="M10" s="224" t="s">
        <v>191</v>
      </c>
      <c r="N10" s="224" t="s">
        <v>191</v>
      </c>
    </row>
    <row r="11" spans="1:14" ht="20.399999999999999" x14ac:dyDescent="0.3">
      <c r="A11" s="226" t="s">
        <v>652</v>
      </c>
      <c r="B11" s="227">
        <v>3</v>
      </c>
      <c r="C11" s="228">
        <v>46</v>
      </c>
      <c r="D11" s="228">
        <v>46</v>
      </c>
      <c r="E11" s="228">
        <v>46</v>
      </c>
      <c r="F11" s="228">
        <v>46</v>
      </c>
      <c r="G11" s="228">
        <v>46</v>
      </c>
      <c r="H11" s="294" t="s">
        <v>191</v>
      </c>
      <c r="I11" s="229">
        <v>5455</v>
      </c>
      <c r="J11" s="230">
        <v>16365</v>
      </c>
      <c r="K11" s="230">
        <v>250930</v>
      </c>
      <c r="L11" s="303">
        <v>1</v>
      </c>
      <c r="M11" s="224" t="s">
        <v>191</v>
      </c>
      <c r="N11" s="224" t="s">
        <v>191</v>
      </c>
    </row>
    <row r="12" spans="1:14" ht="20.399999999999999" x14ac:dyDescent="0.3">
      <c r="A12" s="226" t="s">
        <v>653</v>
      </c>
      <c r="B12" s="227">
        <v>1</v>
      </c>
      <c r="C12" s="228">
        <v>2.6</v>
      </c>
      <c r="D12" s="228">
        <v>2.6</v>
      </c>
      <c r="E12" s="228">
        <v>2.6</v>
      </c>
      <c r="F12" s="228">
        <v>2.6</v>
      </c>
      <c r="G12" s="228">
        <v>2.6</v>
      </c>
      <c r="H12" s="294" t="s">
        <v>191</v>
      </c>
      <c r="I12" s="229">
        <v>6502</v>
      </c>
      <c r="J12" s="230">
        <v>6502</v>
      </c>
      <c r="K12" s="230">
        <v>16905.2</v>
      </c>
      <c r="L12" s="303">
        <v>1</v>
      </c>
      <c r="M12" s="224" t="s">
        <v>191</v>
      </c>
      <c r="N12" s="224" t="s">
        <v>191</v>
      </c>
    </row>
    <row r="13" spans="1:14" ht="20.399999999999999" x14ac:dyDescent="0.3">
      <c r="A13" s="226" t="s">
        <v>654</v>
      </c>
      <c r="B13" s="227">
        <v>1</v>
      </c>
      <c r="C13" s="228">
        <v>4.6500000000000004</v>
      </c>
      <c r="D13" s="228">
        <v>4.6500000000000004</v>
      </c>
      <c r="E13" s="228">
        <v>4.6500000000000004</v>
      </c>
      <c r="F13" s="228">
        <v>4.6500000000000004</v>
      </c>
      <c r="G13" s="228">
        <v>4.6500000000000004</v>
      </c>
      <c r="H13" s="294" t="s">
        <v>191</v>
      </c>
      <c r="I13" s="229">
        <v>898</v>
      </c>
      <c r="J13" s="230">
        <v>898</v>
      </c>
      <c r="K13" s="230">
        <v>4175.7</v>
      </c>
      <c r="L13" s="303">
        <v>1</v>
      </c>
      <c r="M13" s="224" t="s">
        <v>191</v>
      </c>
      <c r="N13" s="224" t="s">
        <v>191</v>
      </c>
    </row>
    <row r="14" spans="1:14" ht="20.399999999999999" x14ac:dyDescent="0.3">
      <c r="A14" s="226" t="s">
        <v>655</v>
      </c>
      <c r="B14" s="227">
        <v>1</v>
      </c>
      <c r="C14" s="228">
        <v>4.05</v>
      </c>
      <c r="D14" s="228">
        <v>4.05</v>
      </c>
      <c r="E14" s="228">
        <v>4.05</v>
      </c>
      <c r="F14" s="228">
        <v>4.05</v>
      </c>
      <c r="G14" s="228">
        <v>4.05</v>
      </c>
      <c r="H14" s="294" t="s">
        <v>191</v>
      </c>
      <c r="I14" s="229">
        <v>29917</v>
      </c>
      <c r="J14" s="230">
        <v>29917</v>
      </c>
      <c r="K14" s="230">
        <v>121163.85</v>
      </c>
      <c r="L14" s="303">
        <v>2</v>
      </c>
      <c r="M14" s="224" t="s">
        <v>191</v>
      </c>
      <c r="N14" s="224" t="s">
        <v>191</v>
      </c>
    </row>
    <row r="15" spans="1:14" ht="20.399999999999999" x14ac:dyDescent="0.3">
      <c r="A15" s="226" t="s">
        <v>656</v>
      </c>
      <c r="B15" s="227">
        <v>1</v>
      </c>
      <c r="C15" s="228">
        <v>3.2</v>
      </c>
      <c r="D15" s="228">
        <v>3.2</v>
      </c>
      <c r="E15" s="228">
        <v>3.2</v>
      </c>
      <c r="F15" s="228">
        <v>3.2</v>
      </c>
      <c r="G15" s="228">
        <v>3.2</v>
      </c>
      <c r="H15" s="294" t="s">
        <v>191</v>
      </c>
      <c r="I15" s="229">
        <v>14042</v>
      </c>
      <c r="J15" s="230">
        <v>14042</v>
      </c>
      <c r="K15" s="230">
        <v>44934.400000000001</v>
      </c>
      <c r="L15" s="303">
        <v>1</v>
      </c>
      <c r="M15" s="224" t="s">
        <v>191</v>
      </c>
      <c r="N15" s="224" t="s">
        <v>191</v>
      </c>
    </row>
    <row r="16" spans="1:14" ht="20.399999999999999" x14ac:dyDescent="0.3">
      <c r="A16" s="231" t="s">
        <v>96</v>
      </c>
      <c r="B16" s="232" t="s">
        <v>191</v>
      </c>
      <c r="C16" s="233" t="s">
        <v>191</v>
      </c>
      <c r="D16" s="233" t="s">
        <v>191</v>
      </c>
      <c r="E16" s="232" t="s">
        <v>191</v>
      </c>
      <c r="F16" s="233" t="s">
        <v>191</v>
      </c>
      <c r="G16" s="233" t="s">
        <v>191</v>
      </c>
      <c r="H16" s="295" t="s">
        <v>191</v>
      </c>
      <c r="I16" s="234">
        <f>SUM(I6:I15)</f>
        <v>676759</v>
      </c>
      <c r="J16" s="235">
        <f>SUM(J6:J15)</f>
        <v>687669</v>
      </c>
      <c r="K16" s="235">
        <f>SUM(K6:K15)</f>
        <v>1332998.7399999998</v>
      </c>
      <c r="L16" s="236">
        <f>SUM(L6:L15)</f>
        <v>46</v>
      </c>
      <c r="M16" s="224" t="s">
        <v>191</v>
      </c>
      <c r="N16" s="224" t="s">
        <v>191</v>
      </c>
    </row>
    <row r="17" spans="1:14" s="223" customFormat="1" ht="19.2" x14ac:dyDescent="0.3">
      <c r="A17" s="237" t="s">
        <v>97</v>
      </c>
      <c r="B17" s="238" t="s">
        <v>191</v>
      </c>
      <c r="C17" s="239" t="s">
        <v>191</v>
      </c>
      <c r="D17" s="239" t="s">
        <v>191</v>
      </c>
      <c r="E17" s="238" t="s">
        <v>191</v>
      </c>
      <c r="F17" s="239" t="s">
        <v>191</v>
      </c>
      <c r="G17" s="239" t="s">
        <v>191</v>
      </c>
      <c r="H17" s="238" t="s">
        <v>191</v>
      </c>
      <c r="I17" s="238" t="s">
        <v>191</v>
      </c>
      <c r="J17" s="240" t="s">
        <v>191</v>
      </c>
      <c r="K17" s="240" t="s">
        <v>191</v>
      </c>
      <c r="L17" s="304" t="s">
        <v>191</v>
      </c>
      <c r="M17" s="223" t="s">
        <v>191</v>
      </c>
      <c r="N17" s="223" t="s">
        <v>191</v>
      </c>
    </row>
    <row r="18" spans="1:14" s="223" customFormat="1" ht="19.2" x14ac:dyDescent="0.3">
      <c r="A18" s="237" t="s">
        <v>98</v>
      </c>
      <c r="B18" s="238" t="s">
        <v>191</v>
      </c>
      <c r="C18" s="239" t="s">
        <v>191</v>
      </c>
      <c r="D18" s="239" t="s">
        <v>191</v>
      </c>
      <c r="E18" s="238" t="s">
        <v>191</v>
      </c>
      <c r="F18" s="239" t="s">
        <v>191</v>
      </c>
      <c r="G18" s="239" t="s">
        <v>191</v>
      </c>
      <c r="H18" s="238" t="s">
        <v>191</v>
      </c>
      <c r="I18" s="238" t="s">
        <v>191</v>
      </c>
      <c r="J18" s="240" t="s">
        <v>191</v>
      </c>
      <c r="K18" s="240" t="s">
        <v>191</v>
      </c>
      <c r="L18" s="304" t="s">
        <v>191</v>
      </c>
      <c r="M18" s="223" t="s">
        <v>191</v>
      </c>
      <c r="N18" s="223" t="s">
        <v>191</v>
      </c>
    </row>
    <row r="19" spans="1:14" s="219" customFormat="1" ht="6" customHeight="1" x14ac:dyDescent="0.3">
      <c r="A19" s="224" t="s">
        <v>191</v>
      </c>
      <c r="B19" s="224" t="s">
        <v>191</v>
      </c>
      <c r="C19" s="225" t="s">
        <v>191</v>
      </c>
      <c r="D19" s="225" t="s">
        <v>191</v>
      </c>
      <c r="E19" s="224" t="s">
        <v>191</v>
      </c>
      <c r="F19" s="225" t="s">
        <v>191</v>
      </c>
      <c r="G19" s="225" t="s">
        <v>191</v>
      </c>
      <c r="H19" s="224" t="s">
        <v>191</v>
      </c>
      <c r="I19" s="224" t="s">
        <v>191</v>
      </c>
      <c r="J19" s="241" t="s">
        <v>191</v>
      </c>
      <c r="K19" s="241" t="s">
        <v>191</v>
      </c>
      <c r="L19" s="290" t="s">
        <v>191</v>
      </c>
      <c r="M19" s="219" t="s">
        <v>191</v>
      </c>
      <c r="N19" s="219" t="s">
        <v>191</v>
      </c>
    </row>
    <row r="20" spans="1:14" s="219" customFormat="1" ht="19.2" x14ac:dyDescent="0.3">
      <c r="A20" s="237" t="s">
        <v>191</v>
      </c>
      <c r="B20" s="238" t="s">
        <v>191</v>
      </c>
      <c r="C20" s="239" t="s">
        <v>191</v>
      </c>
      <c r="D20" s="239" t="s">
        <v>191</v>
      </c>
      <c r="E20" s="238" t="s">
        <v>191</v>
      </c>
      <c r="F20" s="239" t="s">
        <v>191</v>
      </c>
      <c r="G20" s="239" t="s">
        <v>191</v>
      </c>
      <c r="H20" s="238" t="s">
        <v>191</v>
      </c>
      <c r="I20" s="238" t="s">
        <v>191</v>
      </c>
      <c r="J20" s="240" t="s">
        <v>191</v>
      </c>
      <c r="K20" s="240" t="s">
        <v>191</v>
      </c>
      <c r="L20" s="304" t="s">
        <v>191</v>
      </c>
      <c r="M20" s="219" t="s">
        <v>191</v>
      </c>
      <c r="N20" s="219" t="s">
        <v>191</v>
      </c>
    </row>
    <row r="21" spans="1:14" s="242" customFormat="1" ht="25.2" customHeight="1" x14ac:dyDescent="0.3">
      <c r="A21" s="190" t="s">
        <v>84</v>
      </c>
      <c r="B21" s="135" t="s">
        <v>85</v>
      </c>
      <c r="C21" s="135" t="s">
        <v>86</v>
      </c>
      <c r="D21" s="135" t="s">
        <v>99</v>
      </c>
      <c r="E21" s="135" t="s">
        <v>88</v>
      </c>
      <c r="F21" s="135" t="s">
        <v>100</v>
      </c>
      <c r="G21" s="135" t="s">
        <v>90</v>
      </c>
      <c r="H21" s="135" t="s">
        <v>191</v>
      </c>
      <c r="I21" s="135" t="s">
        <v>91</v>
      </c>
      <c r="J21" s="135" t="s">
        <v>92</v>
      </c>
      <c r="K21" s="135" t="s">
        <v>93</v>
      </c>
      <c r="L21" s="301" t="s">
        <v>94</v>
      </c>
      <c r="M21" s="242" t="s">
        <v>191</v>
      </c>
      <c r="N21" s="242" t="s">
        <v>191</v>
      </c>
    </row>
    <row r="22" spans="1:14" s="247" customFormat="1" ht="20.399999999999999" x14ac:dyDescent="0.3">
      <c r="A22" s="243" t="s">
        <v>101</v>
      </c>
      <c r="B22" s="244" t="s">
        <v>191</v>
      </c>
      <c r="C22" s="245" t="s">
        <v>191</v>
      </c>
      <c r="D22" s="245" t="s">
        <v>191</v>
      </c>
      <c r="E22" s="244" t="s">
        <v>191</v>
      </c>
      <c r="F22" s="245" t="s">
        <v>191</v>
      </c>
      <c r="G22" s="245" t="s">
        <v>191</v>
      </c>
      <c r="H22" s="244" t="s">
        <v>191</v>
      </c>
      <c r="I22" s="244" t="s">
        <v>191</v>
      </c>
      <c r="J22" s="246" t="s">
        <v>191</v>
      </c>
      <c r="K22" s="246" t="s">
        <v>191</v>
      </c>
      <c r="L22" s="305" t="s">
        <v>191</v>
      </c>
      <c r="M22" s="247" t="s">
        <v>191</v>
      </c>
      <c r="N22" s="247" t="s">
        <v>191</v>
      </c>
    </row>
    <row r="23" spans="1:14" ht="20.399999999999999" x14ac:dyDescent="0.3">
      <c r="A23" s="226" t="s">
        <v>657</v>
      </c>
      <c r="B23" s="227">
        <v>1</v>
      </c>
      <c r="C23" s="228">
        <v>10</v>
      </c>
      <c r="D23" s="228">
        <v>10</v>
      </c>
      <c r="E23" s="228">
        <v>10</v>
      </c>
      <c r="F23" s="228">
        <v>10</v>
      </c>
      <c r="G23" s="228">
        <v>10</v>
      </c>
      <c r="H23" s="294" t="s">
        <v>191</v>
      </c>
      <c r="I23" s="229">
        <v>50</v>
      </c>
      <c r="J23" s="230">
        <v>50</v>
      </c>
      <c r="K23" s="230">
        <v>500</v>
      </c>
      <c r="L23" s="303">
        <v>1</v>
      </c>
      <c r="M23" s="224" t="s">
        <v>191</v>
      </c>
      <c r="N23" s="224" t="s">
        <v>191</v>
      </c>
    </row>
    <row r="24" spans="1:14" ht="20.399999999999999" x14ac:dyDescent="0.3">
      <c r="A24" s="226" t="s">
        <v>438</v>
      </c>
      <c r="B24" s="227">
        <v>1</v>
      </c>
      <c r="C24" s="228">
        <v>0.99</v>
      </c>
      <c r="D24" s="228">
        <v>0.99</v>
      </c>
      <c r="E24" s="228">
        <v>0.99</v>
      </c>
      <c r="F24" s="228">
        <v>0.99</v>
      </c>
      <c r="G24" s="228">
        <v>0.99</v>
      </c>
      <c r="H24" s="294" t="s">
        <v>191</v>
      </c>
      <c r="I24" s="229">
        <v>1416</v>
      </c>
      <c r="J24" s="230">
        <v>1416</v>
      </c>
      <c r="K24" s="230">
        <v>1401.84</v>
      </c>
      <c r="L24" s="303">
        <v>1</v>
      </c>
      <c r="M24" s="224" t="s">
        <v>191</v>
      </c>
      <c r="N24" s="279" t="s">
        <v>191</v>
      </c>
    </row>
    <row r="25" spans="1:14" ht="20.399999999999999" x14ac:dyDescent="0.3">
      <c r="A25" s="226" t="s">
        <v>419</v>
      </c>
      <c r="B25" s="227">
        <v>3</v>
      </c>
      <c r="C25" s="228">
        <v>0.83</v>
      </c>
      <c r="D25" s="228">
        <v>0.83</v>
      </c>
      <c r="E25" s="228">
        <v>0.83</v>
      </c>
      <c r="F25" s="228">
        <v>0.83</v>
      </c>
      <c r="G25" s="228">
        <v>0.83</v>
      </c>
      <c r="H25" s="294" t="s">
        <v>191</v>
      </c>
      <c r="I25" s="229">
        <v>5610</v>
      </c>
      <c r="J25" s="230">
        <v>5610</v>
      </c>
      <c r="K25" s="230">
        <v>4656.3</v>
      </c>
      <c r="L25" s="303">
        <v>3</v>
      </c>
      <c r="M25" s="224" t="s">
        <v>191</v>
      </c>
      <c r="N25" s="279" t="s">
        <v>191</v>
      </c>
    </row>
    <row r="26" spans="1:14" ht="20.399999999999999" x14ac:dyDescent="0.3">
      <c r="A26" s="226" t="s">
        <v>420</v>
      </c>
      <c r="B26" s="227">
        <v>1</v>
      </c>
      <c r="C26" s="228">
        <v>1</v>
      </c>
      <c r="D26" s="228">
        <v>1</v>
      </c>
      <c r="E26" s="228">
        <v>1</v>
      </c>
      <c r="F26" s="228">
        <v>1</v>
      </c>
      <c r="G26" s="228">
        <v>1</v>
      </c>
      <c r="H26" s="294" t="s">
        <v>191</v>
      </c>
      <c r="I26" s="229">
        <v>93</v>
      </c>
      <c r="J26" s="230">
        <v>93</v>
      </c>
      <c r="K26" s="230">
        <v>93</v>
      </c>
      <c r="L26" s="303">
        <v>1</v>
      </c>
      <c r="M26" s="224" t="s">
        <v>191</v>
      </c>
      <c r="N26" s="279" t="s">
        <v>191</v>
      </c>
    </row>
    <row r="27" spans="1:14" ht="20.399999999999999" x14ac:dyDescent="0.3">
      <c r="A27" s="226" t="s">
        <v>323</v>
      </c>
      <c r="B27" s="227">
        <v>10</v>
      </c>
      <c r="C27" s="228">
        <v>1.03</v>
      </c>
      <c r="D27" s="228">
        <v>0.98</v>
      </c>
      <c r="E27" s="228">
        <v>1</v>
      </c>
      <c r="F27" s="228">
        <v>1.02</v>
      </c>
      <c r="G27" s="228">
        <v>1.00324080235764</v>
      </c>
      <c r="H27" s="294" t="s">
        <v>191</v>
      </c>
      <c r="I27" s="229">
        <v>10519</v>
      </c>
      <c r="J27" s="230">
        <v>10519</v>
      </c>
      <c r="K27" s="230">
        <v>10553.090000000002</v>
      </c>
      <c r="L27" s="303">
        <v>10</v>
      </c>
      <c r="M27" s="224" t="s">
        <v>191</v>
      </c>
      <c r="N27" s="279" t="s">
        <v>191</v>
      </c>
    </row>
    <row r="28" spans="1:14" ht="20.399999999999999" x14ac:dyDescent="0.3">
      <c r="A28" s="226" t="s">
        <v>658</v>
      </c>
      <c r="B28" s="227">
        <v>1</v>
      </c>
      <c r="C28" s="228">
        <v>27</v>
      </c>
      <c r="D28" s="228">
        <v>27</v>
      </c>
      <c r="E28" s="228">
        <v>27</v>
      </c>
      <c r="F28" s="228">
        <v>27</v>
      </c>
      <c r="G28" s="228">
        <v>27</v>
      </c>
      <c r="H28" s="294" t="s">
        <v>191</v>
      </c>
      <c r="I28" s="229">
        <v>40</v>
      </c>
      <c r="J28" s="230">
        <v>40</v>
      </c>
      <c r="K28" s="230">
        <v>1080</v>
      </c>
      <c r="L28" s="303">
        <v>1</v>
      </c>
      <c r="M28" s="224" t="s">
        <v>191</v>
      </c>
      <c r="N28" s="279" t="s">
        <v>191</v>
      </c>
    </row>
    <row r="29" spans="1:14" ht="20.399999999999999" x14ac:dyDescent="0.3">
      <c r="A29" s="226" t="s">
        <v>659</v>
      </c>
      <c r="B29" s="227">
        <v>1</v>
      </c>
      <c r="C29" s="228">
        <v>2.94</v>
      </c>
      <c r="D29" s="228">
        <v>2.94</v>
      </c>
      <c r="E29" s="228">
        <v>2.94</v>
      </c>
      <c r="F29" s="228">
        <v>2.94</v>
      </c>
      <c r="G29" s="228">
        <v>2.94</v>
      </c>
      <c r="H29" s="294" t="s">
        <v>191</v>
      </c>
      <c r="I29" s="229">
        <v>333</v>
      </c>
      <c r="J29" s="230">
        <v>333</v>
      </c>
      <c r="K29" s="230">
        <v>979.02</v>
      </c>
      <c r="L29" s="303">
        <v>1</v>
      </c>
      <c r="M29" s="224" t="s">
        <v>191</v>
      </c>
      <c r="N29" s="279" t="s">
        <v>191</v>
      </c>
    </row>
    <row r="30" spans="1:14" ht="20.399999999999999" x14ac:dyDescent="0.3">
      <c r="A30" s="226" t="s">
        <v>660</v>
      </c>
      <c r="B30" s="227">
        <v>1</v>
      </c>
      <c r="C30" s="228">
        <v>39.9</v>
      </c>
      <c r="D30" s="228">
        <v>39.9</v>
      </c>
      <c r="E30" s="228">
        <v>39.9</v>
      </c>
      <c r="F30" s="228">
        <v>39.9</v>
      </c>
      <c r="G30" s="228">
        <v>39.9</v>
      </c>
      <c r="H30" s="294" t="s">
        <v>191</v>
      </c>
      <c r="I30" s="229">
        <v>50</v>
      </c>
      <c r="J30" s="230">
        <v>50</v>
      </c>
      <c r="K30" s="230">
        <v>1995</v>
      </c>
      <c r="L30" s="303">
        <v>1</v>
      </c>
      <c r="M30" s="224" t="s">
        <v>191</v>
      </c>
      <c r="N30" s="279" t="s">
        <v>191</v>
      </c>
    </row>
    <row r="31" spans="1:14" ht="20.399999999999999" x14ac:dyDescent="0.3">
      <c r="A31" s="226" t="s">
        <v>651</v>
      </c>
      <c r="B31" s="227">
        <v>30</v>
      </c>
      <c r="C31" s="228">
        <v>1.73</v>
      </c>
      <c r="D31" s="228">
        <v>1.6</v>
      </c>
      <c r="E31" s="228">
        <v>1.73</v>
      </c>
      <c r="F31" s="228">
        <v>1.63</v>
      </c>
      <c r="G31" s="228">
        <v>1.6882693902163299</v>
      </c>
      <c r="H31" s="294" t="s">
        <v>191</v>
      </c>
      <c r="I31" s="229">
        <v>13267</v>
      </c>
      <c r="J31" s="230">
        <v>13267</v>
      </c>
      <c r="K31" s="230">
        <v>22398.269999999997</v>
      </c>
      <c r="L31" s="303">
        <v>30</v>
      </c>
      <c r="M31" s="224" t="s">
        <v>191</v>
      </c>
      <c r="N31" s="279" t="s">
        <v>191</v>
      </c>
    </row>
    <row r="32" spans="1:14" ht="20.399999999999999" x14ac:dyDescent="0.3">
      <c r="A32" s="226" t="s">
        <v>652</v>
      </c>
      <c r="B32" s="227">
        <v>6</v>
      </c>
      <c r="C32" s="228">
        <v>43</v>
      </c>
      <c r="D32" s="228">
        <v>43</v>
      </c>
      <c r="E32" s="228">
        <v>43</v>
      </c>
      <c r="F32" s="228">
        <v>43</v>
      </c>
      <c r="G32" s="228">
        <v>43</v>
      </c>
      <c r="H32" s="294" t="s">
        <v>191</v>
      </c>
      <c r="I32" s="229">
        <v>83</v>
      </c>
      <c r="J32" s="230">
        <v>249</v>
      </c>
      <c r="K32" s="230">
        <v>3569</v>
      </c>
      <c r="L32" s="303">
        <v>2</v>
      </c>
      <c r="M32" s="224" t="s">
        <v>191</v>
      </c>
      <c r="N32" s="279" t="s">
        <v>191</v>
      </c>
    </row>
    <row r="33" spans="1:14" ht="20.399999999999999" x14ac:dyDescent="0.3">
      <c r="A33" s="226" t="s">
        <v>653</v>
      </c>
      <c r="B33" s="227">
        <v>4</v>
      </c>
      <c r="C33" s="228">
        <v>2.65</v>
      </c>
      <c r="D33" s="228">
        <v>2.64</v>
      </c>
      <c r="E33" s="228">
        <v>2.65</v>
      </c>
      <c r="F33" s="228">
        <v>2.65</v>
      </c>
      <c r="G33" s="228">
        <v>2.6433214285714302</v>
      </c>
      <c r="H33" s="294" t="s">
        <v>191</v>
      </c>
      <c r="I33" s="229">
        <v>1120</v>
      </c>
      <c r="J33" s="230">
        <v>1120</v>
      </c>
      <c r="K33" s="230">
        <v>2960.52</v>
      </c>
      <c r="L33" s="303">
        <v>4</v>
      </c>
      <c r="M33" s="224" t="s">
        <v>191</v>
      </c>
      <c r="N33" s="279" t="s">
        <v>191</v>
      </c>
    </row>
    <row r="34" spans="1:14" ht="20.399999999999999" x14ac:dyDescent="0.3">
      <c r="A34" s="226" t="s">
        <v>521</v>
      </c>
      <c r="B34" s="227">
        <v>13</v>
      </c>
      <c r="C34" s="228">
        <v>7</v>
      </c>
      <c r="D34" s="228">
        <v>7</v>
      </c>
      <c r="E34" s="228">
        <v>7</v>
      </c>
      <c r="F34" s="228">
        <v>7</v>
      </c>
      <c r="G34" s="228">
        <v>7</v>
      </c>
      <c r="H34" s="294" t="s">
        <v>191</v>
      </c>
      <c r="I34" s="229">
        <v>46</v>
      </c>
      <c r="J34" s="230">
        <v>46</v>
      </c>
      <c r="K34" s="230">
        <v>322</v>
      </c>
      <c r="L34" s="303">
        <v>13</v>
      </c>
      <c r="M34" s="224" t="s">
        <v>191</v>
      </c>
      <c r="N34" s="279" t="s">
        <v>191</v>
      </c>
    </row>
    <row r="35" spans="1:14" ht="20.399999999999999" x14ac:dyDescent="0.3">
      <c r="A35" s="226" t="s">
        <v>661</v>
      </c>
      <c r="B35" s="227">
        <v>2</v>
      </c>
      <c r="C35" s="228">
        <v>0.62</v>
      </c>
      <c r="D35" s="228">
        <v>0.62</v>
      </c>
      <c r="E35" s="228">
        <v>0.62</v>
      </c>
      <c r="F35" s="228">
        <v>0.62</v>
      </c>
      <c r="G35" s="228">
        <v>0.62</v>
      </c>
      <c r="H35" s="294" t="s">
        <v>191</v>
      </c>
      <c r="I35" s="229">
        <v>4088</v>
      </c>
      <c r="J35" s="230">
        <v>4088</v>
      </c>
      <c r="K35" s="230">
        <v>2534.56</v>
      </c>
      <c r="L35" s="303">
        <v>2</v>
      </c>
      <c r="M35" s="224" t="s">
        <v>191</v>
      </c>
      <c r="N35" s="279" t="s">
        <v>191</v>
      </c>
    </row>
    <row r="36" spans="1:14" ht="20.399999999999999" x14ac:dyDescent="0.3">
      <c r="A36" s="231" t="s">
        <v>102</v>
      </c>
      <c r="B36" s="232" t="s">
        <v>191</v>
      </c>
      <c r="C36" s="233" t="s">
        <v>191</v>
      </c>
      <c r="D36" s="233" t="s">
        <v>191</v>
      </c>
      <c r="E36" s="232" t="s">
        <v>191</v>
      </c>
      <c r="F36" s="233" t="s">
        <v>191</v>
      </c>
      <c r="G36" s="233" t="s">
        <v>191</v>
      </c>
      <c r="H36" s="295" t="s">
        <v>191</v>
      </c>
      <c r="I36" s="234">
        <f>SUM(I23:I35)</f>
        <v>36715</v>
      </c>
      <c r="J36" s="235">
        <f>SUM(J23:J35)</f>
        <v>36881</v>
      </c>
      <c r="K36" s="235">
        <f>SUM(K23:K35)</f>
        <v>53042.6</v>
      </c>
      <c r="L36" s="236">
        <f>SUM(L23:L35)</f>
        <v>70</v>
      </c>
      <c r="M36" s="224" t="s">
        <v>191</v>
      </c>
      <c r="N36" s="224" t="s">
        <v>191</v>
      </c>
    </row>
    <row r="37" spans="1:14" s="248" customFormat="1" ht="19.2" x14ac:dyDescent="0.3">
      <c r="A37" s="237" t="s">
        <v>103</v>
      </c>
      <c r="B37" s="238" t="s">
        <v>191</v>
      </c>
      <c r="C37" s="239" t="s">
        <v>191</v>
      </c>
      <c r="D37" s="239" t="s">
        <v>191</v>
      </c>
      <c r="E37" s="238" t="s">
        <v>191</v>
      </c>
      <c r="F37" s="239" t="s">
        <v>191</v>
      </c>
      <c r="G37" s="239" t="s">
        <v>191</v>
      </c>
      <c r="H37" s="238" t="s">
        <v>191</v>
      </c>
      <c r="I37" s="238" t="s">
        <v>191</v>
      </c>
      <c r="J37" s="240" t="s">
        <v>191</v>
      </c>
      <c r="K37" s="240" t="s">
        <v>191</v>
      </c>
      <c r="L37" s="304" t="s">
        <v>191</v>
      </c>
      <c r="M37" s="248" t="s">
        <v>191</v>
      </c>
      <c r="N37" s="248" t="s">
        <v>191</v>
      </c>
    </row>
    <row r="38" spans="1:14" s="248" customFormat="1" ht="19.2" x14ac:dyDescent="0.3">
      <c r="A38" s="237" t="s">
        <v>104</v>
      </c>
      <c r="B38" s="238" t="s">
        <v>191</v>
      </c>
      <c r="C38" s="239" t="s">
        <v>191</v>
      </c>
      <c r="D38" s="239" t="s">
        <v>191</v>
      </c>
      <c r="E38" s="238" t="s">
        <v>191</v>
      </c>
      <c r="F38" s="239" t="s">
        <v>191</v>
      </c>
      <c r="G38" s="239" t="s">
        <v>191</v>
      </c>
      <c r="H38" s="238" t="s">
        <v>191</v>
      </c>
      <c r="I38" s="238" t="s">
        <v>191</v>
      </c>
      <c r="J38" s="240" t="s">
        <v>191</v>
      </c>
      <c r="K38" s="240" t="s">
        <v>191</v>
      </c>
      <c r="L38" s="304" t="s">
        <v>191</v>
      </c>
      <c r="M38" s="248" t="s">
        <v>191</v>
      </c>
      <c r="N38" s="248" t="s">
        <v>191</v>
      </c>
    </row>
    <row r="39" spans="1:14" ht="24.6" x14ac:dyDescent="0.3">
      <c r="A39" s="249" t="s">
        <v>105</v>
      </c>
      <c r="B39" s="250" t="s">
        <v>191</v>
      </c>
      <c r="C39" s="251" t="s">
        <v>191</v>
      </c>
      <c r="D39" s="251" t="s">
        <v>191</v>
      </c>
      <c r="E39" s="250" t="s">
        <v>191</v>
      </c>
      <c r="F39" s="251" t="s">
        <v>191</v>
      </c>
      <c r="G39" s="251" t="s">
        <v>191</v>
      </c>
      <c r="H39" s="296" t="s">
        <v>191</v>
      </c>
      <c r="I39" s="252">
        <f>I16+I36</f>
        <v>713474</v>
      </c>
      <c r="J39" s="253">
        <f>J16+J36</f>
        <v>724550</v>
      </c>
      <c r="K39" s="253">
        <f>K16+K36</f>
        <v>1386041.3399999999</v>
      </c>
      <c r="L39" s="254">
        <f>L16+L36</f>
        <v>116</v>
      </c>
      <c r="M39" s="224" t="s">
        <v>191</v>
      </c>
      <c r="N39" s="224" t="s">
        <v>191</v>
      </c>
    </row>
    <row r="40" spans="1:14" ht="7.5" customHeight="1" x14ac:dyDescent="0.3">
      <c r="A40" s="255" t="s">
        <v>191</v>
      </c>
      <c r="B40" s="256" t="s">
        <v>191</v>
      </c>
      <c r="C40" s="257" t="s">
        <v>191</v>
      </c>
      <c r="D40" s="257" t="s">
        <v>191</v>
      </c>
      <c r="E40" s="256" t="s">
        <v>191</v>
      </c>
      <c r="F40" s="257" t="s">
        <v>191</v>
      </c>
      <c r="G40" s="257" t="s">
        <v>191</v>
      </c>
      <c r="H40" s="256" t="s">
        <v>191</v>
      </c>
      <c r="I40" s="258" t="s">
        <v>191</v>
      </c>
      <c r="J40" s="259" t="s">
        <v>191</v>
      </c>
      <c r="K40" s="259" t="s">
        <v>191</v>
      </c>
      <c r="L40" s="260" t="s">
        <v>191</v>
      </c>
      <c r="M40" s="224" t="s">
        <v>191</v>
      </c>
      <c r="N40" s="224" t="s">
        <v>191</v>
      </c>
    </row>
    <row r="41" spans="1:14" s="219" customFormat="1" ht="31.8" x14ac:dyDescent="0.3">
      <c r="A41" s="188" t="s">
        <v>304</v>
      </c>
      <c r="B41" s="189" t="s">
        <v>191</v>
      </c>
      <c r="C41" s="218" t="s">
        <v>191</v>
      </c>
      <c r="D41" s="218" t="s">
        <v>191</v>
      </c>
      <c r="E41" s="189" t="s">
        <v>191</v>
      </c>
      <c r="F41" s="218" t="s">
        <v>191</v>
      </c>
      <c r="G41" s="218" t="s">
        <v>191</v>
      </c>
      <c r="H41" s="189" t="s">
        <v>191</v>
      </c>
      <c r="I41" s="189" t="s">
        <v>191</v>
      </c>
      <c r="J41" s="189" t="s">
        <v>191</v>
      </c>
      <c r="K41" s="189" t="s">
        <v>191</v>
      </c>
      <c r="L41" s="300" t="s">
        <v>191</v>
      </c>
      <c r="M41" s="219" t="s">
        <v>191</v>
      </c>
      <c r="N41" s="219" t="s">
        <v>191</v>
      </c>
    </row>
    <row r="42" spans="1:14" s="219" customFormat="1" ht="28.8" customHeight="1" x14ac:dyDescent="0.3">
      <c r="A42" s="190" t="s">
        <v>84</v>
      </c>
      <c r="B42" s="135" t="s">
        <v>85</v>
      </c>
      <c r="C42" s="135" t="s">
        <v>86</v>
      </c>
      <c r="D42" s="135" t="s">
        <v>87</v>
      </c>
      <c r="E42" s="135" t="s">
        <v>88</v>
      </c>
      <c r="F42" s="135" t="s">
        <v>89</v>
      </c>
      <c r="G42" s="135" t="s">
        <v>90</v>
      </c>
      <c r="H42" s="135" t="s">
        <v>191</v>
      </c>
      <c r="I42" s="135" t="s">
        <v>91</v>
      </c>
      <c r="J42" s="135" t="s">
        <v>92</v>
      </c>
      <c r="K42" s="135" t="s">
        <v>93</v>
      </c>
      <c r="L42" s="301" t="s">
        <v>94</v>
      </c>
      <c r="M42" s="219" t="s">
        <v>191</v>
      </c>
      <c r="N42" s="219" t="s">
        <v>191</v>
      </c>
    </row>
    <row r="43" spans="1:14" s="247" customFormat="1" ht="20.399999999999999" x14ac:dyDescent="0.3">
      <c r="A43" s="243" t="s">
        <v>664</v>
      </c>
      <c r="B43" s="244" t="s">
        <v>191</v>
      </c>
      <c r="C43" s="245" t="s">
        <v>191</v>
      </c>
      <c r="D43" s="245" t="s">
        <v>191</v>
      </c>
      <c r="E43" s="244" t="s">
        <v>191</v>
      </c>
      <c r="F43" s="245" t="s">
        <v>191</v>
      </c>
      <c r="G43" s="245" t="s">
        <v>191</v>
      </c>
      <c r="H43" s="244" t="s">
        <v>191</v>
      </c>
      <c r="I43" s="244" t="s">
        <v>191</v>
      </c>
      <c r="J43" s="246" t="s">
        <v>191</v>
      </c>
      <c r="K43" s="246" t="s">
        <v>191</v>
      </c>
      <c r="L43" s="305" t="s">
        <v>191</v>
      </c>
      <c r="M43" s="247" t="s">
        <v>191</v>
      </c>
      <c r="N43" s="247" t="s">
        <v>191</v>
      </c>
    </row>
    <row r="44" spans="1:14" ht="20.399999999999999" x14ac:dyDescent="0.3">
      <c r="A44" s="226" t="s">
        <v>306</v>
      </c>
      <c r="B44" s="227">
        <v>5000</v>
      </c>
      <c r="C44" s="228">
        <v>3320</v>
      </c>
      <c r="D44" s="228">
        <v>3320</v>
      </c>
      <c r="E44" s="228">
        <v>3320</v>
      </c>
      <c r="F44" s="228">
        <v>3320</v>
      </c>
      <c r="G44" s="228">
        <v>3320</v>
      </c>
      <c r="H44" s="294" t="s">
        <v>191</v>
      </c>
      <c r="I44" s="229">
        <v>2</v>
      </c>
      <c r="J44" s="230">
        <v>10000</v>
      </c>
      <c r="K44" s="230">
        <v>6640</v>
      </c>
      <c r="L44" s="303">
        <v>2</v>
      </c>
      <c r="M44" s="224" t="s">
        <v>191</v>
      </c>
      <c r="N44" s="279" t="s">
        <v>191</v>
      </c>
    </row>
    <row r="45" spans="1:14" ht="20.399999999999999" x14ac:dyDescent="0.3">
      <c r="A45" s="226" t="s">
        <v>305</v>
      </c>
      <c r="B45" s="227">
        <v>5000</v>
      </c>
      <c r="C45" s="228">
        <v>3000</v>
      </c>
      <c r="D45" s="228">
        <v>3000</v>
      </c>
      <c r="E45" s="228">
        <v>3000</v>
      </c>
      <c r="F45" s="228">
        <v>3000</v>
      </c>
      <c r="G45" s="228">
        <v>3000</v>
      </c>
      <c r="H45" s="294" t="s">
        <v>191</v>
      </c>
      <c r="I45" s="229">
        <v>4</v>
      </c>
      <c r="J45" s="230">
        <v>20000</v>
      </c>
      <c r="K45" s="230">
        <v>12000</v>
      </c>
      <c r="L45" s="303">
        <v>3</v>
      </c>
      <c r="M45" s="224" t="s">
        <v>191</v>
      </c>
      <c r="N45" s="279" t="s">
        <v>191</v>
      </c>
    </row>
    <row r="46" spans="1:14" ht="20.399999999999999" x14ac:dyDescent="0.3">
      <c r="A46" s="226" t="s">
        <v>665</v>
      </c>
      <c r="B46" s="227">
        <v>6000</v>
      </c>
      <c r="C46" s="228">
        <v>8000</v>
      </c>
      <c r="D46" s="228">
        <v>8000</v>
      </c>
      <c r="E46" s="228">
        <v>8000</v>
      </c>
      <c r="F46" s="228">
        <v>8000</v>
      </c>
      <c r="G46" s="228">
        <v>8000</v>
      </c>
      <c r="H46" s="294" t="s">
        <v>191</v>
      </c>
      <c r="I46" s="229">
        <v>3</v>
      </c>
      <c r="J46" s="230">
        <v>18000</v>
      </c>
      <c r="K46" s="230">
        <v>24000</v>
      </c>
      <c r="L46" s="303">
        <v>3</v>
      </c>
      <c r="M46" s="224" t="s">
        <v>191</v>
      </c>
      <c r="N46" s="279" t="s">
        <v>191</v>
      </c>
    </row>
    <row r="47" spans="1:14" ht="20.399999999999999" x14ac:dyDescent="0.3">
      <c r="A47" s="270" t="s">
        <v>662</v>
      </c>
      <c r="B47" s="272">
        <v>100</v>
      </c>
      <c r="C47" s="271">
        <v>100</v>
      </c>
      <c r="D47" s="271">
        <v>100</v>
      </c>
      <c r="E47" s="271">
        <v>100</v>
      </c>
      <c r="F47" s="271">
        <v>100</v>
      </c>
      <c r="G47" s="271">
        <v>100</v>
      </c>
      <c r="H47" s="395" t="s">
        <v>191</v>
      </c>
      <c r="I47" s="396">
        <v>40</v>
      </c>
      <c r="J47" s="273">
        <v>4000</v>
      </c>
      <c r="K47" s="273">
        <v>4000</v>
      </c>
      <c r="L47" s="306">
        <v>1</v>
      </c>
      <c r="M47" s="224" t="s">
        <v>191</v>
      </c>
      <c r="N47" s="279" t="s">
        <v>191</v>
      </c>
    </row>
    <row r="48" spans="1:14" ht="20.399999999999999" x14ac:dyDescent="0.3">
      <c r="A48" s="231" t="s">
        <v>307</v>
      </c>
      <c r="B48" s="232" t="s">
        <v>191</v>
      </c>
      <c r="C48" s="233" t="s">
        <v>191</v>
      </c>
      <c r="D48" s="233" t="s">
        <v>191</v>
      </c>
      <c r="E48" s="232" t="s">
        <v>191</v>
      </c>
      <c r="F48" s="233" t="s">
        <v>191</v>
      </c>
      <c r="G48" s="233" t="s">
        <v>191</v>
      </c>
      <c r="H48" s="295" t="s">
        <v>191</v>
      </c>
      <c r="I48" s="234">
        <f>SUM(I44:I47)</f>
        <v>49</v>
      </c>
      <c r="J48" s="235">
        <f>SUM(J44:J47)</f>
        <v>52000</v>
      </c>
      <c r="K48" s="235">
        <f>SUM(K44:K47)</f>
        <v>46640</v>
      </c>
      <c r="L48" s="236">
        <f>SUM(L44:L47)</f>
        <v>9</v>
      </c>
      <c r="M48" s="224" t="s">
        <v>191</v>
      </c>
      <c r="N48" s="224" t="s">
        <v>191</v>
      </c>
    </row>
    <row r="49" spans="1:14" ht="7.5" customHeight="1" x14ac:dyDescent="0.3">
      <c r="A49" s="255" t="s">
        <v>191</v>
      </c>
      <c r="B49" s="256" t="s">
        <v>191</v>
      </c>
      <c r="C49" s="257" t="s">
        <v>191</v>
      </c>
      <c r="D49" s="257" t="s">
        <v>191</v>
      </c>
      <c r="E49" s="256" t="s">
        <v>191</v>
      </c>
      <c r="F49" s="257" t="s">
        <v>191</v>
      </c>
      <c r="G49" s="257" t="s">
        <v>191</v>
      </c>
      <c r="H49" s="256" t="s">
        <v>191</v>
      </c>
      <c r="I49" s="258" t="s">
        <v>191</v>
      </c>
      <c r="J49" s="259" t="s">
        <v>191</v>
      </c>
      <c r="K49" s="259" t="s">
        <v>191</v>
      </c>
      <c r="L49" s="260" t="s">
        <v>191</v>
      </c>
      <c r="M49" s="224" t="s">
        <v>191</v>
      </c>
      <c r="N49" s="224" t="s">
        <v>191</v>
      </c>
    </row>
    <row r="50" spans="1:14" s="274" customFormat="1" ht="20.399999999999999" x14ac:dyDescent="0.3">
      <c r="A50" s="270" t="s">
        <v>191</v>
      </c>
      <c r="B50" s="271" t="s">
        <v>191</v>
      </c>
      <c r="C50" s="271" t="s">
        <v>191</v>
      </c>
      <c r="D50" s="271" t="s">
        <v>191</v>
      </c>
      <c r="E50" s="272" t="s">
        <v>191</v>
      </c>
      <c r="F50" s="271" t="s">
        <v>191</v>
      </c>
      <c r="G50" s="271" t="s">
        <v>191</v>
      </c>
      <c r="H50" s="297" t="s">
        <v>191</v>
      </c>
      <c r="I50" s="273" t="s">
        <v>191</v>
      </c>
      <c r="J50" s="273" t="s">
        <v>191</v>
      </c>
      <c r="K50" s="273" t="s">
        <v>191</v>
      </c>
      <c r="L50" s="306" t="s">
        <v>191</v>
      </c>
      <c r="M50" s="274" t="s">
        <v>191</v>
      </c>
      <c r="N50" s="274" t="s">
        <v>191</v>
      </c>
    </row>
    <row r="51" spans="1:14" ht="37.799999999999997" customHeight="1" x14ac:dyDescent="0.3">
      <c r="A51" s="261" t="s">
        <v>106</v>
      </c>
      <c r="B51" s="262" t="s">
        <v>191</v>
      </c>
      <c r="C51" s="263" t="s">
        <v>191</v>
      </c>
      <c r="D51" s="263" t="s">
        <v>191</v>
      </c>
      <c r="E51" s="262" t="s">
        <v>191</v>
      </c>
      <c r="F51" s="263" t="s">
        <v>191</v>
      </c>
      <c r="G51" s="263" t="s">
        <v>191</v>
      </c>
      <c r="H51" s="298" t="s">
        <v>191</v>
      </c>
      <c r="I51" s="264">
        <f>I39+I48</f>
        <v>713523</v>
      </c>
      <c r="J51" s="264">
        <f>J39+J48</f>
        <v>776550</v>
      </c>
      <c r="K51" s="264">
        <f>K39+K48</f>
        <v>1432681.3399999999</v>
      </c>
      <c r="L51" s="265">
        <f>L39+L48</f>
        <v>125</v>
      </c>
      <c r="M51" s="224" t="s">
        <v>191</v>
      </c>
      <c r="N51" s="224" t="s">
        <v>191</v>
      </c>
    </row>
    <row r="52" spans="1:14" ht="20.399999999999999" x14ac:dyDescent="0.3">
      <c r="A52" s="256" t="s">
        <v>191</v>
      </c>
      <c r="B52" s="256" t="s">
        <v>191</v>
      </c>
      <c r="C52" s="257" t="s">
        <v>191</v>
      </c>
      <c r="D52" s="257" t="s">
        <v>191</v>
      </c>
      <c r="E52" s="256" t="s">
        <v>191</v>
      </c>
      <c r="F52" s="257" t="s">
        <v>191</v>
      </c>
      <c r="G52" s="257" t="s">
        <v>191</v>
      </c>
      <c r="H52" s="256" t="s">
        <v>191</v>
      </c>
      <c r="I52" s="258" t="s">
        <v>191</v>
      </c>
      <c r="J52" s="259" t="s">
        <v>191</v>
      </c>
      <c r="K52" s="259" t="s">
        <v>191</v>
      </c>
      <c r="L52" s="266" t="s">
        <v>191</v>
      </c>
      <c r="M52" s="224" t="s">
        <v>191</v>
      </c>
      <c r="N52" s="224" t="s">
        <v>191</v>
      </c>
    </row>
    <row r="53" spans="1:14" ht="36.6" x14ac:dyDescent="0.3">
      <c r="A53" s="457" t="s">
        <v>12</v>
      </c>
      <c r="B53" s="458"/>
      <c r="C53" s="458"/>
      <c r="D53" s="458"/>
      <c r="E53" s="458"/>
      <c r="F53" s="458"/>
      <c r="G53" s="458"/>
      <c r="H53" s="458"/>
      <c r="I53" s="458"/>
      <c r="J53" s="458"/>
      <c r="K53" s="458"/>
      <c r="L53" s="459"/>
      <c r="M53" s="224" t="s">
        <v>191</v>
      </c>
      <c r="N53" s="224" t="s">
        <v>191</v>
      </c>
    </row>
    <row r="54" spans="1:14" ht="20.399999999999999" x14ac:dyDescent="0.3">
      <c r="A54" s="267" t="s">
        <v>191</v>
      </c>
      <c r="B54" s="268" t="s">
        <v>191</v>
      </c>
      <c r="C54" s="269" t="s">
        <v>191</v>
      </c>
      <c r="D54" s="269" t="s">
        <v>191</v>
      </c>
      <c r="E54" s="268" t="s">
        <v>191</v>
      </c>
      <c r="F54" s="269" t="s">
        <v>191</v>
      </c>
      <c r="G54" s="269" t="s">
        <v>191</v>
      </c>
      <c r="H54" s="268" t="s">
        <v>191</v>
      </c>
      <c r="I54" s="268" t="s">
        <v>191</v>
      </c>
      <c r="J54" s="268" t="s">
        <v>191</v>
      </c>
      <c r="K54" s="268" t="s">
        <v>191</v>
      </c>
      <c r="L54" s="307" t="s">
        <v>191</v>
      </c>
      <c r="M54" s="224" t="s">
        <v>191</v>
      </c>
      <c r="N54" s="224" t="s">
        <v>191</v>
      </c>
    </row>
    <row r="55" spans="1:14" ht="20.399999999999999" x14ac:dyDescent="0.3">
      <c r="A55" s="190" t="s">
        <v>84</v>
      </c>
      <c r="B55" s="135" t="s">
        <v>107</v>
      </c>
      <c r="C55" s="135" t="s">
        <v>108</v>
      </c>
      <c r="D55" s="135" t="s">
        <v>109</v>
      </c>
      <c r="E55" s="135" t="s">
        <v>110</v>
      </c>
      <c r="F55" s="135" t="s">
        <v>111</v>
      </c>
      <c r="G55" s="135" t="s">
        <v>112</v>
      </c>
      <c r="H55" s="135" t="s">
        <v>113</v>
      </c>
      <c r="I55" s="135" t="s">
        <v>114</v>
      </c>
      <c r="J55" s="135" t="s">
        <v>115</v>
      </c>
      <c r="K55" s="135" t="s">
        <v>116</v>
      </c>
      <c r="L55" s="301" t="s">
        <v>94</v>
      </c>
      <c r="M55" s="224" t="s">
        <v>191</v>
      </c>
      <c r="N55" s="224" t="s">
        <v>191</v>
      </c>
    </row>
    <row r="56" spans="1:14" s="274" customFormat="1" ht="22.8" customHeight="1" x14ac:dyDescent="0.45">
      <c r="A56" s="393" t="s">
        <v>127</v>
      </c>
      <c r="B56" s="387" t="s">
        <v>191</v>
      </c>
      <c r="C56" s="388" t="s">
        <v>191</v>
      </c>
      <c r="D56" s="388" t="s">
        <v>191</v>
      </c>
      <c r="E56" s="389" t="s">
        <v>191</v>
      </c>
      <c r="F56" s="388" t="s">
        <v>191</v>
      </c>
      <c r="G56" s="388" t="s">
        <v>191</v>
      </c>
      <c r="H56" s="387" t="s">
        <v>191</v>
      </c>
      <c r="I56" s="390" t="s">
        <v>191</v>
      </c>
      <c r="J56" s="390" t="s">
        <v>191</v>
      </c>
      <c r="K56" s="390" t="s">
        <v>191</v>
      </c>
      <c r="L56" s="392" t="s">
        <v>191</v>
      </c>
      <c r="M56" s="274" t="s">
        <v>191</v>
      </c>
      <c r="N56" s="274" t="s">
        <v>191</v>
      </c>
    </row>
    <row r="57" spans="1:14" s="274" customFormat="1" ht="22.8" customHeight="1" x14ac:dyDescent="0.45">
      <c r="A57" s="394" t="s">
        <v>322</v>
      </c>
      <c r="B57" s="387" t="s">
        <v>198</v>
      </c>
      <c r="C57" s="388">
        <v>90.065299999999993</v>
      </c>
      <c r="D57" s="388" t="s">
        <v>191</v>
      </c>
      <c r="E57" s="389" t="s">
        <v>211</v>
      </c>
      <c r="F57" s="388">
        <v>11</v>
      </c>
      <c r="G57" s="388">
        <v>10.998378196232499</v>
      </c>
      <c r="H57" s="387" t="s">
        <v>200</v>
      </c>
      <c r="I57" s="390">
        <v>27000</v>
      </c>
      <c r="J57" s="390">
        <v>27000</v>
      </c>
      <c r="K57" s="390">
        <v>24317.63</v>
      </c>
      <c r="L57" s="392">
        <v>1</v>
      </c>
      <c r="M57" s="274" t="s">
        <v>191</v>
      </c>
      <c r="N57" s="274" t="s">
        <v>191</v>
      </c>
    </row>
    <row r="58" spans="1:14" s="275" customFormat="1" ht="22.8" customHeight="1" x14ac:dyDescent="0.45">
      <c r="A58" s="394" t="s">
        <v>323</v>
      </c>
      <c r="B58" s="387" t="s">
        <v>198</v>
      </c>
      <c r="C58" s="388">
        <v>96.169899999999998</v>
      </c>
      <c r="D58" s="388" t="s">
        <v>191</v>
      </c>
      <c r="E58" s="389" t="s">
        <v>324</v>
      </c>
      <c r="F58" s="388">
        <v>9.25</v>
      </c>
      <c r="G58" s="388">
        <v>9.4946517678066993</v>
      </c>
      <c r="H58" s="387" t="s">
        <v>200</v>
      </c>
      <c r="I58" s="390">
        <v>100000</v>
      </c>
      <c r="J58" s="390">
        <v>100000</v>
      </c>
      <c r="K58" s="390">
        <v>96169.9</v>
      </c>
      <c r="L58" s="392">
        <v>1</v>
      </c>
      <c r="M58" s="275" t="s">
        <v>191</v>
      </c>
      <c r="N58" s="275" t="s">
        <v>191</v>
      </c>
    </row>
    <row r="59" spans="1:14" s="275" customFormat="1" ht="22.8" customHeight="1" x14ac:dyDescent="0.45">
      <c r="A59" s="393" t="s">
        <v>191</v>
      </c>
      <c r="B59" s="383" t="s">
        <v>191</v>
      </c>
      <c r="C59" s="384" t="s">
        <v>191</v>
      </c>
      <c r="D59" s="384" t="s">
        <v>191</v>
      </c>
      <c r="E59" s="385" t="s">
        <v>191</v>
      </c>
      <c r="F59" s="384" t="s">
        <v>191</v>
      </c>
      <c r="G59" s="384" t="s">
        <v>191</v>
      </c>
      <c r="H59" s="383" t="s">
        <v>191</v>
      </c>
      <c r="I59" s="386">
        <v>127000</v>
      </c>
      <c r="J59" s="386">
        <v>127000</v>
      </c>
      <c r="K59" s="386">
        <v>120487.53</v>
      </c>
      <c r="L59" s="391">
        <v>2</v>
      </c>
      <c r="M59" s="275" t="s">
        <v>191</v>
      </c>
      <c r="N59" s="275" t="s">
        <v>191</v>
      </c>
    </row>
    <row r="60" spans="1:14" s="274" customFormat="1" ht="22.8" customHeight="1" x14ac:dyDescent="0.45">
      <c r="A60" s="393" t="s">
        <v>128</v>
      </c>
      <c r="B60" s="387" t="s">
        <v>191</v>
      </c>
      <c r="C60" s="388" t="s">
        <v>191</v>
      </c>
      <c r="D60" s="388" t="s">
        <v>191</v>
      </c>
      <c r="E60" s="389" t="s">
        <v>191</v>
      </c>
      <c r="F60" s="388" t="s">
        <v>191</v>
      </c>
      <c r="G60" s="388" t="s">
        <v>191</v>
      </c>
      <c r="H60" s="387" t="s">
        <v>191</v>
      </c>
      <c r="I60" s="390" t="s">
        <v>191</v>
      </c>
      <c r="J60" s="390" t="s">
        <v>191</v>
      </c>
      <c r="K60" s="390" t="s">
        <v>191</v>
      </c>
      <c r="L60" s="392" t="s">
        <v>191</v>
      </c>
      <c r="M60" s="274" t="s">
        <v>191</v>
      </c>
      <c r="N60" s="274" t="s">
        <v>191</v>
      </c>
    </row>
    <row r="61" spans="1:14" s="274" customFormat="1" ht="22.8" customHeight="1" x14ac:dyDescent="0.45">
      <c r="A61" s="394" t="s">
        <v>201</v>
      </c>
      <c r="B61" s="387" t="s">
        <v>198</v>
      </c>
      <c r="C61" s="388">
        <v>94.299199999999999</v>
      </c>
      <c r="D61" s="388">
        <v>7.1295000000000002</v>
      </c>
      <c r="E61" s="389" t="s">
        <v>325</v>
      </c>
      <c r="F61" s="388">
        <v>11</v>
      </c>
      <c r="G61" s="388">
        <v>11.302499999999901</v>
      </c>
      <c r="H61" s="387" t="s">
        <v>202</v>
      </c>
      <c r="I61" s="390">
        <v>249521.47</v>
      </c>
      <c r="J61" s="390">
        <v>249521.47</v>
      </c>
      <c r="K61" s="390">
        <v>235296.83</v>
      </c>
      <c r="L61" s="392">
        <v>1</v>
      </c>
      <c r="M61" s="274" t="s">
        <v>191</v>
      </c>
      <c r="N61" s="274" t="s">
        <v>191</v>
      </c>
    </row>
    <row r="62" spans="1:14" s="275" customFormat="1" ht="22.8" customHeight="1" x14ac:dyDescent="0.45">
      <c r="A62" s="394" t="s">
        <v>191</v>
      </c>
      <c r="B62" s="387" t="s">
        <v>191</v>
      </c>
      <c r="C62" s="388" t="s">
        <v>191</v>
      </c>
      <c r="D62" s="388" t="s">
        <v>191</v>
      </c>
      <c r="E62" s="389" t="s">
        <v>191</v>
      </c>
      <c r="F62" s="388" t="s">
        <v>191</v>
      </c>
      <c r="G62" s="388" t="s">
        <v>191</v>
      </c>
      <c r="H62" s="387" t="s">
        <v>191</v>
      </c>
      <c r="I62" s="386">
        <v>249521.47</v>
      </c>
      <c r="J62" s="386">
        <v>249521.47</v>
      </c>
      <c r="K62" s="386">
        <v>235296.83</v>
      </c>
      <c r="L62" s="391">
        <v>1</v>
      </c>
      <c r="M62" s="275" t="s">
        <v>191</v>
      </c>
      <c r="N62" s="275" t="s">
        <v>191</v>
      </c>
    </row>
    <row r="63" spans="1:14" s="275" customFormat="1" ht="22.8" customHeight="1" x14ac:dyDescent="0.45">
      <c r="A63" s="393" t="s">
        <v>117</v>
      </c>
      <c r="B63" s="387" t="s">
        <v>191</v>
      </c>
      <c r="C63" s="388" t="s">
        <v>191</v>
      </c>
      <c r="D63" s="388" t="s">
        <v>191</v>
      </c>
      <c r="E63" s="389" t="s">
        <v>191</v>
      </c>
      <c r="F63" s="388" t="s">
        <v>191</v>
      </c>
      <c r="G63" s="388" t="s">
        <v>191</v>
      </c>
      <c r="H63" s="387" t="s">
        <v>191</v>
      </c>
      <c r="I63" s="390" t="s">
        <v>191</v>
      </c>
      <c r="J63" s="390" t="s">
        <v>191</v>
      </c>
      <c r="K63" s="390" t="s">
        <v>191</v>
      </c>
      <c r="L63" s="392" t="s">
        <v>191</v>
      </c>
      <c r="M63" s="275" t="s">
        <v>191</v>
      </c>
      <c r="N63" s="275" t="s">
        <v>191</v>
      </c>
    </row>
    <row r="64" spans="1:14" s="275" customFormat="1" ht="22.8" customHeight="1" x14ac:dyDescent="0.45">
      <c r="A64" s="394" t="s">
        <v>201</v>
      </c>
      <c r="B64" s="387" t="s">
        <v>198</v>
      </c>
      <c r="C64" s="388">
        <v>72.381200000000007</v>
      </c>
      <c r="D64" s="388">
        <v>5.64</v>
      </c>
      <c r="E64" s="389" t="s">
        <v>326</v>
      </c>
      <c r="F64" s="388">
        <v>14</v>
      </c>
      <c r="G64" s="388">
        <v>14.9342029207157</v>
      </c>
      <c r="H64" s="387" t="s">
        <v>202</v>
      </c>
      <c r="I64" s="390">
        <v>1826</v>
      </c>
      <c r="J64" s="390">
        <v>1826</v>
      </c>
      <c r="K64" s="390">
        <v>1321.68</v>
      </c>
      <c r="L64" s="392">
        <v>1</v>
      </c>
      <c r="M64" s="275" t="s">
        <v>191</v>
      </c>
      <c r="N64" s="275" t="s">
        <v>191</v>
      </c>
    </row>
    <row r="65" spans="1:14" s="275" customFormat="1" ht="22.8" customHeight="1" x14ac:dyDescent="0.45">
      <c r="A65" s="394" t="s">
        <v>201</v>
      </c>
      <c r="B65" s="387" t="s">
        <v>198</v>
      </c>
      <c r="C65" s="388">
        <v>73.754599999999996</v>
      </c>
      <c r="D65" s="388">
        <v>5.93</v>
      </c>
      <c r="E65" s="389" t="s">
        <v>327</v>
      </c>
      <c r="F65" s="388">
        <v>13</v>
      </c>
      <c r="G65" s="388">
        <v>13.8032481613877</v>
      </c>
      <c r="H65" s="387" t="s">
        <v>202</v>
      </c>
      <c r="I65" s="390">
        <v>2100</v>
      </c>
      <c r="J65" s="390">
        <v>2100</v>
      </c>
      <c r="K65" s="390">
        <v>1548.85</v>
      </c>
      <c r="L65" s="392">
        <v>1</v>
      </c>
      <c r="M65" s="275" t="s">
        <v>191</v>
      </c>
      <c r="N65" s="275" t="s">
        <v>191</v>
      </c>
    </row>
    <row r="66" spans="1:14" s="275" customFormat="1" ht="22.8" customHeight="1" x14ac:dyDescent="0.45">
      <c r="A66" s="394" t="s">
        <v>201</v>
      </c>
      <c r="B66" s="387" t="s">
        <v>198</v>
      </c>
      <c r="C66" s="388">
        <v>73.766300000000001</v>
      </c>
      <c r="D66" s="388">
        <v>5.64</v>
      </c>
      <c r="E66" s="389" t="s">
        <v>326</v>
      </c>
      <c r="F66" s="388">
        <v>13.5</v>
      </c>
      <c r="G66" s="388">
        <v>14.3674440742746</v>
      </c>
      <c r="H66" s="387" t="s">
        <v>202</v>
      </c>
      <c r="I66" s="390">
        <v>12436.5</v>
      </c>
      <c r="J66" s="390">
        <v>12436.5</v>
      </c>
      <c r="K66" s="390">
        <v>9173.9500000000007</v>
      </c>
      <c r="L66" s="392">
        <v>1</v>
      </c>
      <c r="M66" s="275" t="s">
        <v>191</v>
      </c>
      <c r="N66" s="275" t="s">
        <v>191</v>
      </c>
    </row>
    <row r="67" spans="1:14" s="275" customFormat="1" ht="22.8" customHeight="1" x14ac:dyDescent="0.45">
      <c r="A67" s="394" t="s">
        <v>201</v>
      </c>
      <c r="B67" s="387" t="s">
        <v>198</v>
      </c>
      <c r="C67" s="388">
        <v>87.642600000000002</v>
      </c>
      <c r="D67" s="388">
        <v>4.71</v>
      </c>
      <c r="E67" s="389" t="s">
        <v>328</v>
      </c>
      <c r="F67" s="388">
        <v>12</v>
      </c>
      <c r="G67" s="388">
        <v>12.6825030131969</v>
      </c>
      <c r="H67" s="387" t="s">
        <v>202</v>
      </c>
      <c r="I67" s="390">
        <v>34367.5</v>
      </c>
      <c r="J67" s="390">
        <v>34367.5</v>
      </c>
      <c r="K67" s="390">
        <v>30120.560000000001</v>
      </c>
      <c r="L67" s="392">
        <v>1</v>
      </c>
      <c r="M67" s="275" t="s">
        <v>191</v>
      </c>
      <c r="N67" s="275" t="s">
        <v>191</v>
      </c>
    </row>
    <row r="68" spans="1:14" s="275" customFormat="1" ht="22.8" customHeight="1" x14ac:dyDescent="0.45">
      <c r="A68" s="394" t="s">
        <v>201</v>
      </c>
      <c r="B68" s="387" t="s">
        <v>198</v>
      </c>
      <c r="C68" s="388">
        <v>90.312700000000007</v>
      </c>
      <c r="D68" s="388">
        <v>5.93</v>
      </c>
      <c r="E68" s="389" t="s">
        <v>329</v>
      </c>
      <c r="F68" s="388">
        <v>9</v>
      </c>
      <c r="G68" s="388">
        <v>9.3806897670982998</v>
      </c>
      <c r="H68" s="387" t="s">
        <v>202</v>
      </c>
      <c r="I68" s="390">
        <v>53100</v>
      </c>
      <c r="J68" s="390">
        <v>53100</v>
      </c>
      <c r="K68" s="390">
        <v>47956.03</v>
      </c>
      <c r="L68" s="392">
        <v>1</v>
      </c>
      <c r="M68" s="275" t="s">
        <v>191</v>
      </c>
      <c r="N68" s="275" t="s">
        <v>191</v>
      </c>
    </row>
    <row r="69" spans="1:14" s="275" customFormat="1" ht="22.8" customHeight="1" x14ac:dyDescent="0.45">
      <c r="A69" s="394" t="s">
        <v>201</v>
      </c>
      <c r="B69" s="387" t="s">
        <v>198</v>
      </c>
      <c r="C69" s="388">
        <v>90.846599999999995</v>
      </c>
      <c r="D69" s="388">
        <v>6.21</v>
      </c>
      <c r="E69" s="389" t="s">
        <v>330</v>
      </c>
      <c r="F69" s="388">
        <v>8.73</v>
      </c>
      <c r="G69" s="388">
        <v>9.0879201545438004</v>
      </c>
      <c r="H69" s="387" t="s">
        <v>202</v>
      </c>
      <c r="I69" s="390">
        <v>316240</v>
      </c>
      <c r="J69" s="390">
        <v>316240</v>
      </c>
      <c r="K69" s="390">
        <v>287293.26</v>
      </c>
      <c r="L69" s="392">
        <v>6</v>
      </c>
      <c r="M69" s="275" t="s">
        <v>191</v>
      </c>
      <c r="N69" s="275" t="s">
        <v>191</v>
      </c>
    </row>
    <row r="70" spans="1:14" s="275" customFormat="1" ht="22.8" customHeight="1" x14ac:dyDescent="0.45">
      <c r="A70" s="394" t="s">
        <v>201</v>
      </c>
      <c r="B70" s="387" t="s">
        <v>198</v>
      </c>
      <c r="C70" s="388">
        <v>90.877899999999997</v>
      </c>
      <c r="D70" s="388">
        <v>5.93</v>
      </c>
      <c r="E70" s="389" t="s">
        <v>203</v>
      </c>
      <c r="F70" s="388">
        <v>8.69</v>
      </c>
      <c r="G70" s="388">
        <v>9.0446080233631001</v>
      </c>
      <c r="H70" s="387" t="s">
        <v>202</v>
      </c>
      <c r="I70" s="390">
        <v>51772.5</v>
      </c>
      <c r="J70" s="390">
        <v>51772.5</v>
      </c>
      <c r="K70" s="390">
        <v>47049.760000000002</v>
      </c>
      <c r="L70" s="392">
        <v>1</v>
      </c>
      <c r="M70" s="275" t="s">
        <v>191</v>
      </c>
      <c r="N70" s="275" t="s">
        <v>191</v>
      </c>
    </row>
    <row r="71" spans="1:14" s="275" customFormat="1" ht="22.8" customHeight="1" x14ac:dyDescent="0.45">
      <c r="A71" s="394" t="s">
        <v>201</v>
      </c>
      <c r="B71" s="387" t="s">
        <v>198</v>
      </c>
      <c r="C71" s="388">
        <v>91.210300000000004</v>
      </c>
      <c r="D71" s="388">
        <v>5.93</v>
      </c>
      <c r="E71" s="389" t="s">
        <v>329</v>
      </c>
      <c r="F71" s="388">
        <v>8.6999999999999993</v>
      </c>
      <c r="G71" s="388">
        <v>9.0554345780734007</v>
      </c>
      <c r="H71" s="387" t="s">
        <v>202</v>
      </c>
      <c r="I71" s="390">
        <v>23147.5</v>
      </c>
      <c r="J71" s="390">
        <v>23147.5</v>
      </c>
      <c r="K71" s="390">
        <v>21112.9</v>
      </c>
      <c r="L71" s="392">
        <v>1</v>
      </c>
      <c r="M71" s="275" t="s">
        <v>191</v>
      </c>
      <c r="N71" s="275" t="s">
        <v>191</v>
      </c>
    </row>
    <row r="72" spans="1:14" s="275" customFormat="1" ht="22.8" customHeight="1" x14ac:dyDescent="0.45">
      <c r="A72" s="394" t="s">
        <v>201</v>
      </c>
      <c r="B72" s="387" t="s">
        <v>198</v>
      </c>
      <c r="C72" s="388">
        <v>91.240399999999994</v>
      </c>
      <c r="D72" s="388">
        <v>5.93</v>
      </c>
      <c r="E72" s="389" t="s">
        <v>329</v>
      </c>
      <c r="F72" s="388">
        <v>8.69</v>
      </c>
      <c r="G72" s="388">
        <v>9.0446080233631001</v>
      </c>
      <c r="H72" s="387" t="s">
        <v>202</v>
      </c>
      <c r="I72" s="390">
        <v>212400</v>
      </c>
      <c r="J72" s="390">
        <v>212400</v>
      </c>
      <c r="K72" s="390">
        <v>193794.56</v>
      </c>
      <c r="L72" s="392">
        <v>4</v>
      </c>
      <c r="M72" s="275" t="s">
        <v>191</v>
      </c>
      <c r="N72" s="275" t="s">
        <v>191</v>
      </c>
    </row>
    <row r="73" spans="1:14" s="275" customFormat="1" ht="22.8" customHeight="1" x14ac:dyDescent="0.45">
      <c r="A73" s="394" t="s">
        <v>201</v>
      </c>
      <c r="B73" s="387" t="s">
        <v>198</v>
      </c>
      <c r="C73" s="388">
        <v>91.251599999999996</v>
      </c>
      <c r="D73" s="388">
        <v>5.93</v>
      </c>
      <c r="E73" s="389" t="s">
        <v>329</v>
      </c>
      <c r="F73" s="388">
        <v>8.69</v>
      </c>
      <c r="G73" s="388">
        <v>9.0446080233631001</v>
      </c>
      <c r="H73" s="387" t="s">
        <v>202</v>
      </c>
      <c r="I73" s="390">
        <v>42100</v>
      </c>
      <c r="J73" s="390">
        <v>42100</v>
      </c>
      <c r="K73" s="390">
        <v>38416.910000000003</v>
      </c>
      <c r="L73" s="392">
        <v>1</v>
      </c>
      <c r="M73" s="275" t="s">
        <v>191</v>
      </c>
      <c r="N73" s="275" t="s">
        <v>191</v>
      </c>
    </row>
    <row r="74" spans="1:14" s="275" customFormat="1" ht="22.8" customHeight="1" x14ac:dyDescent="0.45">
      <c r="A74" s="394" t="s">
        <v>201</v>
      </c>
      <c r="B74" s="387" t="s">
        <v>198</v>
      </c>
      <c r="C74" s="388">
        <v>91.257000000000005</v>
      </c>
      <c r="D74" s="388">
        <v>5.93</v>
      </c>
      <c r="E74" s="389" t="s">
        <v>331</v>
      </c>
      <c r="F74" s="388">
        <v>8.69</v>
      </c>
      <c r="G74" s="388">
        <v>9.0446080233631001</v>
      </c>
      <c r="H74" s="387" t="s">
        <v>202</v>
      </c>
      <c r="I74" s="390">
        <v>100447.5</v>
      </c>
      <c r="J74" s="390">
        <v>100447.5</v>
      </c>
      <c r="K74" s="390">
        <v>91665.42</v>
      </c>
      <c r="L74" s="392">
        <v>2</v>
      </c>
      <c r="M74" s="275" t="s">
        <v>191</v>
      </c>
      <c r="N74" s="275" t="s">
        <v>191</v>
      </c>
    </row>
    <row r="75" spans="1:14" s="274" customFormat="1" ht="22.8" customHeight="1" x14ac:dyDescent="0.45">
      <c r="A75" s="394" t="s">
        <v>201</v>
      </c>
      <c r="B75" s="387" t="s">
        <v>198</v>
      </c>
      <c r="C75" s="388">
        <v>91.322800000000001</v>
      </c>
      <c r="D75" s="388">
        <v>5.64</v>
      </c>
      <c r="E75" s="389" t="s">
        <v>255</v>
      </c>
      <c r="F75" s="388">
        <v>8.7200000000000006</v>
      </c>
      <c r="G75" s="388">
        <v>9.0770906435823004</v>
      </c>
      <c r="H75" s="387" t="s">
        <v>202</v>
      </c>
      <c r="I75" s="390">
        <v>106200</v>
      </c>
      <c r="J75" s="390">
        <v>106200</v>
      </c>
      <c r="K75" s="390">
        <v>96984.86</v>
      </c>
      <c r="L75" s="392">
        <v>2</v>
      </c>
      <c r="M75" s="274" t="s">
        <v>191</v>
      </c>
      <c r="N75" s="274" t="s">
        <v>191</v>
      </c>
    </row>
    <row r="76" spans="1:14" s="274" customFormat="1" ht="22.8" customHeight="1" x14ac:dyDescent="0.45">
      <c r="A76" s="394" t="s">
        <v>201</v>
      </c>
      <c r="B76" s="387" t="s">
        <v>198</v>
      </c>
      <c r="C76" s="388">
        <v>91.483699999999999</v>
      </c>
      <c r="D76" s="388">
        <v>5.64</v>
      </c>
      <c r="E76" s="389" t="s">
        <v>255</v>
      </c>
      <c r="F76" s="388">
        <v>8.66</v>
      </c>
      <c r="G76" s="388">
        <v>9.0121342704315008</v>
      </c>
      <c r="H76" s="387" t="s">
        <v>202</v>
      </c>
      <c r="I76" s="390">
        <v>429729.08</v>
      </c>
      <c r="J76" s="390">
        <v>429729.08</v>
      </c>
      <c r="K76" s="390">
        <v>393131.86</v>
      </c>
      <c r="L76" s="392">
        <v>10</v>
      </c>
      <c r="M76" s="274" t="s">
        <v>191</v>
      </c>
      <c r="N76" s="274" t="s">
        <v>191</v>
      </c>
    </row>
    <row r="77" spans="1:14" s="274" customFormat="1" ht="22.8" customHeight="1" x14ac:dyDescent="0.45">
      <c r="A77" s="394" t="s">
        <v>201</v>
      </c>
      <c r="B77" s="387" t="s">
        <v>198</v>
      </c>
      <c r="C77" s="388">
        <v>91.496399999999994</v>
      </c>
      <c r="D77" s="388">
        <v>5.64</v>
      </c>
      <c r="E77" s="389" t="s">
        <v>332</v>
      </c>
      <c r="F77" s="388">
        <v>8.66</v>
      </c>
      <c r="G77" s="388">
        <v>9.0121342704315008</v>
      </c>
      <c r="H77" s="387" t="s">
        <v>202</v>
      </c>
      <c r="I77" s="390">
        <v>96465</v>
      </c>
      <c r="J77" s="390">
        <v>96465</v>
      </c>
      <c r="K77" s="390">
        <v>88262</v>
      </c>
      <c r="L77" s="392">
        <v>2</v>
      </c>
      <c r="M77" s="274" t="s">
        <v>191</v>
      </c>
      <c r="N77" s="274" t="s">
        <v>191</v>
      </c>
    </row>
    <row r="78" spans="1:14" s="275" customFormat="1" ht="22.8" customHeight="1" x14ac:dyDescent="0.45">
      <c r="A78" s="394" t="s">
        <v>201</v>
      </c>
      <c r="B78" s="387" t="s">
        <v>198</v>
      </c>
      <c r="C78" s="388">
        <v>91.508899999999997</v>
      </c>
      <c r="D78" s="388">
        <v>5.64</v>
      </c>
      <c r="E78" s="389" t="s">
        <v>333</v>
      </c>
      <c r="F78" s="388">
        <v>8.66</v>
      </c>
      <c r="G78" s="388">
        <v>9.0121342704315008</v>
      </c>
      <c r="H78" s="387" t="s">
        <v>202</v>
      </c>
      <c r="I78" s="390">
        <v>17892.5</v>
      </c>
      <c r="J78" s="390">
        <v>17892.5</v>
      </c>
      <c r="K78" s="390">
        <v>16373.24</v>
      </c>
      <c r="L78" s="392">
        <v>1</v>
      </c>
      <c r="M78" s="275" t="s">
        <v>191</v>
      </c>
      <c r="N78" s="275" t="s">
        <v>191</v>
      </c>
    </row>
    <row r="79" spans="1:14" s="275" customFormat="1" ht="22.8" customHeight="1" x14ac:dyDescent="0.45">
      <c r="A79" s="394" t="s">
        <v>201</v>
      </c>
      <c r="B79" s="387" t="s">
        <v>198</v>
      </c>
      <c r="C79" s="388">
        <v>91.515199999999993</v>
      </c>
      <c r="D79" s="388">
        <v>5.64</v>
      </c>
      <c r="E79" s="389" t="s">
        <v>334</v>
      </c>
      <c r="F79" s="388">
        <v>8.66</v>
      </c>
      <c r="G79" s="388">
        <v>9.0121342704315008</v>
      </c>
      <c r="H79" s="387" t="s">
        <v>202</v>
      </c>
      <c r="I79" s="390">
        <v>149565</v>
      </c>
      <c r="J79" s="390">
        <v>149565</v>
      </c>
      <c r="K79" s="390">
        <v>136874.74</v>
      </c>
      <c r="L79" s="392">
        <v>3</v>
      </c>
      <c r="M79" s="275" t="s">
        <v>191</v>
      </c>
      <c r="N79" s="275" t="s">
        <v>191</v>
      </c>
    </row>
    <row r="80" spans="1:14" s="274" customFormat="1" ht="22.8" customHeight="1" x14ac:dyDescent="0.45">
      <c r="A80" s="394" t="s">
        <v>201</v>
      </c>
      <c r="B80" s="387" t="s">
        <v>198</v>
      </c>
      <c r="C80" s="388">
        <v>91.961100000000002</v>
      </c>
      <c r="D80" s="388">
        <v>5.07</v>
      </c>
      <c r="E80" s="389" t="s">
        <v>335</v>
      </c>
      <c r="F80" s="388">
        <v>11.1</v>
      </c>
      <c r="G80" s="388">
        <v>11.6824922770119</v>
      </c>
      <c r="H80" s="387" t="s">
        <v>202</v>
      </c>
      <c r="I80" s="390">
        <v>44102.5</v>
      </c>
      <c r="J80" s="390">
        <v>44102.5</v>
      </c>
      <c r="K80" s="390">
        <v>40557.120000000003</v>
      </c>
      <c r="L80" s="392">
        <v>1</v>
      </c>
      <c r="M80" s="274" t="s">
        <v>191</v>
      </c>
      <c r="N80" s="274" t="s">
        <v>191</v>
      </c>
    </row>
    <row r="81" spans="1:14" s="274" customFormat="1" ht="22.8" customHeight="1" x14ac:dyDescent="0.45">
      <c r="A81" s="393" t="s">
        <v>191</v>
      </c>
      <c r="B81" s="383" t="s">
        <v>191</v>
      </c>
      <c r="C81" s="384" t="s">
        <v>191</v>
      </c>
      <c r="D81" s="384" t="s">
        <v>191</v>
      </c>
      <c r="E81" s="385" t="s">
        <v>191</v>
      </c>
      <c r="F81" s="384" t="s">
        <v>191</v>
      </c>
      <c r="G81" s="384" t="s">
        <v>191</v>
      </c>
      <c r="H81" s="383" t="s">
        <v>191</v>
      </c>
      <c r="I81" s="386">
        <v>1693891.58</v>
      </c>
      <c r="J81" s="386">
        <v>1693891.58</v>
      </c>
      <c r="K81" s="386">
        <v>1541637.7</v>
      </c>
      <c r="L81" s="391">
        <v>39</v>
      </c>
      <c r="M81" s="274" t="s">
        <v>191</v>
      </c>
      <c r="N81" s="274" t="s">
        <v>191</v>
      </c>
    </row>
    <row r="82" spans="1:14" s="275" customFormat="1" ht="22.8" customHeight="1" x14ac:dyDescent="0.45">
      <c r="A82" s="393" t="s">
        <v>336</v>
      </c>
      <c r="B82" s="383" t="s">
        <v>191</v>
      </c>
      <c r="C82" s="384" t="s">
        <v>191</v>
      </c>
      <c r="D82" s="384" t="s">
        <v>191</v>
      </c>
      <c r="E82" s="385" t="s">
        <v>191</v>
      </c>
      <c r="F82" s="384" t="s">
        <v>191</v>
      </c>
      <c r="G82" s="384" t="s">
        <v>191</v>
      </c>
      <c r="H82" s="383" t="s">
        <v>191</v>
      </c>
      <c r="I82" s="386" t="s">
        <v>191</v>
      </c>
      <c r="J82" s="386" t="s">
        <v>191</v>
      </c>
      <c r="K82" s="386" t="s">
        <v>191</v>
      </c>
      <c r="L82" s="391" t="s">
        <v>191</v>
      </c>
      <c r="M82" s="275" t="s">
        <v>191</v>
      </c>
      <c r="N82" s="275" t="s">
        <v>191</v>
      </c>
    </row>
    <row r="83" spans="1:14" s="274" customFormat="1" ht="22.8" customHeight="1" x14ac:dyDescent="0.45">
      <c r="A83" s="394" t="s">
        <v>201</v>
      </c>
      <c r="B83" s="387" t="s">
        <v>198</v>
      </c>
      <c r="C83" s="388">
        <v>100.9248</v>
      </c>
      <c r="D83" s="388">
        <v>6.1653000000000002</v>
      </c>
      <c r="E83" s="389" t="s">
        <v>337</v>
      </c>
      <c r="F83" s="388">
        <v>4.75</v>
      </c>
      <c r="G83" s="388">
        <v>4.8064062499998998</v>
      </c>
      <c r="H83" s="387" t="s">
        <v>202</v>
      </c>
      <c r="I83" s="390">
        <v>1685848.34</v>
      </c>
      <c r="J83" s="390">
        <v>1685848.34</v>
      </c>
      <c r="K83" s="390">
        <v>1701439.44</v>
      </c>
      <c r="L83" s="392">
        <v>1</v>
      </c>
      <c r="M83" s="274" t="s">
        <v>191</v>
      </c>
      <c r="N83" s="274" t="s">
        <v>191</v>
      </c>
    </row>
    <row r="84" spans="1:14" s="275" customFormat="1" ht="22.8" customHeight="1" x14ac:dyDescent="0.45">
      <c r="A84" s="393" t="s">
        <v>191</v>
      </c>
      <c r="B84" s="383" t="s">
        <v>191</v>
      </c>
      <c r="C84" s="384" t="s">
        <v>191</v>
      </c>
      <c r="D84" s="384" t="s">
        <v>191</v>
      </c>
      <c r="E84" s="385" t="s">
        <v>191</v>
      </c>
      <c r="F84" s="384" t="s">
        <v>191</v>
      </c>
      <c r="G84" s="384" t="s">
        <v>191</v>
      </c>
      <c r="H84" s="383" t="s">
        <v>191</v>
      </c>
      <c r="I84" s="386">
        <v>1685848.34</v>
      </c>
      <c r="J84" s="386">
        <v>1685848.34</v>
      </c>
      <c r="K84" s="386">
        <v>1701439.44</v>
      </c>
      <c r="L84" s="391">
        <v>1</v>
      </c>
      <c r="M84" s="275" t="s">
        <v>191</v>
      </c>
      <c r="N84" s="275" t="s">
        <v>191</v>
      </c>
    </row>
    <row r="85" spans="1:14" s="275" customFormat="1" ht="22.8" customHeight="1" x14ac:dyDescent="0.45">
      <c r="A85" s="393" t="s">
        <v>118</v>
      </c>
      <c r="B85" s="383" t="s">
        <v>191</v>
      </c>
      <c r="C85" s="384" t="s">
        <v>191</v>
      </c>
      <c r="D85" s="384" t="s">
        <v>191</v>
      </c>
      <c r="E85" s="385" t="s">
        <v>191</v>
      </c>
      <c r="F85" s="384" t="s">
        <v>191</v>
      </c>
      <c r="G85" s="384" t="s">
        <v>191</v>
      </c>
      <c r="H85" s="383" t="s">
        <v>191</v>
      </c>
      <c r="I85" s="386" t="s">
        <v>191</v>
      </c>
      <c r="J85" s="386" t="s">
        <v>191</v>
      </c>
      <c r="K85" s="386" t="s">
        <v>191</v>
      </c>
      <c r="L85" s="391" t="s">
        <v>191</v>
      </c>
      <c r="M85" s="275" t="s">
        <v>191</v>
      </c>
      <c r="N85" s="275" t="s">
        <v>191</v>
      </c>
    </row>
    <row r="86" spans="1:14" s="274" customFormat="1" ht="22.8" customHeight="1" x14ac:dyDescent="0.45">
      <c r="A86" s="394" t="s">
        <v>201</v>
      </c>
      <c r="B86" s="387" t="s">
        <v>198</v>
      </c>
      <c r="C86" s="388">
        <v>67.172700000000006</v>
      </c>
      <c r="D86" s="388">
        <v>6.21</v>
      </c>
      <c r="E86" s="389" t="s">
        <v>338</v>
      </c>
      <c r="F86" s="388">
        <v>14</v>
      </c>
      <c r="G86" s="388">
        <v>14.9342029207157</v>
      </c>
      <c r="H86" s="387" t="s">
        <v>202</v>
      </c>
      <c r="I86" s="390">
        <v>37100</v>
      </c>
      <c r="J86" s="390">
        <v>37100</v>
      </c>
      <c r="K86" s="390">
        <v>24921.09</v>
      </c>
      <c r="L86" s="392">
        <v>1</v>
      </c>
      <c r="M86" s="274" t="s">
        <v>191</v>
      </c>
      <c r="N86" s="274" t="s">
        <v>191</v>
      </c>
    </row>
    <row r="87" spans="1:14" s="274" customFormat="1" ht="22.8" customHeight="1" x14ac:dyDescent="0.45">
      <c r="A87" s="394" t="s">
        <v>201</v>
      </c>
      <c r="B87" s="387" t="s">
        <v>198</v>
      </c>
      <c r="C87" s="388">
        <v>67.241100000000003</v>
      </c>
      <c r="D87" s="388">
        <v>6.21</v>
      </c>
      <c r="E87" s="389" t="s">
        <v>339</v>
      </c>
      <c r="F87" s="388">
        <v>14.25</v>
      </c>
      <c r="G87" s="388">
        <v>15.2185467486383</v>
      </c>
      <c r="H87" s="387" t="s">
        <v>202</v>
      </c>
      <c r="I87" s="390">
        <v>2605.5</v>
      </c>
      <c r="J87" s="390">
        <v>2605.5</v>
      </c>
      <c r="K87" s="390">
        <v>1751.96</v>
      </c>
      <c r="L87" s="392">
        <v>2</v>
      </c>
      <c r="M87" s="274" t="s">
        <v>191</v>
      </c>
      <c r="N87" s="274" t="s">
        <v>191</v>
      </c>
    </row>
    <row r="88" spans="1:14" s="274" customFormat="1" ht="22.8" customHeight="1" x14ac:dyDescent="0.45">
      <c r="A88" s="394" t="s">
        <v>201</v>
      </c>
      <c r="B88" s="387" t="s">
        <v>198</v>
      </c>
      <c r="C88" s="388">
        <v>68.476500000000001</v>
      </c>
      <c r="D88" s="388">
        <v>5.93</v>
      </c>
      <c r="E88" s="389" t="s">
        <v>340</v>
      </c>
      <c r="F88" s="388">
        <v>14</v>
      </c>
      <c r="G88" s="388">
        <v>14.9342029207157</v>
      </c>
      <c r="H88" s="387" t="s">
        <v>202</v>
      </c>
      <c r="I88" s="390">
        <v>5000</v>
      </c>
      <c r="J88" s="390">
        <v>5000</v>
      </c>
      <c r="K88" s="390">
        <v>3423.82</v>
      </c>
      <c r="L88" s="392">
        <v>1</v>
      </c>
      <c r="M88" s="274" t="s">
        <v>191</v>
      </c>
      <c r="N88" s="274" t="s">
        <v>191</v>
      </c>
    </row>
    <row r="89" spans="1:14" s="274" customFormat="1" ht="22.8" customHeight="1" x14ac:dyDescent="0.45">
      <c r="A89" s="394" t="s">
        <v>201</v>
      </c>
      <c r="B89" s="387" t="s">
        <v>198</v>
      </c>
      <c r="C89" s="388">
        <v>69.642099999999999</v>
      </c>
      <c r="D89" s="388">
        <v>6.21</v>
      </c>
      <c r="E89" s="389" t="s">
        <v>341</v>
      </c>
      <c r="F89" s="388">
        <v>13.5</v>
      </c>
      <c r="G89" s="388">
        <v>14.3674440742746</v>
      </c>
      <c r="H89" s="387" t="s">
        <v>202</v>
      </c>
      <c r="I89" s="390">
        <v>14200</v>
      </c>
      <c r="J89" s="390">
        <v>14200</v>
      </c>
      <c r="K89" s="390">
        <v>9889.17</v>
      </c>
      <c r="L89" s="392">
        <v>1</v>
      </c>
      <c r="M89" s="274" t="s">
        <v>191</v>
      </c>
      <c r="N89" s="274" t="s">
        <v>191</v>
      </c>
    </row>
    <row r="90" spans="1:14" s="274" customFormat="1" ht="22.8" customHeight="1" x14ac:dyDescent="0.45">
      <c r="A90" s="394" t="s">
        <v>201</v>
      </c>
      <c r="B90" s="387" t="s">
        <v>198</v>
      </c>
      <c r="C90" s="388">
        <v>70.338700000000003</v>
      </c>
      <c r="D90" s="388">
        <v>5.36</v>
      </c>
      <c r="E90" s="389" t="s">
        <v>342</v>
      </c>
      <c r="F90" s="388">
        <v>14.5</v>
      </c>
      <c r="G90" s="388">
        <v>15.503535280398401</v>
      </c>
      <c r="H90" s="387" t="s">
        <v>202</v>
      </c>
      <c r="I90" s="390">
        <v>1130</v>
      </c>
      <c r="J90" s="390">
        <v>1130</v>
      </c>
      <c r="K90" s="390">
        <v>794.83</v>
      </c>
      <c r="L90" s="392">
        <v>1</v>
      </c>
      <c r="M90" s="274" t="s">
        <v>191</v>
      </c>
      <c r="N90" s="274" t="s">
        <v>191</v>
      </c>
    </row>
    <row r="91" spans="1:14" s="274" customFormat="1" ht="22.8" customHeight="1" x14ac:dyDescent="0.45">
      <c r="A91" s="394" t="s">
        <v>201</v>
      </c>
      <c r="B91" s="387" t="s">
        <v>198</v>
      </c>
      <c r="C91" s="388">
        <v>70.678100000000001</v>
      </c>
      <c r="D91" s="388">
        <v>5.64</v>
      </c>
      <c r="E91" s="389" t="s">
        <v>343</v>
      </c>
      <c r="F91" s="388">
        <v>14</v>
      </c>
      <c r="G91" s="388">
        <v>14.9342029207157</v>
      </c>
      <c r="H91" s="387" t="s">
        <v>202</v>
      </c>
      <c r="I91" s="390">
        <v>36657.5</v>
      </c>
      <c r="J91" s="390">
        <v>36657.5</v>
      </c>
      <c r="K91" s="390">
        <v>25908.83</v>
      </c>
      <c r="L91" s="392">
        <v>1</v>
      </c>
      <c r="M91" s="274" t="s">
        <v>191</v>
      </c>
      <c r="N91" s="274" t="s">
        <v>191</v>
      </c>
    </row>
    <row r="92" spans="1:14" s="274" customFormat="1" ht="22.8" customHeight="1" x14ac:dyDescent="0.45">
      <c r="A92" s="394" t="s">
        <v>201</v>
      </c>
      <c r="B92" s="387" t="s">
        <v>198</v>
      </c>
      <c r="C92" s="388">
        <v>70.831900000000005</v>
      </c>
      <c r="D92" s="388">
        <v>5.64</v>
      </c>
      <c r="E92" s="389" t="s">
        <v>344</v>
      </c>
      <c r="F92" s="388">
        <v>14</v>
      </c>
      <c r="G92" s="388">
        <v>14.9342029207157</v>
      </c>
      <c r="H92" s="387" t="s">
        <v>202</v>
      </c>
      <c r="I92" s="390">
        <v>18530</v>
      </c>
      <c r="J92" s="390">
        <v>18530</v>
      </c>
      <c r="K92" s="390">
        <v>13125.16</v>
      </c>
      <c r="L92" s="392">
        <v>1</v>
      </c>
      <c r="M92" s="274" t="s">
        <v>191</v>
      </c>
      <c r="N92" s="274" t="s">
        <v>191</v>
      </c>
    </row>
    <row r="93" spans="1:14" s="274" customFormat="1" ht="22.8" customHeight="1" x14ac:dyDescent="0.45">
      <c r="A93" s="394" t="s">
        <v>201</v>
      </c>
      <c r="B93" s="387" t="s">
        <v>198</v>
      </c>
      <c r="C93" s="388">
        <v>71.332400000000007</v>
      </c>
      <c r="D93" s="388">
        <v>5.36</v>
      </c>
      <c r="E93" s="389" t="s">
        <v>345</v>
      </c>
      <c r="F93" s="388">
        <v>14</v>
      </c>
      <c r="G93" s="388">
        <v>14.9342029207157</v>
      </c>
      <c r="H93" s="387" t="s">
        <v>202</v>
      </c>
      <c r="I93" s="390">
        <v>7450</v>
      </c>
      <c r="J93" s="390">
        <v>7450</v>
      </c>
      <c r="K93" s="390">
        <v>5314.26</v>
      </c>
      <c r="L93" s="392">
        <v>1</v>
      </c>
      <c r="M93" s="274" t="s">
        <v>191</v>
      </c>
      <c r="N93" s="274" t="s">
        <v>191</v>
      </c>
    </row>
    <row r="94" spans="1:14" s="274" customFormat="1" ht="22.8" customHeight="1" x14ac:dyDescent="0.45">
      <c r="A94" s="394" t="s">
        <v>201</v>
      </c>
      <c r="B94" s="387" t="s">
        <v>198</v>
      </c>
      <c r="C94" s="388">
        <v>71.666399999999996</v>
      </c>
      <c r="D94" s="388">
        <v>5.36</v>
      </c>
      <c r="E94" s="389" t="s">
        <v>208</v>
      </c>
      <c r="F94" s="388">
        <v>14</v>
      </c>
      <c r="G94" s="388">
        <v>14.9342029207157</v>
      </c>
      <c r="H94" s="387" t="s">
        <v>202</v>
      </c>
      <c r="I94" s="390">
        <v>14430</v>
      </c>
      <c r="J94" s="390">
        <v>14430</v>
      </c>
      <c r="K94" s="390">
        <v>10341.459999999999</v>
      </c>
      <c r="L94" s="392">
        <v>1</v>
      </c>
      <c r="M94" s="274" t="s">
        <v>191</v>
      </c>
      <c r="N94" s="274" t="s">
        <v>191</v>
      </c>
    </row>
    <row r="95" spans="1:14" s="274" customFormat="1" ht="22.8" customHeight="1" x14ac:dyDescent="0.45">
      <c r="A95" s="394" t="s">
        <v>201</v>
      </c>
      <c r="B95" s="387" t="s">
        <v>198</v>
      </c>
      <c r="C95" s="388">
        <v>74.292400000000001</v>
      </c>
      <c r="D95" s="388">
        <v>5.36</v>
      </c>
      <c r="E95" s="389" t="s">
        <v>261</v>
      </c>
      <c r="F95" s="388">
        <v>13</v>
      </c>
      <c r="G95" s="388">
        <v>13.8032481613877</v>
      </c>
      <c r="H95" s="387" t="s">
        <v>202</v>
      </c>
      <c r="I95" s="390">
        <v>34027.5</v>
      </c>
      <c r="J95" s="390">
        <v>34027.5</v>
      </c>
      <c r="K95" s="390">
        <v>25279.86</v>
      </c>
      <c r="L95" s="392">
        <v>1</v>
      </c>
      <c r="M95" s="274" t="s">
        <v>191</v>
      </c>
      <c r="N95" s="274" t="s">
        <v>191</v>
      </c>
    </row>
    <row r="96" spans="1:14" s="274" customFormat="1" ht="22.8" customHeight="1" x14ac:dyDescent="0.45">
      <c r="A96" s="394" t="s">
        <v>201</v>
      </c>
      <c r="B96" s="387" t="s">
        <v>198</v>
      </c>
      <c r="C96" s="388">
        <v>75.422399999999996</v>
      </c>
      <c r="D96" s="388">
        <v>5.64</v>
      </c>
      <c r="E96" s="389" t="s">
        <v>346</v>
      </c>
      <c r="F96" s="388">
        <v>12</v>
      </c>
      <c r="G96" s="388">
        <v>12.6825030131969</v>
      </c>
      <c r="H96" s="387" t="s">
        <v>202</v>
      </c>
      <c r="I96" s="390">
        <v>2745</v>
      </c>
      <c r="J96" s="390">
        <v>2745</v>
      </c>
      <c r="K96" s="390">
        <v>2070.35</v>
      </c>
      <c r="L96" s="392">
        <v>1</v>
      </c>
      <c r="M96" s="274" t="s">
        <v>191</v>
      </c>
      <c r="N96" s="274" t="s">
        <v>191</v>
      </c>
    </row>
    <row r="97" spans="1:14" s="274" customFormat="1" ht="22.8" customHeight="1" x14ac:dyDescent="0.45">
      <c r="A97" s="394" t="s">
        <v>201</v>
      </c>
      <c r="B97" s="387" t="s">
        <v>198</v>
      </c>
      <c r="C97" s="388">
        <v>75.699100000000001</v>
      </c>
      <c r="D97" s="388">
        <v>5.07</v>
      </c>
      <c r="E97" s="389" t="s">
        <v>347</v>
      </c>
      <c r="F97" s="388">
        <v>14</v>
      </c>
      <c r="G97" s="388">
        <v>14.9342029207157</v>
      </c>
      <c r="H97" s="387" t="s">
        <v>202</v>
      </c>
      <c r="I97" s="390">
        <v>20000</v>
      </c>
      <c r="J97" s="390">
        <v>20000</v>
      </c>
      <c r="K97" s="390">
        <v>15139.81</v>
      </c>
      <c r="L97" s="392">
        <v>1</v>
      </c>
      <c r="M97" s="274" t="s">
        <v>191</v>
      </c>
      <c r="N97" s="274" t="s">
        <v>191</v>
      </c>
    </row>
    <row r="98" spans="1:14" s="274" customFormat="1" ht="22.8" customHeight="1" x14ac:dyDescent="0.45">
      <c r="A98" s="394" t="s">
        <v>201</v>
      </c>
      <c r="B98" s="387" t="s">
        <v>198</v>
      </c>
      <c r="C98" s="388">
        <v>75.790999999999997</v>
      </c>
      <c r="D98" s="388">
        <v>5.07</v>
      </c>
      <c r="E98" s="389" t="s">
        <v>264</v>
      </c>
      <c r="F98" s="388">
        <v>14</v>
      </c>
      <c r="G98" s="388">
        <v>14.9342029207157</v>
      </c>
      <c r="H98" s="387" t="s">
        <v>202</v>
      </c>
      <c r="I98" s="390">
        <v>5000</v>
      </c>
      <c r="J98" s="390">
        <v>5000</v>
      </c>
      <c r="K98" s="390">
        <v>3789.55</v>
      </c>
      <c r="L98" s="392">
        <v>1</v>
      </c>
      <c r="M98" s="274" t="s">
        <v>191</v>
      </c>
      <c r="N98" s="274" t="s">
        <v>191</v>
      </c>
    </row>
    <row r="99" spans="1:14" s="274" customFormat="1" ht="22.8" customHeight="1" x14ac:dyDescent="0.45">
      <c r="A99" s="394" t="s">
        <v>201</v>
      </c>
      <c r="B99" s="387" t="s">
        <v>198</v>
      </c>
      <c r="C99" s="388">
        <v>76.377899999999997</v>
      </c>
      <c r="D99" s="388">
        <v>5.07</v>
      </c>
      <c r="E99" s="389" t="s">
        <v>348</v>
      </c>
      <c r="F99" s="388">
        <v>13.5</v>
      </c>
      <c r="G99" s="388">
        <v>14.3674440742746</v>
      </c>
      <c r="H99" s="387" t="s">
        <v>202</v>
      </c>
      <c r="I99" s="390">
        <v>10000</v>
      </c>
      <c r="J99" s="390">
        <v>10000</v>
      </c>
      <c r="K99" s="390">
        <v>7637.79</v>
      </c>
      <c r="L99" s="392">
        <v>1</v>
      </c>
      <c r="M99" s="274" t="s">
        <v>191</v>
      </c>
      <c r="N99" s="274" t="s">
        <v>191</v>
      </c>
    </row>
    <row r="100" spans="1:14" s="274" customFormat="1" ht="22.8" customHeight="1" x14ac:dyDescent="0.45">
      <c r="A100" s="394" t="s">
        <v>201</v>
      </c>
      <c r="B100" s="387" t="s">
        <v>198</v>
      </c>
      <c r="C100" s="388">
        <v>78.481300000000005</v>
      </c>
      <c r="D100" s="388">
        <v>5.07</v>
      </c>
      <c r="E100" s="389" t="s">
        <v>349</v>
      </c>
      <c r="F100" s="388">
        <v>12.75</v>
      </c>
      <c r="G100" s="388">
        <v>13.522108009586301</v>
      </c>
      <c r="H100" s="387" t="s">
        <v>202</v>
      </c>
      <c r="I100" s="390">
        <v>26700</v>
      </c>
      <c r="J100" s="390">
        <v>26700</v>
      </c>
      <c r="K100" s="390">
        <v>20954.5</v>
      </c>
      <c r="L100" s="392">
        <v>1</v>
      </c>
      <c r="M100" s="274" t="s">
        <v>191</v>
      </c>
      <c r="N100" s="274" t="s">
        <v>191</v>
      </c>
    </row>
    <row r="101" spans="1:14" s="274" customFormat="1" ht="22.8" customHeight="1" x14ac:dyDescent="0.45">
      <c r="A101" s="394" t="s">
        <v>201</v>
      </c>
      <c r="B101" s="387" t="s">
        <v>198</v>
      </c>
      <c r="C101" s="388">
        <v>78.758499999999998</v>
      </c>
      <c r="D101" s="388">
        <v>5.07</v>
      </c>
      <c r="E101" s="389" t="s">
        <v>350</v>
      </c>
      <c r="F101" s="388">
        <v>12.8</v>
      </c>
      <c r="G101" s="388">
        <v>13.578285055237099</v>
      </c>
      <c r="H101" s="387" t="s">
        <v>202</v>
      </c>
      <c r="I101" s="390">
        <v>52215</v>
      </c>
      <c r="J101" s="390">
        <v>52215</v>
      </c>
      <c r="K101" s="390">
        <v>41123.769999999997</v>
      </c>
      <c r="L101" s="392">
        <v>1</v>
      </c>
      <c r="M101" s="274" t="s">
        <v>191</v>
      </c>
      <c r="N101" s="274" t="s">
        <v>191</v>
      </c>
    </row>
    <row r="102" spans="1:14" s="274" customFormat="1" ht="22.8" customHeight="1" x14ac:dyDescent="0.45">
      <c r="A102" s="394" t="s">
        <v>201</v>
      </c>
      <c r="B102" s="387" t="s">
        <v>198</v>
      </c>
      <c r="C102" s="388">
        <v>82.509799999999998</v>
      </c>
      <c r="D102" s="388">
        <v>4.71</v>
      </c>
      <c r="E102" s="389" t="s">
        <v>206</v>
      </c>
      <c r="F102" s="388">
        <v>13</v>
      </c>
      <c r="G102" s="388">
        <v>13.8032481613877</v>
      </c>
      <c r="H102" s="387" t="s">
        <v>202</v>
      </c>
      <c r="I102" s="390">
        <v>48822.5</v>
      </c>
      <c r="J102" s="390">
        <v>48822.5</v>
      </c>
      <c r="K102" s="390">
        <v>40283.339999999997</v>
      </c>
      <c r="L102" s="392">
        <v>1</v>
      </c>
      <c r="M102" s="274" t="s">
        <v>191</v>
      </c>
      <c r="N102" s="274" t="s">
        <v>191</v>
      </c>
    </row>
    <row r="103" spans="1:14" s="274" customFormat="1" ht="22.8" customHeight="1" x14ac:dyDescent="0.45">
      <c r="A103" s="394" t="s">
        <v>201</v>
      </c>
      <c r="B103" s="387" t="s">
        <v>198</v>
      </c>
      <c r="C103" s="388">
        <v>82.609499999999997</v>
      </c>
      <c r="D103" s="388">
        <v>4.71</v>
      </c>
      <c r="E103" s="389" t="s">
        <v>351</v>
      </c>
      <c r="F103" s="388">
        <v>13</v>
      </c>
      <c r="G103" s="388">
        <v>13.8032481613877</v>
      </c>
      <c r="H103" s="387" t="s">
        <v>202</v>
      </c>
      <c r="I103" s="390">
        <v>53100</v>
      </c>
      <c r="J103" s="390">
        <v>53100</v>
      </c>
      <c r="K103" s="390">
        <v>43865.62</v>
      </c>
      <c r="L103" s="392">
        <v>1</v>
      </c>
      <c r="M103" s="274" t="s">
        <v>191</v>
      </c>
      <c r="N103" s="274" t="s">
        <v>191</v>
      </c>
    </row>
    <row r="104" spans="1:14" s="274" customFormat="1" ht="22.8" customHeight="1" x14ac:dyDescent="0.45">
      <c r="A104" s="394" t="s">
        <v>201</v>
      </c>
      <c r="B104" s="387" t="s">
        <v>198</v>
      </c>
      <c r="C104" s="388">
        <v>83.766099999999994</v>
      </c>
      <c r="D104" s="388">
        <v>4.71</v>
      </c>
      <c r="E104" s="389" t="s">
        <v>352</v>
      </c>
      <c r="F104" s="388">
        <v>12.5</v>
      </c>
      <c r="G104" s="388">
        <v>13.2416046415276</v>
      </c>
      <c r="H104" s="387" t="s">
        <v>202</v>
      </c>
      <c r="I104" s="390">
        <v>53100</v>
      </c>
      <c r="J104" s="390">
        <v>53100</v>
      </c>
      <c r="K104" s="390">
        <v>44479.8</v>
      </c>
      <c r="L104" s="392">
        <v>1</v>
      </c>
      <c r="M104" s="274" t="s">
        <v>191</v>
      </c>
      <c r="N104" s="274" t="s">
        <v>191</v>
      </c>
    </row>
    <row r="105" spans="1:14" s="275" customFormat="1" ht="22.8" customHeight="1" x14ac:dyDescent="0.45">
      <c r="A105" s="394" t="s">
        <v>201</v>
      </c>
      <c r="B105" s="387" t="s">
        <v>198</v>
      </c>
      <c r="C105" s="388">
        <v>90.396100000000004</v>
      </c>
      <c r="D105" s="388">
        <v>4.3</v>
      </c>
      <c r="E105" s="389" t="s">
        <v>266</v>
      </c>
      <c r="F105" s="388">
        <v>11.75</v>
      </c>
      <c r="G105" s="388">
        <v>12.403902137278401</v>
      </c>
      <c r="H105" s="387" t="s">
        <v>202</v>
      </c>
      <c r="I105" s="390">
        <v>50297.5</v>
      </c>
      <c r="J105" s="390">
        <v>50297.5</v>
      </c>
      <c r="K105" s="390">
        <v>45467</v>
      </c>
      <c r="L105" s="392">
        <v>1</v>
      </c>
      <c r="M105" s="275" t="s">
        <v>191</v>
      </c>
      <c r="N105" s="275" t="s">
        <v>191</v>
      </c>
    </row>
    <row r="106" spans="1:14" s="275" customFormat="1" ht="22.8" customHeight="1" x14ac:dyDescent="0.45">
      <c r="A106" s="393" t="s">
        <v>191</v>
      </c>
      <c r="B106" s="383" t="s">
        <v>191</v>
      </c>
      <c r="C106" s="384" t="s">
        <v>191</v>
      </c>
      <c r="D106" s="384" t="s">
        <v>191</v>
      </c>
      <c r="E106" s="385" t="s">
        <v>191</v>
      </c>
      <c r="F106" s="384" t="s">
        <v>191</v>
      </c>
      <c r="G106" s="384" t="s">
        <v>191</v>
      </c>
      <c r="H106" s="383" t="s">
        <v>191</v>
      </c>
      <c r="I106" s="386">
        <v>493110.5</v>
      </c>
      <c r="J106" s="386">
        <v>493110.5</v>
      </c>
      <c r="K106" s="386">
        <v>385561.97</v>
      </c>
      <c r="L106" s="391">
        <v>21</v>
      </c>
      <c r="M106" s="275" t="s">
        <v>191</v>
      </c>
      <c r="N106" s="275" t="s">
        <v>191</v>
      </c>
    </row>
    <row r="107" spans="1:14" s="275" customFormat="1" ht="22.8" customHeight="1" x14ac:dyDescent="0.45">
      <c r="A107" s="393" t="s">
        <v>205</v>
      </c>
      <c r="B107" s="383" t="s">
        <v>191</v>
      </c>
      <c r="C107" s="384" t="s">
        <v>191</v>
      </c>
      <c r="D107" s="384" t="s">
        <v>191</v>
      </c>
      <c r="E107" s="385" t="s">
        <v>191</v>
      </c>
      <c r="F107" s="384" t="s">
        <v>191</v>
      </c>
      <c r="G107" s="384" t="s">
        <v>191</v>
      </c>
      <c r="H107" s="383" t="s">
        <v>191</v>
      </c>
      <c r="I107" s="386" t="s">
        <v>191</v>
      </c>
      <c r="J107" s="386" t="s">
        <v>191</v>
      </c>
      <c r="K107" s="386" t="s">
        <v>191</v>
      </c>
      <c r="L107" s="391" t="s">
        <v>191</v>
      </c>
      <c r="M107" s="275" t="s">
        <v>191</v>
      </c>
      <c r="N107" s="275" t="s">
        <v>191</v>
      </c>
    </row>
    <row r="108" spans="1:14" s="274" customFormat="1" ht="22.8" customHeight="1" x14ac:dyDescent="0.45">
      <c r="A108" s="394" t="s">
        <v>201</v>
      </c>
      <c r="B108" s="387" t="s">
        <v>198</v>
      </c>
      <c r="C108" s="388">
        <v>93.546099999999996</v>
      </c>
      <c r="D108" s="388">
        <v>6.21</v>
      </c>
      <c r="E108" s="389" t="s">
        <v>353</v>
      </c>
      <c r="F108" s="388">
        <v>8.8000000000000007</v>
      </c>
      <c r="G108" s="388">
        <v>9.1637543320898001</v>
      </c>
      <c r="H108" s="387" t="s">
        <v>202</v>
      </c>
      <c r="I108" s="390">
        <v>53100</v>
      </c>
      <c r="J108" s="390">
        <v>53100</v>
      </c>
      <c r="K108" s="390">
        <v>49673</v>
      </c>
      <c r="L108" s="392">
        <v>1</v>
      </c>
      <c r="M108" s="274" t="s">
        <v>191</v>
      </c>
      <c r="N108" s="274" t="s">
        <v>191</v>
      </c>
    </row>
    <row r="109" spans="1:14" s="274" customFormat="1" ht="22.8" customHeight="1" x14ac:dyDescent="0.45">
      <c r="A109" s="394" t="s">
        <v>201</v>
      </c>
      <c r="B109" s="387" t="s">
        <v>198</v>
      </c>
      <c r="C109" s="388">
        <v>94.5501</v>
      </c>
      <c r="D109" s="388">
        <v>5.93</v>
      </c>
      <c r="E109" s="389" t="s">
        <v>354</v>
      </c>
      <c r="F109" s="388">
        <v>8.69</v>
      </c>
      <c r="G109" s="388">
        <v>9.0446080233631001</v>
      </c>
      <c r="H109" s="387" t="s">
        <v>202</v>
      </c>
      <c r="I109" s="390">
        <v>44397.5</v>
      </c>
      <c r="J109" s="390">
        <v>44397.5</v>
      </c>
      <c r="K109" s="390">
        <v>41977.88</v>
      </c>
      <c r="L109" s="392">
        <v>1</v>
      </c>
      <c r="M109" s="274" t="s">
        <v>191</v>
      </c>
      <c r="N109" s="274" t="s">
        <v>191</v>
      </c>
    </row>
    <row r="110" spans="1:14" s="275" customFormat="1" ht="22.8" customHeight="1" x14ac:dyDescent="0.45">
      <c r="A110" s="394" t="s">
        <v>201</v>
      </c>
      <c r="B110" s="387" t="s">
        <v>198</v>
      </c>
      <c r="C110" s="388">
        <v>95.103999999999999</v>
      </c>
      <c r="D110" s="388">
        <v>5.64</v>
      </c>
      <c r="E110" s="389" t="s">
        <v>355</v>
      </c>
      <c r="F110" s="388">
        <v>8.66</v>
      </c>
      <c r="G110" s="388">
        <v>9.0121342704315008</v>
      </c>
      <c r="H110" s="387" t="s">
        <v>202</v>
      </c>
      <c r="I110" s="390">
        <v>53100</v>
      </c>
      <c r="J110" s="390">
        <v>53100</v>
      </c>
      <c r="K110" s="390">
        <v>50500.24</v>
      </c>
      <c r="L110" s="392">
        <v>1</v>
      </c>
      <c r="M110" s="275" t="s">
        <v>191</v>
      </c>
      <c r="N110" s="275" t="s">
        <v>191</v>
      </c>
    </row>
    <row r="111" spans="1:14" s="275" customFormat="1" ht="22.8" customHeight="1" x14ac:dyDescent="0.45">
      <c r="A111" s="393" t="s">
        <v>191</v>
      </c>
      <c r="B111" s="383" t="s">
        <v>191</v>
      </c>
      <c r="C111" s="384" t="s">
        <v>191</v>
      </c>
      <c r="D111" s="384" t="s">
        <v>191</v>
      </c>
      <c r="E111" s="385" t="s">
        <v>191</v>
      </c>
      <c r="F111" s="384" t="s">
        <v>191</v>
      </c>
      <c r="G111" s="384" t="s">
        <v>191</v>
      </c>
      <c r="H111" s="383" t="s">
        <v>191</v>
      </c>
      <c r="I111" s="386">
        <v>150597.5</v>
      </c>
      <c r="J111" s="386">
        <v>150597.5</v>
      </c>
      <c r="K111" s="386">
        <v>142151.12</v>
      </c>
      <c r="L111" s="391">
        <v>3</v>
      </c>
      <c r="M111" s="275" t="s">
        <v>191</v>
      </c>
      <c r="N111" s="275" t="s">
        <v>191</v>
      </c>
    </row>
    <row r="112" spans="1:14" s="275" customFormat="1" ht="22.8" customHeight="1" x14ac:dyDescent="0.45">
      <c r="A112" s="393" t="s">
        <v>356</v>
      </c>
      <c r="B112" s="383" t="s">
        <v>191</v>
      </c>
      <c r="C112" s="384" t="s">
        <v>191</v>
      </c>
      <c r="D112" s="384" t="s">
        <v>191</v>
      </c>
      <c r="E112" s="385" t="s">
        <v>191</v>
      </c>
      <c r="F112" s="384" t="s">
        <v>191</v>
      </c>
      <c r="G112" s="384" t="s">
        <v>191</v>
      </c>
      <c r="H112" s="383" t="s">
        <v>191</v>
      </c>
      <c r="I112" s="386" t="s">
        <v>191</v>
      </c>
      <c r="J112" s="386" t="s">
        <v>191</v>
      </c>
      <c r="K112" s="386" t="s">
        <v>191</v>
      </c>
      <c r="L112" s="391" t="s">
        <v>191</v>
      </c>
      <c r="M112" s="275" t="s">
        <v>191</v>
      </c>
      <c r="N112" s="275" t="s">
        <v>191</v>
      </c>
    </row>
    <row r="113" spans="1:14" s="274" customFormat="1" ht="22.8" customHeight="1" x14ac:dyDescent="0.45">
      <c r="A113" s="394" t="s">
        <v>201</v>
      </c>
      <c r="B113" s="387" t="s">
        <v>198</v>
      </c>
      <c r="C113" s="388">
        <v>91.923100000000005</v>
      </c>
      <c r="D113" s="388">
        <v>6.21</v>
      </c>
      <c r="E113" s="389" t="s">
        <v>357</v>
      </c>
      <c r="F113" s="388">
        <v>8.73</v>
      </c>
      <c r="G113" s="388">
        <v>9.0879201545438004</v>
      </c>
      <c r="H113" s="387" t="s">
        <v>202</v>
      </c>
      <c r="I113" s="390">
        <v>30000</v>
      </c>
      <c r="J113" s="390">
        <v>30000</v>
      </c>
      <c r="K113" s="390">
        <v>27576.92</v>
      </c>
      <c r="L113" s="392">
        <v>1</v>
      </c>
      <c r="M113" s="274" t="s">
        <v>191</v>
      </c>
      <c r="N113" s="274" t="s">
        <v>191</v>
      </c>
    </row>
    <row r="114" spans="1:14" s="275" customFormat="1" ht="22.8" customHeight="1" x14ac:dyDescent="0.45">
      <c r="A114" s="394" t="s">
        <v>201</v>
      </c>
      <c r="B114" s="387" t="s">
        <v>198</v>
      </c>
      <c r="C114" s="388">
        <v>92.410700000000006</v>
      </c>
      <c r="D114" s="388">
        <v>6.21</v>
      </c>
      <c r="E114" s="389" t="s">
        <v>358</v>
      </c>
      <c r="F114" s="388">
        <v>8.73</v>
      </c>
      <c r="G114" s="388">
        <v>9.0879201545438004</v>
      </c>
      <c r="H114" s="387" t="s">
        <v>202</v>
      </c>
      <c r="I114" s="390">
        <v>51477.5</v>
      </c>
      <c r="J114" s="390">
        <v>51477.5</v>
      </c>
      <c r="K114" s="390">
        <v>47570.71</v>
      </c>
      <c r="L114" s="392">
        <v>1</v>
      </c>
      <c r="M114" s="275" t="s">
        <v>191</v>
      </c>
      <c r="N114" s="275" t="s">
        <v>191</v>
      </c>
    </row>
    <row r="115" spans="1:14" s="275" customFormat="1" ht="22.8" customHeight="1" x14ac:dyDescent="0.45">
      <c r="A115" s="394" t="s">
        <v>201</v>
      </c>
      <c r="B115" s="387" t="s">
        <v>198</v>
      </c>
      <c r="C115" s="388">
        <v>92.474699999999999</v>
      </c>
      <c r="D115" s="388">
        <v>5.64</v>
      </c>
      <c r="E115" s="389" t="s">
        <v>359</v>
      </c>
      <c r="F115" s="388">
        <v>8.66</v>
      </c>
      <c r="G115" s="388">
        <v>9.0121342704315008</v>
      </c>
      <c r="H115" s="387" t="s">
        <v>202</v>
      </c>
      <c r="I115" s="390">
        <v>53100</v>
      </c>
      <c r="J115" s="390">
        <v>53100</v>
      </c>
      <c r="K115" s="390">
        <v>49104.08</v>
      </c>
      <c r="L115" s="392">
        <v>1</v>
      </c>
      <c r="M115" s="275" t="s">
        <v>191</v>
      </c>
      <c r="N115" s="275" t="s">
        <v>191</v>
      </c>
    </row>
    <row r="116" spans="1:14" s="274" customFormat="1" ht="22.8" customHeight="1" x14ac:dyDescent="0.45">
      <c r="A116" s="394" t="s">
        <v>201</v>
      </c>
      <c r="B116" s="387" t="s">
        <v>198</v>
      </c>
      <c r="C116" s="388">
        <v>93.164699999999996</v>
      </c>
      <c r="D116" s="388">
        <v>5.64</v>
      </c>
      <c r="E116" s="389" t="s">
        <v>360</v>
      </c>
      <c r="F116" s="388">
        <v>8.66</v>
      </c>
      <c r="G116" s="388">
        <v>9.0121342704315008</v>
      </c>
      <c r="H116" s="387" t="s">
        <v>202</v>
      </c>
      <c r="I116" s="390">
        <v>53100</v>
      </c>
      <c r="J116" s="390">
        <v>53100</v>
      </c>
      <c r="K116" s="390">
        <v>49470.46</v>
      </c>
      <c r="L116" s="392">
        <v>1</v>
      </c>
      <c r="M116" s="274" t="s">
        <v>191</v>
      </c>
      <c r="N116" s="274" t="s">
        <v>191</v>
      </c>
    </row>
    <row r="117" spans="1:14" s="274" customFormat="1" ht="22.8" customHeight="1" x14ac:dyDescent="0.45">
      <c r="A117" s="394" t="s">
        <v>201</v>
      </c>
      <c r="B117" s="387" t="s">
        <v>198</v>
      </c>
      <c r="C117" s="388">
        <v>93.306600000000003</v>
      </c>
      <c r="D117" s="388">
        <v>5.36</v>
      </c>
      <c r="E117" s="389" t="s">
        <v>361</v>
      </c>
      <c r="F117" s="388">
        <v>11.25</v>
      </c>
      <c r="G117" s="388">
        <v>11.8485937409996</v>
      </c>
      <c r="H117" s="387" t="s">
        <v>202</v>
      </c>
      <c r="I117" s="390">
        <v>2200</v>
      </c>
      <c r="J117" s="390">
        <v>2200</v>
      </c>
      <c r="K117" s="390">
        <v>2052.75</v>
      </c>
      <c r="L117" s="392">
        <v>1</v>
      </c>
      <c r="M117" s="274" t="s">
        <v>191</v>
      </c>
      <c r="N117" s="274" t="s">
        <v>191</v>
      </c>
    </row>
    <row r="118" spans="1:14" s="274" customFormat="1" ht="22.8" customHeight="1" x14ac:dyDescent="0.45">
      <c r="A118" s="394" t="s">
        <v>201</v>
      </c>
      <c r="B118" s="387" t="s">
        <v>198</v>
      </c>
      <c r="C118" s="388">
        <v>93.532700000000006</v>
      </c>
      <c r="D118" s="388">
        <v>5.93</v>
      </c>
      <c r="E118" s="389" t="s">
        <v>350</v>
      </c>
      <c r="F118" s="388">
        <v>8.69</v>
      </c>
      <c r="G118" s="388">
        <v>9.0446080233631001</v>
      </c>
      <c r="H118" s="387" t="s">
        <v>202</v>
      </c>
      <c r="I118" s="390">
        <v>53100</v>
      </c>
      <c r="J118" s="390">
        <v>53100</v>
      </c>
      <c r="K118" s="390">
        <v>49665.88</v>
      </c>
      <c r="L118" s="392">
        <v>1</v>
      </c>
      <c r="M118" s="274" t="s">
        <v>191</v>
      </c>
      <c r="N118" s="274" t="s">
        <v>191</v>
      </c>
    </row>
    <row r="119" spans="1:14" s="274" customFormat="1" ht="22.8" customHeight="1" x14ac:dyDescent="0.45">
      <c r="A119" s="394" t="s">
        <v>201</v>
      </c>
      <c r="B119" s="387" t="s">
        <v>198</v>
      </c>
      <c r="C119" s="388">
        <v>94.100999999999999</v>
      </c>
      <c r="D119" s="388">
        <v>5.64</v>
      </c>
      <c r="E119" s="389" t="s">
        <v>207</v>
      </c>
      <c r="F119" s="388">
        <v>8.66</v>
      </c>
      <c r="G119" s="388">
        <v>9.0121342704315008</v>
      </c>
      <c r="H119" s="387" t="s">
        <v>202</v>
      </c>
      <c r="I119" s="390">
        <v>35252.5</v>
      </c>
      <c r="J119" s="390">
        <v>35252.5</v>
      </c>
      <c r="K119" s="390">
        <v>33172.94</v>
      </c>
      <c r="L119" s="392">
        <v>1</v>
      </c>
      <c r="M119" s="274" t="s">
        <v>191</v>
      </c>
      <c r="N119" s="274" t="s">
        <v>191</v>
      </c>
    </row>
    <row r="120" spans="1:14" s="274" customFormat="1" ht="22.8" customHeight="1" x14ac:dyDescent="0.45">
      <c r="A120" s="394" t="s">
        <v>201</v>
      </c>
      <c r="B120" s="387" t="s">
        <v>198</v>
      </c>
      <c r="C120" s="388">
        <v>94.721699999999998</v>
      </c>
      <c r="D120" s="388">
        <v>5.36</v>
      </c>
      <c r="E120" s="389" t="s">
        <v>362</v>
      </c>
      <c r="F120" s="388">
        <v>8.6199999999999992</v>
      </c>
      <c r="G120" s="388">
        <v>8.9688497229437001</v>
      </c>
      <c r="H120" s="387" t="s">
        <v>202</v>
      </c>
      <c r="I120" s="390">
        <v>50150</v>
      </c>
      <c r="J120" s="390">
        <v>50150</v>
      </c>
      <c r="K120" s="390">
        <v>47502.92</v>
      </c>
      <c r="L120" s="392">
        <v>1</v>
      </c>
      <c r="M120" s="274" t="s">
        <v>191</v>
      </c>
      <c r="N120" s="274" t="s">
        <v>191</v>
      </c>
    </row>
    <row r="121" spans="1:14" s="274" customFormat="1" ht="22.8" customHeight="1" x14ac:dyDescent="0.45">
      <c r="A121" s="394" t="s">
        <v>201</v>
      </c>
      <c r="B121" s="387" t="s">
        <v>198</v>
      </c>
      <c r="C121" s="388">
        <v>94.939700000000002</v>
      </c>
      <c r="D121" s="388">
        <v>5.36</v>
      </c>
      <c r="E121" s="389" t="s">
        <v>363</v>
      </c>
      <c r="F121" s="388">
        <v>8.6199999999999992</v>
      </c>
      <c r="G121" s="388">
        <v>8.9688497229437001</v>
      </c>
      <c r="H121" s="387" t="s">
        <v>202</v>
      </c>
      <c r="I121" s="390">
        <v>53100</v>
      </c>
      <c r="J121" s="390">
        <v>53100</v>
      </c>
      <c r="K121" s="390">
        <v>50412.98</v>
      </c>
      <c r="L121" s="392">
        <v>1</v>
      </c>
      <c r="M121" s="274" t="s">
        <v>191</v>
      </c>
      <c r="N121" s="274" t="s">
        <v>191</v>
      </c>
    </row>
    <row r="122" spans="1:14" s="274" customFormat="1" ht="22.8" customHeight="1" x14ac:dyDescent="0.45">
      <c r="A122" s="394" t="s">
        <v>201</v>
      </c>
      <c r="B122" s="387" t="s">
        <v>198</v>
      </c>
      <c r="C122" s="388">
        <v>96.836600000000004</v>
      </c>
      <c r="D122" s="388">
        <v>7.1295000000000002</v>
      </c>
      <c r="E122" s="389" t="s">
        <v>364</v>
      </c>
      <c r="F122" s="388">
        <v>10.75</v>
      </c>
      <c r="G122" s="388">
        <v>11.038906249999901</v>
      </c>
      <c r="H122" s="387" t="s">
        <v>202</v>
      </c>
      <c r="I122" s="390">
        <v>10647.18</v>
      </c>
      <c r="J122" s="390">
        <v>10647.18</v>
      </c>
      <c r="K122" s="390">
        <v>10310.36</v>
      </c>
      <c r="L122" s="392">
        <v>1</v>
      </c>
      <c r="M122" s="274" t="s">
        <v>191</v>
      </c>
      <c r="N122" s="274" t="s">
        <v>191</v>
      </c>
    </row>
    <row r="123" spans="1:14" s="275" customFormat="1" ht="22.8" customHeight="1" x14ac:dyDescent="0.45">
      <c r="A123" s="393" t="s">
        <v>191</v>
      </c>
      <c r="B123" s="383" t="s">
        <v>191</v>
      </c>
      <c r="C123" s="384" t="s">
        <v>191</v>
      </c>
      <c r="D123" s="384" t="s">
        <v>191</v>
      </c>
      <c r="E123" s="385" t="s">
        <v>191</v>
      </c>
      <c r="F123" s="384" t="s">
        <v>191</v>
      </c>
      <c r="G123" s="384" t="s">
        <v>191</v>
      </c>
      <c r="H123" s="383" t="s">
        <v>191</v>
      </c>
      <c r="I123" s="386">
        <v>392127.18</v>
      </c>
      <c r="J123" s="386">
        <v>392127.18</v>
      </c>
      <c r="K123" s="386">
        <v>366840</v>
      </c>
      <c r="L123" s="391">
        <v>10</v>
      </c>
      <c r="M123" s="275" t="s">
        <v>191</v>
      </c>
      <c r="N123" s="275" t="s">
        <v>191</v>
      </c>
    </row>
    <row r="124" spans="1:14" s="275" customFormat="1" ht="22.8" customHeight="1" x14ac:dyDescent="0.45">
      <c r="A124" s="393" t="s">
        <v>365</v>
      </c>
      <c r="B124" s="383" t="s">
        <v>191</v>
      </c>
      <c r="C124" s="384" t="s">
        <v>191</v>
      </c>
      <c r="D124" s="384" t="s">
        <v>191</v>
      </c>
      <c r="E124" s="385" t="s">
        <v>191</v>
      </c>
      <c r="F124" s="384" t="s">
        <v>191</v>
      </c>
      <c r="G124" s="384" t="s">
        <v>191</v>
      </c>
      <c r="H124" s="383" t="s">
        <v>191</v>
      </c>
      <c r="I124" s="386" t="s">
        <v>191</v>
      </c>
      <c r="J124" s="386" t="s">
        <v>191</v>
      </c>
      <c r="K124" s="386" t="s">
        <v>191</v>
      </c>
      <c r="L124" s="391" t="s">
        <v>191</v>
      </c>
      <c r="M124" s="275" t="s">
        <v>191</v>
      </c>
      <c r="N124" s="275" t="s">
        <v>191</v>
      </c>
    </row>
    <row r="125" spans="1:14" s="274" customFormat="1" ht="22.8" customHeight="1" x14ac:dyDescent="0.45">
      <c r="A125" s="394" t="s">
        <v>201</v>
      </c>
      <c r="B125" s="387" t="s">
        <v>198</v>
      </c>
      <c r="C125" s="388">
        <v>61.795699999999997</v>
      </c>
      <c r="D125" s="388">
        <v>5.93</v>
      </c>
      <c r="E125" s="389" t="s">
        <v>366</v>
      </c>
      <c r="F125" s="388">
        <v>14.875</v>
      </c>
      <c r="G125" s="388">
        <v>15.932229804723001</v>
      </c>
      <c r="H125" s="387" t="s">
        <v>202</v>
      </c>
      <c r="I125" s="390">
        <v>15045</v>
      </c>
      <c r="J125" s="390">
        <v>15045</v>
      </c>
      <c r="K125" s="390">
        <v>9297.16</v>
      </c>
      <c r="L125" s="392">
        <v>1</v>
      </c>
      <c r="M125" s="274" t="s">
        <v>191</v>
      </c>
      <c r="N125" s="274" t="s">
        <v>191</v>
      </c>
    </row>
    <row r="126" spans="1:14" s="274" customFormat="1" ht="22.8" customHeight="1" x14ac:dyDescent="0.45">
      <c r="A126" s="394" t="s">
        <v>201</v>
      </c>
      <c r="B126" s="387" t="s">
        <v>198</v>
      </c>
      <c r="C126" s="388">
        <v>67.252799999999993</v>
      </c>
      <c r="D126" s="388">
        <v>5.07</v>
      </c>
      <c r="E126" s="389" t="s">
        <v>367</v>
      </c>
      <c r="F126" s="388">
        <v>15</v>
      </c>
      <c r="G126" s="388">
        <v>16.0754517722998</v>
      </c>
      <c r="H126" s="387" t="s">
        <v>202</v>
      </c>
      <c r="I126" s="390">
        <v>10000</v>
      </c>
      <c r="J126" s="390">
        <v>10000</v>
      </c>
      <c r="K126" s="390">
        <v>6725.28</v>
      </c>
      <c r="L126" s="392">
        <v>1</v>
      </c>
      <c r="M126" s="274" t="s">
        <v>191</v>
      </c>
      <c r="N126" s="274" t="s">
        <v>191</v>
      </c>
    </row>
    <row r="127" spans="1:14" s="274" customFormat="1" ht="22.8" customHeight="1" x14ac:dyDescent="0.45">
      <c r="A127" s="394" t="s">
        <v>201</v>
      </c>
      <c r="B127" s="387" t="s">
        <v>198</v>
      </c>
      <c r="C127" s="388">
        <v>68.214799999999997</v>
      </c>
      <c r="D127" s="388">
        <v>5.36</v>
      </c>
      <c r="E127" s="389" t="s">
        <v>368</v>
      </c>
      <c r="F127" s="388">
        <v>13.5</v>
      </c>
      <c r="G127" s="388">
        <v>14.3674440742746</v>
      </c>
      <c r="H127" s="387" t="s">
        <v>202</v>
      </c>
      <c r="I127" s="390">
        <v>4780</v>
      </c>
      <c r="J127" s="390">
        <v>4780</v>
      </c>
      <c r="K127" s="390">
        <v>3260.67</v>
      </c>
      <c r="L127" s="392">
        <v>1</v>
      </c>
      <c r="M127" s="274" t="s">
        <v>191</v>
      </c>
      <c r="N127" s="274" t="s">
        <v>191</v>
      </c>
    </row>
    <row r="128" spans="1:14" s="274" customFormat="1" ht="22.8" customHeight="1" x14ac:dyDescent="0.45">
      <c r="A128" s="394" t="s">
        <v>201</v>
      </c>
      <c r="B128" s="387" t="s">
        <v>198</v>
      </c>
      <c r="C128" s="388">
        <v>69.976299999999995</v>
      </c>
      <c r="D128" s="388">
        <v>5.07</v>
      </c>
      <c r="E128" s="389" t="s">
        <v>369</v>
      </c>
      <c r="F128" s="388">
        <v>14</v>
      </c>
      <c r="G128" s="388">
        <v>14.9342029207157</v>
      </c>
      <c r="H128" s="387" t="s">
        <v>202</v>
      </c>
      <c r="I128" s="390">
        <v>53100</v>
      </c>
      <c r="J128" s="390">
        <v>53100</v>
      </c>
      <c r="K128" s="390">
        <v>37157.4</v>
      </c>
      <c r="L128" s="392">
        <v>1</v>
      </c>
      <c r="M128" s="274" t="s">
        <v>191</v>
      </c>
      <c r="N128" s="274" t="s">
        <v>191</v>
      </c>
    </row>
    <row r="129" spans="1:14" s="274" customFormat="1" ht="22.8" customHeight="1" x14ac:dyDescent="0.45">
      <c r="A129" s="394" t="s">
        <v>201</v>
      </c>
      <c r="B129" s="387" t="s">
        <v>198</v>
      </c>
      <c r="C129" s="388">
        <v>72.150400000000005</v>
      </c>
      <c r="D129" s="388">
        <v>4.71</v>
      </c>
      <c r="E129" s="389" t="s">
        <v>370</v>
      </c>
      <c r="F129" s="388">
        <v>14.5</v>
      </c>
      <c r="G129" s="388">
        <v>15.503535280398401</v>
      </c>
      <c r="H129" s="387" t="s">
        <v>202</v>
      </c>
      <c r="I129" s="390">
        <v>44545</v>
      </c>
      <c r="J129" s="390">
        <v>44545</v>
      </c>
      <c r="K129" s="390">
        <v>32139.38</v>
      </c>
      <c r="L129" s="392">
        <v>1</v>
      </c>
      <c r="M129" s="274" t="s">
        <v>191</v>
      </c>
      <c r="N129" s="274" t="s">
        <v>191</v>
      </c>
    </row>
    <row r="130" spans="1:14" s="274" customFormat="1" ht="22.8" customHeight="1" x14ac:dyDescent="0.45">
      <c r="A130" s="394" t="s">
        <v>201</v>
      </c>
      <c r="B130" s="387" t="s">
        <v>198</v>
      </c>
      <c r="C130" s="388">
        <v>72.742800000000003</v>
      </c>
      <c r="D130" s="388">
        <v>5.07</v>
      </c>
      <c r="E130" s="389" t="s">
        <v>367</v>
      </c>
      <c r="F130" s="388">
        <v>13</v>
      </c>
      <c r="G130" s="388">
        <v>13.8032481613877</v>
      </c>
      <c r="H130" s="387" t="s">
        <v>202</v>
      </c>
      <c r="I130" s="390">
        <v>5700</v>
      </c>
      <c r="J130" s="390">
        <v>5700</v>
      </c>
      <c r="K130" s="390">
        <v>4146.34</v>
      </c>
      <c r="L130" s="392">
        <v>1</v>
      </c>
      <c r="M130" s="274" t="s">
        <v>191</v>
      </c>
      <c r="N130" s="274" t="s">
        <v>191</v>
      </c>
    </row>
    <row r="131" spans="1:14" s="274" customFormat="1" ht="22.8" customHeight="1" x14ac:dyDescent="0.45">
      <c r="A131" s="394" t="s">
        <v>201</v>
      </c>
      <c r="B131" s="387" t="s">
        <v>198</v>
      </c>
      <c r="C131" s="388">
        <v>72.7911</v>
      </c>
      <c r="D131" s="388">
        <v>5.07</v>
      </c>
      <c r="E131" s="389" t="s">
        <v>371</v>
      </c>
      <c r="F131" s="388">
        <v>13</v>
      </c>
      <c r="G131" s="388">
        <v>13.8032481613877</v>
      </c>
      <c r="H131" s="387" t="s">
        <v>202</v>
      </c>
      <c r="I131" s="390">
        <v>106200</v>
      </c>
      <c r="J131" s="390">
        <v>106200</v>
      </c>
      <c r="K131" s="390">
        <v>77304.100000000006</v>
      </c>
      <c r="L131" s="392">
        <v>2</v>
      </c>
      <c r="M131" s="274" t="s">
        <v>191</v>
      </c>
      <c r="N131" s="274" t="s">
        <v>191</v>
      </c>
    </row>
    <row r="132" spans="1:14" s="274" customFormat="1" ht="22.8" customHeight="1" x14ac:dyDescent="0.45">
      <c r="A132" s="394" t="s">
        <v>201</v>
      </c>
      <c r="B132" s="387" t="s">
        <v>198</v>
      </c>
      <c r="C132" s="388">
        <v>73.360799999999998</v>
      </c>
      <c r="D132" s="388">
        <v>4.71</v>
      </c>
      <c r="E132" s="389" t="s">
        <v>372</v>
      </c>
      <c r="F132" s="388">
        <v>14</v>
      </c>
      <c r="G132" s="388">
        <v>14.9342029207157</v>
      </c>
      <c r="H132" s="387" t="s">
        <v>202</v>
      </c>
      <c r="I132" s="390">
        <v>53100</v>
      </c>
      <c r="J132" s="390">
        <v>53100</v>
      </c>
      <c r="K132" s="390">
        <v>38954.58</v>
      </c>
      <c r="L132" s="392">
        <v>1</v>
      </c>
      <c r="M132" s="274" t="s">
        <v>191</v>
      </c>
      <c r="N132" s="274" t="s">
        <v>191</v>
      </c>
    </row>
    <row r="133" spans="1:14" s="274" customFormat="1" ht="22.8" customHeight="1" x14ac:dyDescent="0.45">
      <c r="A133" s="394" t="s">
        <v>201</v>
      </c>
      <c r="B133" s="387" t="s">
        <v>198</v>
      </c>
      <c r="C133" s="388">
        <v>73.484200000000001</v>
      </c>
      <c r="D133" s="388">
        <v>4.71</v>
      </c>
      <c r="E133" s="389" t="s">
        <v>373</v>
      </c>
      <c r="F133" s="388">
        <v>14</v>
      </c>
      <c r="G133" s="388">
        <v>14.9342029207157</v>
      </c>
      <c r="H133" s="387" t="s">
        <v>202</v>
      </c>
      <c r="I133" s="390">
        <v>30000</v>
      </c>
      <c r="J133" s="390">
        <v>30000</v>
      </c>
      <c r="K133" s="390">
        <v>22045.27</v>
      </c>
      <c r="L133" s="392">
        <v>2</v>
      </c>
      <c r="M133" s="274" t="s">
        <v>191</v>
      </c>
      <c r="N133" s="274" t="s">
        <v>191</v>
      </c>
    </row>
    <row r="134" spans="1:14" s="274" customFormat="1" ht="22.8" customHeight="1" x14ac:dyDescent="0.45">
      <c r="A134" s="394" t="s">
        <v>201</v>
      </c>
      <c r="B134" s="387" t="s">
        <v>198</v>
      </c>
      <c r="C134" s="388">
        <v>74.725800000000007</v>
      </c>
      <c r="D134" s="388">
        <v>4.71</v>
      </c>
      <c r="E134" s="389" t="s">
        <v>374</v>
      </c>
      <c r="F134" s="388">
        <v>13.5</v>
      </c>
      <c r="G134" s="388">
        <v>14.3674440742746</v>
      </c>
      <c r="H134" s="387" t="s">
        <v>202</v>
      </c>
      <c r="I134" s="390">
        <v>53100</v>
      </c>
      <c r="J134" s="390">
        <v>53100</v>
      </c>
      <c r="K134" s="390">
        <v>39679.379999999997</v>
      </c>
      <c r="L134" s="392">
        <v>1</v>
      </c>
      <c r="M134" s="274" t="s">
        <v>191</v>
      </c>
      <c r="N134" s="274" t="s">
        <v>191</v>
      </c>
    </row>
    <row r="135" spans="1:14" s="274" customFormat="1" ht="22.8" customHeight="1" x14ac:dyDescent="0.45">
      <c r="A135" s="394" t="s">
        <v>201</v>
      </c>
      <c r="B135" s="387" t="s">
        <v>198</v>
      </c>
      <c r="C135" s="388">
        <v>76.115200000000002</v>
      </c>
      <c r="D135" s="388">
        <v>4.71</v>
      </c>
      <c r="E135" s="389" t="s">
        <v>260</v>
      </c>
      <c r="F135" s="388">
        <v>13</v>
      </c>
      <c r="G135" s="388">
        <v>13.8032481613877</v>
      </c>
      <c r="H135" s="387" t="s">
        <v>202</v>
      </c>
      <c r="I135" s="390">
        <v>106200</v>
      </c>
      <c r="J135" s="390">
        <v>106200</v>
      </c>
      <c r="K135" s="390">
        <v>80834.399999999994</v>
      </c>
      <c r="L135" s="392">
        <v>2</v>
      </c>
      <c r="M135" s="274" t="s">
        <v>191</v>
      </c>
      <c r="N135" s="274" t="s">
        <v>191</v>
      </c>
    </row>
    <row r="136" spans="1:14" s="274" customFormat="1" ht="22.8" customHeight="1" x14ac:dyDescent="0.45">
      <c r="A136" s="394" t="s">
        <v>201</v>
      </c>
      <c r="B136" s="387" t="s">
        <v>198</v>
      </c>
      <c r="C136" s="388">
        <v>76.158199999999994</v>
      </c>
      <c r="D136" s="388">
        <v>4.71</v>
      </c>
      <c r="E136" s="389" t="s">
        <v>375</v>
      </c>
      <c r="F136" s="388">
        <v>13</v>
      </c>
      <c r="G136" s="388">
        <v>13.8032481613877</v>
      </c>
      <c r="H136" s="387" t="s">
        <v>202</v>
      </c>
      <c r="I136" s="390">
        <v>25960</v>
      </c>
      <c r="J136" s="390">
        <v>25960</v>
      </c>
      <c r="K136" s="390">
        <v>19770.68</v>
      </c>
      <c r="L136" s="392">
        <v>1</v>
      </c>
      <c r="M136" s="274" t="s">
        <v>191</v>
      </c>
      <c r="N136" s="274" t="s">
        <v>191</v>
      </c>
    </row>
    <row r="137" spans="1:14" s="274" customFormat="1" ht="22.8" customHeight="1" x14ac:dyDescent="0.45">
      <c r="A137" s="394" t="s">
        <v>201</v>
      </c>
      <c r="B137" s="387" t="s">
        <v>198</v>
      </c>
      <c r="C137" s="388">
        <v>76.583100000000002</v>
      </c>
      <c r="D137" s="388">
        <v>4.71</v>
      </c>
      <c r="E137" s="389" t="s">
        <v>374</v>
      </c>
      <c r="F137" s="388">
        <v>12.75</v>
      </c>
      <c r="G137" s="388">
        <v>13.522108009586301</v>
      </c>
      <c r="H137" s="387" t="s">
        <v>202</v>
      </c>
      <c r="I137" s="390">
        <v>51772.5</v>
      </c>
      <c r="J137" s="390">
        <v>51772.5</v>
      </c>
      <c r="K137" s="390">
        <v>39648.99</v>
      </c>
      <c r="L137" s="392">
        <v>1</v>
      </c>
      <c r="M137" s="274" t="s">
        <v>191</v>
      </c>
      <c r="N137" s="274" t="s">
        <v>191</v>
      </c>
    </row>
    <row r="138" spans="1:14" s="274" customFormat="1" ht="22.8" customHeight="1" x14ac:dyDescent="0.45">
      <c r="A138" s="394" t="s">
        <v>201</v>
      </c>
      <c r="B138" s="387" t="s">
        <v>198</v>
      </c>
      <c r="C138" s="388">
        <v>76.64</v>
      </c>
      <c r="D138" s="388">
        <v>4.71</v>
      </c>
      <c r="E138" s="389" t="s">
        <v>376</v>
      </c>
      <c r="F138" s="388">
        <v>12.8</v>
      </c>
      <c r="G138" s="388">
        <v>13.578285055237099</v>
      </c>
      <c r="H138" s="387" t="s">
        <v>202</v>
      </c>
      <c r="I138" s="390">
        <v>62540</v>
      </c>
      <c r="J138" s="390">
        <v>62540</v>
      </c>
      <c r="K138" s="390">
        <v>47930.68</v>
      </c>
      <c r="L138" s="392">
        <v>2</v>
      </c>
      <c r="M138" s="274" t="s">
        <v>191</v>
      </c>
      <c r="N138" s="274" t="s">
        <v>191</v>
      </c>
    </row>
    <row r="139" spans="1:14" s="274" customFormat="1" ht="22.8" customHeight="1" x14ac:dyDescent="0.45">
      <c r="A139" s="394" t="s">
        <v>201</v>
      </c>
      <c r="B139" s="387" t="s">
        <v>198</v>
      </c>
      <c r="C139" s="388">
        <v>76.652699999999996</v>
      </c>
      <c r="D139" s="388">
        <v>4.71</v>
      </c>
      <c r="E139" s="389" t="s">
        <v>258</v>
      </c>
      <c r="F139" s="388">
        <v>12.75</v>
      </c>
      <c r="G139" s="388">
        <v>13.522108009586301</v>
      </c>
      <c r="H139" s="387" t="s">
        <v>202</v>
      </c>
      <c r="I139" s="390">
        <v>44692.5</v>
      </c>
      <c r="J139" s="390">
        <v>44692.5</v>
      </c>
      <c r="K139" s="390">
        <v>34258.019999999997</v>
      </c>
      <c r="L139" s="392">
        <v>1</v>
      </c>
      <c r="M139" s="274" t="s">
        <v>191</v>
      </c>
      <c r="N139" s="274" t="s">
        <v>191</v>
      </c>
    </row>
    <row r="140" spans="1:14" s="274" customFormat="1" ht="22.8" customHeight="1" x14ac:dyDescent="0.45">
      <c r="A140" s="394" t="s">
        <v>201</v>
      </c>
      <c r="B140" s="387" t="s">
        <v>198</v>
      </c>
      <c r="C140" s="388">
        <v>76.666700000000006</v>
      </c>
      <c r="D140" s="388">
        <v>4.71</v>
      </c>
      <c r="E140" s="389" t="s">
        <v>377</v>
      </c>
      <c r="F140" s="388">
        <v>12.75</v>
      </c>
      <c r="G140" s="388">
        <v>13.522108009586301</v>
      </c>
      <c r="H140" s="387" t="s">
        <v>202</v>
      </c>
      <c r="I140" s="390">
        <v>66700</v>
      </c>
      <c r="J140" s="390">
        <v>66700</v>
      </c>
      <c r="K140" s="390">
        <v>51136.68</v>
      </c>
      <c r="L140" s="392">
        <v>2</v>
      </c>
      <c r="M140" s="274" t="s">
        <v>191</v>
      </c>
      <c r="N140" s="274" t="s">
        <v>191</v>
      </c>
    </row>
    <row r="141" spans="1:14" s="274" customFormat="1" ht="22.8" customHeight="1" x14ac:dyDescent="0.45">
      <c r="A141" s="394" t="s">
        <v>201</v>
      </c>
      <c r="B141" s="387" t="s">
        <v>198</v>
      </c>
      <c r="C141" s="388">
        <v>76.750600000000006</v>
      </c>
      <c r="D141" s="388">
        <v>4.71</v>
      </c>
      <c r="E141" s="389" t="s">
        <v>378</v>
      </c>
      <c r="F141" s="388">
        <v>12.75</v>
      </c>
      <c r="G141" s="388">
        <v>13.522108009586301</v>
      </c>
      <c r="H141" s="387" t="s">
        <v>202</v>
      </c>
      <c r="I141" s="390">
        <v>25000</v>
      </c>
      <c r="J141" s="390">
        <v>25000</v>
      </c>
      <c r="K141" s="390">
        <v>19187.650000000001</v>
      </c>
      <c r="L141" s="392">
        <v>1</v>
      </c>
      <c r="M141" s="274" t="s">
        <v>191</v>
      </c>
      <c r="N141" s="274" t="s">
        <v>191</v>
      </c>
    </row>
    <row r="142" spans="1:14" s="274" customFormat="1" ht="22.8" customHeight="1" x14ac:dyDescent="0.45">
      <c r="A142" s="394" t="s">
        <v>201</v>
      </c>
      <c r="B142" s="387" t="s">
        <v>198</v>
      </c>
      <c r="C142" s="388">
        <v>76.933599999999998</v>
      </c>
      <c r="D142" s="388">
        <v>4.71</v>
      </c>
      <c r="E142" s="389" t="s">
        <v>379</v>
      </c>
      <c r="F142" s="388">
        <v>12.75</v>
      </c>
      <c r="G142" s="388">
        <v>13.522108009586301</v>
      </c>
      <c r="H142" s="387" t="s">
        <v>202</v>
      </c>
      <c r="I142" s="390">
        <v>13455</v>
      </c>
      <c r="J142" s="390">
        <v>13455</v>
      </c>
      <c r="K142" s="390">
        <v>10351.42</v>
      </c>
      <c r="L142" s="392">
        <v>1</v>
      </c>
      <c r="M142" s="274" t="s">
        <v>191</v>
      </c>
      <c r="N142" s="274" t="s">
        <v>191</v>
      </c>
    </row>
    <row r="143" spans="1:14" s="274" customFormat="1" ht="22.8" customHeight="1" x14ac:dyDescent="0.45">
      <c r="A143" s="394" t="s">
        <v>201</v>
      </c>
      <c r="B143" s="387" t="s">
        <v>198</v>
      </c>
      <c r="C143" s="388">
        <v>77.216099999999997</v>
      </c>
      <c r="D143" s="388">
        <v>4.71</v>
      </c>
      <c r="E143" s="389" t="s">
        <v>380</v>
      </c>
      <c r="F143" s="388">
        <v>12.75</v>
      </c>
      <c r="G143" s="388">
        <v>13.522108009586301</v>
      </c>
      <c r="H143" s="387" t="s">
        <v>202</v>
      </c>
      <c r="I143" s="390">
        <v>13500</v>
      </c>
      <c r="J143" s="390">
        <v>13500</v>
      </c>
      <c r="K143" s="390">
        <v>10424.18</v>
      </c>
      <c r="L143" s="392">
        <v>1</v>
      </c>
      <c r="M143" s="274" t="s">
        <v>191</v>
      </c>
      <c r="N143" s="274" t="s">
        <v>191</v>
      </c>
    </row>
    <row r="144" spans="1:14" s="274" customFormat="1" ht="22.8" customHeight="1" x14ac:dyDescent="0.45">
      <c r="A144" s="394" t="s">
        <v>201</v>
      </c>
      <c r="B144" s="387" t="s">
        <v>198</v>
      </c>
      <c r="C144" s="388">
        <v>80.883200000000002</v>
      </c>
      <c r="D144" s="388">
        <v>4.3</v>
      </c>
      <c r="E144" s="389" t="s">
        <v>381</v>
      </c>
      <c r="F144" s="388">
        <v>13</v>
      </c>
      <c r="G144" s="388">
        <v>13.8032481613877</v>
      </c>
      <c r="H144" s="387" t="s">
        <v>202</v>
      </c>
      <c r="I144" s="390">
        <v>28615</v>
      </c>
      <c r="J144" s="390">
        <v>28615</v>
      </c>
      <c r="K144" s="390">
        <v>23144.74</v>
      </c>
      <c r="L144" s="392">
        <v>1</v>
      </c>
      <c r="M144" s="274" t="s">
        <v>191</v>
      </c>
      <c r="N144" s="274" t="s">
        <v>191</v>
      </c>
    </row>
    <row r="145" spans="1:14" s="274" customFormat="1" ht="22.8" customHeight="1" x14ac:dyDescent="0.45">
      <c r="A145" s="394" t="s">
        <v>201</v>
      </c>
      <c r="B145" s="387" t="s">
        <v>198</v>
      </c>
      <c r="C145" s="388">
        <v>81.589500000000001</v>
      </c>
      <c r="D145" s="388">
        <v>4.3</v>
      </c>
      <c r="E145" s="389" t="s">
        <v>382</v>
      </c>
      <c r="F145" s="388">
        <v>12.5</v>
      </c>
      <c r="G145" s="388">
        <v>13.2416046415276</v>
      </c>
      <c r="H145" s="387" t="s">
        <v>202</v>
      </c>
      <c r="I145" s="390">
        <v>17937.5</v>
      </c>
      <c r="J145" s="390">
        <v>17937.5</v>
      </c>
      <c r="K145" s="390">
        <v>14635.12</v>
      </c>
      <c r="L145" s="392">
        <v>1</v>
      </c>
      <c r="M145" s="274" t="s">
        <v>191</v>
      </c>
      <c r="N145" s="274" t="s">
        <v>191</v>
      </c>
    </row>
    <row r="146" spans="1:14" s="274" customFormat="1" ht="22.8" customHeight="1" x14ac:dyDescent="0.45">
      <c r="A146" s="394" t="s">
        <v>201</v>
      </c>
      <c r="B146" s="387" t="s">
        <v>198</v>
      </c>
      <c r="C146" s="388">
        <v>87.483000000000004</v>
      </c>
      <c r="D146" s="388">
        <v>3.82</v>
      </c>
      <c r="E146" s="389" t="s">
        <v>383</v>
      </c>
      <c r="F146" s="388">
        <v>12</v>
      </c>
      <c r="G146" s="388">
        <v>12.6825030131969</v>
      </c>
      <c r="H146" s="387" t="s">
        <v>202</v>
      </c>
      <c r="I146" s="390">
        <v>5000</v>
      </c>
      <c r="J146" s="390">
        <v>5000</v>
      </c>
      <c r="K146" s="390">
        <v>4374.1499999999996</v>
      </c>
      <c r="L146" s="392">
        <v>1</v>
      </c>
      <c r="M146" s="274" t="s">
        <v>191</v>
      </c>
      <c r="N146" s="274" t="s">
        <v>191</v>
      </c>
    </row>
    <row r="147" spans="1:14" s="274" customFormat="1" ht="22.8" customHeight="1" x14ac:dyDescent="0.45">
      <c r="A147" s="394" t="s">
        <v>201</v>
      </c>
      <c r="B147" s="387" t="s">
        <v>198</v>
      </c>
      <c r="C147" s="388">
        <v>87.483000000000004</v>
      </c>
      <c r="D147" s="388">
        <v>3.82</v>
      </c>
      <c r="E147" s="389" t="s">
        <v>383</v>
      </c>
      <c r="F147" s="388">
        <v>12</v>
      </c>
      <c r="G147" s="388">
        <v>12.682503013197</v>
      </c>
      <c r="H147" s="387" t="s">
        <v>202</v>
      </c>
      <c r="I147" s="390">
        <v>46315</v>
      </c>
      <c r="J147" s="390">
        <v>46315</v>
      </c>
      <c r="K147" s="390">
        <v>40517.74</v>
      </c>
      <c r="L147" s="392">
        <v>1</v>
      </c>
      <c r="M147" s="274" t="s">
        <v>191</v>
      </c>
      <c r="N147" s="274" t="s">
        <v>191</v>
      </c>
    </row>
    <row r="148" spans="1:14" s="274" customFormat="1" ht="22.8" customHeight="1" x14ac:dyDescent="0.45">
      <c r="A148" s="394" t="s">
        <v>201</v>
      </c>
      <c r="B148" s="387" t="s">
        <v>198</v>
      </c>
      <c r="C148" s="388">
        <v>87.723799999999997</v>
      </c>
      <c r="D148" s="388">
        <v>3.82</v>
      </c>
      <c r="E148" s="389" t="s">
        <v>384</v>
      </c>
      <c r="F148" s="388">
        <v>12</v>
      </c>
      <c r="G148" s="388">
        <v>12.6825030131969</v>
      </c>
      <c r="H148" s="387" t="s">
        <v>202</v>
      </c>
      <c r="I148" s="390">
        <v>10000</v>
      </c>
      <c r="J148" s="390">
        <v>10000</v>
      </c>
      <c r="K148" s="390">
        <v>8772.3799999999992</v>
      </c>
      <c r="L148" s="392">
        <v>1</v>
      </c>
      <c r="M148" s="274" t="s">
        <v>191</v>
      </c>
      <c r="N148" s="274" t="s">
        <v>191</v>
      </c>
    </row>
    <row r="149" spans="1:14" s="274" customFormat="1" ht="22.8" customHeight="1" x14ac:dyDescent="0.45">
      <c r="A149" s="394" t="s">
        <v>201</v>
      </c>
      <c r="B149" s="387" t="s">
        <v>198</v>
      </c>
      <c r="C149" s="388">
        <v>87.983599999999996</v>
      </c>
      <c r="D149" s="388">
        <v>3.82</v>
      </c>
      <c r="E149" s="389" t="s">
        <v>385</v>
      </c>
      <c r="F149" s="388">
        <v>12</v>
      </c>
      <c r="G149" s="388">
        <v>12.6825030131969</v>
      </c>
      <c r="H149" s="387" t="s">
        <v>202</v>
      </c>
      <c r="I149" s="390">
        <v>2285</v>
      </c>
      <c r="J149" s="390">
        <v>2285</v>
      </c>
      <c r="K149" s="390">
        <v>2010.42</v>
      </c>
      <c r="L149" s="392">
        <v>1</v>
      </c>
      <c r="M149" s="274" t="s">
        <v>191</v>
      </c>
      <c r="N149" s="274" t="s">
        <v>191</v>
      </c>
    </row>
    <row r="150" spans="1:14" s="274" customFormat="1" ht="22.8" customHeight="1" x14ac:dyDescent="0.45">
      <c r="A150" s="394" t="s">
        <v>201</v>
      </c>
      <c r="B150" s="387" t="s">
        <v>198</v>
      </c>
      <c r="C150" s="388">
        <v>94.549700000000001</v>
      </c>
      <c r="D150" s="388">
        <v>3.25</v>
      </c>
      <c r="E150" s="389" t="s">
        <v>386</v>
      </c>
      <c r="F150" s="388">
        <v>9.5</v>
      </c>
      <c r="G150" s="388">
        <v>9.9247584081007592</v>
      </c>
      <c r="H150" s="387" t="s">
        <v>202</v>
      </c>
      <c r="I150" s="390">
        <v>51182.5</v>
      </c>
      <c r="J150" s="390">
        <v>51182.5</v>
      </c>
      <c r="K150" s="390">
        <v>48392.9</v>
      </c>
      <c r="L150" s="392">
        <v>1</v>
      </c>
      <c r="M150" s="274" t="s">
        <v>191</v>
      </c>
      <c r="N150" s="274" t="s">
        <v>191</v>
      </c>
    </row>
    <row r="151" spans="1:14" s="275" customFormat="1" ht="22.8" customHeight="1" x14ac:dyDescent="0.45">
      <c r="A151" s="393" t="s">
        <v>191</v>
      </c>
      <c r="B151" s="383" t="s">
        <v>191</v>
      </c>
      <c r="C151" s="384" t="s">
        <v>191</v>
      </c>
      <c r="D151" s="384" t="s">
        <v>191</v>
      </c>
      <c r="E151" s="385" t="s">
        <v>191</v>
      </c>
      <c r="F151" s="384" t="s">
        <v>191</v>
      </c>
      <c r="G151" s="384" t="s">
        <v>191</v>
      </c>
      <c r="H151" s="383" t="s">
        <v>191</v>
      </c>
      <c r="I151" s="386">
        <v>946725</v>
      </c>
      <c r="J151" s="386">
        <v>946725</v>
      </c>
      <c r="K151" s="386">
        <v>726099.71</v>
      </c>
      <c r="L151" s="391">
        <v>31</v>
      </c>
      <c r="M151" s="275" t="s">
        <v>191</v>
      </c>
      <c r="N151" s="275" t="s">
        <v>191</v>
      </c>
    </row>
    <row r="152" spans="1:14" s="275" customFormat="1" ht="22.8" customHeight="1" x14ac:dyDescent="0.45">
      <c r="A152" s="393" t="s">
        <v>142</v>
      </c>
      <c r="B152" s="383" t="s">
        <v>191</v>
      </c>
      <c r="C152" s="384" t="s">
        <v>191</v>
      </c>
      <c r="D152" s="384" t="s">
        <v>191</v>
      </c>
      <c r="E152" s="385" t="s">
        <v>191</v>
      </c>
      <c r="F152" s="384" t="s">
        <v>191</v>
      </c>
      <c r="G152" s="384" t="s">
        <v>191</v>
      </c>
      <c r="H152" s="383" t="s">
        <v>191</v>
      </c>
      <c r="I152" s="386" t="s">
        <v>191</v>
      </c>
      <c r="J152" s="386" t="s">
        <v>191</v>
      </c>
      <c r="K152" s="386" t="s">
        <v>191</v>
      </c>
      <c r="L152" s="391" t="s">
        <v>191</v>
      </c>
      <c r="M152" s="275" t="s">
        <v>191</v>
      </c>
      <c r="N152" s="275" t="s">
        <v>191</v>
      </c>
    </row>
    <row r="153" spans="1:14" s="274" customFormat="1" ht="22.8" customHeight="1" x14ac:dyDescent="0.45">
      <c r="A153" s="394" t="s">
        <v>201</v>
      </c>
      <c r="B153" s="387" t="s">
        <v>198</v>
      </c>
      <c r="C153" s="388">
        <v>89.27</v>
      </c>
      <c r="D153" s="388">
        <v>8.75</v>
      </c>
      <c r="E153" s="389" t="s">
        <v>387</v>
      </c>
      <c r="F153" s="388">
        <v>13.7</v>
      </c>
      <c r="G153" s="388">
        <v>14.1692249999999</v>
      </c>
      <c r="H153" s="387" t="s">
        <v>202</v>
      </c>
      <c r="I153" s="390">
        <v>35783.89</v>
      </c>
      <c r="J153" s="390">
        <v>35783.89</v>
      </c>
      <c r="K153" s="390">
        <v>31944.28</v>
      </c>
      <c r="L153" s="392">
        <v>1</v>
      </c>
      <c r="M153" s="274" t="s">
        <v>191</v>
      </c>
      <c r="N153" s="274" t="s">
        <v>191</v>
      </c>
    </row>
    <row r="154" spans="1:14" s="274" customFormat="1" ht="22.8" customHeight="1" x14ac:dyDescent="0.45">
      <c r="A154" s="394" t="s">
        <v>201</v>
      </c>
      <c r="B154" s="387" t="s">
        <v>198</v>
      </c>
      <c r="C154" s="388">
        <v>89.617999999999995</v>
      </c>
      <c r="D154" s="388">
        <v>8.75</v>
      </c>
      <c r="E154" s="389" t="s">
        <v>263</v>
      </c>
      <c r="F154" s="388">
        <v>13.5</v>
      </c>
      <c r="G154" s="388">
        <v>13.9556249999999</v>
      </c>
      <c r="H154" s="387" t="s">
        <v>202</v>
      </c>
      <c r="I154" s="390">
        <v>120000</v>
      </c>
      <c r="J154" s="390">
        <v>120000</v>
      </c>
      <c r="K154" s="390">
        <v>107541.56</v>
      </c>
      <c r="L154" s="392">
        <v>1</v>
      </c>
      <c r="M154" s="274" t="s">
        <v>191</v>
      </c>
      <c r="N154" s="274" t="s">
        <v>191</v>
      </c>
    </row>
    <row r="155" spans="1:14" s="274" customFormat="1" ht="22.8" customHeight="1" x14ac:dyDescent="0.45">
      <c r="A155" s="394" t="s">
        <v>201</v>
      </c>
      <c r="B155" s="387" t="s">
        <v>198</v>
      </c>
      <c r="C155" s="388">
        <v>89.711299999999994</v>
      </c>
      <c r="D155" s="388">
        <v>8.75</v>
      </c>
      <c r="E155" s="389" t="s">
        <v>388</v>
      </c>
      <c r="F155" s="388">
        <v>13.5</v>
      </c>
      <c r="G155" s="388">
        <v>13.9556249999999</v>
      </c>
      <c r="H155" s="387" t="s">
        <v>202</v>
      </c>
      <c r="I155" s="390">
        <v>140000</v>
      </c>
      <c r="J155" s="390">
        <v>140000</v>
      </c>
      <c r="K155" s="390">
        <v>125595.84</v>
      </c>
      <c r="L155" s="392">
        <v>1</v>
      </c>
      <c r="M155" s="274" t="s">
        <v>191</v>
      </c>
      <c r="N155" s="274" t="s">
        <v>191</v>
      </c>
    </row>
    <row r="156" spans="1:14" s="274" customFormat="1" ht="22.8" customHeight="1" x14ac:dyDescent="0.45">
      <c r="A156" s="394" t="s">
        <v>201</v>
      </c>
      <c r="B156" s="387" t="s">
        <v>198</v>
      </c>
      <c r="C156" s="388">
        <v>90.744699999999995</v>
      </c>
      <c r="D156" s="388">
        <v>8.75</v>
      </c>
      <c r="E156" s="389" t="s">
        <v>389</v>
      </c>
      <c r="F156" s="388">
        <v>13</v>
      </c>
      <c r="G156" s="388">
        <v>13.4224999999999</v>
      </c>
      <c r="H156" s="387" t="s">
        <v>202</v>
      </c>
      <c r="I156" s="390">
        <v>141123</v>
      </c>
      <c r="J156" s="390">
        <v>141123</v>
      </c>
      <c r="K156" s="390">
        <v>128061.71</v>
      </c>
      <c r="L156" s="392">
        <v>1</v>
      </c>
      <c r="M156" s="274" t="s">
        <v>191</v>
      </c>
      <c r="N156" s="274" t="s">
        <v>191</v>
      </c>
    </row>
    <row r="157" spans="1:14" s="274" customFormat="1" ht="22.8" customHeight="1" x14ac:dyDescent="0.45">
      <c r="A157" s="394" t="s">
        <v>201</v>
      </c>
      <c r="B157" s="387" t="s">
        <v>198</v>
      </c>
      <c r="C157" s="388">
        <v>92.362899999999996</v>
      </c>
      <c r="D157" s="388">
        <v>8.75</v>
      </c>
      <c r="E157" s="389" t="s">
        <v>390</v>
      </c>
      <c r="F157" s="388">
        <v>12.2</v>
      </c>
      <c r="G157" s="388">
        <v>12.572099999999899</v>
      </c>
      <c r="H157" s="387" t="s">
        <v>202</v>
      </c>
      <c r="I157" s="390">
        <v>200000</v>
      </c>
      <c r="J157" s="390">
        <v>200000</v>
      </c>
      <c r="K157" s="390">
        <v>184725.75</v>
      </c>
      <c r="L157" s="392">
        <v>1</v>
      </c>
      <c r="M157" s="274" t="s">
        <v>191</v>
      </c>
      <c r="N157" s="274" t="s">
        <v>191</v>
      </c>
    </row>
    <row r="158" spans="1:14" s="274" customFormat="1" ht="22.8" customHeight="1" x14ac:dyDescent="0.45">
      <c r="A158" s="394" t="s">
        <v>201</v>
      </c>
      <c r="B158" s="387" t="s">
        <v>198</v>
      </c>
      <c r="C158" s="388">
        <v>92.899900000000002</v>
      </c>
      <c r="D158" s="388">
        <v>8.75</v>
      </c>
      <c r="E158" s="389" t="s">
        <v>391</v>
      </c>
      <c r="F158" s="388">
        <v>12</v>
      </c>
      <c r="G158" s="388">
        <v>12.36</v>
      </c>
      <c r="H158" s="387" t="s">
        <v>202</v>
      </c>
      <c r="I158" s="390">
        <v>111874</v>
      </c>
      <c r="J158" s="390">
        <v>111874</v>
      </c>
      <c r="K158" s="390">
        <v>103930.85</v>
      </c>
      <c r="L158" s="392">
        <v>1</v>
      </c>
      <c r="M158" s="274" t="s">
        <v>191</v>
      </c>
      <c r="N158" s="274" t="s">
        <v>191</v>
      </c>
    </row>
    <row r="159" spans="1:14" s="274" customFormat="1" ht="22.8" customHeight="1" x14ac:dyDescent="0.45">
      <c r="A159" s="394" t="s">
        <v>201</v>
      </c>
      <c r="B159" s="387" t="s">
        <v>198</v>
      </c>
      <c r="C159" s="388">
        <v>93.101500000000001</v>
      </c>
      <c r="D159" s="388">
        <v>8.75</v>
      </c>
      <c r="E159" s="389" t="s">
        <v>390</v>
      </c>
      <c r="F159" s="388">
        <v>11.85</v>
      </c>
      <c r="G159" s="388">
        <v>12.201056250000001</v>
      </c>
      <c r="H159" s="387" t="s">
        <v>202</v>
      </c>
      <c r="I159" s="390">
        <v>320774.64</v>
      </c>
      <c r="J159" s="390">
        <v>320774.64</v>
      </c>
      <c r="K159" s="390">
        <v>298646.13</v>
      </c>
      <c r="L159" s="392">
        <v>1</v>
      </c>
      <c r="M159" s="274" t="s">
        <v>191</v>
      </c>
      <c r="N159" s="274" t="s">
        <v>191</v>
      </c>
    </row>
    <row r="160" spans="1:14" s="274" customFormat="1" ht="22.8" customHeight="1" x14ac:dyDescent="0.45">
      <c r="A160" s="394" t="s">
        <v>201</v>
      </c>
      <c r="B160" s="387" t="s">
        <v>198</v>
      </c>
      <c r="C160" s="388">
        <v>93.326499999999996</v>
      </c>
      <c r="D160" s="388">
        <v>8.75</v>
      </c>
      <c r="E160" s="389" t="s">
        <v>392</v>
      </c>
      <c r="F160" s="388">
        <v>11.75</v>
      </c>
      <c r="G160" s="388">
        <v>12.09515625</v>
      </c>
      <c r="H160" s="387" t="s">
        <v>202</v>
      </c>
      <c r="I160" s="390">
        <v>7767316.4000000004</v>
      </c>
      <c r="J160" s="390">
        <v>7767316.4000000004</v>
      </c>
      <c r="K160" s="390">
        <v>7248965.6399999997</v>
      </c>
      <c r="L160" s="392">
        <v>1</v>
      </c>
      <c r="M160" s="274" t="s">
        <v>191</v>
      </c>
      <c r="N160" s="274" t="s">
        <v>191</v>
      </c>
    </row>
    <row r="161" spans="1:14" s="274" customFormat="1" ht="22.8" customHeight="1" x14ac:dyDescent="0.45">
      <c r="A161" s="394" t="s">
        <v>201</v>
      </c>
      <c r="B161" s="387" t="s">
        <v>198</v>
      </c>
      <c r="C161" s="388">
        <v>93.813000000000002</v>
      </c>
      <c r="D161" s="388">
        <v>8.75</v>
      </c>
      <c r="E161" s="389" t="s">
        <v>207</v>
      </c>
      <c r="F161" s="388">
        <v>11.5</v>
      </c>
      <c r="G161" s="388">
        <v>11.830625</v>
      </c>
      <c r="H161" s="387" t="s">
        <v>202</v>
      </c>
      <c r="I161" s="390">
        <v>1520551.93</v>
      </c>
      <c r="J161" s="390">
        <v>1520551.93</v>
      </c>
      <c r="K161" s="390">
        <v>1426475.88</v>
      </c>
      <c r="L161" s="392">
        <v>1</v>
      </c>
      <c r="M161" s="274" t="s">
        <v>191</v>
      </c>
      <c r="N161" s="274" t="s">
        <v>191</v>
      </c>
    </row>
    <row r="162" spans="1:14" s="274" customFormat="1" ht="22.8" customHeight="1" x14ac:dyDescent="0.45">
      <c r="A162" s="394" t="s">
        <v>201</v>
      </c>
      <c r="B162" s="387" t="s">
        <v>198</v>
      </c>
      <c r="C162" s="388">
        <v>93.959599999999995</v>
      </c>
      <c r="D162" s="388">
        <v>8.75</v>
      </c>
      <c r="E162" s="389" t="s">
        <v>393</v>
      </c>
      <c r="F162" s="388">
        <v>11.5</v>
      </c>
      <c r="G162" s="388">
        <v>11.830625</v>
      </c>
      <c r="H162" s="387" t="s">
        <v>202</v>
      </c>
      <c r="I162" s="390">
        <v>5863357.3200000003</v>
      </c>
      <c r="J162" s="390">
        <v>5863357.3200000003</v>
      </c>
      <c r="K162" s="390">
        <v>5509187.5800000001</v>
      </c>
      <c r="L162" s="392">
        <v>1</v>
      </c>
      <c r="M162" s="274" t="s">
        <v>191</v>
      </c>
      <c r="N162" s="274" t="s">
        <v>191</v>
      </c>
    </row>
    <row r="163" spans="1:14" s="274" customFormat="1" ht="22.8" customHeight="1" x14ac:dyDescent="0.45">
      <c r="A163" s="394" t="s">
        <v>201</v>
      </c>
      <c r="B163" s="387" t="s">
        <v>198</v>
      </c>
      <c r="C163" s="388">
        <v>97.497699999999995</v>
      </c>
      <c r="D163" s="388">
        <v>4.9000000000000004</v>
      </c>
      <c r="E163" s="389" t="s">
        <v>394</v>
      </c>
      <c r="F163" s="388">
        <v>9</v>
      </c>
      <c r="G163" s="388">
        <v>9.2024999999998993</v>
      </c>
      <c r="H163" s="387" t="s">
        <v>202</v>
      </c>
      <c r="I163" s="390">
        <v>4429682.8600000003</v>
      </c>
      <c r="J163" s="390">
        <v>4429682.8600000003</v>
      </c>
      <c r="K163" s="390">
        <v>4318836.8</v>
      </c>
      <c r="L163" s="392">
        <v>1</v>
      </c>
      <c r="M163" s="274" t="s">
        <v>191</v>
      </c>
      <c r="N163" s="274" t="s">
        <v>191</v>
      </c>
    </row>
    <row r="164" spans="1:14" s="274" customFormat="1" ht="22.8" customHeight="1" x14ac:dyDescent="0.45">
      <c r="A164" s="394" t="s">
        <v>201</v>
      </c>
      <c r="B164" s="387" t="s">
        <v>198</v>
      </c>
      <c r="C164" s="388">
        <v>99.983999999999995</v>
      </c>
      <c r="D164" s="388">
        <v>8.75</v>
      </c>
      <c r="E164" s="389" t="s">
        <v>395</v>
      </c>
      <c r="F164" s="388">
        <v>8.75</v>
      </c>
      <c r="G164" s="388">
        <v>8.9414062499999005</v>
      </c>
      <c r="H164" s="387" t="s">
        <v>202</v>
      </c>
      <c r="I164" s="390">
        <v>1360711.84</v>
      </c>
      <c r="J164" s="390">
        <v>1360711.84</v>
      </c>
      <c r="K164" s="390">
        <v>1360494.65</v>
      </c>
      <c r="L164" s="392">
        <v>1</v>
      </c>
      <c r="M164" s="274" t="s">
        <v>191</v>
      </c>
      <c r="N164" s="274" t="s">
        <v>191</v>
      </c>
    </row>
    <row r="165" spans="1:14" s="274" customFormat="1" ht="22.8" customHeight="1" x14ac:dyDescent="0.45">
      <c r="A165" s="394" t="s">
        <v>201</v>
      </c>
      <c r="B165" s="387" t="s">
        <v>198</v>
      </c>
      <c r="C165" s="388">
        <v>99.9846</v>
      </c>
      <c r="D165" s="388">
        <v>8.75</v>
      </c>
      <c r="E165" s="389" t="s">
        <v>396</v>
      </c>
      <c r="F165" s="388">
        <v>8.75</v>
      </c>
      <c r="G165" s="388">
        <v>8.9414062499999005</v>
      </c>
      <c r="H165" s="387" t="s">
        <v>202</v>
      </c>
      <c r="I165" s="390">
        <v>2000000</v>
      </c>
      <c r="J165" s="390">
        <v>2000000</v>
      </c>
      <c r="K165" s="390">
        <v>1999692.8</v>
      </c>
      <c r="L165" s="392">
        <v>1</v>
      </c>
      <c r="M165" s="274" t="s">
        <v>191</v>
      </c>
      <c r="N165" s="274" t="s">
        <v>191</v>
      </c>
    </row>
    <row r="166" spans="1:14" s="274" customFormat="1" ht="22.8" customHeight="1" x14ac:dyDescent="0.45">
      <c r="A166" s="394" t="s">
        <v>201</v>
      </c>
      <c r="B166" s="387" t="s">
        <v>198</v>
      </c>
      <c r="C166" s="388">
        <v>99.984899999999996</v>
      </c>
      <c r="D166" s="388">
        <v>8.75</v>
      </c>
      <c r="E166" s="389" t="s">
        <v>391</v>
      </c>
      <c r="F166" s="388">
        <v>8.75</v>
      </c>
      <c r="G166" s="388">
        <v>8.9414062499999005</v>
      </c>
      <c r="H166" s="387" t="s">
        <v>202</v>
      </c>
      <c r="I166" s="390">
        <v>4689286.8</v>
      </c>
      <c r="J166" s="390">
        <v>4689286.8</v>
      </c>
      <c r="K166" s="390">
        <v>4688581.03</v>
      </c>
      <c r="L166" s="392">
        <v>2</v>
      </c>
      <c r="M166" s="274" t="s">
        <v>191</v>
      </c>
      <c r="N166" s="274" t="s">
        <v>191</v>
      </c>
    </row>
    <row r="167" spans="1:14" s="274" customFormat="1" ht="22.8" customHeight="1" x14ac:dyDescent="0.45">
      <c r="A167" s="394" t="s">
        <v>201</v>
      </c>
      <c r="B167" s="387" t="s">
        <v>198</v>
      </c>
      <c r="C167" s="388">
        <v>99.994</v>
      </c>
      <c r="D167" s="388">
        <v>4.9000000000000004</v>
      </c>
      <c r="E167" s="389" t="s">
        <v>394</v>
      </c>
      <c r="F167" s="388">
        <v>4.9000000000000004</v>
      </c>
      <c r="G167" s="388">
        <v>4.9600249999999004</v>
      </c>
      <c r="H167" s="387" t="s">
        <v>202</v>
      </c>
      <c r="I167" s="390">
        <v>4429682.8600000003</v>
      </c>
      <c r="J167" s="390">
        <v>4429682.8600000003</v>
      </c>
      <c r="K167" s="390">
        <v>4429418.8899999997</v>
      </c>
      <c r="L167" s="392">
        <v>1</v>
      </c>
      <c r="M167" s="274" t="s">
        <v>191</v>
      </c>
      <c r="N167" s="274" t="s">
        <v>191</v>
      </c>
    </row>
    <row r="168" spans="1:14" s="275" customFormat="1" ht="22.8" customHeight="1" x14ac:dyDescent="0.45">
      <c r="A168" s="393" t="s">
        <v>191</v>
      </c>
      <c r="B168" s="383" t="s">
        <v>191</v>
      </c>
      <c r="C168" s="384" t="s">
        <v>191</v>
      </c>
      <c r="D168" s="384" t="s">
        <v>191</v>
      </c>
      <c r="E168" s="385" t="s">
        <v>191</v>
      </c>
      <c r="F168" s="384" t="s">
        <v>191</v>
      </c>
      <c r="G168" s="384" t="s">
        <v>191</v>
      </c>
      <c r="H168" s="383" t="s">
        <v>191</v>
      </c>
      <c r="I168" s="386">
        <v>33130145.539999999</v>
      </c>
      <c r="J168" s="386">
        <v>33130145.539999999</v>
      </c>
      <c r="K168" s="386">
        <v>31962099.390000001</v>
      </c>
      <c r="L168" s="391">
        <v>16</v>
      </c>
      <c r="M168" s="275" t="s">
        <v>191</v>
      </c>
      <c r="N168" s="275" t="s">
        <v>191</v>
      </c>
    </row>
    <row r="169" spans="1:14" s="275" customFormat="1" ht="22.8" customHeight="1" x14ac:dyDescent="0.45">
      <c r="A169" s="393" t="s">
        <v>129</v>
      </c>
      <c r="B169" s="383" t="s">
        <v>191</v>
      </c>
      <c r="C169" s="384" t="s">
        <v>191</v>
      </c>
      <c r="D169" s="384" t="s">
        <v>191</v>
      </c>
      <c r="E169" s="385" t="s">
        <v>191</v>
      </c>
      <c r="F169" s="384" t="s">
        <v>191</v>
      </c>
      <c r="G169" s="384" t="s">
        <v>191</v>
      </c>
      <c r="H169" s="383" t="s">
        <v>191</v>
      </c>
      <c r="I169" s="386" t="s">
        <v>191</v>
      </c>
      <c r="J169" s="386" t="s">
        <v>191</v>
      </c>
      <c r="K169" s="386" t="s">
        <v>191</v>
      </c>
      <c r="L169" s="391" t="s">
        <v>191</v>
      </c>
      <c r="M169" s="275" t="s">
        <v>191</v>
      </c>
      <c r="N169" s="275" t="s">
        <v>191</v>
      </c>
    </row>
    <row r="170" spans="1:14" s="274" customFormat="1" ht="22.8" customHeight="1" x14ac:dyDescent="0.45">
      <c r="A170" s="394" t="s">
        <v>201</v>
      </c>
      <c r="B170" s="387" t="s">
        <v>198</v>
      </c>
      <c r="C170" s="388">
        <v>91.843900000000005</v>
      </c>
      <c r="D170" s="388">
        <v>6.1653000000000002</v>
      </c>
      <c r="E170" s="389" t="s">
        <v>397</v>
      </c>
      <c r="F170" s="388">
        <v>12.25</v>
      </c>
      <c r="G170" s="388">
        <v>12.62515625</v>
      </c>
      <c r="H170" s="387" t="s">
        <v>202</v>
      </c>
      <c r="I170" s="390">
        <v>14975.74</v>
      </c>
      <c r="J170" s="390">
        <v>14975.74</v>
      </c>
      <c r="K170" s="390">
        <v>13754.3</v>
      </c>
      <c r="L170" s="392">
        <v>1</v>
      </c>
      <c r="M170" s="274" t="s">
        <v>191</v>
      </c>
      <c r="N170" s="274" t="s">
        <v>191</v>
      </c>
    </row>
    <row r="171" spans="1:14" s="274" customFormat="1" ht="22.8" customHeight="1" x14ac:dyDescent="0.45">
      <c r="A171" s="394" t="s">
        <v>201</v>
      </c>
      <c r="B171" s="387" t="s">
        <v>198</v>
      </c>
      <c r="C171" s="388">
        <v>91.858099999999993</v>
      </c>
      <c r="D171" s="388">
        <v>6.1653000000000002</v>
      </c>
      <c r="E171" s="389" t="s">
        <v>398</v>
      </c>
      <c r="F171" s="388">
        <v>12.25</v>
      </c>
      <c r="G171" s="388">
        <v>12.62515625</v>
      </c>
      <c r="H171" s="387" t="s">
        <v>202</v>
      </c>
      <c r="I171" s="390">
        <v>26754.3</v>
      </c>
      <c r="J171" s="390">
        <v>26754.3</v>
      </c>
      <c r="K171" s="390">
        <v>24575.99</v>
      </c>
      <c r="L171" s="392">
        <v>1</v>
      </c>
      <c r="M171" s="274" t="s">
        <v>191</v>
      </c>
      <c r="N171" s="274" t="s">
        <v>191</v>
      </c>
    </row>
    <row r="172" spans="1:14" s="275" customFormat="1" ht="22.8" customHeight="1" x14ac:dyDescent="0.45">
      <c r="A172" s="394" t="s">
        <v>201</v>
      </c>
      <c r="B172" s="387" t="s">
        <v>198</v>
      </c>
      <c r="C172" s="388">
        <v>91.942999999999998</v>
      </c>
      <c r="D172" s="388">
        <v>6.1653000000000002</v>
      </c>
      <c r="E172" s="389" t="s">
        <v>399</v>
      </c>
      <c r="F172" s="388">
        <v>12</v>
      </c>
      <c r="G172" s="388">
        <v>12.36</v>
      </c>
      <c r="H172" s="387" t="s">
        <v>202</v>
      </c>
      <c r="I172" s="390">
        <v>103571.95</v>
      </c>
      <c r="J172" s="390">
        <v>103571.95</v>
      </c>
      <c r="K172" s="390">
        <v>95227.18</v>
      </c>
      <c r="L172" s="392">
        <v>2</v>
      </c>
      <c r="M172" s="275" t="s">
        <v>191</v>
      </c>
      <c r="N172" s="275" t="s">
        <v>191</v>
      </c>
    </row>
    <row r="173" spans="1:14" s="275" customFormat="1" ht="22.8" customHeight="1" x14ac:dyDescent="0.45">
      <c r="A173" s="394" t="s">
        <v>201</v>
      </c>
      <c r="B173" s="387" t="s">
        <v>198</v>
      </c>
      <c r="C173" s="388">
        <v>92.037999999999997</v>
      </c>
      <c r="D173" s="388">
        <v>6.1653000000000002</v>
      </c>
      <c r="E173" s="389" t="s">
        <v>400</v>
      </c>
      <c r="F173" s="388">
        <v>12</v>
      </c>
      <c r="G173" s="388">
        <v>12.36</v>
      </c>
      <c r="H173" s="387" t="s">
        <v>202</v>
      </c>
      <c r="I173" s="390">
        <v>33490.93</v>
      </c>
      <c r="J173" s="390">
        <v>33490.93</v>
      </c>
      <c r="K173" s="390">
        <v>30824.37</v>
      </c>
      <c r="L173" s="392">
        <v>1</v>
      </c>
      <c r="M173" s="275" t="s">
        <v>191</v>
      </c>
      <c r="N173" s="275" t="s">
        <v>191</v>
      </c>
    </row>
    <row r="174" spans="1:14" s="274" customFormat="1" ht="22.8" customHeight="1" x14ac:dyDescent="0.45">
      <c r="A174" s="394" t="s">
        <v>201</v>
      </c>
      <c r="B174" s="387" t="s">
        <v>198</v>
      </c>
      <c r="C174" s="388">
        <v>92.853099999999998</v>
      </c>
      <c r="D174" s="388">
        <v>6.1653000000000002</v>
      </c>
      <c r="E174" s="389" t="s">
        <v>401</v>
      </c>
      <c r="F174" s="388">
        <v>11.4</v>
      </c>
      <c r="G174" s="388">
        <v>11.7248999999999</v>
      </c>
      <c r="H174" s="387" t="s">
        <v>202</v>
      </c>
      <c r="I174" s="390">
        <v>361476.07</v>
      </c>
      <c r="J174" s="390">
        <v>361476.07</v>
      </c>
      <c r="K174" s="390">
        <v>335641.59</v>
      </c>
      <c r="L174" s="392">
        <v>1</v>
      </c>
      <c r="M174" s="274" t="s">
        <v>191</v>
      </c>
      <c r="N174" s="274" t="s">
        <v>191</v>
      </c>
    </row>
    <row r="175" spans="1:14" s="275" customFormat="1" ht="22.8" customHeight="1" x14ac:dyDescent="0.45">
      <c r="A175" s="393" t="s">
        <v>191</v>
      </c>
      <c r="B175" s="383" t="s">
        <v>191</v>
      </c>
      <c r="C175" s="384" t="s">
        <v>191</v>
      </c>
      <c r="D175" s="384" t="s">
        <v>191</v>
      </c>
      <c r="E175" s="385" t="s">
        <v>191</v>
      </c>
      <c r="F175" s="384" t="s">
        <v>191</v>
      </c>
      <c r="G175" s="384" t="s">
        <v>191</v>
      </c>
      <c r="H175" s="383" t="s">
        <v>191</v>
      </c>
      <c r="I175" s="386">
        <v>540268.99</v>
      </c>
      <c r="J175" s="386">
        <v>540268.99</v>
      </c>
      <c r="K175" s="386">
        <v>500023.43</v>
      </c>
      <c r="L175" s="391">
        <v>6</v>
      </c>
      <c r="M175" s="275" t="s">
        <v>191</v>
      </c>
      <c r="N175" s="275" t="s">
        <v>191</v>
      </c>
    </row>
    <row r="176" spans="1:14" s="275" customFormat="1" ht="22.8" customHeight="1" x14ac:dyDescent="0.45">
      <c r="A176" s="393" t="s">
        <v>130</v>
      </c>
      <c r="B176" s="383" t="s">
        <v>191</v>
      </c>
      <c r="C176" s="384" t="s">
        <v>191</v>
      </c>
      <c r="D176" s="384" t="s">
        <v>191</v>
      </c>
      <c r="E176" s="385" t="s">
        <v>191</v>
      </c>
      <c r="F176" s="384" t="s">
        <v>191</v>
      </c>
      <c r="G176" s="384" t="s">
        <v>191</v>
      </c>
      <c r="H176" s="383" t="s">
        <v>191</v>
      </c>
      <c r="I176" s="386" t="s">
        <v>191</v>
      </c>
      <c r="J176" s="386" t="s">
        <v>191</v>
      </c>
      <c r="K176" s="386" t="s">
        <v>191</v>
      </c>
      <c r="L176" s="391" t="s">
        <v>191</v>
      </c>
      <c r="M176" s="275" t="s">
        <v>191</v>
      </c>
      <c r="N176" s="275" t="s">
        <v>191</v>
      </c>
    </row>
    <row r="177" spans="1:14" s="274" customFormat="1" ht="22.8" customHeight="1" x14ac:dyDescent="0.45">
      <c r="A177" s="394" t="s">
        <v>201</v>
      </c>
      <c r="B177" s="387" t="s">
        <v>198</v>
      </c>
      <c r="C177" s="388">
        <v>66.493799999999993</v>
      </c>
      <c r="D177" s="388">
        <v>5.36</v>
      </c>
      <c r="E177" s="389" t="s">
        <v>402</v>
      </c>
      <c r="F177" s="388">
        <v>15</v>
      </c>
      <c r="G177" s="388">
        <v>16.0754517722998</v>
      </c>
      <c r="H177" s="387" t="s">
        <v>202</v>
      </c>
      <c r="I177" s="390">
        <v>12510</v>
      </c>
      <c r="J177" s="390">
        <v>12510</v>
      </c>
      <c r="K177" s="390">
        <v>8318.3799999999992</v>
      </c>
      <c r="L177" s="392">
        <v>1</v>
      </c>
      <c r="M177" s="274" t="s">
        <v>191</v>
      </c>
      <c r="N177" s="274" t="s">
        <v>191</v>
      </c>
    </row>
    <row r="178" spans="1:14" s="274" customFormat="1" ht="22.8" customHeight="1" x14ac:dyDescent="0.45">
      <c r="A178" s="394" t="s">
        <v>201</v>
      </c>
      <c r="B178" s="387" t="s">
        <v>198</v>
      </c>
      <c r="C178" s="388">
        <v>67.5548</v>
      </c>
      <c r="D178" s="388">
        <v>6.21</v>
      </c>
      <c r="E178" s="389" t="s">
        <v>366</v>
      </c>
      <c r="F178" s="388">
        <v>14</v>
      </c>
      <c r="G178" s="388">
        <v>14.9342029207157</v>
      </c>
      <c r="H178" s="387" t="s">
        <v>202</v>
      </c>
      <c r="I178" s="390">
        <v>5240</v>
      </c>
      <c r="J178" s="390">
        <v>5240</v>
      </c>
      <c r="K178" s="390">
        <v>3539.87</v>
      </c>
      <c r="L178" s="392">
        <v>1</v>
      </c>
      <c r="M178" s="274" t="s">
        <v>191</v>
      </c>
      <c r="N178" s="274" t="s">
        <v>191</v>
      </c>
    </row>
    <row r="179" spans="1:14" s="274" customFormat="1" ht="22.8" customHeight="1" x14ac:dyDescent="0.45">
      <c r="A179" s="394" t="s">
        <v>201</v>
      </c>
      <c r="B179" s="387" t="s">
        <v>198</v>
      </c>
      <c r="C179" s="388">
        <v>69.2089</v>
      </c>
      <c r="D179" s="388">
        <v>5.36</v>
      </c>
      <c r="E179" s="389" t="s">
        <v>403</v>
      </c>
      <c r="F179" s="388">
        <v>14.5</v>
      </c>
      <c r="G179" s="388">
        <v>15.503535280398401</v>
      </c>
      <c r="H179" s="387" t="s">
        <v>202</v>
      </c>
      <c r="I179" s="390">
        <v>1300</v>
      </c>
      <c r="J179" s="390">
        <v>1300</v>
      </c>
      <c r="K179" s="390">
        <v>899.72</v>
      </c>
      <c r="L179" s="392">
        <v>1</v>
      </c>
      <c r="M179" s="274" t="s">
        <v>191</v>
      </c>
      <c r="N179" s="274" t="s">
        <v>191</v>
      </c>
    </row>
    <row r="180" spans="1:14" s="274" customFormat="1" ht="22.8" customHeight="1" x14ac:dyDescent="0.45">
      <c r="A180" s="394" t="s">
        <v>201</v>
      </c>
      <c r="B180" s="387" t="s">
        <v>198</v>
      </c>
      <c r="C180" s="388">
        <v>69.397999999999996</v>
      </c>
      <c r="D180" s="388">
        <v>5.36</v>
      </c>
      <c r="E180" s="389" t="s">
        <v>404</v>
      </c>
      <c r="F180" s="388">
        <v>14</v>
      </c>
      <c r="G180" s="388">
        <v>14.9342029207157</v>
      </c>
      <c r="H180" s="387" t="s">
        <v>202</v>
      </c>
      <c r="I180" s="390">
        <v>33100</v>
      </c>
      <c r="J180" s="390">
        <v>33100</v>
      </c>
      <c r="K180" s="390">
        <v>22970.75</v>
      </c>
      <c r="L180" s="392">
        <v>1</v>
      </c>
      <c r="M180" s="274" t="s">
        <v>191</v>
      </c>
      <c r="N180" s="274" t="s">
        <v>191</v>
      </c>
    </row>
    <row r="181" spans="1:14" s="274" customFormat="1" ht="22.8" customHeight="1" x14ac:dyDescent="0.45">
      <c r="A181" s="394" t="s">
        <v>201</v>
      </c>
      <c r="B181" s="387" t="s">
        <v>198</v>
      </c>
      <c r="C181" s="388">
        <v>70.732699999999994</v>
      </c>
      <c r="D181" s="388">
        <v>5.36</v>
      </c>
      <c r="E181" s="389" t="s">
        <v>405</v>
      </c>
      <c r="F181" s="388">
        <v>13.5</v>
      </c>
      <c r="G181" s="388">
        <v>14.3674440742746</v>
      </c>
      <c r="H181" s="387" t="s">
        <v>202</v>
      </c>
      <c r="I181" s="390">
        <v>4000</v>
      </c>
      <c r="J181" s="390">
        <v>4000</v>
      </c>
      <c r="K181" s="390">
        <v>2829.31</v>
      </c>
      <c r="L181" s="392">
        <v>1</v>
      </c>
      <c r="M181" s="274" t="s">
        <v>191</v>
      </c>
      <c r="N181" s="274" t="s">
        <v>191</v>
      </c>
    </row>
    <row r="182" spans="1:14" s="274" customFormat="1" ht="22.8" customHeight="1" x14ac:dyDescent="0.45">
      <c r="A182" s="394" t="s">
        <v>201</v>
      </c>
      <c r="B182" s="387" t="s">
        <v>198</v>
      </c>
      <c r="C182" s="388">
        <v>70.837599999999995</v>
      </c>
      <c r="D182" s="388">
        <v>5.36</v>
      </c>
      <c r="E182" s="389" t="s">
        <v>406</v>
      </c>
      <c r="F182" s="388">
        <v>14</v>
      </c>
      <c r="G182" s="388">
        <v>14.9342029207157</v>
      </c>
      <c r="H182" s="387" t="s">
        <v>202</v>
      </c>
      <c r="I182" s="390">
        <v>4632.5</v>
      </c>
      <c r="J182" s="390">
        <v>4632.5</v>
      </c>
      <c r="K182" s="390">
        <v>3281.55</v>
      </c>
      <c r="L182" s="392">
        <v>1</v>
      </c>
      <c r="M182" s="274" t="s">
        <v>191</v>
      </c>
      <c r="N182" s="274" t="s">
        <v>191</v>
      </c>
    </row>
    <row r="183" spans="1:14" s="274" customFormat="1" ht="22.8" customHeight="1" x14ac:dyDescent="0.45">
      <c r="A183" s="394" t="s">
        <v>201</v>
      </c>
      <c r="B183" s="387" t="s">
        <v>198</v>
      </c>
      <c r="C183" s="388">
        <v>70.880899999999997</v>
      </c>
      <c r="D183" s="388">
        <v>6.21</v>
      </c>
      <c r="E183" s="389" t="s">
        <v>407</v>
      </c>
      <c r="F183" s="388">
        <v>13</v>
      </c>
      <c r="G183" s="388">
        <v>13.8032481613877</v>
      </c>
      <c r="H183" s="387" t="s">
        <v>202</v>
      </c>
      <c r="I183" s="390">
        <v>19790</v>
      </c>
      <c r="J183" s="390">
        <v>19790</v>
      </c>
      <c r="K183" s="390">
        <v>14027.33</v>
      </c>
      <c r="L183" s="392">
        <v>1</v>
      </c>
      <c r="M183" s="274" t="s">
        <v>191</v>
      </c>
      <c r="N183" s="274" t="s">
        <v>191</v>
      </c>
    </row>
    <row r="184" spans="1:14" s="274" customFormat="1" ht="22.8" customHeight="1" x14ac:dyDescent="0.45">
      <c r="A184" s="394" t="s">
        <v>201</v>
      </c>
      <c r="B184" s="387" t="s">
        <v>198</v>
      </c>
      <c r="C184" s="388">
        <v>72.300799999999995</v>
      </c>
      <c r="D184" s="388">
        <v>5.36</v>
      </c>
      <c r="E184" s="389" t="s">
        <v>408</v>
      </c>
      <c r="F184" s="388">
        <v>13</v>
      </c>
      <c r="G184" s="388">
        <v>13.8032481613877</v>
      </c>
      <c r="H184" s="387" t="s">
        <v>202</v>
      </c>
      <c r="I184" s="390">
        <v>3882</v>
      </c>
      <c r="J184" s="390">
        <v>3882</v>
      </c>
      <c r="K184" s="390">
        <v>2806.72</v>
      </c>
      <c r="L184" s="392">
        <v>1</v>
      </c>
      <c r="M184" s="274" t="s">
        <v>191</v>
      </c>
      <c r="N184" s="274" t="s">
        <v>191</v>
      </c>
    </row>
    <row r="185" spans="1:14" s="274" customFormat="1" ht="22.8" customHeight="1" x14ac:dyDescent="0.45">
      <c r="A185" s="394" t="s">
        <v>201</v>
      </c>
      <c r="B185" s="387" t="s">
        <v>198</v>
      </c>
      <c r="C185" s="388">
        <v>74.444699999999997</v>
      </c>
      <c r="D185" s="388">
        <v>5.07</v>
      </c>
      <c r="E185" s="389" t="s">
        <v>409</v>
      </c>
      <c r="F185" s="388">
        <v>13.5</v>
      </c>
      <c r="G185" s="388">
        <v>14.3674440742746</v>
      </c>
      <c r="H185" s="387" t="s">
        <v>202</v>
      </c>
      <c r="I185" s="390">
        <v>51772.5</v>
      </c>
      <c r="J185" s="390">
        <v>51772.5</v>
      </c>
      <c r="K185" s="390">
        <v>38541.89</v>
      </c>
      <c r="L185" s="392">
        <v>1</v>
      </c>
      <c r="M185" s="274" t="s">
        <v>191</v>
      </c>
      <c r="N185" s="274" t="s">
        <v>191</v>
      </c>
    </row>
    <row r="186" spans="1:14" s="274" customFormat="1" ht="22.8" customHeight="1" x14ac:dyDescent="0.45">
      <c r="A186" s="394" t="s">
        <v>201</v>
      </c>
      <c r="B186" s="387" t="s">
        <v>198</v>
      </c>
      <c r="C186" s="388">
        <v>75.819900000000004</v>
      </c>
      <c r="D186" s="388">
        <v>5.07</v>
      </c>
      <c r="E186" s="389" t="s">
        <v>410</v>
      </c>
      <c r="F186" s="388">
        <v>13</v>
      </c>
      <c r="G186" s="388">
        <v>13.8032481613877</v>
      </c>
      <c r="H186" s="387" t="s">
        <v>202</v>
      </c>
      <c r="I186" s="390">
        <v>53100</v>
      </c>
      <c r="J186" s="390">
        <v>53100</v>
      </c>
      <c r="K186" s="390">
        <v>40260.39</v>
      </c>
      <c r="L186" s="392">
        <v>1</v>
      </c>
      <c r="M186" s="274" t="s">
        <v>191</v>
      </c>
      <c r="N186" s="274" t="s">
        <v>191</v>
      </c>
    </row>
    <row r="187" spans="1:14" s="274" customFormat="1" ht="22.8" customHeight="1" x14ac:dyDescent="0.45">
      <c r="A187" s="394" t="s">
        <v>201</v>
      </c>
      <c r="B187" s="387" t="s">
        <v>198</v>
      </c>
      <c r="C187" s="388">
        <v>76.565899999999999</v>
      </c>
      <c r="D187" s="388">
        <v>5.07</v>
      </c>
      <c r="E187" s="389" t="s">
        <v>411</v>
      </c>
      <c r="F187" s="388">
        <v>12.75</v>
      </c>
      <c r="G187" s="388">
        <v>13.522108009586301</v>
      </c>
      <c r="H187" s="387" t="s">
        <v>202</v>
      </c>
      <c r="I187" s="390">
        <v>17300</v>
      </c>
      <c r="J187" s="390">
        <v>17300</v>
      </c>
      <c r="K187" s="390">
        <v>13245.9</v>
      </c>
      <c r="L187" s="392">
        <v>1</v>
      </c>
      <c r="M187" s="274" t="s">
        <v>191</v>
      </c>
      <c r="N187" s="274" t="s">
        <v>191</v>
      </c>
    </row>
    <row r="188" spans="1:14" s="274" customFormat="1" ht="22.8" customHeight="1" x14ac:dyDescent="0.45">
      <c r="A188" s="394" t="s">
        <v>201</v>
      </c>
      <c r="B188" s="387" t="s">
        <v>198</v>
      </c>
      <c r="C188" s="388">
        <v>77.125</v>
      </c>
      <c r="D188" s="388">
        <v>5.07</v>
      </c>
      <c r="E188" s="389" t="s">
        <v>260</v>
      </c>
      <c r="F188" s="388">
        <v>13</v>
      </c>
      <c r="G188" s="388">
        <v>13.8032481613877</v>
      </c>
      <c r="H188" s="387" t="s">
        <v>202</v>
      </c>
      <c r="I188" s="390">
        <v>40710</v>
      </c>
      <c r="J188" s="390">
        <v>40710</v>
      </c>
      <c r="K188" s="390">
        <v>31397.61</v>
      </c>
      <c r="L188" s="392">
        <v>1</v>
      </c>
      <c r="M188" s="274" t="s">
        <v>191</v>
      </c>
      <c r="N188" s="274" t="s">
        <v>191</v>
      </c>
    </row>
    <row r="189" spans="1:14" s="274" customFormat="1" ht="22.8" customHeight="1" x14ac:dyDescent="0.45">
      <c r="A189" s="394" t="s">
        <v>201</v>
      </c>
      <c r="B189" s="387" t="s">
        <v>198</v>
      </c>
      <c r="C189" s="388">
        <v>77.234700000000004</v>
      </c>
      <c r="D189" s="388">
        <v>5.07</v>
      </c>
      <c r="E189" s="389" t="s">
        <v>412</v>
      </c>
      <c r="F189" s="388">
        <v>13</v>
      </c>
      <c r="G189" s="388">
        <v>13.8032481613877</v>
      </c>
      <c r="H189" s="387" t="s">
        <v>202</v>
      </c>
      <c r="I189" s="390">
        <v>62362.5</v>
      </c>
      <c r="J189" s="390">
        <v>62362.5</v>
      </c>
      <c r="K189" s="390">
        <v>48165.5</v>
      </c>
      <c r="L189" s="392">
        <v>2</v>
      </c>
      <c r="M189" s="274" t="s">
        <v>191</v>
      </c>
      <c r="N189" s="274" t="s">
        <v>191</v>
      </c>
    </row>
    <row r="190" spans="1:14" s="274" customFormat="1" ht="22.8" customHeight="1" x14ac:dyDescent="0.45">
      <c r="A190" s="394" t="s">
        <v>201</v>
      </c>
      <c r="B190" s="387" t="s">
        <v>198</v>
      </c>
      <c r="C190" s="388">
        <v>81.555800000000005</v>
      </c>
      <c r="D190" s="388">
        <v>4.71</v>
      </c>
      <c r="E190" s="389" t="s">
        <v>413</v>
      </c>
      <c r="F190" s="388">
        <v>12.3</v>
      </c>
      <c r="G190" s="388">
        <v>13.0176595499871</v>
      </c>
      <c r="H190" s="387" t="s">
        <v>202</v>
      </c>
      <c r="I190" s="390">
        <v>9552</v>
      </c>
      <c r="J190" s="390">
        <v>9552</v>
      </c>
      <c r="K190" s="390">
        <v>7790.21</v>
      </c>
      <c r="L190" s="392">
        <v>1</v>
      </c>
      <c r="M190" s="274" t="s">
        <v>191</v>
      </c>
      <c r="N190" s="274" t="s">
        <v>191</v>
      </c>
    </row>
    <row r="191" spans="1:14" s="274" customFormat="1" ht="22.8" customHeight="1" x14ac:dyDescent="0.45">
      <c r="A191" s="394" t="s">
        <v>201</v>
      </c>
      <c r="B191" s="387" t="s">
        <v>198</v>
      </c>
      <c r="C191" s="388">
        <v>85.934600000000003</v>
      </c>
      <c r="D191" s="388">
        <v>4.3</v>
      </c>
      <c r="E191" s="389" t="s">
        <v>414</v>
      </c>
      <c r="F191" s="388">
        <v>12.5</v>
      </c>
      <c r="G191" s="388">
        <v>13.2416046415276</v>
      </c>
      <c r="H191" s="387" t="s">
        <v>202</v>
      </c>
      <c r="I191" s="390">
        <v>47642.5</v>
      </c>
      <c r="J191" s="390">
        <v>47642.5</v>
      </c>
      <c r="K191" s="390">
        <v>40941.370000000003</v>
      </c>
      <c r="L191" s="392">
        <v>1</v>
      </c>
      <c r="M191" s="274" t="s">
        <v>191</v>
      </c>
      <c r="N191" s="274" t="s">
        <v>191</v>
      </c>
    </row>
    <row r="192" spans="1:14" s="275" customFormat="1" ht="22.8" customHeight="1" x14ac:dyDescent="0.45">
      <c r="A192" s="393" t="s">
        <v>191</v>
      </c>
      <c r="B192" s="383" t="s">
        <v>191</v>
      </c>
      <c r="C192" s="384" t="s">
        <v>191</v>
      </c>
      <c r="D192" s="384" t="s">
        <v>191</v>
      </c>
      <c r="E192" s="385" t="s">
        <v>191</v>
      </c>
      <c r="F192" s="384" t="s">
        <v>191</v>
      </c>
      <c r="G192" s="384" t="s">
        <v>191</v>
      </c>
      <c r="H192" s="383" t="s">
        <v>191</v>
      </c>
      <c r="I192" s="386">
        <v>366894</v>
      </c>
      <c r="J192" s="386">
        <v>366894</v>
      </c>
      <c r="K192" s="386">
        <v>279016.5</v>
      </c>
      <c r="L192" s="391">
        <v>16</v>
      </c>
      <c r="M192" s="275" t="s">
        <v>191</v>
      </c>
      <c r="N192" s="275" t="s">
        <v>191</v>
      </c>
    </row>
    <row r="193" spans="1:14" s="275" customFormat="1" ht="22.8" customHeight="1" x14ac:dyDescent="0.45">
      <c r="A193" s="393" t="s">
        <v>131</v>
      </c>
      <c r="B193" s="383" t="s">
        <v>191</v>
      </c>
      <c r="C193" s="384" t="s">
        <v>191</v>
      </c>
      <c r="D193" s="384" t="s">
        <v>191</v>
      </c>
      <c r="E193" s="385" t="s">
        <v>191</v>
      </c>
      <c r="F193" s="384" t="s">
        <v>191</v>
      </c>
      <c r="G193" s="384" t="s">
        <v>191</v>
      </c>
      <c r="H193" s="383" t="s">
        <v>191</v>
      </c>
      <c r="I193" s="386" t="s">
        <v>191</v>
      </c>
      <c r="J193" s="386" t="s">
        <v>191</v>
      </c>
      <c r="K193" s="386" t="s">
        <v>191</v>
      </c>
      <c r="L193" s="391" t="s">
        <v>191</v>
      </c>
      <c r="M193" s="275" t="s">
        <v>191</v>
      </c>
      <c r="N193" s="275" t="s">
        <v>191</v>
      </c>
    </row>
    <row r="194" spans="1:14" s="275" customFormat="1" ht="22.8" customHeight="1" x14ac:dyDescent="0.45">
      <c r="A194" s="394" t="s">
        <v>415</v>
      </c>
      <c r="B194" s="387" t="s">
        <v>198</v>
      </c>
      <c r="C194" s="388">
        <v>100</v>
      </c>
      <c r="D194" s="388">
        <v>8.5</v>
      </c>
      <c r="E194" s="389" t="s">
        <v>283</v>
      </c>
      <c r="F194" s="388">
        <v>8.5</v>
      </c>
      <c r="G194" s="388">
        <v>8.7960904581715003</v>
      </c>
      <c r="H194" s="387" t="s">
        <v>200</v>
      </c>
      <c r="I194" s="390">
        <v>406611.11</v>
      </c>
      <c r="J194" s="390">
        <v>400000</v>
      </c>
      <c r="K194" s="390">
        <v>400000</v>
      </c>
      <c r="L194" s="392">
        <v>1</v>
      </c>
      <c r="M194" s="275" t="s">
        <v>191</v>
      </c>
      <c r="N194" s="275" t="s">
        <v>191</v>
      </c>
    </row>
    <row r="195" spans="1:14" s="275" customFormat="1" ht="22.8" customHeight="1" x14ac:dyDescent="0.45">
      <c r="A195" s="394" t="s">
        <v>415</v>
      </c>
      <c r="B195" s="387" t="s">
        <v>198</v>
      </c>
      <c r="C195" s="388">
        <v>100</v>
      </c>
      <c r="D195" s="388">
        <v>8.6</v>
      </c>
      <c r="E195" s="389" t="s">
        <v>226</v>
      </c>
      <c r="F195" s="388">
        <v>8.6</v>
      </c>
      <c r="G195" s="388">
        <v>8.8661608864510004</v>
      </c>
      <c r="H195" s="387" t="s">
        <v>200</v>
      </c>
      <c r="I195" s="390">
        <v>256211.11</v>
      </c>
      <c r="J195" s="390">
        <v>250000</v>
      </c>
      <c r="K195" s="390">
        <v>250000</v>
      </c>
      <c r="L195" s="392">
        <v>1</v>
      </c>
      <c r="M195" s="275" t="s">
        <v>191</v>
      </c>
      <c r="N195" s="275" t="s">
        <v>191</v>
      </c>
    </row>
    <row r="196" spans="1:14" s="274" customFormat="1" ht="22.8" customHeight="1" x14ac:dyDescent="0.45">
      <c r="A196" s="394" t="s">
        <v>416</v>
      </c>
      <c r="B196" s="387" t="s">
        <v>198</v>
      </c>
      <c r="C196" s="388">
        <v>100</v>
      </c>
      <c r="D196" s="388">
        <v>9</v>
      </c>
      <c r="E196" s="389" t="s">
        <v>283</v>
      </c>
      <c r="F196" s="388">
        <v>9</v>
      </c>
      <c r="G196" s="388">
        <v>9.3322875486088996</v>
      </c>
      <c r="H196" s="387" t="s">
        <v>200</v>
      </c>
      <c r="I196" s="390">
        <v>1221000</v>
      </c>
      <c r="J196" s="390">
        <v>1200000</v>
      </c>
      <c r="K196" s="390">
        <v>1200000</v>
      </c>
      <c r="L196" s="392">
        <v>1</v>
      </c>
      <c r="M196" s="274" t="s">
        <v>191</v>
      </c>
      <c r="N196" s="274" t="s">
        <v>191</v>
      </c>
    </row>
    <row r="197" spans="1:14" s="274" customFormat="1" ht="22.8" customHeight="1" x14ac:dyDescent="0.45">
      <c r="A197" s="394" t="s">
        <v>416</v>
      </c>
      <c r="B197" s="387" t="s">
        <v>198</v>
      </c>
      <c r="C197" s="388">
        <v>100</v>
      </c>
      <c r="D197" s="388">
        <v>9.1</v>
      </c>
      <c r="E197" s="389" t="s">
        <v>226</v>
      </c>
      <c r="F197" s="388">
        <v>9.1</v>
      </c>
      <c r="G197" s="388">
        <v>9.3982179180699994</v>
      </c>
      <c r="H197" s="387" t="s">
        <v>200</v>
      </c>
      <c r="I197" s="390">
        <v>1026288.89</v>
      </c>
      <c r="J197" s="390">
        <v>1000000</v>
      </c>
      <c r="K197" s="390">
        <v>1000000</v>
      </c>
      <c r="L197" s="392">
        <v>1</v>
      </c>
      <c r="M197" s="274" t="s">
        <v>191</v>
      </c>
      <c r="N197" s="274" t="s">
        <v>191</v>
      </c>
    </row>
    <row r="198" spans="1:14" s="274" customFormat="1" ht="22.8" customHeight="1" x14ac:dyDescent="0.45">
      <c r="A198" s="394" t="s">
        <v>417</v>
      </c>
      <c r="B198" s="387" t="s">
        <v>198</v>
      </c>
      <c r="C198" s="388">
        <v>100</v>
      </c>
      <c r="D198" s="388">
        <v>9</v>
      </c>
      <c r="E198" s="389" t="s">
        <v>229</v>
      </c>
      <c r="F198" s="388">
        <v>9</v>
      </c>
      <c r="G198" s="388">
        <v>8.9945408833032001</v>
      </c>
      <c r="H198" s="387" t="s">
        <v>200</v>
      </c>
      <c r="I198" s="390">
        <v>196425</v>
      </c>
      <c r="J198" s="390">
        <v>180000</v>
      </c>
      <c r="K198" s="390">
        <v>180000</v>
      </c>
      <c r="L198" s="392">
        <v>1</v>
      </c>
      <c r="M198" s="274" t="s">
        <v>191</v>
      </c>
      <c r="N198" s="274" t="s">
        <v>191</v>
      </c>
    </row>
    <row r="199" spans="1:14" s="274" customFormat="1" ht="22.8" customHeight="1" x14ac:dyDescent="0.45">
      <c r="A199" s="394" t="s">
        <v>417</v>
      </c>
      <c r="B199" s="387" t="s">
        <v>198</v>
      </c>
      <c r="C199" s="388">
        <v>100</v>
      </c>
      <c r="D199" s="388">
        <v>9.5</v>
      </c>
      <c r="E199" s="389" t="s">
        <v>245</v>
      </c>
      <c r="F199" s="388">
        <v>9.5</v>
      </c>
      <c r="G199" s="388">
        <v>9.4951410008728008</v>
      </c>
      <c r="H199" s="387" t="s">
        <v>200</v>
      </c>
      <c r="I199" s="390">
        <v>32881.67</v>
      </c>
      <c r="J199" s="390">
        <v>30000</v>
      </c>
      <c r="K199" s="390">
        <v>30000</v>
      </c>
      <c r="L199" s="392">
        <v>1</v>
      </c>
      <c r="M199" s="274" t="s">
        <v>191</v>
      </c>
      <c r="N199" s="274" t="s">
        <v>191</v>
      </c>
    </row>
    <row r="200" spans="1:14" s="274" customFormat="1" ht="22.8" customHeight="1" x14ac:dyDescent="0.45">
      <c r="A200" s="394" t="s">
        <v>417</v>
      </c>
      <c r="B200" s="387" t="s">
        <v>198</v>
      </c>
      <c r="C200" s="388">
        <v>100</v>
      </c>
      <c r="D200" s="388">
        <v>9.5</v>
      </c>
      <c r="E200" s="389" t="s">
        <v>229</v>
      </c>
      <c r="F200" s="388">
        <v>9.5</v>
      </c>
      <c r="G200" s="388">
        <v>9.4939272670070007</v>
      </c>
      <c r="H200" s="387" t="s">
        <v>200</v>
      </c>
      <c r="I200" s="390">
        <v>197337.5</v>
      </c>
      <c r="J200" s="390">
        <v>180000</v>
      </c>
      <c r="K200" s="390">
        <v>180000</v>
      </c>
      <c r="L200" s="392">
        <v>1</v>
      </c>
      <c r="M200" s="274" t="s">
        <v>191</v>
      </c>
      <c r="N200" s="274" t="s">
        <v>191</v>
      </c>
    </row>
    <row r="201" spans="1:14" s="274" customFormat="1" ht="22.8" customHeight="1" x14ac:dyDescent="0.45">
      <c r="A201" s="394" t="s">
        <v>417</v>
      </c>
      <c r="B201" s="387" t="s">
        <v>198</v>
      </c>
      <c r="C201" s="388">
        <v>100</v>
      </c>
      <c r="D201" s="388">
        <v>9.75</v>
      </c>
      <c r="E201" s="389" t="s">
        <v>284</v>
      </c>
      <c r="F201" s="388">
        <v>9.75</v>
      </c>
      <c r="G201" s="388">
        <v>10.109497896405101</v>
      </c>
      <c r="H201" s="387" t="s">
        <v>200</v>
      </c>
      <c r="I201" s="390">
        <v>122990</v>
      </c>
      <c r="J201" s="390">
        <v>120000</v>
      </c>
      <c r="K201" s="390">
        <v>120000</v>
      </c>
      <c r="L201" s="392">
        <v>1</v>
      </c>
      <c r="M201" s="274" t="s">
        <v>191</v>
      </c>
      <c r="N201" s="274" t="s">
        <v>191</v>
      </c>
    </row>
    <row r="202" spans="1:14" s="274" customFormat="1" ht="22.8" customHeight="1" x14ac:dyDescent="0.45">
      <c r="A202" s="394" t="s">
        <v>417</v>
      </c>
      <c r="B202" s="387" t="s">
        <v>198</v>
      </c>
      <c r="C202" s="388">
        <v>100</v>
      </c>
      <c r="D202" s="388">
        <v>10</v>
      </c>
      <c r="E202" s="389" t="s">
        <v>216</v>
      </c>
      <c r="F202" s="388">
        <v>10</v>
      </c>
      <c r="G202" s="388">
        <v>10.2485656455552</v>
      </c>
      <c r="H202" s="387" t="s">
        <v>200</v>
      </c>
      <c r="I202" s="390">
        <v>294077.78000000003</v>
      </c>
      <c r="J202" s="390">
        <v>280000</v>
      </c>
      <c r="K202" s="390">
        <v>280000</v>
      </c>
      <c r="L202" s="392">
        <v>3</v>
      </c>
      <c r="M202" s="274" t="s">
        <v>191</v>
      </c>
      <c r="N202" s="274" t="s">
        <v>191</v>
      </c>
    </row>
    <row r="203" spans="1:14" s="274" customFormat="1" ht="22.8" customHeight="1" x14ac:dyDescent="0.45">
      <c r="A203" s="394" t="s">
        <v>418</v>
      </c>
      <c r="B203" s="387" t="s">
        <v>198</v>
      </c>
      <c r="C203" s="388">
        <v>100</v>
      </c>
      <c r="D203" s="388">
        <v>2.7315999999999998</v>
      </c>
      <c r="E203" s="389" t="s">
        <v>212</v>
      </c>
      <c r="F203" s="388">
        <v>2.7315999999999998</v>
      </c>
      <c r="G203" s="388">
        <v>2.750044968938</v>
      </c>
      <c r="H203" s="387" t="s">
        <v>200</v>
      </c>
      <c r="I203" s="390">
        <v>5069048.78</v>
      </c>
      <c r="J203" s="390">
        <v>5000000</v>
      </c>
      <c r="K203" s="390">
        <v>5000000</v>
      </c>
      <c r="L203" s="392">
        <v>1</v>
      </c>
      <c r="M203" s="274" t="s">
        <v>191</v>
      </c>
      <c r="N203" s="274" t="s">
        <v>191</v>
      </c>
    </row>
    <row r="204" spans="1:14" s="274" customFormat="1" ht="22.8" customHeight="1" x14ac:dyDescent="0.45">
      <c r="A204" s="394" t="s">
        <v>418</v>
      </c>
      <c r="B204" s="387" t="s">
        <v>198</v>
      </c>
      <c r="C204" s="388">
        <v>100</v>
      </c>
      <c r="D204" s="388">
        <v>3.2503000000000002</v>
      </c>
      <c r="E204" s="389" t="s">
        <v>214</v>
      </c>
      <c r="F204" s="388">
        <v>3.2503000000000002</v>
      </c>
      <c r="G204" s="388">
        <v>3.2500097061234001</v>
      </c>
      <c r="H204" s="387" t="s">
        <v>200</v>
      </c>
      <c r="I204" s="390">
        <v>3098050.72</v>
      </c>
      <c r="J204" s="390">
        <v>3000000</v>
      </c>
      <c r="K204" s="390">
        <v>3000000</v>
      </c>
      <c r="L204" s="392">
        <v>1</v>
      </c>
      <c r="M204" s="274" t="s">
        <v>191</v>
      </c>
      <c r="N204" s="274" t="s">
        <v>191</v>
      </c>
    </row>
    <row r="205" spans="1:14" s="274" customFormat="1" ht="22.8" customHeight="1" x14ac:dyDescent="0.45">
      <c r="A205" s="394" t="s">
        <v>418</v>
      </c>
      <c r="B205" s="387" t="s">
        <v>198</v>
      </c>
      <c r="C205" s="388">
        <v>100</v>
      </c>
      <c r="D205" s="388">
        <v>3.2507000000000001</v>
      </c>
      <c r="E205" s="389" t="s">
        <v>229</v>
      </c>
      <c r="F205" s="388">
        <v>3.2507000000000001</v>
      </c>
      <c r="G205" s="388">
        <v>3.2499742164234</v>
      </c>
      <c r="H205" s="387" t="s">
        <v>200</v>
      </c>
      <c r="I205" s="390">
        <v>2065916.97</v>
      </c>
      <c r="J205" s="390">
        <v>2000000</v>
      </c>
      <c r="K205" s="390">
        <v>2000000</v>
      </c>
      <c r="L205" s="392">
        <v>1</v>
      </c>
      <c r="M205" s="274" t="s">
        <v>191</v>
      </c>
      <c r="N205" s="274" t="s">
        <v>191</v>
      </c>
    </row>
    <row r="206" spans="1:14" s="274" customFormat="1" ht="22.8" customHeight="1" x14ac:dyDescent="0.45">
      <c r="A206" s="394" t="s">
        <v>419</v>
      </c>
      <c r="B206" s="387" t="s">
        <v>198</v>
      </c>
      <c r="C206" s="388">
        <v>100</v>
      </c>
      <c r="D206" s="388">
        <v>2.7315</v>
      </c>
      <c r="E206" s="389" t="s">
        <v>212</v>
      </c>
      <c r="F206" s="388">
        <v>2.7315</v>
      </c>
      <c r="G206" s="388">
        <v>2.7499436185422002</v>
      </c>
      <c r="H206" s="387" t="s">
        <v>200</v>
      </c>
      <c r="I206" s="390">
        <v>10138092.5</v>
      </c>
      <c r="J206" s="390">
        <v>10000000</v>
      </c>
      <c r="K206" s="390">
        <v>10000000</v>
      </c>
      <c r="L206" s="392">
        <v>1</v>
      </c>
      <c r="M206" s="274" t="s">
        <v>191</v>
      </c>
      <c r="N206" s="274" t="s">
        <v>191</v>
      </c>
    </row>
    <row r="207" spans="1:14" s="274" customFormat="1" ht="22.8" customHeight="1" x14ac:dyDescent="0.45">
      <c r="A207" s="394" t="s">
        <v>420</v>
      </c>
      <c r="B207" s="387" t="s">
        <v>198</v>
      </c>
      <c r="C207" s="388">
        <v>99.936199999999999</v>
      </c>
      <c r="D207" s="388">
        <v>9.5</v>
      </c>
      <c r="E207" s="389" t="s">
        <v>421</v>
      </c>
      <c r="F207" s="388">
        <v>9.5</v>
      </c>
      <c r="G207" s="388">
        <v>9.5341961720297004</v>
      </c>
      <c r="H207" s="387" t="s">
        <v>200</v>
      </c>
      <c r="I207" s="390">
        <v>109552.78</v>
      </c>
      <c r="J207" s="390">
        <v>100000</v>
      </c>
      <c r="K207" s="390">
        <v>99936.23</v>
      </c>
      <c r="L207" s="392">
        <v>1</v>
      </c>
      <c r="M207" s="274" t="s">
        <v>191</v>
      </c>
      <c r="N207" s="274" t="s">
        <v>191</v>
      </c>
    </row>
    <row r="208" spans="1:14" s="274" customFormat="1" ht="22.8" customHeight="1" x14ac:dyDescent="0.45">
      <c r="A208" s="394" t="s">
        <v>420</v>
      </c>
      <c r="B208" s="387" t="s">
        <v>198</v>
      </c>
      <c r="C208" s="388">
        <v>99.952200000000005</v>
      </c>
      <c r="D208" s="388">
        <v>9.5</v>
      </c>
      <c r="E208" s="389" t="s">
        <v>422</v>
      </c>
      <c r="F208" s="388">
        <v>9.5</v>
      </c>
      <c r="G208" s="388">
        <v>9.5243929798219007</v>
      </c>
      <c r="H208" s="387" t="s">
        <v>200</v>
      </c>
      <c r="I208" s="390">
        <v>109552.78</v>
      </c>
      <c r="J208" s="390">
        <v>100000</v>
      </c>
      <c r="K208" s="390">
        <v>99952.2</v>
      </c>
      <c r="L208" s="392">
        <v>1</v>
      </c>
      <c r="M208" s="274" t="s">
        <v>191</v>
      </c>
      <c r="N208" s="274" t="s">
        <v>191</v>
      </c>
    </row>
    <row r="209" spans="1:14" s="274" customFormat="1" ht="22.8" customHeight="1" x14ac:dyDescent="0.45">
      <c r="A209" s="394" t="s">
        <v>420</v>
      </c>
      <c r="B209" s="387" t="s">
        <v>198</v>
      </c>
      <c r="C209" s="388">
        <v>99.966800000000006</v>
      </c>
      <c r="D209" s="388">
        <v>9.5</v>
      </c>
      <c r="E209" s="389" t="s">
        <v>423</v>
      </c>
      <c r="F209" s="388">
        <v>9.5</v>
      </c>
      <c r="G209" s="388">
        <v>9.5158368016865005</v>
      </c>
      <c r="H209" s="387" t="s">
        <v>200</v>
      </c>
      <c r="I209" s="390">
        <v>109552.78</v>
      </c>
      <c r="J209" s="390">
        <v>100000</v>
      </c>
      <c r="K209" s="390">
        <v>99966.79</v>
      </c>
      <c r="L209" s="392">
        <v>1</v>
      </c>
      <c r="M209" s="274" t="s">
        <v>191</v>
      </c>
      <c r="N209" s="274" t="s">
        <v>191</v>
      </c>
    </row>
    <row r="210" spans="1:14" s="274" customFormat="1" ht="22.8" customHeight="1" x14ac:dyDescent="0.45">
      <c r="A210" s="394" t="s">
        <v>420</v>
      </c>
      <c r="B210" s="387" t="s">
        <v>198</v>
      </c>
      <c r="C210" s="388">
        <v>99.980900000000005</v>
      </c>
      <c r="D210" s="388">
        <v>9.1999999999999993</v>
      </c>
      <c r="E210" s="389" t="s">
        <v>424</v>
      </c>
      <c r="F210" s="388">
        <v>9.1999999999999993</v>
      </c>
      <c r="G210" s="388">
        <v>9.2057100228131006</v>
      </c>
      <c r="H210" s="387" t="s">
        <v>200</v>
      </c>
      <c r="I210" s="390">
        <v>218604.44</v>
      </c>
      <c r="J210" s="390">
        <v>200000</v>
      </c>
      <c r="K210" s="390">
        <v>199961.74</v>
      </c>
      <c r="L210" s="392">
        <v>1</v>
      </c>
      <c r="M210" s="274" t="s">
        <v>191</v>
      </c>
      <c r="N210" s="274" t="s">
        <v>191</v>
      </c>
    </row>
    <row r="211" spans="1:14" s="274" customFormat="1" ht="22.8" customHeight="1" x14ac:dyDescent="0.45">
      <c r="A211" s="394" t="s">
        <v>420</v>
      </c>
      <c r="B211" s="387" t="s">
        <v>198</v>
      </c>
      <c r="C211" s="388">
        <v>100</v>
      </c>
      <c r="D211" s="388">
        <v>8.75</v>
      </c>
      <c r="E211" s="389" t="s">
        <v>199</v>
      </c>
      <c r="F211" s="388">
        <v>8.75</v>
      </c>
      <c r="G211" s="388">
        <v>8.7499999999999005</v>
      </c>
      <c r="H211" s="387" t="s">
        <v>200</v>
      </c>
      <c r="I211" s="390">
        <v>217500</v>
      </c>
      <c r="J211" s="390">
        <v>200000</v>
      </c>
      <c r="K211" s="390">
        <v>200000</v>
      </c>
      <c r="L211" s="392">
        <v>1</v>
      </c>
      <c r="M211" s="274" t="s">
        <v>191</v>
      </c>
      <c r="N211" s="274" t="s">
        <v>191</v>
      </c>
    </row>
    <row r="212" spans="1:14" s="274" customFormat="1" ht="22.8" customHeight="1" x14ac:dyDescent="0.45">
      <c r="A212" s="394" t="s">
        <v>420</v>
      </c>
      <c r="B212" s="387" t="s">
        <v>198</v>
      </c>
      <c r="C212" s="388">
        <v>100</v>
      </c>
      <c r="D212" s="388">
        <v>9.1999999999999993</v>
      </c>
      <c r="E212" s="389" t="s">
        <v>245</v>
      </c>
      <c r="F212" s="388">
        <v>9.1999999999999993</v>
      </c>
      <c r="G212" s="388">
        <v>9.1954386537010002</v>
      </c>
      <c r="H212" s="387" t="s">
        <v>200</v>
      </c>
      <c r="I212" s="390">
        <v>218604.44</v>
      </c>
      <c r="J212" s="390">
        <v>200000</v>
      </c>
      <c r="K212" s="390">
        <v>200000</v>
      </c>
      <c r="L212" s="392">
        <v>1</v>
      </c>
      <c r="M212" s="274" t="s">
        <v>191</v>
      </c>
      <c r="N212" s="274" t="s">
        <v>191</v>
      </c>
    </row>
    <row r="213" spans="1:14" s="274" customFormat="1" ht="22.8" customHeight="1" x14ac:dyDescent="0.45">
      <c r="A213" s="394" t="s">
        <v>425</v>
      </c>
      <c r="B213" s="387" t="s">
        <v>198</v>
      </c>
      <c r="C213" s="388">
        <v>100</v>
      </c>
      <c r="D213" s="388">
        <v>2.7315999999999998</v>
      </c>
      <c r="E213" s="389" t="s">
        <v>212</v>
      </c>
      <c r="F213" s="388">
        <v>2.7315999999999998</v>
      </c>
      <c r="G213" s="388">
        <v>2.750044968938</v>
      </c>
      <c r="H213" s="387" t="s">
        <v>200</v>
      </c>
      <c r="I213" s="390">
        <v>3041429.27</v>
      </c>
      <c r="J213" s="390">
        <v>3000000</v>
      </c>
      <c r="K213" s="390">
        <v>3000000</v>
      </c>
      <c r="L213" s="392">
        <v>1</v>
      </c>
      <c r="M213" s="274" t="s">
        <v>191</v>
      </c>
      <c r="N213" s="274" t="s">
        <v>191</v>
      </c>
    </row>
    <row r="214" spans="1:14" s="274" customFormat="1" ht="22.8" customHeight="1" x14ac:dyDescent="0.45">
      <c r="A214" s="394" t="s">
        <v>425</v>
      </c>
      <c r="B214" s="387" t="s">
        <v>198</v>
      </c>
      <c r="C214" s="388">
        <v>100</v>
      </c>
      <c r="D214" s="388">
        <v>8.5</v>
      </c>
      <c r="E214" s="389" t="s">
        <v>283</v>
      </c>
      <c r="F214" s="388">
        <v>8.5</v>
      </c>
      <c r="G214" s="388">
        <v>8.7960904581715003</v>
      </c>
      <c r="H214" s="387" t="s">
        <v>200</v>
      </c>
      <c r="I214" s="390">
        <v>3303715.28</v>
      </c>
      <c r="J214" s="390">
        <v>3250000</v>
      </c>
      <c r="K214" s="390">
        <v>3250000</v>
      </c>
      <c r="L214" s="392">
        <v>1</v>
      </c>
      <c r="M214" s="274" t="s">
        <v>191</v>
      </c>
      <c r="N214" s="274" t="s">
        <v>191</v>
      </c>
    </row>
    <row r="215" spans="1:14" s="274" customFormat="1" ht="22.8" customHeight="1" x14ac:dyDescent="0.45">
      <c r="A215" s="394" t="s">
        <v>425</v>
      </c>
      <c r="B215" s="387" t="s">
        <v>198</v>
      </c>
      <c r="C215" s="388">
        <v>100</v>
      </c>
      <c r="D215" s="388">
        <v>9.4</v>
      </c>
      <c r="E215" s="389" t="s">
        <v>300</v>
      </c>
      <c r="F215" s="388">
        <v>9.4</v>
      </c>
      <c r="G215" s="388">
        <v>9.6950266565389001</v>
      </c>
      <c r="H215" s="387" t="s">
        <v>200</v>
      </c>
      <c r="I215" s="390">
        <v>51245.15</v>
      </c>
      <c r="J215" s="390">
        <v>49663.1</v>
      </c>
      <c r="K215" s="390">
        <v>49663.1</v>
      </c>
      <c r="L215" s="392">
        <v>1</v>
      </c>
      <c r="M215" s="274" t="s">
        <v>191</v>
      </c>
      <c r="N215" s="274" t="s">
        <v>191</v>
      </c>
    </row>
    <row r="216" spans="1:14" s="274" customFormat="1" ht="22.8" customHeight="1" x14ac:dyDescent="0.45">
      <c r="A216" s="394" t="s">
        <v>425</v>
      </c>
      <c r="B216" s="387" t="s">
        <v>198</v>
      </c>
      <c r="C216" s="388">
        <v>100</v>
      </c>
      <c r="D216" s="388">
        <v>9.4</v>
      </c>
      <c r="E216" s="389" t="s">
        <v>217</v>
      </c>
      <c r="F216" s="388">
        <v>9.4</v>
      </c>
      <c r="G216" s="388">
        <v>9.6937358776332001</v>
      </c>
      <c r="H216" s="387" t="s">
        <v>200</v>
      </c>
      <c r="I216" s="390">
        <v>103211.67</v>
      </c>
      <c r="J216" s="390">
        <v>100000</v>
      </c>
      <c r="K216" s="390">
        <v>100000</v>
      </c>
      <c r="L216" s="392">
        <v>1</v>
      </c>
      <c r="M216" s="274" t="s">
        <v>191</v>
      </c>
      <c r="N216" s="274" t="s">
        <v>191</v>
      </c>
    </row>
    <row r="217" spans="1:14" s="274" customFormat="1" ht="22.8" customHeight="1" x14ac:dyDescent="0.45">
      <c r="A217" s="394" t="s">
        <v>425</v>
      </c>
      <c r="B217" s="387" t="s">
        <v>198</v>
      </c>
      <c r="C217" s="388">
        <v>100</v>
      </c>
      <c r="D217" s="388">
        <v>9.5</v>
      </c>
      <c r="E217" s="389" t="s">
        <v>216</v>
      </c>
      <c r="F217" s="388">
        <v>9.5</v>
      </c>
      <c r="G217" s="388">
        <v>9.7243325226188997</v>
      </c>
      <c r="H217" s="387" t="s">
        <v>200</v>
      </c>
      <c r="I217" s="390">
        <v>2665444.92</v>
      </c>
      <c r="J217" s="390">
        <v>2543936.62</v>
      </c>
      <c r="K217" s="390">
        <v>2543936.62</v>
      </c>
      <c r="L217" s="392">
        <v>2</v>
      </c>
      <c r="M217" s="274" t="s">
        <v>191</v>
      </c>
      <c r="N217" s="274" t="s">
        <v>191</v>
      </c>
    </row>
    <row r="218" spans="1:14" s="274" customFormat="1" ht="22.8" customHeight="1" x14ac:dyDescent="0.45">
      <c r="A218" s="394" t="s">
        <v>425</v>
      </c>
      <c r="B218" s="387" t="s">
        <v>198</v>
      </c>
      <c r="C218" s="388">
        <v>100</v>
      </c>
      <c r="D218" s="388">
        <v>9.9</v>
      </c>
      <c r="E218" s="389" t="s">
        <v>211</v>
      </c>
      <c r="F218" s="388">
        <v>9.9</v>
      </c>
      <c r="G218" s="388">
        <v>9.8986818011237006</v>
      </c>
      <c r="H218" s="387" t="s">
        <v>200</v>
      </c>
      <c r="I218" s="390">
        <v>148402.13</v>
      </c>
      <c r="J218" s="390">
        <v>135000</v>
      </c>
      <c r="K218" s="390">
        <v>135000</v>
      </c>
      <c r="L218" s="392">
        <v>1</v>
      </c>
      <c r="M218" s="274" t="s">
        <v>191</v>
      </c>
      <c r="N218" s="274" t="s">
        <v>191</v>
      </c>
    </row>
    <row r="219" spans="1:14" s="274" customFormat="1" ht="22.8" customHeight="1" x14ac:dyDescent="0.45">
      <c r="A219" s="394" t="s">
        <v>426</v>
      </c>
      <c r="B219" s="387" t="s">
        <v>198</v>
      </c>
      <c r="C219" s="388">
        <v>100</v>
      </c>
      <c r="D219" s="388">
        <v>1.9819</v>
      </c>
      <c r="E219" s="389" t="s">
        <v>241</v>
      </c>
      <c r="F219" s="388">
        <v>1.9819</v>
      </c>
      <c r="G219" s="388">
        <v>1.9999469610678</v>
      </c>
      <c r="H219" s="387" t="s">
        <v>200</v>
      </c>
      <c r="I219" s="390">
        <v>20034132.719999999</v>
      </c>
      <c r="J219" s="390">
        <v>20000000</v>
      </c>
      <c r="K219" s="390">
        <v>20000000</v>
      </c>
      <c r="L219" s="392">
        <v>1</v>
      </c>
      <c r="M219" s="274" t="s">
        <v>191</v>
      </c>
      <c r="N219" s="274" t="s">
        <v>191</v>
      </c>
    </row>
    <row r="220" spans="1:14" s="274" customFormat="1" ht="22.8" customHeight="1" x14ac:dyDescent="0.45">
      <c r="A220" s="394" t="s">
        <v>426</v>
      </c>
      <c r="B220" s="387" t="s">
        <v>198</v>
      </c>
      <c r="C220" s="388">
        <v>100</v>
      </c>
      <c r="D220" s="388">
        <v>2.4769999999999999</v>
      </c>
      <c r="E220" s="389" t="s">
        <v>215</v>
      </c>
      <c r="F220" s="388">
        <v>2.4769999999999999</v>
      </c>
      <c r="G220" s="388">
        <v>2.5000167404818998</v>
      </c>
      <c r="H220" s="387" t="s">
        <v>200</v>
      </c>
      <c r="I220" s="390">
        <v>7546959.79</v>
      </c>
      <c r="J220" s="390">
        <v>7500000</v>
      </c>
      <c r="K220" s="390">
        <v>7500000</v>
      </c>
      <c r="L220" s="392">
        <v>1</v>
      </c>
      <c r="M220" s="274" t="s">
        <v>191</v>
      </c>
      <c r="N220" s="274" t="s">
        <v>191</v>
      </c>
    </row>
    <row r="221" spans="1:14" s="274" customFormat="1" ht="22.8" customHeight="1" x14ac:dyDescent="0.45">
      <c r="A221" s="394" t="s">
        <v>426</v>
      </c>
      <c r="B221" s="387" t="s">
        <v>198</v>
      </c>
      <c r="C221" s="388">
        <v>100</v>
      </c>
      <c r="D221" s="388">
        <v>7.6</v>
      </c>
      <c r="E221" s="389" t="s">
        <v>283</v>
      </c>
      <c r="F221" s="388">
        <v>7.6</v>
      </c>
      <c r="G221" s="388">
        <v>7.8362747347535002</v>
      </c>
      <c r="H221" s="387" t="s">
        <v>200</v>
      </c>
      <c r="I221" s="390">
        <v>9133000</v>
      </c>
      <c r="J221" s="390">
        <v>9000000</v>
      </c>
      <c r="K221" s="390">
        <v>9000000</v>
      </c>
      <c r="L221" s="392">
        <v>1</v>
      </c>
      <c r="M221" s="274" t="s">
        <v>191</v>
      </c>
      <c r="N221" s="274" t="s">
        <v>191</v>
      </c>
    </row>
    <row r="222" spans="1:14" s="274" customFormat="1" ht="22.8" customHeight="1" x14ac:dyDescent="0.45">
      <c r="A222" s="394" t="s">
        <v>426</v>
      </c>
      <c r="B222" s="387" t="s">
        <v>198</v>
      </c>
      <c r="C222" s="388">
        <v>100.001</v>
      </c>
      <c r="D222" s="388">
        <v>8.15</v>
      </c>
      <c r="E222" s="389" t="s">
        <v>291</v>
      </c>
      <c r="F222" s="388">
        <v>8.1</v>
      </c>
      <c r="G222" s="388">
        <v>8.4213185181470003</v>
      </c>
      <c r="H222" s="387" t="s">
        <v>200</v>
      </c>
      <c r="I222" s="390">
        <v>45635.79</v>
      </c>
      <c r="J222" s="390">
        <v>45317.75</v>
      </c>
      <c r="K222" s="390">
        <v>45318.2</v>
      </c>
      <c r="L222" s="392">
        <v>1</v>
      </c>
      <c r="M222" s="274" t="s">
        <v>191</v>
      </c>
      <c r="N222" s="274" t="s">
        <v>191</v>
      </c>
    </row>
    <row r="223" spans="1:14" s="274" customFormat="1" ht="22.8" customHeight="1" x14ac:dyDescent="0.45">
      <c r="A223" s="394" t="s">
        <v>426</v>
      </c>
      <c r="B223" s="387" t="s">
        <v>198</v>
      </c>
      <c r="C223" s="388">
        <v>100.0324</v>
      </c>
      <c r="D223" s="388">
        <v>9.6</v>
      </c>
      <c r="E223" s="389" t="s">
        <v>247</v>
      </c>
      <c r="F223" s="388">
        <v>9.4</v>
      </c>
      <c r="G223" s="388">
        <v>9.6564986916765001</v>
      </c>
      <c r="H223" s="387" t="s">
        <v>200</v>
      </c>
      <c r="I223" s="390">
        <v>1895999.99</v>
      </c>
      <c r="J223" s="390">
        <v>1800000</v>
      </c>
      <c r="K223" s="390">
        <v>1800582.46</v>
      </c>
      <c r="L223" s="392">
        <v>2</v>
      </c>
      <c r="M223" s="274" t="s">
        <v>191</v>
      </c>
      <c r="N223" s="274" t="s">
        <v>191</v>
      </c>
    </row>
    <row r="224" spans="1:14" s="274" customFormat="1" ht="22.8" customHeight="1" x14ac:dyDescent="0.45">
      <c r="A224" s="394" t="s">
        <v>426</v>
      </c>
      <c r="B224" s="387" t="s">
        <v>198</v>
      </c>
      <c r="C224" s="388">
        <v>100.0864</v>
      </c>
      <c r="D224" s="388">
        <v>9.25</v>
      </c>
      <c r="E224" s="389" t="s">
        <v>251</v>
      </c>
      <c r="F224" s="388">
        <v>8.5</v>
      </c>
      <c r="G224" s="388">
        <v>8.7294695568949994</v>
      </c>
      <c r="H224" s="387" t="s">
        <v>200</v>
      </c>
      <c r="I224" s="390">
        <v>765829.17</v>
      </c>
      <c r="J224" s="390">
        <v>700000</v>
      </c>
      <c r="K224" s="390">
        <v>700604.58</v>
      </c>
      <c r="L224" s="392">
        <v>1</v>
      </c>
      <c r="M224" s="274" t="s">
        <v>191</v>
      </c>
      <c r="N224" s="274" t="s">
        <v>191</v>
      </c>
    </row>
    <row r="225" spans="1:14" s="274" customFormat="1" ht="22.8" customHeight="1" x14ac:dyDescent="0.45">
      <c r="A225" s="394" t="s">
        <v>426</v>
      </c>
      <c r="B225" s="387" t="s">
        <v>198</v>
      </c>
      <c r="C225" s="388">
        <v>100.1129</v>
      </c>
      <c r="D225" s="388">
        <v>8.99</v>
      </c>
      <c r="E225" s="389" t="s">
        <v>427</v>
      </c>
      <c r="F225" s="388">
        <v>7</v>
      </c>
      <c r="G225" s="388">
        <v>7.2297322955830001</v>
      </c>
      <c r="H225" s="387" t="s">
        <v>200</v>
      </c>
      <c r="I225" s="390">
        <v>119916.47</v>
      </c>
      <c r="J225" s="390">
        <v>110000</v>
      </c>
      <c r="K225" s="390">
        <v>110124.21</v>
      </c>
      <c r="L225" s="392">
        <v>1</v>
      </c>
      <c r="M225" s="274" t="s">
        <v>191</v>
      </c>
      <c r="N225" s="274" t="s">
        <v>191</v>
      </c>
    </row>
    <row r="226" spans="1:14" s="274" customFormat="1" ht="22.8" customHeight="1" x14ac:dyDescent="0.45">
      <c r="A226" s="394" t="s">
        <v>426</v>
      </c>
      <c r="B226" s="387" t="s">
        <v>198</v>
      </c>
      <c r="C226" s="388">
        <v>100.14530000000001</v>
      </c>
      <c r="D226" s="388">
        <v>8.99</v>
      </c>
      <c r="E226" s="389" t="s">
        <v>274</v>
      </c>
      <c r="F226" s="388">
        <v>7</v>
      </c>
      <c r="G226" s="388">
        <v>7.2239439766483002</v>
      </c>
      <c r="H226" s="387" t="s">
        <v>200</v>
      </c>
      <c r="I226" s="390">
        <v>109014.97</v>
      </c>
      <c r="J226" s="390">
        <v>100000</v>
      </c>
      <c r="K226" s="390">
        <v>100145.27</v>
      </c>
      <c r="L226" s="392">
        <v>1</v>
      </c>
      <c r="M226" s="274" t="s">
        <v>191</v>
      </c>
      <c r="N226" s="274" t="s">
        <v>191</v>
      </c>
    </row>
    <row r="227" spans="1:14" s="274" customFormat="1" ht="22.8" customHeight="1" x14ac:dyDescent="0.45">
      <c r="A227" s="394" t="s">
        <v>426</v>
      </c>
      <c r="B227" s="387" t="s">
        <v>198</v>
      </c>
      <c r="C227" s="388">
        <v>100.18989999999999</v>
      </c>
      <c r="D227" s="388">
        <v>9.75</v>
      </c>
      <c r="E227" s="389" t="s">
        <v>428</v>
      </c>
      <c r="F227" s="388">
        <v>8.5</v>
      </c>
      <c r="G227" s="388">
        <v>8.8003656717829006</v>
      </c>
      <c r="H227" s="387" t="s">
        <v>200</v>
      </c>
      <c r="I227" s="390">
        <v>2082333.32</v>
      </c>
      <c r="J227" s="390">
        <v>2000000</v>
      </c>
      <c r="K227" s="390">
        <v>2003798.24</v>
      </c>
      <c r="L227" s="392">
        <v>1</v>
      </c>
      <c r="M227" s="274" t="s">
        <v>191</v>
      </c>
      <c r="N227" s="274" t="s">
        <v>191</v>
      </c>
    </row>
    <row r="228" spans="1:14" s="274" customFormat="1" ht="22.8" customHeight="1" x14ac:dyDescent="0.45">
      <c r="A228" s="394" t="s">
        <v>426</v>
      </c>
      <c r="B228" s="387" t="s">
        <v>198</v>
      </c>
      <c r="C228" s="388">
        <v>101.236</v>
      </c>
      <c r="D228" s="388">
        <v>9.75</v>
      </c>
      <c r="E228" s="389" t="s">
        <v>237</v>
      </c>
      <c r="F228" s="388">
        <v>2.25</v>
      </c>
      <c r="G228" s="388">
        <v>2.2711995158259999</v>
      </c>
      <c r="H228" s="387" t="s">
        <v>200</v>
      </c>
      <c r="I228" s="390">
        <v>2082333.32</v>
      </c>
      <c r="J228" s="390">
        <v>2000000</v>
      </c>
      <c r="K228" s="390">
        <v>2024720.44</v>
      </c>
      <c r="L228" s="392">
        <v>1</v>
      </c>
      <c r="M228" s="274" t="s">
        <v>191</v>
      </c>
      <c r="N228" s="274" t="s">
        <v>191</v>
      </c>
    </row>
    <row r="229" spans="1:14" s="274" customFormat="1" ht="22.8" customHeight="1" x14ac:dyDescent="0.45">
      <c r="A229" s="394" t="s">
        <v>426</v>
      </c>
      <c r="B229" s="387" t="s">
        <v>198</v>
      </c>
      <c r="C229" s="388">
        <v>101.4516</v>
      </c>
      <c r="D229" s="388">
        <v>9.65</v>
      </c>
      <c r="E229" s="389" t="s">
        <v>324</v>
      </c>
      <c r="F229" s="388">
        <v>6.1</v>
      </c>
      <c r="G229" s="388">
        <v>6.2062430165961997</v>
      </c>
      <c r="H229" s="387" t="s">
        <v>200</v>
      </c>
      <c r="I229" s="390">
        <v>4753312.47</v>
      </c>
      <c r="J229" s="390">
        <v>4500000</v>
      </c>
      <c r="K229" s="390">
        <v>4565323.17</v>
      </c>
      <c r="L229" s="392">
        <v>2</v>
      </c>
      <c r="M229" s="274" t="s">
        <v>191</v>
      </c>
      <c r="N229" s="274" t="s">
        <v>191</v>
      </c>
    </row>
    <row r="230" spans="1:14" s="274" customFormat="1" ht="22.8" customHeight="1" x14ac:dyDescent="0.45">
      <c r="A230" s="394" t="s">
        <v>426</v>
      </c>
      <c r="B230" s="387" t="s">
        <v>198</v>
      </c>
      <c r="C230" s="388">
        <v>101.4811</v>
      </c>
      <c r="D230" s="388">
        <v>9.65</v>
      </c>
      <c r="E230" s="389" t="s">
        <v>219</v>
      </c>
      <c r="F230" s="388">
        <v>6.1</v>
      </c>
      <c r="G230" s="388">
        <v>6.2046529209696999</v>
      </c>
      <c r="H230" s="387" t="s">
        <v>200</v>
      </c>
      <c r="I230" s="390">
        <v>1584437.49</v>
      </c>
      <c r="J230" s="390">
        <v>1500000</v>
      </c>
      <c r="K230" s="390">
        <v>1522216.29</v>
      </c>
      <c r="L230" s="392">
        <v>2</v>
      </c>
      <c r="M230" s="274" t="s">
        <v>191</v>
      </c>
      <c r="N230" s="274" t="s">
        <v>191</v>
      </c>
    </row>
    <row r="231" spans="1:14" s="274" customFormat="1" ht="22.8" customHeight="1" x14ac:dyDescent="0.45">
      <c r="A231" s="394" t="s">
        <v>426</v>
      </c>
      <c r="B231" s="387" t="s">
        <v>198</v>
      </c>
      <c r="C231" s="388">
        <v>101.6887</v>
      </c>
      <c r="D231" s="388">
        <v>9.65</v>
      </c>
      <c r="E231" s="389" t="s">
        <v>280</v>
      </c>
      <c r="F231" s="388">
        <v>6.1</v>
      </c>
      <c r="G231" s="388">
        <v>6.1935522940279997</v>
      </c>
      <c r="H231" s="387" t="s">
        <v>200</v>
      </c>
      <c r="I231" s="390">
        <v>950662.5</v>
      </c>
      <c r="J231" s="390">
        <v>900000</v>
      </c>
      <c r="K231" s="390">
        <v>915198.44</v>
      </c>
      <c r="L231" s="392">
        <v>1</v>
      </c>
      <c r="M231" s="274" t="s">
        <v>191</v>
      </c>
      <c r="N231" s="274" t="s">
        <v>191</v>
      </c>
    </row>
    <row r="232" spans="1:14" s="274" customFormat="1" ht="22.8" customHeight="1" x14ac:dyDescent="0.45">
      <c r="A232" s="394" t="s">
        <v>426</v>
      </c>
      <c r="B232" s="387" t="s">
        <v>198</v>
      </c>
      <c r="C232" s="388">
        <v>101.6987</v>
      </c>
      <c r="D232" s="388">
        <v>9.65</v>
      </c>
      <c r="E232" s="389" t="s">
        <v>213</v>
      </c>
      <c r="F232" s="388">
        <v>6.1</v>
      </c>
      <c r="G232" s="388">
        <v>6.1930249999999001</v>
      </c>
      <c r="H232" s="387" t="s">
        <v>200</v>
      </c>
      <c r="I232" s="390">
        <v>2112583.3199999998</v>
      </c>
      <c r="J232" s="390">
        <v>2000000</v>
      </c>
      <c r="K232" s="390">
        <v>2033973.28</v>
      </c>
      <c r="L232" s="392">
        <v>1</v>
      </c>
      <c r="M232" s="274" t="s">
        <v>191</v>
      </c>
      <c r="N232" s="274" t="s">
        <v>191</v>
      </c>
    </row>
    <row r="233" spans="1:14" s="274" customFormat="1" ht="22.8" customHeight="1" x14ac:dyDescent="0.45">
      <c r="A233" s="394" t="s">
        <v>322</v>
      </c>
      <c r="B233" s="387" t="s">
        <v>198</v>
      </c>
      <c r="C233" s="388">
        <v>99.995099999999994</v>
      </c>
      <c r="D233" s="388">
        <v>8.5</v>
      </c>
      <c r="E233" s="389" t="s">
        <v>429</v>
      </c>
      <c r="F233" s="388">
        <v>8.5</v>
      </c>
      <c r="G233" s="388">
        <v>8.8597106276831994</v>
      </c>
      <c r="H233" s="387" t="s">
        <v>200</v>
      </c>
      <c r="I233" s="390">
        <v>204297.22</v>
      </c>
      <c r="J233" s="390">
        <v>200000</v>
      </c>
      <c r="K233" s="390">
        <v>199990.21</v>
      </c>
      <c r="L233" s="392">
        <v>1</v>
      </c>
      <c r="M233" s="274" t="s">
        <v>191</v>
      </c>
      <c r="N233" s="274" t="s">
        <v>191</v>
      </c>
    </row>
    <row r="234" spans="1:14" s="274" customFormat="1" ht="22.8" customHeight="1" x14ac:dyDescent="0.45">
      <c r="A234" s="394" t="s">
        <v>322</v>
      </c>
      <c r="B234" s="387" t="s">
        <v>198</v>
      </c>
      <c r="C234" s="388">
        <v>99.999399999999994</v>
      </c>
      <c r="D234" s="388">
        <v>9.25</v>
      </c>
      <c r="E234" s="389" t="s">
        <v>227</v>
      </c>
      <c r="F234" s="388">
        <v>8.81</v>
      </c>
      <c r="G234" s="388">
        <v>9.0184917854655993</v>
      </c>
      <c r="H234" s="387" t="s">
        <v>200</v>
      </c>
      <c r="I234" s="390">
        <v>59196.95</v>
      </c>
      <c r="J234" s="390">
        <v>54159.38</v>
      </c>
      <c r="K234" s="390">
        <v>54159.040000000001</v>
      </c>
      <c r="L234" s="392">
        <v>1</v>
      </c>
      <c r="M234" s="274" t="s">
        <v>191</v>
      </c>
      <c r="N234" s="274" t="s">
        <v>191</v>
      </c>
    </row>
    <row r="235" spans="1:14" s="274" customFormat="1" ht="22.8" customHeight="1" x14ac:dyDescent="0.45">
      <c r="A235" s="394" t="s">
        <v>322</v>
      </c>
      <c r="B235" s="387" t="s">
        <v>198</v>
      </c>
      <c r="C235" s="388">
        <v>100.0317</v>
      </c>
      <c r="D235" s="388">
        <v>8.25</v>
      </c>
      <c r="E235" s="389" t="s">
        <v>430</v>
      </c>
      <c r="F235" s="388">
        <v>8.0500000000000007</v>
      </c>
      <c r="G235" s="388">
        <v>8.3000849627969995</v>
      </c>
      <c r="H235" s="387" t="s">
        <v>200</v>
      </c>
      <c r="I235" s="390">
        <v>2055458.33</v>
      </c>
      <c r="J235" s="390">
        <v>2000000</v>
      </c>
      <c r="K235" s="390">
        <v>2000634.86</v>
      </c>
      <c r="L235" s="392">
        <v>1</v>
      </c>
      <c r="M235" s="274" t="s">
        <v>191</v>
      </c>
      <c r="N235" s="274" t="s">
        <v>191</v>
      </c>
    </row>
    <row r="236" spans="1:14" s="274" customFormat="1" ht="22.8" customHeight="1" x14ac:dyDescent="0.45">
      <c r="A236" s="394" t="s">
        <v>323</v>
      </c>
      <c r="B236" s="387" t="s">
        <v>198</v>
      </c>
      <c r="C236" s="388">
        <v>100</v>
      </c>
      <c r="D236" s="388">
        <v>2.7315</v>
      </c>
      <c r="E236" s="389" t="s">
        <v>212</v>
      </c>
      <c r="F236" s="388">
        <v>2.7315</v>
      </c>
      <c r="G236" s="388">
        <v>2.7499436185422002</v>
      </c>
      <c r="H236" s="387" t="s">
        <v>200</v>
      </c>
      <c r="I236" s="390">
        <v>15207138.75</v>
      </c>
      <c r="J236" s="390">
        <v>15000000</v>
      </c>
      <c r="K236" s="390">
        <v>15000000</v>
      </c>
      <c r="L236" s="392">
        <v>1</v>
      </c>
      <c r="M236" s="274" t="s">
        <v>191</v>
      </c>
      <c r="N236" s="274" t="s">
        <v>191</v>
      </c>
    </row>
    <row r="237" spans="1:14" s="274" customFormat="1" ht="22.8" customHeight="1" x14ac:dyDescent="0.45">
      <c r="A237" s="394" t="s">
        <v>431</v>
      </c>
      <c r="B237" s="387" t="s">
        <v>198</v>
      </c>
      <c r="C237" s="388">
        <v>100</v>
      </c>
      <c r="D237" s="388">
        <v>2.7315999999999998</v>
      </c>
      <c r="E237" s="389" t="s">
        <v>212</v>
      </c>
      <c r="F237" s="388">
        <v>2.7315999999999998</v>
      </c>
      <c r="G237" s="388">
        <v>2.750044968938</v>
      </c>
      <c r="H237" s="387" t="s">
        <v>200</v>
      </c>
      <c r="I237" s="390">
        <v>5778715.6100000003</v>
      </c>
      <c r="J237" s="390">
        <v>5700000</v>
      </c>
      <c r="K237" s="390">
        <v>5700000</v>
      </c>
      <c r="L237" s="392">
        <v>1</v>
      </c>
      <c r="M237" s="274" t="s">
        <v>191</v>
      </c>
      <c r="N237" s="274" t="s">
        <v>191</v>
      </c>
    </row>
    <row r="238" spans="1:14" s="274" customFormat="1" ht="22.8" customHeight="1" x14ac:dyDescent="0.45">
      <c r="A238" s="394" t="s">
        <v>431</v>
      </c>
      <c r="B238" s="387" t="s">
        <v>198</v>
      </c>
      <c r="C238" s="388">
        <v>100.071</v>
      </c>
      <c r="D238" s="388">
        <v>8.75</v>
      </c>
      <c r="E238" s="389" t="s">
        <v>273</v>
      </c>
      <c r="F238" s="388">
        <v>8</v>
      </c>
      <c r="G238" s="388">
        <v>8.2904233974713009</v>
      </c>
      <c r="H238" s="387" t="s">
        <v>200</v>
      </c>
      <c r="I238" s="390">
        <v>255711.81</v>
      </c>
      <c r="J238" s="390">
        <v>250000</v>
      </c>
      <c r="K238" s="390">
        <v>250177.59</v>
      </c>
      <c r="L238" s="392">
        <v>1</v>
      </c>
      <c r="M238" s="274" t="s">
        <v>191</v>
      </c>
      <c r="N238" s="274" t="s">
        <v>191</v>
      </c>
    </row>
    <row r="239" spans="1:14" s="274" customFormat="1" ht="22.8" customHeight="1" x14ac:dyDescent="0.45">
      <c r="A239" s="394" t="s">
        <v>431</v>
      </c>
      <c r="B239" s="387" t="s">
        <v>198</v>
      </c>
      <c r="C239" s="388">
        <v>100.1152</v>
      </c>
      <c r="D239" s="388">
        <v>9.8000000000000007</v>
      </c>
      <c r="E239" s="389" t="s">
        <v>300</v>
      </c>
      <c r="F239" s="388">
        <v>9.3000000000000007</v>
      </c>
      <c r="G239" s="388">
        <v>9.5887521989799005</v>
      </c>
      <c r="H239" s="387" t="s">
        <v>200</v>
      </c>
      <c r="I239" s="390">
        <v>62956.33</v>
      </c>
      <c r="J239" s="390">
        <v>60000</v>
      </c>
      <c r="K239" s="390">
        <v>60069.120000000003</v>
      </c>
      <c r="L239" s="392">
        <v>1</v>
      </c>
      <c r="M239" s="274" t="s">
        <v>191</v>
      </c>
      <c r="N239" s="274" t="s">
        <v>191</v>
      </c>
    </row>
    <row r="240" spans="1:14" s="274" customFormat="1" ht="22.8" customHeight="1" x14ac:dyDescent="0.45">
      <c r="A240" s="394" t="s">
        <v>432</v>
      </c>
      <c r="B240" s="387" t="s">
        <v>198</v>
      </c>
      <c r="C240" s="388">
        <v>99.977400000000003</v>
      </c>
      <c r="D240" s="388">
        <v>9.5</v>
      </c>
      <c r="E240" s="389" t="s">
        <v>424</v>
      </c>
      <c r="F240" s="388">
        <v>9.5</v>
      </c>
      <c r="G240" s="388">
        <v>9.5060829092110009</v>
      </c>
      <c r="H240" s="387" t="s">
        <v>200</v>
      </c>
      <c r="I240" s="390">
        <v>219263.89</v>
      </c>
      <c r="J240" s="390">
        <v>200000</v>
      </c>
      <c r="K240" s="390">
        <v>199954.79</v>
      </c>
      <c r="L240" s="392">
        <v>1</v>
      </c>
      <c r="M240" s="274" t="s">
        <v>191</v>
      </c>
      <c r="N240" s="274" t="s">
        <v>191</v>
      </c>
    </row>
    <row r="241" spans="1:14" s="274" customFormat="1" ht="22.8" customHeight="1" x14ac:dyDescent="0.45">
      <c r="A241" s="394" t="s">
        <v>432</v>
      </c>
      <c r="B241" s="387" t="s">
        <v>198</v>
      </c>
      <c r="C241" s="388">
        <v>99.999899999999997</v>
      </c>
      <c r="D241" s="388">
        <v>3.25</v>
      </c>
      <c r="E241" s="389" t="s">
        <v>211</v>
      </c>
      <c r="F241" s="388">
        <v>3.2501000000000002</v>
      </c>
      <c r="G241" s="388">
        <v>3.2499548622440999</v>
      </c>
      <c r="H241" s="387" t="s">
        <v>200</v>
      </c>
      <c r="I241" s="390">
        <v>516295.14</v>
      </c>
      <c r="J241" s="390">
        <v>500000</v>
      </c>
      <c r="K241" s="390">
        <v>499999.51</v>
      </c>
      <c r="L241" s="392">
        <v>1</v>
      </c>
      <c r="M241" s="274" t="s">
        <v>191</v>
      </c>
      <c r="N241" s="274" t="s">
        <v>191</v>
      </c>
    </row>
    <row r="242" spans="1:14" s="274" customFormat="1" ht="22.8" customHeight="1" x14ac:dyDescent="0.45">
      <c r="A242" s="394" t="s">
        <v>432</v>
      </c>
      <c r="B242" s="387" t="s">
        <v>198</v>
      </c>
      <c r="C242" s="388">
        <v>100</v>
      </c>
      <c r="D242" s="388">
        <v>7.75</v>
      </c>
      <c r="E242" s="389" t="s">
        <v>283</v>
      </c>
      <c r="F242" s="388">
        <v>7.75</v>
      </c>
      <c r="G242" s="388">
        <v>7.9957685156788001</v>
      </c>
      <c r="H242" s="387" t="s">
        <v>200</v>
      </c>
      <c r="I242" s="390">
        <v>355274.31</v>
      </c>
      <c r="J242" s="390">
        <v>350000</v>
      </c>
      <c r="K242" s="390">
        <v>350000</v>
      </c>
      <c r="L242" s="392">
        <v>1</v>
      </c>
      <c r="M242" s="274" t="s">
        <v>191</v>
      </c>
      <c r="N242" s="274" t="s">
        <v>191</v>
      </c>
    </row>
    <row r="243" spans="1:14" s="274" customFormat="1" ht="22.8" customHeight="1" x14ac:dyDescent="0.45">
      <c r="A243" s="394" t="s">
        <v>432</v>
      </c>
      <c r="B243" s="387" t="s">
        <v>198</v>
      </c>
      <c r="C243" s="388">
        <v>100</v>
      </c>
      <c r="D243" s="388">
        <v>8.25</v>
      </c>
      <c r="E243" s="389" t="s">
        <v>226</v>
      </c>
      <c r="F243" s="388">
        <v>8.25</v>
      </c>
      <c r="G243" s="388">
        <v>8.4948175963703001</v>
      </c>
      <c r="H243" s="387" t="s">
        <v>200</v>
      </c>
      <c r="I243" s="390">
        <v>819066.67</v>
      </c>
      <c r="J243" s="390">
        <v>800000</v>
      </c>
      <c r="K243" s="390">
        <v>800000</v>
      </c>
      <c r="L243" s="392">
        <v>1</v>
      </c>
      <c r="M243" s="274" t="s">
        <v>191</v>
      </c>
      <c r="N243" s="274" t="s">
        <v>191</v>
      </c>
    </row>
    <row r="244" spans="1:14" s="274" customFormat="1" ht="22.8" customHeight="1" x14ac:dyDescent="0.45">
      <c r="A244" s="394" t="s">
        <v>432</v>
      </c>
      <c r="B244" s="387" t="s">
        <v>198</v>
      </c>
      <c r="C244" s="388">
        <v>100</v>
      </c>
      <c r="D244" s="388">
        <v>9.5</v>
      </c>
      <c r="E244" s="389" t="s">
        <v>229</v>
      </c>
      <c r="F244" s="388">
        <v>9.5</v>
      </c>
      <c r="G244" s="388">
        <v>9.4939272670070007</v>
      </c>
      <c r="H244" s="387" t="s">
        <v>200</v>
      </c>
      <c r="I244" s="390">
        <v>219263.89</v>
      </c>
      <c r="J244" s="390">
        <v>200000</v>
      </c>
      <c r="K244" s="390">
        <v>200000</v>
      </c>
      <c r="L244" s="392">
        <v>1</v>
      </c>
      <c r="M244" s="274" t="s">
        <v>191</v>
      </c>
      <c r="N244" s="274" t="s">
        <v>191</v>
      </c>
    </row>
    <row r="245" spans="1:14" s="274" customFormat="1" ht="22.8" customHeight="1" x14ac:dyDescent="0.45">
      <c r="A245" s="394" t="s">
        <v>432</v>
      </c>
      <c r="B245" s="387" t="s">
        <v>198</v>
      </c>
      <c r="C245" s="388">
        <v>100.0194</v>
      </c>
      <c r="D245" s="388">
        <v>9.65</v>
      </c>
      <c r="E245" s="389" t="s">
        <v>433</v>
      </c>
      <c r="F245" s="388">
        <v>9.4</v>
      </c>
      <c r="G245" s="388">
        <v>9.7904915671729</v>
      </c>
      <c r="H245" s="387" t="s">
        <v>200</v>
      </c>
      <c r="I245" s="390">
        <v>51219.65</v>
      </c>
      <c r="J245" s="390">
        <v>50000</v>
      </c>
      <c r="K245" s="390">
        <v>50009.69</v>
      </c>
      <c r="L245" s="392">
        <v>1</v>
      </c>
      <c r="M245" s="274" t="s">
        <v>191</v>
      </c>
      <c r="N245" s="274" t="s">
        <v>191</v>
      </c>
    </row>
    <row r="246" spans="1:14" s="274" customFormat="1" ht="22.8" customHeight="1" x14ac:dyDescent="0.45">
      <c r="A246" s="394" t="s">
        <v>434</v>
      </c>
      <c r="B246" s="387" t="s">
        <v>198</v>
      </c>
      <c r="C246" s="388">
        <v>100</v>
      </c>
      <c r="D246" s="388">
        <v>7.1</v>
      </c>
      <c r="E246" s="389" t="s">
        <v>215</v>
      </c>
      <c r="F246" s="388">
        <v>7.1</v>
      </c>
      <c r="G246" s="388">
        <v>7.2905507093170998</v>
      </c>
      <c r="H246" s="387" t="s">
        <v>200</v>
      </c>
      <c r="I246" s="390">
        <v>30538.42</v>
      </c>
      <c r="J246" s="390">
        <v>30000</v>
      </c>
      <c r="K246" s="390">
        <v>30000</v>
      </c>
      <c r="L246" s="392">
        <v>1</v>
      </c>
      <c r="M246" s="274" t="s">
        <v>191</v>
      </c>
      <c r="N246" s="274" t="s">
        <v>191</v>
      </c>
    </row>
    <row r="247" spans="1:14" s="274" customFormat="1" ht="22.8" customHeight="1" x14ac:dyDescent="0.45">
      <c r="A247" s="394" t="s">
        <v>434</v>
      </c>
      <c r="B247" s="387" t="s">
        <v>198</v>
      </c>
      <c r="C247" s="388">
        <v>100</v>
      </c>
      <c r="D247" s="388">
        <v>9.9</v>
      </c>
      <c r="E247" s="389" t="s">
        <v>216</v>
      </c>
      <c r="F247" s="388">
        <v>9.9</v>
      </c>
      <c r="G247" s="388">
        <v>10.1436196293596</v>
      </c>
      <c r="H247" s="387" t="s">
        <v>200</v>
      </c>
      <c r="I247" s="390">
        <v>881811</v>
      </c>
      <c r="J247" s="390">
        <v>840000</v>
      </c>
      <c r="K247" s="390">
        <v>840000</v>
      </c>
      <c r="L247" s="392">
        <v>1</v>
      </c>
      <c r="M247" s="274" t="s">
        <v>191</v>
      </c>
      <c r="N247" s="274" t="s">
        <v>191</v>
      </c>
    </row>
    <row r="248" spans="1:14" s="274" customFormat="1" ht="22.8" customHeight="1" x14ac:dyDescent="0.45">
      <c r="A248" s="394" t="s">
        <v>434</v>
      </c>
      <c r="B248" s="387" t="s">
        <v>198</v>
      </c>
      <c r="C248" s="388">
        <v>100</v>
      </c>
      <c r="D248" s="388">
        <v>9.9</v>
      </c>
      <c r="E248" s="389" t="s">
        <v>229</v>
      </c>
      <c r="F248" s="388">
        <v>9.9</v>
      </c>
      <c r="G248" s="388">
        <v>9.8934135919186001</v>
      </c>
      <c r="H248" s="387" t="s">
        <v>200</v>
      </c>
      <c r="I248" s="390">
        <v>451153.75</v>
      </c>
      <c r="J248" s="390">
        <v>410000</v>
      </c>
      <c r="K248" s="390">
        <v>410000</v>
      </c>
      <c r="L248" s="392">
        <v>1</v>
      </c>
      <c r="M248" s="274" t="s">
        <v>191</v>
      </c>
      <c r="N248" s="274" t="s">
        <v>191</v>
      </c>
    </row>
    <row r="249" spans="1:14" s="274" customFormat="1" ht="22.8" customHeight="1" x14ac:dyDescent="0.45">
      <c r="A249" s="394" t="s">
        <v>435</v>
      </c>
      <c r="B249" s="387" t="s">
        <v>198</v>
      </c>
      <c r="C249" s="388">
        <v>100</v>
      </c>
      <c r="D249" s="388">
        <v>9.5500000000000007</v>
      </c>
      <c r="E249" s="389" t="s">
        <v>300</v>
      </c>
      <c r="F249" s="388">
        <v>9.5500000000000007</v>
      </c>
      <c r="G249" s="388">
        <v>9.8545660595086009</v>
      </c>
      <c r="H249" s="387" t="s">
        <v>200</v>
      </c>
      <c r="I249" s="390">
        <v>154854.57999999999</v>
      </c>
      <c r="J249" s="390">
        <v>150000</v>
      </c>
      <c r="K249" s="390">
        <v>150000</v>
      </c>
      <c r="L249" s="392">
        <v>1</v>
      </c>
      <c r="M249" s="274" t="s">
        <v>191</v>
      </c>
      <c r="N249" s="274" t="s">
        <v>191</v>
      </c>
    </row>
    <row r="250" spans="1:14" s="274" customFormat="1" ht="22.8" customHeight="1" x14ac:dyDescent="0.45">
      <c r="A250" s="394" t="s">
        <v>435</v>
      </c>
      <c r="B250" s="387" t="s">
        <v>198</v>
      </c>
      <c r="C250" s="388">
        <v>100</v>
      </c>
      <c r="D250" s="388">
        <v>9.85</v>
      </c>
      <c r="E250" s="389" t="s">
        <v>216</v>
      </c>
      <c r="F250" s="388">
        <v>9.85</v>
      </c>
      <c r="G250" s="388">
        <v>10.0911652570733</v>
      </c>
      <c r="H250" s="387" t="s">
        <v>200</v>
      </c>
      <c r="I250" s="390">
        <v>2623809.0299999998</v>
      </c>
      <c r="J250" s="390">
        <v>2500000</v>
      </c>
      <c r="K250" s="390">
        <v>2500000</v>
      </c>
      <c r="L250" s="392">
        <v>1</v>
      </c>
      <c r="M250" s="274" t="s">
        <v>191</v>
      </c>
      <c r="N250" s="274" t="s">
        <v>191</v>
      </c>
    </row>
    <row r="251" spans="1:14" s="274" customFormat="1" ht="22.8" customHeight="1" x14ac:dyDescent="0.45">
      <c r="A251" s="394" t="s">
        <v>436</v>
      </c>
      <c r="B251" s="387" t="s">
        <v>198</v>
      </c>
      <c r="C251" s="388">
        <v>100</v>
      </c>
      <c r="D251" s="388">
        <v>9.9</v>
      </c>
      <c r="E251" s="389" t="s">
        <v>216</v>
      </c>
      <c r="F251" s="388">
        <v>9.9</v>
      </c>
      <c r="G251" s="388">
        <v>10.1436196293596</v>
      </c>
      <c r="H251" s="387" t="s">
        <v>200</v>
      </c>
      <c r="I251" s="390">
        <v>2624437.5</v>
      </c>
      <c r="J251" s="390">
        <v>2500000</v>
      </c>
      <c r="K251" s="390">
        <v>2500000</v>
      </c>
      <c r="L251" s="392">
        <v>1</v>
      </c>
      <c r="M251" s="274" t="s">
        <v>191</v>
      </c>
      <c r="N251" s="274" t="s">
        <v>191</v>
      </c>
    </row>
    <row r="252" spans="1:14" s="274" customFormat="1" ht="22.8" customHeight="1" x14ac:dyDescent="0.45">
      <c r="A252" s="394" t="s">
        <v>223</v>
      </c>
      <c r="B252" s="387" t="s">
        <v>198</v>
      </c>
      <c r="C252" s="388">
        <v>100</v>
      </c>
      <c r="D252" s="388">
        <v>2.7315999999999998</v>
      </c>
      <c r="E252" s="389" t="s">
        <v>212</v>
      </c>
      <c r="F252" s="388">
        <v>2.7315999999999998</v>
      </c>
      <c r="G252" s="388">
        <v>2.750044968938</v>
      </c>
      <c r="H252" s="387" t="s">
        <v>200</v>
      </c>
      <c r="I252" s="390">
        <v>5069048.78</v>
      </c>
      <c r="J252" s="390">
        <v>5000000</v>
      </c>
      <c r="K252" s="390">
        <v>5000000</v>
      </c>
      <c r="L252" s="392">
        <v>1</v>
      </c>
      <c r="M252" s="274" t="s">
        <v>191</v>
      </c>
      <c r="N252" s="274" t="s">
        <v>191</v>
      </c>
    </row>
    <row r="253" spans="1:14" s="274" customFormat="1" ht="22.8" customHeight="1" x14ac:dyDescent="0.45">
      <c r="A253" s="394" t="s">
        <v>223</v>
      </c>
      <c r="B253" s="387" t="s">
        <v>198</v>
      </c>
      <c r="C253" s="388">
        <v>100</v>
      </c>
      <c r="D253" s="388">
        <v>9.5</v>
      </c>
      <c r="E253" s="389" t="s">
        <v>216</v>
      </c>
      <c r="F253" s="388">
        <v>9.5</v>
      </c>
      <c r="G253" s="388">
        <v>9.7243325226188997</v>
      </c>
      <c r="H253" s="387" t="s">
        <v>200</v>
      </c>
      <c r="I253" s="390">
        <v>1634511.67</v>
      </c>
      <c r="J253" s="390">
        <v>1560000</v>
      </c>
      <c r="K253" s="390">
        <v>1560000</v>
      </c>
      <c r="L253" s="392">
        <v>1</v>
      </c>
      <c r="M253" s="274" t="s">
        <v>191</v>
      </c>
      <c r="N253" s="274" t="s">
        <v>191</v>
      </c>
    </row>
    <row r="254" spans="1:14" s="274" customFormat="1" ht="22.8" customHeight="1" x14ac:dyDescent="0.45">
      <c r="A254" s="394" t="s">
        <v>223</v>
      </c>
      <c r="B254" s="387" t="s">
        <v>198</v>
      </c>
      <c r="C254" s="388">
        <v>100</v>
      </c>
      <c r="D254" s="388">
        <v>10.1</v>
      </c>
      <c r="E254" s="389" t="s">
        <v>211</v>
      </c>
      <c r="F254" s="388">
        <v>10.1</v>
      </c>
      <c r="G254" s="388">
        <v>10.098628864898201</v>
      </c>
      <c r="H254" s="387" t="s">
        <v>200</v>
      </c>
      <c r="I254" s="390">
        <v>88102.44</v>
      </c>
      <c r="J254" s="390">
        <v>80000</v>
      </c>
      <c r="K254" s="390">
        <v>80000</v>
      </c>
      <c r="L254" s="392">
        <v>1</v>
      </c>
      <c r="M254" s="274" t="s">
        <v>191</v>
      </c>
      <c r="N254" s="274" t="s">
        <v>191</v>
      </c>
    </row>
    <row r="255" spans="1:14" s="274" customFormat="1" ht="22.8" customHeight="1" x14ac:dyDescent="0.45">
      <c r="A255" s="394" t="s">
        <v>223</v>
      </c>
      <c r="B255" s="387" t="s">
        <v>198</v>
      </c>
      <c r="C255" s="388">
        <v>100</v>
      </c>
      <c r="D255" s="388">
        <v>10.1</v>
      </c>
      <c r="E255" s="389" t="s">
        <v>229</v>
      </c>
      <c r="F255" s="388">
        <v>10.1</v>
      </c>
      <c r="G255" s="388">
        <v>10.093149186392401</v>
      </c>
      <c r="H255" s="387" t="s">
        <v>200</v>
      </c>
      <c r="I255" s="390">
        <v>551201.39</v>
      </c>
      <c r="J255" s="390">
        <v>500000</v>
      </c>
      <c r="K255" s="390">
        <v>500000</v>
      </c>
      <c r="L255" s="392">
        <v>1</v>
      </c>
      <c r="M255" s="274" t="s">
        <v>191</v>
      </c>
      <c r="N255" s="274" t="s">
        <v>191</v>
      </c>
    </row>
    <row r="256" spans="1:14" s="274" customFormat="1" ht="22.8" customHeight="1" x14ac:dyDescent="0.45">
      <c r="A256" s="394" t="s">
        <v>437</v>
      </c>
      <c r="B256" s="387" t="s">
        <v>198</v>
      </c>
      <c r="C256" s="388">
        <v>100</v>
      </c>
      <c r="D256" s="388">
        <v>8</v>
      </c>
      <c r="E256" s="389" t="s">
        <v>226</v>
      </c>
      <c r="F256" s="388">
        <v>8</v>
      </c>
      <c r="G256" s="388">
        <v>8.2301244779318008</v>
      </c>
      <c r="H256" s="387" t="s">
        <v>200</v>
      </c>
      <c r="I256" s="390">
        <v>1023111.11</v>
      </c>
      <c r="J256" s="390">
        <v>1000000</v>
      </c>
      <c r="K256" s="390">
        <v>1000000</v>
      </c>
      <c r="L256" s="392">
        <v>1</v>
      </c>
      <c r="M256" s="274" t="s">
        <v>191</v>
      </c>
      <c r="N256" s="274" t="s">
        <v>191</v>
      </c>
    </row>
    <row r="257" spans="1:14" s="275" customFormat="1" ht="22.8" customHeight="1" x14ac:dyDescent="0.45">
      <c r="A257" s="393" t="s">
        <v>191</v>
      </c>
      <c r="B257" s="383" t="s">
        <v>191</v>
      </c>
      <c r="C257" s="384" t="s">
        <v>191</v>
      </c>
      <c r="D257" s="384" t="s">
        <v>191</v>
      </c>
      <c r="E257" s="385" t="s">
        <v>191</v>
      </c>
      <c r="F257" s="384" t="s">
        <v>191</v>
      </c>
      <c r="G257" s="384" t="s">
        <v>191</v>
      </c>
      <c r="H257" s="383" t="s">
        <v>191</v>
      </c>
      <c r="I257" s="386">
        <v>128574337.20999999</v>
      </c>
      <c r="J257" s="386">
        <v>125708076.84999999</v>
      </c>
      <c r="K257" s="386">
        <v>125875416.06999999</v>
      </c>
      <c r="L257" s="391">
        <v>69</v>
      </c>
      <c r="M257" s="275" t="s">
        <v>191</v>
      </c>
      <c r="N257" s="275" t="s">
        <v>191</v>
      </c>
    </row>
    <row r="258" spans="1:14" s="275" customFormat="1" ht="22.8" customHeight="1" x14ac:dyDescent="0.45">
      <c r="A258" s="393" t="s">
        <v>132</v>
      </c>
      <c r="B258" s="383" t="s">
        <v>191</v>
      </c>
      <c r="C258" s="384" t="s">
        <v>191</v>
      </c>
      <c r="D258" s="384" t="s">
        <v>191</v>
      </c>
      <c r="E258" s="385" t="s">
        <v>191</v>
      </c>
      <c r="F258" s="384" t="s">
        <v>191</v>
      </c>
      <c r="G258" s="384" t="s">
        <v>191</v>
      </c>
      <c r="H258" s="383" t="s">
        <v>191</v>
      </c>
      <c r="I258" s="386" t="s">
        <v>191</v>
      </c>
      <c r="J258" s="386" t="s">
        <v>191</v>
      </c>
      <c r="K258" s="386" t="s">
        <v>191</v>
      </c>
      <c r="L258" s="391" t="s">
        <v>191</v>
      </c>
      <c r="M258" s="275" t="s">
        <v>191</v>
      </c>
      <c r="N258" s="275" t="s">
        <v>191</v>
      </c>
    </row>
    <row r="259" spans="1:14" s="274" customFormat="1" ht="22.8" customHeight="1" x14ac:dyDescent="0.45">
      <c r="A259" s="394" t="s">
        <v>438</v>
      </c>
      <c r="B259" s="387" t="s">
        <v>198</v>
      </c>
      <c r="C259" s="388">
        <v>100</v>
      </c>
      <c r="D259" s="388">
        <v>7.75</v>
      </c>
      <c r="E259" s="389" t="s">
        <v>216</v>
      </c>
      <c r="F259" s="388">
        <v>7.75</v>
      </c>
      <c r="G259" s="388">
        <v>7.8993008259551001</v>
      </c>
      <c r="H259" s="387" t="s">
        <v>200</v>
      </c>
      <c r="I259" s="390">
        <v>612989.51</v>
      </c>
      <c r="J259" s="390">
        <v>590000</v>
      </c>
      <c r="K259" s="390">
        <v>590000</v>
      </c>
      <c r="L259" s="392">
        <v>1</v>
      </c>
      <c r="M259" s="274" t="s">
        <v>191</v>
      </c>
      <c r="N259" s="274" t="s">
        <v>191</v>
      </c>
    </row>
    <row r="260" spans="1:14" s="274" customFormat="1" ht="22.8" customHeight="1" x14ac:dyDescent="0.45">
      <c r="A260" s="394" t="s">
        <v>438</v>
      </c>
      <c r="B260" s="387" t="s">
        <v>198</v>
      </c>
      <c r="C260" s="388">
        <v>100</v>
      </c>
      <c r="D260" s="388">
        <v>8.75</v>
      </c>
      <c r="E260" s="389" t="s">
        <v>439</v>
      </c>
      <c r="F260" s="388">
        <v>8.75</v>
      </c>
      <c r="G260" s="388">
        <v>8.9087422679720003</v>
      </c>
      <c r="H260" s="387" t="s">
        <v>200</v>
      </c>
      <c r="I260" s="390">
        <v>2627604.17</v>
      </c>
      <c r="J260" s="390">
        <v>2500000</v>
      </c>
      <c r="K260" s="390">
        <v>2500000</v>
      </c>
      <c r="L260" s="392">
        <v>3</v>
      </c>
      <c r="M260" s="274" t="s">
        <v>191</v>
      </c>
      <c r="N260" s="274" t="s">
        <v>191</v>
      </c>
    </row>
    <row r="261" spans="1:14" s="274" customFormat="1" ht="22.8" customHeight="1" x14ac:dyDescent="0.45">
      <c r="A261" s="394" t="s">
        <v>438</v>
      </c>
      <c r="B261" s="387" t="s">
        <v>198</v>
      </c>
      <c r="C261" s="388">
        <v>101.1026</v>
      </c>
      <c r="D261" s="388">
        <v>9.5</v>
      </c>
      <c r="E261" s="389" t="s">
        <v>215</v>
      </c>
      <c r="F261" s="388">
        <v>5</v>
      </c>
      <c r="G261" s="388">
        <v>5.0941748107559004</v>
      </c>
      <c r="H261" s="387" t="s">
        <v>200</v>
      </c>
      <c r="I261" s="390">
        <v>2913788.89</v>
      </c>
      <c r="J261" s="390">
        <v>2800000</v>
      </c>
      <c r="K261" s="390">
        <v>2830871.48</v>
      </c>
      <c r="L261" s="392">
        <v>1</v>
      </c>
      <c r="M261" s="274" t="s">
        <v>191</v>
      </c>
      <c r="N261" s="274" t="s">
        <v>191</v>
      </c>
    </row>
    <row r="262" spans="1:14" s="274" customFormat="1" ht="22.8" customHeight="1" x14ac:dyDescent="0.45">
      <c r="A262" s="394" t="s">
        <v>438</v>
      </c>
      <c r="B262" s="387" t="s">
        <v>198</v>
      </c>
      <c r="C262" s="388">
        <v>101.1026</v>
      </c>
      <c r="D262" s="388">
        <v>9.5</v>
      </c>
      <c r="E262" s="389" t="s">
        <v>215</v>
      </c>
      <c r="F262" s="388">
        <v>5</v>
      </c>
      <c r="G262" s="388">
        <v>5.0941748107559404</v>
      </c>
      <c r="H262" s="387" t="s">
        <v>200</v>
      </c>
      <c r="I262" s="390">
        <v>208127.78</v>
      </c>
      <c r="J262" s="390">
        <v>200000</v>
      </c>
      <c r="K262" s="390">
        <v>202205.11</v>
      </c>
      <c r="L262" s="392">
        <v>1</v>
      </c>
      <c r="M262" s="274" t="s">
        <v>191</v>
      </c>
      <c r="N262" s="274" t="s">
        <v>191</v>
      </c>
    </row>
    <row r="263" spans="1:14" s="274" customFormat="1" ht="22.8" customHeight="1" x14ac:dyDescent="0.45">
      <c r="A263" s="394" t="s">
        <v>440</v>
      </c>
      <c r="B263" s="387" t="s">
        <v>198</v>
      </c>
      <c r="C263" s="388">
        <v>100</v>
      </c>
      <c r="D263" s="388">
        <v>3.2504</v>
      </c>
      <c r="E263" s="389" t="s">
        <v>228</v>
      </c>
      <c r="F263" s="388">
        <v>3.2504</v>
      </c>
      <c r="G263" s="388">
        <v>3.2499645582896002</v>
      </c>
      <c r="H263" s="387" t="s">
        <v>200</v>
      </c>
      <c r="I263" s="390">
        <v>580935.86</v>
      </c>
      <c r="J263" s="390">
        <v>562500</v>
      </c>
      <c r="K263" s="390">
        <v>562500</v>
      </c>
      <c r="L263" s="392">
        <v>1</v>
      </c>
      <c r="M263" s="274" t="s">
        <v>191</v>
      </c>
      <c r="N263" s="274" t="s">
        <v>191</v>
      </c>
    </row>
    <row r="264" spans="1:14" s="274" customFormat="1" ht="22.8" customHeight="1" x14ac:dyDescent="0.45">
      <c r="A264" s="394" t="s">
        <v>440</v>
      </c>
      <c r="B264" s="387" t="s">
        <v>198</v>
      </c>
      <c r="C264" s="388">
        <v>100.13809999999999</v>
      </c>
      <c r="D264" s="388">
        <v>6.85</v>
      </c>
      <c r="E264" s="389" t="s">
        <v>293</v>
      </c>
      <c r="F264" s="388">
        <v>6</v>
      </c>
      <c r="G264" s="388">
        <v>6.1499209547857996</v>
      </c>
      <c r="H264" s="387" t="s">
        <v>200</v>
      </c>
      <c r="I264" s="390">
        <v>2250651.94</v>
      </c>
      <c r="J264" s="390">
        <v>2200000</v>
      </c>
      <c r="K264" s="390">
        <v>2203037.5299999998</v>
      </c>
      <c r="L264" s="392">
        <v>1</v>
      </c>
      <c r="M264" s="274" t="s">
        <v>191</v>
      </c>
      <c r="N264" s="274" t="s">
        <v>191</v>
      </c>
    </row>
    <row r="265" spans="1:14" s="274" customFormat="1" ht="22.8" customHeight="1" x14ac:dyDescent="0.45">
      <c r="A265" s="394" t="s">
        <v>440</v>
      </c>
      <c r="B265" s="387" t="s">
        <v>198</v>
      </c>
      <c r="C265" s="388">
        <v>100.7975</v>
      </c>
      <c r="D265" s="388">
        <v>6.85</v>
      </c>
      <c r="E265" s="389" t="s">
        <v>244</v>
      </c>
      <c r="F265" s="388">
        <v>2.25</v>
      </c>
      <c r="G265" s="388">
        <v>2.2709848885850001</v>
      </c>
      <c r="H265" s="387" t="s">
        <v>200</v>
      </c>
      <c r="I265" s="390">
        <v>2250651.94</v>
      </c>
      <c r="J265" s="390">
        <v>2200000</v>
      </c>
      <c r="K265" s="390">
        <v>2217545.3199999998</v>
      </c>
      <c r="L265" s="392">
        <v>1</v>
      </c>
      <c r="M265" s="274" t="s">
        <v>191</v>
      </c>
      <c r="N265" s="274" t="s">
        <v>191</v>
      </c>
    </row>
    <row r="266" spans="1:14" s="274" customFormat="1" ht="22.8" customHeight="1" x14ac:dyDescent="0.45">
      <c r="A266" s="394" t="s">
        <v>440</v>
      </c>
      <c r="B266" s="387" t="s">
        <v>198</v>
      </c>
      <c r="C266" s="388">
        <v>101.86199999999999</v>
      </c>
      <c r="D266" s="388">
        <v>8</v>
      </c>
      <c r="E266" s="389" t="s">
        <v>271</v>
      </c>
      <c r="F266" s="388">
        <v>2.25</v>
      </c>
      <c r="G266" s="388">
        <v>2.2669171874999998</v>
      </c>
      <c r="H266" s="387" t="s">
        <v>200</v>
      </c>
      <c r="I266" s="390">
        <v>432355.56</v>
      </c>
      <c r="J266" s="390">
        <v>400000</v>
      </c>
      <c r="K266" s="390">
        <v>407448.14</v>
      </c>
      <c r="L266" s="392">
        <v>1</v>
      </c>
      <c r="M266" s="274" t="s">
        <v>191</v>
      </c>
      <c r="N266" s="274" t="s">
        <v>191</v>
      </c>
    </row>
    <row r="267" spans="1:14" s="275" customFormat="1" ht="22.8" customHeight="1" x14ac:dyDescent="0.45">
      <c r="A267" s="393" t="s">
        <v>191</v>
      </c>
      <c r="B267" s="383" t="s">
        <v>191</v>
      </c>
      <c r="C267" s="384" t="s">
        <v>191</v>
      </c>
      <c r="D267" s="384" t="s">
        <v>191</v>
      </c>
      <c r="E267" s="385" t="s">
        <v>191</v>
      </c>
      <c r="F267" s="384" t="s">
        <v>191</v>
      </c>
      <c r="G267" s="384" t="s">
        <v>191</v>
      </c>
      <c r="H267" s="383" t="s">
        <v>191</v>
      </c>
      <c r="I267" s="386">
        <v>11877105.65</v>
      </c>
      <c r="J267" s="386">
        <v>11452500</v>
      </c>
      <c r="K267" s="386">
        <v>11513607.58</v>
      </c>
      <c r="L267" s="391">
        <v>10</v>
      </c>
      <c r="M267" s="275" t="s">
        <v>191</v>
      </c>
      <c r="N267" s="275" t="s">
        <v>191</v>
      </c>
    </row>
    <row r="268" spans="1:14" s="275" customFormat="1" ht="22.8" customHeight="1" x14ac:dyDescent="0.45">
      <c r="A268" s="393" t="s">
        <v>133</v>
      </c>
      <c r="B268" s="383" t="s">
        <v>191</v>
      </c>
      <c r="C268" s="384" t="s">
        <v>191</v>
      </c>
      <c r="D268" s="384" t="s">
        <v>191</v>
      </c>
      <c r="E268" s="385" t="s">
        <v>191</v>
      </c>
      <c r="F268" s="384" t="s">
        <v>191</v>
      </c>
      <c r="G268" s="384" t="s">
        <v>191</v>
      </c>
      <c r="H268" s="383" t="s">
        <v>191</v>
      </c>
      <c r="I268" s="386" t="s">
        <v>191</v>
      </c>
      <c r="J268" s="386" t="s">
        <v>191</v>
      </c>
      <c r="K268" s="386" t="s">
        <v>191</v>
      </c>
      <c r="L268" s="391" t="s">
        <v>191</v>
      </c>
      <c r="M268" s="275" t="s">
        <v>191</v>
      </c>
      <c r="N268" s="275" t="s">
        <v>191</v>
      </c>
    </row>
    <row r="269" spans="1:14" s="274" customFormat="1" ht="22.8" customHeight="1" x14ac:dyDescent="0.45">
      <c r="A269" s="394" t="s">
        <v>201</v>
      </c>
      <c r="B269" s="387" t="s">
        <v>198</v>
      </c>
      <c r="C269" s="388">
        <v>96.256399999999999</v>
      </c>
      <c r="D269" s="388" t="s">
        <v>191</v>
      </c>
      <c r="E269" s="389" t="s">
        <v>234</v>
      </c>
      <c r="F269" s="388">
        <v>3.9</v>
      </c>
      <c r="G269" s="388">
        <v>3.9002085708342</v>
      </c>
      <c r="H269" s="387" t="s">
        <v>200</v>
      </c>
      <c r="I269" s="390">
        <v>3016000</v>
      </c>
      <c r="J269" s="390">
        <v>3016000</v>
      </c>
      <c r="K269" s="390">
        <v>2903093.84</v>
      </c>
      <c r="L269" s="392">
        <v>2</v>
      </c>
      <c r="M269" s="274" t="s">
        <v>191</v>
      </c>
      <c r="N269" s="274" t="s">
        <v>191</v>
      </c>
    </row>
    <row r="270" spans="1:14" s="274" customFormat="1" ht="22.8" customHeight="1" x14ac:dyDescent="0.45">
      <c r="A270" s="394" t="s">
        <v>201</v>
      </c>
      <c r="B270" s="387" t="s">
        <v>198</v>
      </c>
      <c r="C270" s="388">
        <v>98.310199999999995</v>
      </c>
      <c r="D270" s="388" t="s">
        <v>191</v>
      </c>
      <c r="E270" s="389" t="s">
        <v>212</v>
      </c>
      <c r="F270" s="388">
        <v>3.4</v>
      </c>
      <c r="G270" s="388">
        <v>3.4285753057616999</v>
      </c>
      <c r="H270" s="387" t="s">
        <v>200</v>
      </c>
      <c r="I270" s="390">
        <v>1300000</v>
      </c>
      <c r="J270" s="390">
        <v>1300000</v>
      </c>
      <c r="K270" s="390">
        <v>1278032.05</v>
      </c>
      <c r="L270" s="392">
        <v>1</v>
      </c>
      <c r="M270" s="274" t="s">
        <v>191</v>
      </c>
      <c r="N270" s="274" t="s">
        <v>191</v>
      </c>
    </row>
    <row r="271" spans="1:14" s="274" customFormat="1" ht="22.8" customHeight="1" x14ac:dyDescent="0.45">
      <c r="A271" s="394" t="s">
        <v>201</v>
      </c>
      <c r="B271" s="387" t="s">
        <v>198</v>
      </c>
      <c r="C271" s="388">
        <v>98.328400000000002</v>
      </c>
      <c r="D271" s="388" t="s">
        <v>191</v>
      </c>
      <c r="E271" s="389" t="s">
        <v>213</v>
      </c>
      <c r="F271" s="388">
        <v>3.4</v>
      </c>
      <c r="G271" s="388">
        <v>3.4288999999999001</v>
      </c>
      <c r="H271" s="387" t="s">
        <v>200</v>
      </c>
      <c r="I271" s="390">
        <v>100000</v>
      </c>
      <c r="J271" s="390">
        <v>100000</v>
      </c>
      <c r="K271" s="390">
        <v>98328.42</v>
      </c>
      <c r="L271" s="392">
        <v>1</v>
      </c>
      <c r="M271" s="274" t="s">
        <v>191</v>
      </c>
      <c r="N271" s="274" t="s">
        <v>191</v>
      </c>
    </row>
    <row r="272" spans="1:14" s="275" customFormat="1" ht="22.8" customHeight="1" x14ac:dyDescent="0.45">
      <c r="A272" s="394" t="s">
        <v>201</v>
      </c>
      <c r="B272" s="387" t="s">
        <v>198</v>
      </c>
      <c r="C272" s="388">
        <v>99.008300000000006</v>
      </c>
      <c r="D272" s="388" t="s">
        <v>191</v>
      </c>
      <c r="E272" s="389" t="s">
        <v>441</v>
      </c>
      <c r="F272" s="388">
        <v>3.03</v>
      </c>
      <c r="G272" s="388">
        <v>3.0608357028420001</v>
      </c>
      <c r="H272" s="387" t="s">
        <v>200</v>
      </c>
      <c r="I272" s="390">
        <v>60000</v>
      </c>
      <c r="J272" s="390">
        <v>60000</v>
      </c>
      <c r="K272" s="390">
        <v>59405.01</v>
      </c>
      <c r="L272" s="392">
        <v>1</v>
      </c>
      <c r="M272" s="275" t="s">
        <v>191</v>
      </c>
      <c r="N272" s="275" t="s">
        <v>191</v>
      </c>
    </row>
    <row r="273" spans="1:14" s="275" customFormat="1" ht="22.8" customHeight="1" x14ac:dyDescent="0.45">
      <c r="A273" s="394" t="s">
        <v>201</v>
      </c>
      <c r="B273" s="387" t="s">
        <v>198</v>
      </c>
      <c r="C273" s="388">
        <v>99.272300000000001</v>
      </c>
      <c r="D273" s="388" t="s">
        <v>191</v>
      </c>
      <c r="E273" s="389" t="s">
        <v>215</v>
      </c>
      <c r="F273" s="388">
        <v>2.9</v>
      </c>
      <c r="G273" s="388">
        <v>2.9315711368363</v>
      </c>
      <c r="H273" s="387" t="s">
        <v>200</v>
      </c>
      <c r="I273" s="390">
        <v>2860000</v>
      </c>
      <c r="J273" s="390">
        <v>2860000</v>
      </c>
      <c r="K273" s="390">
        <v>2839187.19</v>
      </c>
      <c r="L273" s="392">
        <v>3</v>
      </c>
      <c r="M273" s="275" t="s">
        <v>191</v>
      </c>
      <c r="N273" s="275" t="s">
        <v>191</v>
      </c>
    </row>
    <row r="274" spans="1:14" s="274" customFormat="1" ht="22.8" customHeight="1" x14ac:dyDescent="0.45">
      <c r="A274" s="394" t="s">
        <v>201</v>
      </c>
      <c r="B274" s="387" t="s">
        <v>198</v>
      </c>
      <c r="C274" s="388">
        <v>99.280199999999994</v>
      </c>
      <c r="D274" s="388" t="s">
        <v>191</v>
      </c>
      <c r="E274" s="389" t="s">
        <v>248</v>
      </c>
      <c r="F274" s="388">
        <v>2.9</v>
      </c>
      <c r="G274" s="388">
        <v>2.9316902075316</v>
      </c>
      <c r="H274" s="387" t="s">
        <v>200</v>
      </c>
      <c r="I274" s="390">
        <v>11000000</v>
      </c>
      <c r="J274" s="390">
        <v>11000000</v>
      </c>
      <c r="K274" s="390">
        <v>10920824.02</v>
      </c>
      <c r="L274" s="392">
        <v>3</v>
      </c>
      <c r="M274" s="274" t="s">
        <v>191</v>
      </c>
      <c r="N274" s="274" t="s">
        <v>191</v>
      </c>
    </row>
    <row r="275" spans="1:14" s="274" customFormat="1" ht="22.8" customHeight="1" x14ac:dyDescent="0.45">
      <c r="A275" s="394" t="s">
        <v>201</v>
      </c>
      <c r="B275" s="387" t="s">
        <v>198</v>
      </c>
      <c r="C275" s="388">
        <v>99.552999999999997</v>
      </c>
      <c r="D275" s="388" t="s">
        <v>191</v>
      </c>
      <c r="E275" s="389" t="s">
        <v>210</v>
      </c>
      <c r="F275" s="388">
        <v>2.65</v>
      </c>
      <c r="G275" s="388">
        <v>2.6793337434582001</v>
      </c>
      <c r="H275" s="387" t="s">
        <v>200</v>
      </c>
      <c r="I275" s="390">
        <v>500000</v>
      </c>
      <c r="J275" s="390">
        <v>500000</v>
      </c>
      <c r="K275" s="390">
        <v>497764.9</v>
      </c>
      <c r="L275" s="392">
        <v>1</v>
      </c>
      <c r="M275" s="274" t="s">
        <v>191</v>
      </c>
      <c r="N275" s="274" t="s">
        <v>191</v>
      </c>
    </row>
    <row r="276" spans="1:14" s="274" customFormat="1" ht="22.8" customHeight="1" x14ac:dyDescent="0.45">
      <c r="A276" s="394" t="s">
        <v>201</v>
      </c>
      <c r="B276" s="387" t="s">
        <v>198</v>
      </c>
      <c r="C276" s="388">
        <v>99.560299999999998</v>
      </c>
      <c r="D276" s="388" t="s">
        <v>191</v>
      </c>
      <c r="E276" s="389" t="s">
        <v>237</v>
      </c>
      <c r="F276" s="388">
        <v>2.65</v>
      </c>
      <c r="G276" s="388">
        <v>2.6794332997997001</v>
      </c>
      <c r="H276" s="387" t="s">
        <v>200</v>
      </c>
      <c r="I276" s="390">
        <v>11500000</v>
      </c>
      <c r="J276" s="390">
        <v>11500000</v>
      </c>
      <c r="K276" s="390">
        <v>11449431.689999999</v>
      </c>
      <c r="L276" s="392">
        <v>4</v>
      </c>
      <c r="M276" s="274" t="s">
        <v>191</v>
      </c>
      <c r="N276" s="274" t="s">
        <v>191</v>
      </c>
    </row>
    <row r="277" spans="1:14" s="274" customFormat="1" ht="22.8" customHeight="1" x14ac:dyDescent="0.45">
      <c r="A277" s="394" t="s">
        <v>201</v>
      </c>
      <c r="B277" s="387" t="s">
        <v>198</v>
      </c>
      <c r="C277" s="388">
        <v>99.769099999999995</v>
      </c>
      <c r="D277" s="388" t="s">
        <v>191</v>
      </c>
      <c r="E277" s="389" t="s">
        <v>238</v>
      </c>
      <c r="F277" s="388">
        <v>2.38</v>
      </c>
      <c r="G277" s="388">
        <v>2.4057325643757999</v>
      </c>
      <c r="H277" s="387" t="s">
        <v>200</v>
      </c>
      <c r="I277" s="390">
        <v>1000000</v>
      </c>
      <c r="J277" s="390">
        <v>1000000</v>
      </c>
      <c r="K277" s="390">
        <v>997691.45</v>
      </c>
      <c r="L277" s="392">
        <v>1</v>
      </c>
      <c r="M277" s="274" t="s">
        <v>191</v>
      </c>
      <c r="N277" s="274" t="s">
        <v>191</v>
      </c>
    </row>
    <row r="278" spans="1:14" s="274" customFormat="1" ht="22.8" customHeight="1" x14ac:dyDescent="0.45">
      <c r="A278" s="394" t="s">
        <v>201</v>
      </c>
      <c r="B278" s="387" t="s">
        <v>198</v>
      </c>
      <c r="C278" s="388">
        <v>99.782300000000006</v>
      </c>
      <c r="D278" s="388" t="s">
        <v>191</v>
      </c>
      <c r="E278" s="389" t="s">
        <v>239</v>
      </c>
      <c r="F278" s="388">
        <v>2.38</v>
      </c>
      <c r="G278" s="388">
        <v>2.4058932125396999</v>
      </c>
      <c r="H278" s="387" t="s">
        <v>200</v>
      </c>
      <c r="I278" s="390">
        <v>3000000</v>
      </c>
      <c r="J278" s="390">
        <v>3000000</v>
      </c>
      <c r="K278" s="390">
        <v>2993469.25</v>
      </c>
      <c r="L278" s="392">
        <v>1</v>
      </c>
      <c r="M278" s="274" t="s">
        <v>191</v>
      </c>
      <c r="N278" s="274" t="s">
        <v>191</v>
      </c>
    </row>
    <row r="279" spans="1:14" s="275" customFormat="1" ht="22.8" customHeight="1" x14ac:dyDescent="0.45">
      <c r="A279" s="394" t="s">
        <v>201</v>
      </c>
      <c r="B279" s="387" t="s">
        <v>198</v>
      </c>
      <c r="C279" s="388">
        <v>99.788899999999998</v>
      </c>
      <c r="D279" s="388" t="s">
        <v>191</v>
      </c>
      <c r="E279" s="389" t="s">
        <v>240</v>
      </c>
      <c r="F279" s="388">
        <v>2.38</v>
      </c>
      <c r="G279" s="388">
        <v>2.405973547316</v>
      </c>
      <c r="H279" s="387" t="s">
        <v>200</v>
      </c>
      <c r="I279" s="390">
        <v>1500000</v>
      </c>
      <c r="J279" s="390">
        <v>1500000</v>
      </c>
      <c r="K279" s="390">
        <v>1496833.38</v>
      </c>
      <c r="L279" s="392">
        <v>3</v>
      </c>
      <c r="M279" s="275" t="s">
        <v>191</v>
      </c>
      <c r="N279" s="275" t="s">
        <v>191</v>
      </c>
    </row>
    <row r="280" spans="1:14" s="275" customFormat="1" ht="22.8" customHeight="1" x14ac:dyDescent="0.45">
      <c r="A280" s="394" t="s">
        <v>201</v>
      </c>
      <c r="B280" s="387" t="s">
        <v>198</v>
      </c>
      <c r="C280" s="388">
        <v>99.795500000000004</v>
      </c>
      <c r="D280" s="388" t="s">
        <v>191</v>
      </c>
      <c r="E280" s="389" t="s">
        <v>241</v>
      </c>
      <c r="F280" s="388">
        <v>2.38</v>
      </c>
      <c r="G280" s="388">
        <v>2.4060538892232999</v>
      </c>
      <c r="H280" s="387" t="s">
        <v>200</v>
      </c>
      <c r="I280" s="390">
        <v>6000000</v>
      </c>
      <c r="J280" s="390">
        <v>6000000</v>
      </c>
      <c r="K280" s="390">
        <v>5987728.4800000004</v>
      </c>
      <c r="L280" s="392">
        <v>3</v>
      </c>
      <c r="M280" s="275" t="s">
        <v>191</v>
      </c>
      <c r="N280" s="275" t="s">
        <v>191</v>
      </c>
    </row>
    <row r="281" spans="1:14" s="274" customFormat="1" ht="22.8" customHeight="1" x14ac:dyDescent="0.45">
      <c r="A281" s="394" t="s">
        <v>201</v>
      </c>
      <c r="B281" s="387" t="s">
        <v>198</v>
      </c>
      <c r="C281" s="388">
        <v>99.910399999999996</v>
      </c>
      <c r="D281" s="388" t="s">
        <v>191</v>
      </c>
      <c r="E281" s="389" t="s">
        <v>442</v>
      </c>
      <c r="F281" s="388">
        <v>1.7</v>
      </c>
      <c r="G281" s="388">
        <v>1.7137569845803999</v>
      </c>
      <c r="H281" s="387" t="s">
        <v>200</v>
      </c>
      <c r="I281" s="390">
        <v>100000</v>
      </c>
      <c r="J281" s="390">
        <v>100000</v>
      </c>
      <c r="K281" s="390">
        <v>99910.36</v>
      </c>
      <c r="L281" s="392">
        <v>1</v>
      </c>
      <c r="M281" s="274" t="s">
        <v>191</v>
      </c>
      <c r="N281" s="274" t="s">
        <v>191</v>
      </c>
    </row>
    <row r="282" spans="1:14" s="274" customFormat="1" ht="22.8" customHeight="1" x14ac:dyDescent="0.45">
      <c r="A282" s="394" t="s">
        <v>201</v>
      </c>
      <c r="B282" s="387" t="s">
        <v>198</v>
      </c>
      <c r="C282" s="388">
        <v>99.933899999999994</v>
      </c>
      <c r="D282" s="388" t="s">
        <v>191</v>
      </c>
      <c r="E282" s="389" t="s">
        <v>443</v>
      </c>
      <c r="F282" s="388">
        <v>1.7</v>
      </c>
      <c r="G282" s="388">
        <v>1.7139609067585999</v>
      </c>
      <c r="H282" s="387" t="s">
        <v>200</v>
      </c>
      <c r="I282" s="390">
        <v>400000</v>
      </c>
      <c r="J282" s="390">
        <v>400000</v>
      </c>
      <c r="K282" s="390">
        <v>399735.73</v>
      </c>
      <c r="L282" s="392">
        <v>1</v>
      </c>
      <c r="M282" s="274" t="s">
        <v>191</v>
      </c>
      <c r="N282" s="274" t="s">
        <v>191</v>
      </c>
    </row>
    <row r="283" spans="1:14" s="274" customFormat="1" ht="22.8" customHeight="1" x14ac:dyDescent="0.45">
      <c r="A283" s="394" t="s">
        <v>201</v>
      </c>
      <c r="B283" s="387" t="s">
        <v>198</v>
      </c>
      <c r="C283" s="388">
        <v>99.959199999999996</v>
      </c>
      <c r="D283" s="388" t="s">
        <v>191</v>
      </c>
      <c r="E283" s="389" t="s">
        <v>443</v>
      </c>
      <c r="F283" s="388">
        <v>1.05</v>
      </c>
      <c r="G283" s="388">
        <v>1.0553152658939</v>
      </c>
      <c r="H283" s="387" t="s">
        <v>200</v>
      </c>
      <c r="I283" s="390">
        <v>800000</v>
      </c>
      <c r="J283" s="390">
        <v>800000</v>
      </c>
      <c r="K283" s="390">
        <v>799673.47</v>
      </c>
      <c r="L283" s="392">
        <v>1</v>
      </c>
      <c r="M283" s="274" t="s">
        <v>191</v>
      </c>
      <c r="N283" s="274" t="s">
        <v>191</v>
      </c>
    </row>
    <row r="284" spans="1:14" s="275" customFormat="1" ht="22.8" customHeight="1" x14ac:dyDescent="0.45">
      <c r="A284" s="393" t="s">
        <v>191</v>
      </c>
      <c r="B284" s="383" t="s">
        <v>191</v>
      </c>
      <c r="C284" s="384" t="s">
        <v>191</v>
      </c>
      <c r="D284" s="384" t="s">
        <v>191</v>
      </c>
      <c r="E284" s="385" t="s">
        <v>191</v>
      </c>
      <c r="F284" s="384" t="s">
        <v>191</v>
      </c>
      <c r="G284" s="384" t="s">
        <v>191</v>
      </c>
      <c r="H284" s="383" t="s">
        <v>191</v>
      </c>
      <c r="I284" s="386">
        <v>43136000</v>
      </c>
      <c r="J284" s="386">
        <v>43136000</v>
      </c>
      <c r="K284" s="386">
        <v>42821109.240000002</v>
      </c>
      <c r="L284" s="391">
        <v>27</v>
      </c>
      <c r="M284" s="275" t="s">
        <v>191</v>
      </c>
      <c r="N284" s="275" t="s">
        <v>191</v>
      </c>
    </row>
    <row r="285" spans="1:14" s="275" customFormat="1" ht="22.8" customHeight="1" x14ac:dyDescent="0.45">
      <c r="A285" s="393" t="s">
        <v>134</v>
      </c>
      <c r="B285" s="383" t="s">
        <v>191</v>
      </c>
      <c r="C285" s="384" t="s">
        <v>191</v>
      </c>
      <c r="D285" s="384" t="s">
        <v>191</v>
      </c>
      <c r="E285" s="385" t="s">
        <v>191</v>
      </c>
      <c r="F285" s="384" t="s">
        <v>191</v>
      </c>
      <c r="G285" s="384" t="s">
        <v>191</v>
      </c>
      <c r="H285" s="383" t="s">
        <v>191</v>
      </c>
      <c r="I285" s="386" t="s">
        <v>191</v>
      </c>
      <c r="J285" s="386" t="s">
        <v>191</v>
      </c>
      <c r="K285" s="386" t="s">
        <v>191</v>
      </c>
      <c r="L285" s="391" t="s">
        <v>191</v>
      </c>
      <c r="M285" s="275" t="s">
        <v>191</v>
      </c>
      <c r="N285" s="275" t="s">
        <v>191</v>
      </c>
    </row>
    <row r="286" spans="1:14" s="274" customFormat="1" ht="22.8" customHeight="1" x14ac:dyDescent="0.45">
      <c r="A286" s="394" t="s">
        <v>444</v>
      </c>
      <c r="B286" s="387" t="s">
        <v>198</v>
      </c>
      <c r="C286" s="388">
        <v>100</v>
      </c>
      <c r="D286" s="388">
        <v>1.9822</v>
      </c>
      <c r="E286" s="389" t="s">
        <v>238</v>
      </c>
      <c r="F286" s="388">
        <v>1.9822</v>
      </c>
      <c r="G286" s="388">
        <v>2.0000303280336</v>
      </c>
      <c r="H286" s="387" t="s">
        <v>200</v>
      </c>
      <c r="I286" s="390">
        <v>13062625.08</v>
      </c>
      <c r="J286" s="390">
        <v>13037500</v>
      </c>
      <c r="K286" s="390">
        <v>13037500</v>
      </c>
      <c r="L286" s="392">
        <v>6</v>
      </c>
      <c r="M286" s="274" t="s">
        <v>191</v>
      </c>
      <c r="N286" s="274" t="s">
        <v>191</v>
      </c>
    </row>
    <row r="287" spans="1:14" s="274" customFormat="1" ht="22.8" customHeight="1" x14ac:dyDescent="0.45">
      <c r="A287" s="394" t="s">
        <v>444</v>
      </c>
      <c r="B287" s="387" t="s">
        <v>198</v>
      </c>
      <c r="C287" s="388">
        <v>100</v>
      </c>
      <c r="D287" s="388">
        <v>2.7315999999999998</v>
      </c>
      <c r="E287" s="389" t="s">
        <v>212</v>
      </c>
      <c r="F287" s="388">
        <v>2.7315999999999998</v>
      </c>
      <c r="G287" s="388">
        <v>2.750044968938</v>
      </c>
      <c r="H287" s="387" t="s">
        <v>200</v>
      </c>
      <c r="I287" s="390">
        <v>4562143.9000000004</v>
      </c>
      <c r="J287" s="390">
        <v>4500000</v>
      </c>
      <c r="K287" s="390">
        <v>4500000</v>
      </c>
      <c r="L287" s="392">
        <v>2</v>
      </c>
      <c r="M287" s="274" t="s">
        <v>191</v>
      </c>
      <c r="N287" s="274" t="s">
        <v>191</v>
      </c>
    </row>
    <row r="288" spans="1:14" s="274" customFormat="1" ht="22.8" customHeight="1" x14ac:dyDescent="0.45">
      <c r="A288" s="394" t="s">
        <v>444</v>
      </c>
      <c r="B288" s="387" t="s">
        <v>198</v>
      </c>
      <c r="C288" s="388">
        <v>100</v>
      </c>
      <c r="D288" s="388">
        <v>2.7330000000000001</v>
      </c>
      <c r="E288" s="389" t="s">
        <v>445</v>
      </c>
      <c r="F288" s="388">
        <v>2.7330000000000001</v>
      </c>
      <c r="G288" s="388">
        <v>2.7499996626784999</v>
      </c>
      <c r="H288" s="387" t="s">
        <v>200</v>
      </c>
      <c r="I288" s="390">
        <v>6089278</v>
      </c>
      <c r="J288" s="390">
        <v>6000000</v>
      </c>
      <c r="K288" s="390">
        <v>6000000</v>
      </c>
      <c r="L288" s="392">
        <v>1</v>
      </c>
      <c r="M288" s="274" t="s">
        <v>191</v>
      </c>
      <c r="N288" s="274" t="s">
        <v>191</v>
      </c>
    </row>
    <row r="289" spans="1:14" s="274" customFormat="1" ht="22.8" customHeight="1" x14ac:dyDescent="0.45">
      <c r="A289" s="394" t="s">
        <v>444</v>
      </c>
      <c r="B289" s="387" t="s">
        <v>198</v>
      </c>
      <c r="C289" s="388">
        <v>100</v>
      </c>
      <c r="D289" s="388">
        <v>3.2505999999999999</v>
      </c>
      <c r="E289" s="389" t="s">
        <v>245</v>
      </c>
      <c r="F289" s="388">
        <v>3.2505999999999999</v>
      </c>
      <c r="G289" s="388">
        <v>3.2500193743293999</v>
      </c>
      <c r="H289" s="387" t="s">
        <v>200</v>
      </c>
      <c r="I289" s="390">
        <v>6713636.6600000001</v>
      </c>
      <c r="J289" s="390">
        <v>6500000</v>
      </c>
      <c r="K289" s="390">
        <v>6500000</v>
      </c>
      <c r="L289" s="392">
        <v>1</v>
      </c>
      <c r="M289" s="274" t="s">
        <v>191</v>
      </c>
      <c r="N289" s="274" t="s">
        <v>191</v>
      </c>
    </row>
    <row r="290" spans="1:14" s="274" customFormat="1" ht="22.8" customHeight="1" x14ac:dyDescent="0.45">
      <c r="A290" s="394" t="s">
        <v>446</v>
      </c>
      <c r="B290" s="387" t="s">
        <v>198</v>
      </c>
      <c r="C290" s="388">
        <v>100</v>
      </c>
      <c r="D290" s="388">
        <v>1.5</v>
      </c>
      <c r="E290" s="389" t="s">
        <v>238</v>
      </c>
      <c r="F290" s="388">
        <v>1.5</v>
      </c>
      <c r="G290" s="388">
        <v>1.510197265977</v>
      </c>
      <c r="H290" s="387" t="s">
        <v>200</v>
      </c>
      <c r="I290" s="390">
        <v>40058333.329999998</v>
      </c>
      <c r="J290" s="390">
        <v>40000000</v>
      </c>
      <c r="K290" s="390">
        <v>40000000</v>
      </c>
      <c r="L290" s="392">
        <v>1</v>
      </c>
      <c r="M290" s="274" t="s">
        <v>191</v>
      </c>
      <c r="N290" s="274" t="s">
        <v>191</v>
      </c>
    </row>
    <row r="291" spans="1:14" s="274" customFormat="1" ht="22.8" customHeight="1" x14ac:dyDescent="0.45">
      <c r="A291" s="394" t="s">
        <v>446</v>
      </c>
      <c r="B291" s="387" t="s">
        <v>198</v>
      </c>
      <c r="C291" s="388">
        <v>100</v>
      </c>
      <c r="D291" s="388" t="s">
        <v>447</v>
      </c>
      <c r="E291" s="389" t="s">
        <v>244</v>
      </c>
      <c r="F291" s="388" t="s">
        <v>447</v>
      </c>
      <c r="G291" s="388">
        <v>2.0165716700163001</v>
      </c>
      <c r="H291" s="387" t="s">
        <v>200</v>
      </c>
      <c r="I291" s="390">
        <v>3913650</v>
      </c>
      <c r="J291" s="390">
        <v>3900000</v>
      </c>
      <c r="K291" s="390">
        <v>3900000</v>
      </c>
      <c r="L291" s="392">
        <v>2</v>
      </c>
      <c r="M291" s="274" t="s">
        <v>191</v>
      </c>
      <c r="N291" s="274" t="s">
        <v>191</v>
      </c>
    </row>
    <row r="292" spans="1:14" s="274" customFormat="1" ht="22.8" customHeight="1" x14ac:dyDescent="0.45">
      <c r="A292" s="394" t="s">
        <v>446</v>
      </c>
      <c r="B292" s="387" t="s">
        <v>198</v>
      </c>
      <c r="C292" s="388">
        <v>100</v>
      </c>
      <c r="D292" s="388">
        <v>2.4</v>
      </c>
      <c r="E292" s="389" t="s">
        <v>215</v>
      </c>
      <c r="F292" s="388">
        <v>2.4</v>
      </c>
      <c r="G292" s="388">
        <v>2.4216052469781002</v>
      </c>
      <c r="H292" s="387" t="s">
        <v>200</v>
      </c>
      <c r="I292" s="390">
        <v>5543427.3300000001</v>
      </c>
      <c r="J292" s="390">
        <v>5510000</v>
      </c>
      <c r="K292" s="390">
        <v>5510000</v>
      </c>
      <c r="L292" s="392">
        <v>2</v>
      </c>
      <c r="M292" s="274" t="s">
        <v>191</v>
      </c>
      <c r="N292" s="274" t="s">
        <v>191</v>
      </c>
    </row>
    <row r="293" spans="1:14" s="274" customFormat="1" ht="22.8" customHeight="1" x14ac:dyDescent="0.45">
      <c r="A293" s="394" t="s">
        <v>446</v>
      </c>
      <c r="B293" s="387" t="s">
        <v>198</v>
      </c>
      <c r="C293" s="388">
        <v>100</v>
      </c>
      <c r="D293" s="388">
        <v>3.25</v>
      </c>
      <c r="E293" s="389" t="s">
        <v>228</v>
      </c>
      <c r="F293" s="388">
        <v>3.25</v>
      </c>
      <c r="G293" s="388">
        <v>3.2495646648780001</v>
      </c>
      <c r="H293" s="387" t="s">
        <v>200</v>
      </c>
      <c r="I293" s="390">
        <v>2065541.67</v>
      </c>
      <c r="J293" s="390">
        <v>2000000</v>
      </c>
      <c r="K293" s="390">
        <v>2000000</v>
      </c>
      <c r="L293" s="392">
        <v>1</v>
      </c>
      <c r="M293" s="274" t="s">
        <v>191</v>
      </c>
      <c r="N293" s="274" t="s">
        <v>191</v>
      </c>
    </row>
    <row r="294" spans="1:14" s="274" customFormat="1" ht="22.8" customHeight="1" x14ac:dyDescent="0.45">
      <c r="A294" s="394" t="s">
        <v>446</v>
      </c>
      <c r="B294" s="387" t="s">
        <v>198</v>
      </c>
      <c r="C294" s="388">
        <v>100</v>
      </c>
      <c r="D294" s="388">
        <v>3.25</v>
      </c>
      <c r="E294" s="389" t="s">
        <v>245</v>
      </c>
      <c r="F294" s="388">
        <v>3.25</v>
      </c>
      <c r="G294" s="388">
        <v>3.2494195874937</v>
      </c>
      <c r="H294" s="387" t="s">
        <v>200</v>
      </c>
      <c r="I294" s="390">
        <v>20967080.559999999</v>
      </c>
      <c r="J294" s="390">
        <v>20300000</v>
      </c>
      <c r="K294" s="390">
        <v>20300000</v>
      </c>
      <c r="L294" s="392">
        <v>2</v>
      </c>
      <c r="M294" s="274" t="s">
        <v>191</v>
      </c>
      <c r="N294" s="274" t="s">
        <v>191</v>
      </c>
    </row>
    <row r="295" spans="1:14" s="275" customFormat="1" ht="22.8" customHeight="1" x14ac:dyDescent="0.45">
      <c r="A295" s="393" t="s">
        <v>191</v>
      </c>
      <c r="B295" s="383" t="s">
        <v>191</v>
      </c>
      <c r="C295" s="384" t="s">
        <v>191</v>
      </c>
      <c r="D295" s="384" t="s">
        <v>191</v>
      </c>
      <c r="E295" s="385" t="s">
        <v>191</v>
      </c>
      <c r="F295" s="384" t="s">
        <v>191</v>
      </c>
      <c r="G295" s="384" t="s">
        <v>191</v>
      </c>
      <c r="H295" s="383" t="s">
        <v>191</v>
      </c>
      <c r="I295" s="386">
        <v>102975716.53</v>
      </c>
      <c r="J295" s="386">
        <v>101747500</v>
      </c>
      <c r="K295" s="386">
        <v>101747500</v>
      </c>
      <c r="L295" s="391">
        <v>18</v>
      </c>
      <c r="M295" s="275" t="s">
        <v>191</v>
      </c>
      <c r="N295" s="275" t="s">
        <v>191</v>
      </c>
    </row>
    <row r="296" spans="1:14" s="275" customFormat="1" ht="22.8" customHeight="1" x14ac:dyDescent="0.45">
      <c r="A296" s="393" t="s">
        <v>448</v>
      </c>
      <c r="B296" s="383" t="s">
        <v>191</v>
      </c>
      <c r="C296" s="384" t="s">
        <v>191</v>
      </c>
      <c r="D296" s="384" t="s">
        <v>191</v>
      </c>
      <c r="E296" s="385" t="s">
        <v>191</v>
      </c>
      <c r="F296" s="384" t="s">
        <v>191</v>
      </c>
      <c r="G296" s="384" t="s">
        <v>191</v>
      </c>
      <c r="H296" s="383" t="s">
        <v>191</v>
      </c>
      <c r="I296" s="386" t="s">
        <v>191</v>
      </c>
      <c r="J296" s="386" t="s">
        <v>191</v>
      </c>
      <c r="K296" s="386" t="s">
        <v>191</v>
      </c>
      <c r="L296" s="391" t="s">
        <v>191</v>
      </c>
      <c r="M296" s="275" t="s">
        <v>191</v>
      </c>
      <c r="N296" s="275" t="s">
        <v>191</v>
      </c>
    </row>
    <row r="297" spans="1:14" s="274" customFormat="1" ht="22.8" customHeight="1" x14ac:dyDescent="0.45">
      <c r="A297" s="394" t="s">
        <v>449</v>
      </c>
      <c r="B297" s="387" t="s">
        <v>198</v>
      </c>
      <c r="C297" s="388">
        <v>100</v>
      </c>
      <c r="D297" s="388">
        <v>2.7315999999999998</v>
      </c>
      <c r="E297" s="389" t="s">
        <v>212</v>
      </c>
      <c r="F297" s="388">
        <v>2.7315999999999998</v>
      </c>
      <c r="G297" s="388">
        <v>2.750044968938</v>
      </c>
      <c r="H297" s="387" t="s">
        <v>200</v>
      </c>
      <c r="I297" s="390">
        <v>3041429.27</v>
      </c>
      <c r="J297" s="390">
        <v>3000000</v>
      </c>
      <c r="K297" s="390">
        <v>3000000</v>
      </c>
      <c r="L297" s="392">
        <v>1</v>
      </c>
      <c r="M297" s="274" t="s">
        <v>191</v>
      </c>
      <c r="N297" s="274" t="s">
        <v>191</v>
      </c>
    </row>
    <row r="298" spans="1:14" s="274" customFormat="1" ht="22.8" customHeight="1" x14ac:dyDescent="0.45">
      <c r="A298" s="394" t="s">
        <v>449</v>
      </c>
      <c r="B298" s="387" t="s">
        <v>198</v>
      </c>
      <c r="C298" s="388">
        <v>100</v>
      </c>
      <c r="D298" s="388">
        <v>2.7322000000000002</v>
      </c>
      <c r="E298" s="389" t="s">
        <v>450</v>
      </c>
      <c r="F298" s="388">
        <v>2.7322000000000002</v>
      </c>
      <c r="G298" s="388">
        <v>2.7500256664573</v>
      </c>
      <c r="H298" s="387" t="s">
        <v>200</v>
      </c>
      <c r="I298" s="390">
        <v>3042804.47</v>
      </c>
      <c r="J298" s="390">
        <v>3000000</v>
      </c>
      <c r="K298" s="390">
        <v>3000000</v>
      </c>
      <c r="L298" s="392">
        <v>1</v>
      </c>
      <c r="M298" s="274" t="s">
        <v>191</v>
      </c>
      <c r="N298" s="274" t="s">
        <v>191</v>
      </c>
    </row>
    <row r="299" spans="1:14" s="274" customFormat="1" ht="22.8" customHeight="1" x14ac:dyDescent="0.45">
      <c r="A299" s="394" t="s">
        <v>449</v>
      </c>
      <c r="B299" s="387" t="s">
        <v>198</v>
      </c>
      <c r="C299" s="388">
        <v>100</v>
      </c>
      <c r="D299" s="388">
        <v>6</v>
      </c>
      <c r="E299" s="389" t="s">
        <v>242</v>
      </c>
      <c r="F299" s="388">
        <v>6</v>
      </c>
      <c r="G299" s="388">
        <v>6.1677811864498002</v>
      </c>
      <c r="H299" s="387" t="s">
        <v>200</v>
      </c>
      <c r="I299" s="390">
        <v>5025000</v>
      </c>
      <c r="J299" s="390">
        <v>5000000</v>
      </c>
      <c r="K299" s="390">
        <v>5000000</v>
      </c>
      <c r="L299" s="392">
        <v>1</v>
      </c>
      <c r="M299" s="274" t="s">
        <v>191</v>
      </c>
      <c r="N299" s="274" t="s">
        <v>191</v>
      </c>
    </row>
    <row r="300" spans="1:14" s="274" customFormat="1" ht="22.8" customHeight="1" x14ac:dyDescent="0.45">
      <c r="A300" s="394" t="s">
        <v>449</v>
      </c>
      <c r="B300" s="387" t="s">
        <v>198</v>
      </c>
      <c r="C300" s="388">
        <v>100</v>
      </c>
      <c r="D300" s="388">
        <v>6.2</v>
      </c>
      <c r="E300" s="389" t="s">
        <v>242</v>
      </c>
      <c r="F300" s="388">
        <v>6.2</v>
      </c>
      <c r="G300" s="388">
        <v>6.3792531685820997</v>
      </c>
      <c r="H300" s="387" t="s">
        <v>200</v>
      </c>
      <c r="I300" s="390">
        <v>5025833.33</v>
      </c>
      <c r="J300" s="390">
        <v>5000000</v>
      </c>
      <c r="K300" s="390">
        <v>5000000</v>
      </c>
      <c r="L300" s="392">
        <v>1</v>
      </c>
      <c r="M300" s="274" t="s">
        <v>191</v>
      </c>
      <c r="N300" s="274" t="s">
        <v>191</v>
      </c>
    </row>
    <row r="301" spans="1:14" s="274" customFormat="1" ht="22.8" customHeight="1" x14ac:dyDescent="0.45">
      <c r="A301" s="394" t="s">
        <v>449</v>
      </c>
      <c r="B301" s="387" t="s">
        <v>198</v>
      </c>
      <c r="C301" s="388">
        <v>100.0304</v>
      </c>
      <c r="D301" s="388">
        <v>9.4</v>
      </c>
      <c r="E301" s="389" t="s">
        <v>278</v>
      </c>
      <c r="F301" s="388">
        <v>9.1</v>
      </c>
      <c r="G301" s="388">
        <v>9.4006495391215008</v>
      </c>
      <c r="H301" s="387" t="s">
        <v>200</v>
      </c>
      <c r="I301" s="390">
        <v>523761.12</v>
      </c>
      <c r="J301" s="390">
        <v>500000</v>
      </c>
      <c r="K301" s="390">
        <v>500151.8</v>
      </c>
      <c r="L301" s="392">
        <v>1</v>
      </c>
      <c r="M301" s="274" t="s">
        <v>191</v>
      </c>
      <c r="N301" s="274" t="s">
        <v>191</v>
      </c>
    </row>
    <row r="302" spans="1:14" s="274" customFormat="1" ht="22.8" customHeight="1" x14ac:dyDescent="0.45">
      <c r="A302" s="394" t="s">
        <v>449</v>
      </c>
      <c r="B302" s="387" t="s">
        <v>198</v>
      </c>
      <c r="C302" s="388">
        <v>100.0513</v>
      </c>
      <c r="D302" s="388">
        <v>9</v>
      </c>
      <c r="E302" s="389" t="s">
        <v>265</v>
      </c>
      <c r="F302" s="388">
        <v>8.1999999999999993</v>
      </c>
      <c r="G302" s="388">
        <v>8.4615339378014998</v>
      </c>
      <c r="H302" s="387" t="s">
        <v>200</v>
      </c>
      <c r="I302" s="390">
        <v>272812.5</v>
      </c>
      <c r="J302" s="390">
        <v>250000</v>
      </c>
      <c r="K302" s="390">
        <v>250128.18</v>
      </c>
      <c r="L302" s="392">
        <v>1</v>
      </c>
      <c r="M302" s="274" t="s">
        <v>191</v>
      </c>
      <c r="N302" s="274" t="s">
        <v>191</v>
      </c>
    </row>
    <row r="303" spans="1:14" s="274" customFormat="1" ht="22.8" customHeight="1" x14ac:dyDescent="0.45">
      <c r="A303" s="394" t="s">
        <v>449</v>
      </c>
      <c r="B303" s="387" t="s">
        <v>198</v>
      </c>
      <c r="C303" s="388">
        <v>100.65770000000001</v>
      </c>
      <c r="D303" s="388">
        <v>8.9</v>
      </c>
      <c r="E303" s="389" t="s">
        <v>433</v>
      </c>
      <c r="F303" s="388">
        <v>3.75</v>
      </c>
      <c r="G303" s="388">
        <v>3.8112978482923001</v>
      </c>
      <c r="H303" s="387" t="s">
        <v>200</v>
      </c>
      <c r="I303" s="390">
        <v>316168.46999999997</v>
      </c>
      <c r="J303" s="390">
        <v>290000</v>
      </c>
      <c r="K303" s="390">
        <v>291907.45</v>
      </c>
      <c r="L303" s="392">
        <v>1</v>
      </c>
      <c r="M303" s="274" t="s">
        <v>191</v>
      </c>
      <c r="N303" s="274" t="s">
        <v>191</v>
      </c>
    </row>
    <row r="304" spans="1:14" s="274" customFormat="1" ht="22.8" customHeight="1" x14ac:dyDescent="0.45">
      <c r="A304" s="394" t="s">
        <v>449</v>
      </c>
      <c r="B304" s="387" t="s">
        <v>198</v>
      </c>
      <c r="C304" s="388">
        <v>101.5955</v>
      </c>
      <c r="D304" s="388">
        <v>9.4</v>
      </c>
      <c r="E304" s="389" t="s">
        <v>451</v>
      </c>
      <c r="F304" s="388">
        <v>4.25</v>
      </c>
      <c r="G304" s="388">
        <v>4.3117772395867</v>
      </c>
      <c r="H304" s="387" t="s">
        <v>200</v>
      </c>
      <c r="I304" s="390">
        <v>420262.22</v>
      </c>
      <c r="J304" s="390">
        <v>400000</v>
      </c>
      <c r="K304" s="390">
        <v>406381.9</v>
      </c>
      <c r="L304" s="392">
        <v>1</v>
      </c>
      <c r="M304" s="274" t="s">
        <v>191</v>
      </c>
      <c r="N304" s="274" t="s">
        <v>191</v>
      </c>
    </row>
    <row r="305" spans="1:14" s="275" customFormat="1" ht="22.8" customHeight="1" x14ac:dyDescent="0.45">
      <c r="A305" s="393" t="s">
        <v>191</v>
      </c>
      <c r="B305" s="383" t="s">
        <v>191</v>
      </c>
      <c r="C305" s="384" t="s">
        <v>191</v>
      </c>
      <c r="D305" s="384" t="s">
        <v>191</v>
      </c>
      <c r="E305" s="385" t="s">
        <v>191</v>
      </c>
      <c r="F305" s="384" t="s">
        <v>191</v>
      </c>
      <c r="G305" s="384" t="s">
        <v>191</v>
      </c>
      <c r="H305" s="383" t="s">
        <v>191</v>
      </c>
      <c r="I305" s="386">
        <v>17668071.379999999</v>
      </c>
      <c r="J305" s="386">
        <v>17440000</v>
      </c>
      <c r="K305" s="386">
        <v>17448569.329999998</v>
      </c>
      <c r="L305" s="391">
        <v>8</v>
      </c>
      <c r="M305" s="275" t="s">
        <v>191</v>
      </c>
      <c r="N305" s="275" t="s">
        <v>191</v>
      </c>
    </row>
    <row r="306" spans="1:14" s="275" customFormat="1" ht="22.8" customHeight="1" x14ac:dyDescent="0.45">
      <c r="A306" s="393" t="s">
        <v>121</v>
      </c>
      <c r="B306" s="383" t="s">
        <v>191</v>
      </c>
      <c r="C306" s="384" t="s">
        <v>191</v>
      </c>
      <c r="D306" s="384" t="s">
        <v>191</v>
      </c>
      <c r="E306" s="385" t="s">
        <v>191</v>
      </c>
      <c r="F306" s="384" t="s">
        <v>191</v>
      </c>
      <c r="G306" s="384" t="s">
        <v>191</v>
      </c>
      <c r="H306" s="383" t="s">
        <v>191</v>
      </c>
      <c r="I306" s="386" t="s">
        <v>191</v>
      </c>
      <c r="J306" s="386" t="s">
        <v>191</v>
      </c>
      <c r="K306" s="386" t="s">
        <v>191</v>
      </c>
      <c r="L306" s="391" t="s">
        <v>191</v>
      </c>
      <c r="M306" s="275" t="s">
        <v>191</v>
      </c>
      <c r="N306" s="275" t="s">
        <v>191</v>
      </c>
    </row>
    <row r="307" spans="1:14" s="274" customFormat="1" ht="22.8" customHeight="1" x14ac:dyDescent="0.45">
      <c r="A307" s="394" t="s">
        <v>452</v>
      </c>
      <c r="B307" s="387" t="s">
        <v>198</v>
      </c>
      <c r="C307" s="388">
        <v>94.759299999999996</v>
      </c>
      <c r="D307" s="388" t="s">
        <v>191</v>
      </c>
      <c r="E307" s="389" t="s">
        <v>216</v>
      </c>
      <c r="F307" s="388">
        <v>11</v>
      </c>
      <c r="G307" s="388">
        <v>11.300759004483</v>
      </c>
      <c r="H307" s="387" t="s">
        <v>200</v>
      </c>
      <c r="I307" s="390">
        <v>9452.99</v>
      </c>
      <c r="J307" s="390">
        <v>9996.2800000000007</v>
      </c>
      <c r="K307" s="390">
        <v>8957.59</v>
      </c>
      <c r="L307" s="392">
        <v>1</v>
      </c>
      <c r="M307" s="274" t="s">
        <v>191</v>
      </c>
      <c r="N307" s="274" t="s">
        <v>191</v>
      </c>
    </row>
    <row r="308" spans="1:14" s="274" customFormat="1" ht="22.8" customHeight="1" x14ac:dyDescent="0.45">
      <c r="A308" s="394" t="s">
        <v>453</v>
      </c>
      <c r="B308" s="387" t="s">
        <v>198</v>
      </c>
      <c r="C308" s="388">
        <v>97.118799999999993</v>
      </c>
      <c r="D308" s="388" t="s">
        <v>191</v>
      </c>
      <c r="E308" s="389" t="s">
        <v>249</v>
      </c>
      <c r="F308" s="388">
        <v>12</v>
      </c>
      <c r="G308" s="388">
        <v>12.5530454104344</v>
      </c>
      <c r="H308" s="387" t="s">
        <v>200</v>
      </c>
      <c r="I308" s="390">
        <v>19687.21</v>
      </c>
      <c r="J308" s="390">
        <v>19947.39</v>
      </c>
      <c r="K308" s="390">
        <v>19119.98</v>
      </c>
      <c r="L308" s="392">
        <v>1</v>
      </c>
      <c r="M308" s="274" t="s">
        <v>191</v>
      </c>
      <c r="N308" s="274" t="s">
        <v>191</v>
      </c>
    </row>
    <row r="309" spans="1:14" s="274" customFormat="1" ht="22.8" customHeight="1" x14ac:dyDescent="0.45">
      <c r="A309" s="394" t="s">
        <v>453</v>
      </c>
      <c r="B309" s="387" t="s">
        <v>198</v>
      </c>
      <c r="C309" s="388">
        <v>99.140799999999999</v>
      </c>
      <c r="D309" s="388" t="s">
        <v>191</v>
      </c>
      <c r="E309" s="389" t="s">
        <v>275</v>
      </c>
      <c r="F309" s="388">
        <v>12</v>
      </c>
      <c r="G309" s="388">
        <v>12.6914069517514</v>
      </c>
      <c r="H309" s="387" t="s">
        <v>200</v>
      </c>
      <c r="I309" s="390">
        <v>22891.19</v>
      </c>
      <c r="J309" s="390">
        <v>23193.72</v>
      </c>
      <c r="K309" s="390">
        <v>22694.5</v>
      </c>
      <c r="L309" s="392">
        <v>1</v>
      </c>
      <c r="M309" s="274" t="s">
        <v>191</v>
      </c>
      <c r="N309" s="274" t="s">
        <v>191</v>
      </c>
    </row>
    <row r="310" spans="1:14" s="275" customFormat="1" ht="22.8" customHeight="1" x14ac:dyDescent="0.45">
      <c r="A310" s="393" t="s">
        <v>191</v>
      </c>
      <c r="B310" s="383" t="s">
        <v>191</v>
      </c>
      <c r="C310" s="384" t="s">
        <v>191</v>
      </c>
      <c r="D310" s="384" t="s">
        <v>191</v>
      </c>
      <c r="E310" s="385" t="s">
        <v>191</v>
      </c>
      <c r="F310" s="384" t="s">
        <v>191</v>
      </c>
      <c r="G310" s="384" t="s">
        <v>191</v>
      </c>
      <c r="H310" s="383" t="s">
        <v>191</v>
      </c>
      <c r="I310" s="386">
        <v>52031.39</v>
      </c>
      <c r="J310" s="386">
        <v>53137.39</v>
      </c>
      <c r="K310" s="386">
        <v>50772.07</v>
      </c>
      <c r="L310" s="391">
        <v>3</v>
      </c>
      <c r="M310" s="275" t="s">
        <v>191</v>
      </c>
      <c r="N310" s="275" t="s">
        <v>191</v>
      </c>
    </row>
    <row r="311" spans="1:14" s="275" customFormat="1" ht="22.8" customHeight="1" x14ac:dyDescent="0.45">
      <c r="A311" s="393" t="s">
        <v>119</v>
      </c>
      <c r="B311" s="383" t="s">
        <v>191</v>
      </c>
      <c r="C311" s="384" t="s">
        <v>191</v>
      </c>
      <c r="D311" s="384" t="s">
        <v>191</v>
      </c>
      <c r="E311" s="385" t="s">
        <v>191</v>
      </c>
      <c r="F311" s="384" t="s">
        <v>191</v>
      </c>
      <c r="G311" s="384" t="s">
        <v>191</v>
      </c>
      <c r="H311" s="383" t="s">
        <v>191</v>
      </c>
      <c r="I311" s="386" t="s">
        <v>191</v>
      </c>
      <c r="J311" s="386" t="s">
        <v>191</v>
      </c>
      <c r="K311" s="386" t="s">
        <v>191</v>
      </c>
      <c r="L311" s="391" t="s">
        <v>191</v>
      </c>
      <c r="M311" s="275" t="s">
        <v>191</v>
      </c>
      <c r="N311" s="275" t="s">
        <v>191</v>
      </c>
    </row>
    <row r="312" spans="1:14" s="274" customFormat="1" ht="22.8" customHeight="1" x14ac:dyDescent="0.45">
      <c r="A312" s="394" t="s">
        <v>252</v>
      </c>
      <c r="B312" s="387" t="s">
        <v>198</v>
      </c>
      <c r="C312" s="388">
        <v>93</v>
      </c>
      <c r="D312" s="388" t="s">
        <v>191</v>
      </c>
      <c r="E312" s="389" t="s">
        <v>191</v>
      </c>
      <c r="F312" s="388" t="s">
        <v>191</v>
      </c>
      <c r="G312" s="388" t="s">
        <v>191</v>
      </c>
      <c r="H312" s="387" t="s">
        <v>253</v>
      </c>
      <c r="I312" s="390">
        <v>267.14999999999998</v>
      </c>
      <c r="J312" s="390">
        <v>267.14999999999998</v>
      </c>
      <c r="K312" s="390">
        <v>248.45</v>
      </c>
      <c r="L312" s="392">
        <v>2</v>
      </c>
      <c r="M312" s="274" t="s">
        <v>191</v>
      </c>
      <c r="N312" s="274" t="s">
        <v>191</v>
      </c>
    </row>
    <row r="313" spans="1:14" s="274" customFormat="1" ht="22.8" customHeight="1" x14ac:dyDescent="0.45">
      <c r="A313" s="394" t="s">
        <v>252</v>
      </c>
      <c r="B313" s="387" t="s">
        <v>198</v>
      </c>
      <c r="C313" s="388">
        <v>93.5</v>
      </c>
      <c r="D313" s="388" t="s">
        <v>191</v>
      </c>
      <c r="E313" s="389" t="s">
        <v>191</v>
      </c>
      <c r="F313" s="388" t="s">
        <v>191</v>
      </c>
      <c r="G313" s="388" t="s">
        <v>191</v>
      </c>
      <c r="H313" s="387" t="s">
        <v>253</v>
      </c>
      <c r="I313" s="390">
        <v>303.77999999999997</v>
      </c>
      <c r="J313" s="390">
        <v>303.77999999999997</v>
      </c>
      <c r="K313" s="390">
        <v>284.02999999999997</v>
      </c>
      <c r="L313" s="392">
        <v>1</v>
      </c>
      <c r="M313" s="274" t="s">
        <v>191</v>
      </c>
      <c r="N313" s="274" t="s">
        <v>191</v>
      </c>
    </row>
    <row r="314" spans="1:14" s="274" customFormat="1" ht="22.8" customHeight="1" x14ac:dyDescent="0.45">
      <c r="A314" s="394" t="s">
        <v>252</v>
      </c>
      <c r="B314" s="387" t="s">
        <v>198</v>
      </c>
      <c r="C314" s="388">
        <v>95</v>
      </c>
      <c r="D314" s="388" t="s">
        <v>191</v>
      </c>
      <c r="E314" s="389" t="s">
        <v>191</v>
      </c>
      <c r="F314" s="388" t="s">
        <v>191</v>
      </c>
      <c r="G314" s="388" t="s">
        <v>191</v>
      </c>
      <c r="H314" s="387" t="s">
        <v>253</v>
      </c>
      <c r="I314" s="390">
        <v>478.79</v>
      </c>
      <c r="J314" s="390">
        <v>478.79</v>
      </c>
      <c r="K314" s="390">
        <v>454.85</v>
      </c>
      <c r="L314" s="392">
        <v>2</v>
      </c>
      <c r="M314" s="274" t="s">
        <v>191</v>
      </c>
      <c r="N314" s="274" t="s">
        <v>191</v>
      </c>
    </row>
    <row r="315" spans="1:14" s="274" customFormat="1" ht="22.8" customHeight="1" x14ac:dyDescent="0.45">
      <c r="A315" s="394" t="s">
        <v>252</v>
      </c>
      <c r="B315" s="387" t="s">
        <v>198</v>
      </c>
      <c r="C315" s="388">
        <v>96</v>
      </c>
      <c r="D315" s="388" t="s">
        <v>191</v>
      </c>
      <c r="E315" s="389" t="s">
        <v>191</v>
      </c>
      <c r="F315" s="388" t="s">
        <v>191</v>
      </c>
      <c r="G315" s="388" t="s">
        <v>191</v>
      </c>
      <c r="H315" s="387" t="s">
        <v>253</v>
      </c>
      <c r="I315" s="390">
        <v>322.08</v>
      </c>
      <c r="J315" s="390">
        <v>322.08</v>
      </c>
      <c r="K315" s="390">
        <v>309.2</v>
      </c>
      <c r="L315" s="392">
        <v>1</v>
      </c>
      <c r="M315" s="274" t="s">
        <v>191</v>
      </c>
      <c r="N315" s="274" t="s">
        <v>191</v>
      </c>
    </row>
    <row r="316" spans="1:14" s="274" customFormat="1" ht="22.8" customHeight="1" x14ac:dyDescent="0.45">
      <c r="A316" s="394" t="s">
        <v>252</v>
      </c>
      <c r="B316" s="387" t="s">
        <v>198</v>
      </c>
      <c r="C316" s="388">
        <v>96.5</v>
      </c>
      <c r="D316" s="388" t="s">
        <v>191</v>
      </c>
      <c r="E316" s="389" t="s">
        <v>191</v>
      </c>
      <c r="F316" s="388" t="s">
        <v>191</v>
      </c>
      <c r="G316" s="388" t="s">
        <v>191</v>
      </c>
      <c r="H316" s="387" t="s">
        <v>253</v>
      </c>
      <c r="I316" s="390">
        <v>1183.81</v>
      </c>
      <c r="J316" s="390">
        <v>1183.81</v>
      </c>
      <c r="K316" s="390">
        <v>1142.3800000000001</v>
      </c>
      <c r="L316" s="392">
        <v>2</v>
      </c>
      <c r="M316" s="274" t="s">
        <v>191</v>
      </c>
      <c r="N316" s="274" t="s">
        <v>191</v>
      </c>
    </row>
    <row r="317" spans="1:14" s="274" customFormat="1" ht="22.8" customHeight="1" x14ac:dyDescent="0.45">
      <c r="A317" s="394" t="s">
        <v>252</v>
      </c>
      <c r="B317" s="387" t="s">
        <v>198</v>
      </c>
      <c r="C317" s="388">
        <v>97</v>
      </c>
      <c r="D317" s="388" t="s">
        <v>191</v>
      </c>
      <c r="E317" s="389" t="s">
        <v>191</v>
      </c>
      <c r="F317" s="388" t="s">
        <v>191</v>
      </c>
      <c r="G317" s="388" t="s">
        <v>191</v>
      </c>
      <c r="H317" s="387" t="s">
        <v>253</v>
      </c>
      <c r="I317" s="390">
        <v>3947.49</v>
      </c>
      <c r="J317" s="390">
        <v>3947.49</v>
      </c>
      <c r="K317" s="390">
        <v>3829.06</v>
      </c>
      <c r="L317" s="392">
        <v>8</v>
      </c>
      <c r="M317" s="274" t="s">
        <v>191</v>
      </c>
      <c r="N317" s="274" t="s">
        <v>191</v>
      </c>
    </row>
    <row r="318" spans="1:14" s="274" customFormat="1" ht="22.8" customHeight="1" x14ac:dyDescent="0.45">
      <c r="A318" s="394" t="s">
        <v>252</v>
      </c>
      <c r="B318" s="387" t="s">
        <v>198</v>
      </c>
      <c r="C318" s="388">
        <v>97.01</v>
      </c>
      <c r="D318" s="388" t="s">
        <v>191</v>
      </c>
      <c r="E318" s="389" t="s">
        <v>191</v>
      </c>
      <c r="F318" s="388" t="s">
        <v>191</v>
      </c>
      <c r="G318" s="388" t="s">
        <v>191</v>
      </c>
      <c r="H318" s="387" t="s">
        <v>253</v>
      </c>
      <c r="I318" s="390">
        <v>641.29</v>
      </c>
      <c r="J318" s="390">
        <v>641.29</v>
      </c>
      <c r="K318" s="390">
        <v>622.12</v>
      </c>
      <c r="L318" s="392">
        <v>1</v>
      </c>
      <c r="M318" s="274" t="s">
        <v>191</v>
      </c>
      <c r="N318" s="274" t="s">
        <v>191</v>
      </c>
    </row>
    <row r="319" spans="1:14" s="274" customFormat="1" ht="22.8" customHeight="1" x14ac:dyDescent="0.45">
      <c r="A319" s="394" t="s">
        <v>252</v>
      </c>
      <c r="B319" s="387" t="s">
        <v>198</v>
      </c>
      <c r="C319" s="388">
        <v>97.5</v>
      </c>
      <c r="D319" s="388" t="s">
        <v>191</v>
      </c>
      <c r="E319" s="389" t="s">
        <v>191</v>
      </c>
      <c r="F319" s="388" t="s">
        <v>191</v>
      </c>
      <c r="G319" s="388" t="s">
        <v>191</v>
      </c>
      <c r="H319" s="387" t="s">
        <v>253</v>
      </c>
      <c r="I319" s="390">
        <v>769.2</v>
      </c>
      <c r="J319" s="390">
        <v>769.2</v>
      </c>
      <c r="K319" s="390">
        <v>749.97</v>
      </c>
      <c r="L319" s="392">
        <v>2</v>
      </c>
      <c r="M319" s="274" t="s">
        <v>191</v>
      </c>
      <c r="N319" s="274" t="s">
        <v>191</v>
      </c>
    </row>
    <row r="320" spans="1:14" s="274" customFormat="1" ht="22.8" customHeight="1" x14ac:dyDescent="0.45">
      <c r="A320" s="394" t="s">
        <v>252</v>
      </c>
      <c r="B320" s="387" t="s">
        <v>198</v>
      </c>
      <c r="C320" s="388">
        <v>98</v>
      </c>
      <c r="D320" s="388" t="s">
        <v>191</v>
      </c>
      <c r="E320" s="389" t="s">
        <v>191</v>
      </c>
      <c r="F320" s="388" t="s">
        <v>191</v>
      </c>
      <c r="G320" s="388" t="s">
        <v>191</v>
      </c>
      <c r="H320" s="387" t="s">
        <v>253</v>
      </c>
      <c r="I320" s="390">
        <v>14629.52</v>
      </c>
      <c r="J320" s="390">
        <v>14629.52</v>
      </c>
      <c r="K320" s="390">
        <v>14336.93</v>
      </c>
      <c r="L320" s="392">
        <v>23</v>
      </c>
      <c r="M320" s="274" t="s">
        <v>191</v>
      </c>
      <c r="N320" s="274" t="s">
        <v>191</v>
      </c>
    </row>
    <row r="321" spans="1:14" s="274" customFormat="1" ht="22.8" customHeight="1" x14ac:dyDescent="0.45">
      <c r="A321" s="394" t="s">
        <v>252</v>
      </c>
      <c r="B321" s="387" t="s">
        <v>198</v>
      </c>
      <c r="C321" s="388">
        <v>98.25</v>
      </c>
      <c r="D321" s="388" t="s">
        <v>191</v>
      </c>
      <c r="E321" s="389" t="s">
        <v>191</v>
      </c>
      <c r="F321" s="388" t="s">
        <v>191</v>
      </c>
      <c r="G321" s="388" t="s">
        <v>191</v>
      </c>
      <c r="H321" s="387" t="s">
        <v>253</v>
      </c>
      <c r="I321" s="390">
        <v>687.08</v>
      </c>
      <c r="J321" s="390">
        <v>687.08</v>
      </c>
      <c r="K321" s="390">
        <v>675.06</v>
      </c>
      <c r="L321" s="392">
        <v>1</v>
      </c>
      <c r="M321" s="274" t="s">
        <v>191</v>
      </c>
      <c r="N321" s="274" t="s">
        <v>191</v>
      </c>
    </row>
    <row r="322" spans="1:14" s="274" customFormat="1" ht="22.8" customHeight="1" x14ac:dyDescent="0.45">
      <c r="A322" s="394" t="s">
        <v>252</v>
      </c>
      <c r="B322" s="387" t="s">
        <v>198</v>
      </c>
      <c r="C322" s="388">
        <v>98.5</v>
      </c>
      <c r="D322" s="388" t="s">
        <v>191</v>
      </c>
      <c r="E322" s="389" t="s">
        <v>191</v>
      </c>
      <c r="F322" s="388" t="s">
        <v>191</v>
      </c>
      <c r="G322" s="388" t="s">
        <v>191</v>
      </c>
      <c r="H322" s="387" t="s">
        <v>253</v>
      </c>
      <c r="I322" s="390">
        <v>9596.83</v>
      </c>
      <c r="J322" s="390">
        <v>9596.83</v>
      </c>
      <c r="K322" s="390">
        <v>9452.9</v>
      </c>
      <c r="L322" s="392">
        <v>14</v>
      </c>
      <c r="M322" s="274" t="s">
        <v>191</v>
      </c>
      <c r="N322" s="274" t="s">
        <v>191</v>
      </c>
    </row>
    <row r="323" spans="1:14" s="274" customFormat="1" ht="22.8" customHeight="1" x14ac:dyDescent="0.45">
      <c r="A323" s="394" t="s">
        <v>252</v>
      </c>
      <c r="B323" s="387" t="s">
        <v>198</v>
      </c>
      <c r="C323" s="388">
        <v>98.6</v>
      </c>
      <c r="D323" s="388" t="s">
        <v>191</v>
      </c>
      <c r="E323" s="389" t="s">
        <v>191</v>
      </c>
      <c r="F323" s="388" t="s">
        <v>191</v>
      </c>
      <c r="G323" s="388" t="s">
        <v>191</v>
      </c>
      <c r="H323" s="387" t="s">
        <v>253</v>
      </c>
      <c r="I323" s="390">
        <v>837.06</v>
      </c>
      <c r="J323" s="390">
        <v>837.06</v>
      </c>
      <c r="K323" s="390">
        <v>825.34</v>
      </c>
      <c r="L323" s="392">
        <v>1</v>
      </c>
      <c r="M323" s="274" t="s">
        <v>191</v>
      </c>
      <c r="N323" s="274" t="s">
        <v>191</v>
      </c>
    </row>
    <row r="324" spans="1:14" s="274" customFormat="1" ht="22.8" customHeight="1" x14ac:dyDescent="0.45">
      <c r="A324" s="394" t="s">
        <v>252</v>
      </c>
      <c r="B324" s="387" t="s">
        <v>198</v>
      </c>
      <c r="C324" s="388">
        <v>99</v>
      </c>
      <c r="D324" s="388" t="s">
        <v>191</v>
      </c>
      <c r="E324" s="389" t="s">
        <v>191</v>
      </c>
      <c r="F324" s="388" t="s">
        <v>191</v>
      </c>
      <c r="G324" s="388" t="s">
        <v>191</v>
      </c>
      <c r="H324" s="387" t="s">
        <v>253</v>
      </c>
      <c r="I324" s="390">
        <v>59302.06</v>
      </c>
      <c r="J324" s="390">
        <v>59302.06</v>
      </c>
      <c r="K324" s="390">
        <v>58709.05</v>
      </c>
      <c r="L324" s="392">
        <v>39</v>
      </c>
      <c r="M324" s="274" t="s">
        <v>191</v>
      </c>
      <c r="N324" s="274" t="s">
        <v>191</v>
      </c>
    </row>
    <row r="325" spans="1:14" s="274" customFormat="1" ht="22.8" customHeight="1" x14ac:dyDescent="0.45">
      <c r="A325" s="394" t="s">
        <v>252</v>
      </c>
      <c r="B325" s="387" t="s">
        <v>198</v>
      </c>
      <c r="C325" s="388">
        <v>99.01</v>
      </c>
      <c r="D325" s="388" t="s">
        <v>191</v>
      </c>
      <c r="E325" s="389" t="s">
        <v>191</v>
      </c>
      <c r="F325" s="388" t="s">
        <v>191</v>
      </c>
      <c r="G325" s="388" t="s">
        <v>191</v>
      </c>
      <c r="H325" s="387" t="s">
        <v>253</v>
      </c>
      <c r="I325" s="390">
        <v>1006.19</v>
      </c>
      <c r="J325" s="390">
        <v>1006.19</v>
      </c>
      <c r="K325" s="390">
        <v>996.23</v>
      </c>
      <c r="L325" s="392">
        <v>1</v>
      </c>
      <c r="M325" s="274" t="s">
        <v>191</v>
      </c>
      <c r="N325" s="274" t="s">
        <v>191</v>
      </c>
    </row>
    <row r="326" spans="1:14" s="274" customFormat="1" ht="22.8" customHeight="1" x14ac:dyDescent="0.45">
      <c r="A326" s="394" t="s">
        <v>252</v>
      </c>
      <c r="B326" s="387" t="s">
        <v>198</v>
      </c>
      <c r="C326" s="388">
        <v>99.040099999999995</v>
      </c>
      <c r="D326" s="388" t="s">
        <v>191</v>
      </c>
      <c r="E326" s="389" t="s">
        <v>191</v>
      </c>
      <c r="F326" s="388" t="s">
        <v>191</v>
      </c>
      <c r="G326" s="388" t="s">
        <v>191</v>
      </c>
      <c r="H326" s="387" t="s">
        <v>253</v>
      </c>
      <c r="I326" s="390">
        <v>1450.65</v>
      </c>
      <c r="J326" s="390">
        <v>1450.65</v>
      </c>
      <c r="K326" s="390">
        <v>1436.73</v>
      </c>
      <c r="L326" s="392">
        <v>1</v>
      </c>
      <c r="M326" s="274" t="s">
        <v>191</v>
      </c>
      <c r="N326" s="274" t="s">
        <v>191</v>
      </c>
    </row>
    <row r="327" spans="1:14" s="274" customFormat="1" ht="22.8" customHeight="1" x14ac:dyDescent="0.45">
      <c r="A327" s="394" t="s">
        <v>252</v>
      </c>
      <c r="B327" s="387" t="s">
        <v>198</v>
      </c>
      <c r="C327" s="388">
        <v>99.05</v>
      </c>
      <c r="D327" s="388" t="s">
        <v>191</v>
      </c>
      <c r="E327" s="389" t="s">
        <v>191</v>
      </c>
      <c r="F327" s="388" t="s">
        <v>191</v>
      </c>
      <c r="G327" s="388" t="s">
        <v>191</v>
      </c>
      <c r="H327" s="387" t="s">
        <v>253</v>
      </c>
      <c r="I327" s="390">
        <v>123582.7</v>
      </c>
      <c r="J327" s="390">
        <v>123582.7</v>
      </c>
      <c r="K327" s="390">
        <v>122408.67</v>
      </c>
      <c r="L327" s="392">
        <v>50</v>
      </c>
      <c r="M327" s="274" t="s">
        <v>191</v>
      </c>
      <c r="N327" s="274" t="s">
        <v>191</v>
      </c>
    </row>
    <row r="328" spans="1:14" s="274" customFormat="1" ht="22.8" customHeight="1" x14ac:dyDescent="0.45">
      <c r="A328" s="394" t="s">
        <v>252</v>
      </c>
      <c r="B328" s="387" t="s">
        <v>198</v>
      </c>
      <c r="C328" s="388">
        <v>99.06</v>
      </c>
      <c r="D328" s="388" t="s">
        <v>191</v>
      </c>
      <c r="E328" s="389" t="s">
        <v>191</v>
      </c>
      <c r="F328" s="388" t="s">
        <v>191</v>
      </c>
      <c r="G328" s="388" t="s">
        <v>191</v>
      </c>
      <c r="H328" s="387" t="s">
        <v>253</v>
      </c>
      <c r="I328" s="390">
        <v>8899.52</v>
      </c>
      <c r="J328" s="390">
        <v>8899.52</v>
      </c>
      <c r="K328" s="390">
        <v>8815.86</v>
      </c>
      <c r="L328" s="392">
        <v>3</v>
      </c>
      <c r="M328" s="274" t="s">
        <v>191</v>
      </c>
      <c r="N328" s="274" t="s">
        <v>191</v>
      </c>
    </row>
    <row r="329" spans="1:14" s="274" customFormat="1" ht="22.8" customHeight="1" x14ac:dyDescent="0.45">
      <c r="A329" s="394" t="s">
        <v>252</v>
      </c>
      <c r="B329" s="387" t="s">
        <v>198</v>
      </c>
      <c r="C329" s="388">
        <v>99.07</v>
      </c>
      <c r="D329" s="388" t="s">
        <v>191</v>
      </c>
      <c r="E329" s="389" t="s">
        <v>191</v>
      </c>
      <c r="F329" s="388" t="s">
        <v>191</v>
      </c>
      <c r="G329" s="388" t="s">
        <v>191</v>
      </c>
      <c r="H329" s="387" t="s">
        <v>253</v>
      </c>
      <c r="I329" s="390">
        <v>2070.38</v>
      </c>
      <c r="J329" s="390">
        <v>2070.38</v>
      </c>
      <c r="K329" s="390">
        <v>2051.13</v>
      </c>
      <c r="L329" s="392">
        <v>1</v>
      </c>
      <c r="M329" s="274" t="s">
        <v>191</v>
      </c>
      <c r="N329" s="274" t="s">
        <v>191</v>
      </c>
    </row>
    <row r="330" spans="1:14" s="274" customFormat="1" ht="22.8" customHeight="1" x14ac:dyDescent="0.45">
      <c r="A330" s="394" t="s">
        <v>252</v>
      </c>
      <c r="B330" s="387" t="s">
        <v>198</v>
      </c>
      <c r="C330" s="388">
        <v>99.08</v>
      </c>
      <c r="D330" s="388" t="s">
        <v>191</v>
      </c>
      <c r="E330" s="389" t="s">
        <v>191</v>
      </c>
      <c r="F330" s="388" t="s">
        <v>191</v>
      </c>
      <c r="G330" s="388" t="s">
        <v>191</v>
      </c>
      <c r="H330" s="387" t="s">
        <v>253</v>
      </c>
      <c r="I330" s="390">
        <v>3222.41</v>
      </c>
      <c r="J330" s="390">
        <v>3222.41</v>
      </c>
      <c r="K330" s="390">
        <v>3192.76</v>
      </c>
      <c r="L330" s="392">
        <v>1</v>
      </c>
      <c r="M330" s="274" t="s">
        <v>191</v>
      </c>
      <c r="N330" s="274" t="s">
        <v>191</v>
      </c>
    </row>
    <row r="331" spans="1:14" s="274" customFormat="1" ht="22.8" customHeight="1" x14ac:dyDescent="0.45">
      <c r="A331" s="394" t="s">
        <v>252</v>
      </c>
      <c r="B331" s="387" t="s">
        <v>198</v>
      </c>
      <c r="C331" s="388">
        <v>99.1</v>
      </c>
      <c r="D331" s="388" t="s">
        <v>191</v>
      </c>
      <c r="E331" s="389" t="s">
        <v>191</v>
      </c>
      <c r="F331" s="388" t="s">
        <v>191</v>
      </c>
      <c r="G331" s="388" t="s">
        <v>191</v>
      </c>
      <c r="H331" s="387" t="s">
        <v>253</v>
      </c>
      <c r="I331" s="390">
        <v>235342.15</v>
      </c>
      <c r="J331" s="390">
        <v>235342.15</v>
      </c>
      <c r="K331" s="390">
        <v>233224.07</v>
      </c>
      <c r="L331" s="392">
        <v>53</v>
      </c>
      <c r="M331" s="274" t="s">
        <v>191</v>
      </c>
      <c r="N331" s="274" t="s">
        <v>191</v>
      </c>
    </row>
    <row r="332" spans="1:14" s="274" customFormat="1" ht="22.8" customHeight="1" x14ac:dyDescent="0.45">
      <c r="A332" s="394" t="s">
        <v>252</v>
      </c>
      <c r="B332" s="387" t="s">
        <v>198</v>
      </c>
      <c r="C332" s="388">
        <v>99.11</v>
      </c>
      <c r="D332" s="388" t="s">
        <v>191</v>
      </c>
      <c r="E332" s="389" t="s">
        <v>191</v>
      </c>
      <c r="F332" s="388" t="s">
        <v>191</v>
      </c>
      <c r="G332" s="388" t="s">
        <v>191</v>
      </c>
      <c r="H332" s="387" t="s">
        <v>253</v>
      </c>
      <c r="I332" s="390">
        <v>20234.36</v>
      </c>
      <c r="J332" s="390">
        <v>20234.36</v>
      </c>
      <c r="K332" s="390">
        <v>20054.27</v>
      </c>
      <c r="L332" s="392">
        <v>4</v>
      </c>
      <c r="M332" s="274" t="s">
        <v>191</v>
      </c>
      <c r="N332" s="274" t="s">
        <v>191</v>
      </c>
    </row>
    <row r="333" spans="1:14" s="274" customFormat="1" ht="22.8" customHeight="1" x14ac:dyDescent="0.45">
      <c r="A333" s="394" t="s">
        <v>252</v>
      </c>
      <c r="B333" s="387" t="s">
        <v>198</v>
      </c>
      <c r="C333" s="388">
        <v>99.13</v>
      </c>
      <c r="D333" s="388" t="s">
        <v>191</v>
      </c>
      <c r="E333" s="389" t="s">
        <v>191</v>
      </c>
      <c r="F333" s="388" t="s">
        <v>191</v>
      </c>
      <c r="G333" s="388" t="s">
        <v>191</v>
      </c>
      <c r="H333" s="387" t="s">
        <v>253</v>
      </c>
      <c r="I333" s="390">
        <v>5007.79</v>
      </c>
      <c r="J333" s="390">
        <v>5007.79</v>
      </c>
      <c r="K333" s="390">
        <v>4964.22</v>
      </c>
      <c r="L333" s="392">
        <v>1</v>
      </c>
      <c r="M333" s="274" t="s">
        <v>191</v>
      </c>
      <c r="N333" s="274" t="s">
        <v>191</v>
      </c>
    </row>
    <row r="334" spans="1:14" s="274" customFormat="1" ht="22.8" customHeight="1" x14ac:dyDescent="0.45">
      <c r="A334" s="394" t="s">
        <v>252</v>
      </c>
      <c r="B334" s="387" t="s">
        <v>198</v>
      </c>
      <c r="C334" s="388">
        <v>99.141099999999994</v>
      </c>
      <c r="D334" s="388" t="s">
        <v>191</v>
      </c>
      <c r="E334" s="389" t="s">
        <v>191</v>
      </c>
      <c r="F334" s="388" t="s">
        <v>191</v>
      </c>
      <c r="G334" s="388" t="s">
        <v>191</v>
      </c>
      <c r="H334" s="387" t="s">
        <v>253</v>
      </c>
      <c r="I334" s="390">
        <v>5551.83</v>
      </c>
      <c r="J334" s="390">
        <v>5551.83</v>
      </c>
      <c r="K334" s="390">
        <v>5504.15</v>
      </c>
      <c r="L334" s="392">
        <v>1</v>
      </c>
      <c r="M334" s="274" t="s">
        <v>191</v>
      </c>
      <c r="N334" s="274" t="s">
        <v>191</v>
      </c>
    </row>
    <row r="335" spans="1:14" s="274" customFormat="1" ht="22.8" customHeight="1" x14ac:dyDescent="0.45">
      <c r="A335" s="394" t="s">
        <v>252</v>
      </c>
      <c r="B335" s="387" t="s">
        <v>198</v>
      </c>
      <c r="C335" s="388">
        <v>99.15</v>
      </c>
      <c r="D335" s="388" t="s">
        <v>191</v>
      </c>
      <c r="E335" s="389" t="s">
        <v>191</v>
      </c>
      <c r="F335" s="388" t="s">
        <v>191</v>
      </c>
      <c r="G335" s="388" t="s">
        <v>191</v>
      </c>
      <c r="H335" s="387" t="s">
        <v>253</v>
      </c>
      <c r="I335" s="390">
        <v>153955.56</v>
      </c>
      <c r="J335" s="390">
        <v>153955.56</v>
      </c>
      <c r="K335" s="390">
        <v>152646.93</v>
      </c>
      <c r="L335" s="392">
        <v>22</v>
      </c>
      <c r="M335" s="274" t="s">
        <v>191</v>
      </c>
      <c r="N335" s="274" t="s">
        <v>191</v>
      </c>
    </row>
    <row r="336" spans="1:14" s="274" customFormat="1" ht="22.8" customHeight="1" x14ac:dyDescent="0.45">
      <c r="A336" s="394" t="s">
        <v>252</v>
      </c>
      <c r="B336" s="387" t="s">
        <v>198</v>
      </c>
      <c r="C336" s="388">
        <v>99.16</v>
      </c>
      <c r="D336" s="388" t="s">
        <v>191</v>
      </c>
      <c r="E336" s="389" t="s">
        <v>191</v>
      </c>
      <c r="F336" s="388" t="s">
        <v>191</v>
      </c>
      <c r="G336" s="388" t="s">
        <v>191</v>
      </c>
      <c r="H336" s="387" t="s">
        <v>253</v>
      </c>
      <c r="I336" s="390">
        <v>18277.650000000001</v>
      </c>
      <c r="J336" s="390">
        <v>18277.650000000001</v>
      </c>
      <c r="K336" s="390">
        <v>18124.12</v>
      </c>
      <c r="L336" s="392">
        <v>2</v>
      </c>
      <c r="M336" s="274" t="s">
        <v>191</v>
      </c>
      <c r="N336" s="274" t="s">
        <v>191</v>
      </c>
    </row>
    <row r="337" spans="1:14" s="274" customFormat="1" ht="22.8" customHeight="1" x14ac:dyDescent="0.45">
      <c r="A337" s="394" t="s">
        <v>252</v>
      </c>
      <c r="B337" s="387" t="s">
        <v>198</v>
      </c>
      <c r="C337" s="388">
        <v>99.174999999999997</v>
      </c>
      <c r="D337" s="388" t="s">
        <v>191</v>
      </c>
      <c r="E337" s="389" t="s">
        <v>191</v>
      </c>
      <c r="F337" s="388" t="s">
        <v>191</v>
      </c>
      <c r="G337" s="388" t="s">
        <v>191</v>
      </c>
      <c r="H337" s="387" t="s">
        <v>253</v>
      </c>
      <c r="I337" s="390">
        <v>11546.77</v>
      </c>
      <c r="J337" s="390">
        <v>11546.77</v>
      </c>
      <c r="K337" s="390">
        <v>11451.51</v>
      </c>
      <c r="L337" s="392">
        <v>1</v>
      </c>
      <c r="M337" s="274" t="s">
        <v>191</v>
      </c>
      <c r="N337" s="274" t="s">
        <v>191</v>
      </c>
    </row>
    <row r="338" spans="1:14" s="274" customFormat="1" ht="22.8" customHeight="1" x14ac:dyDescent="0.45">
      <c r="A338" s="394" t="s">
        <v>252</v>
      </c>
      <c r="B338" s="387" t="s">
        <v>198</v>
      </c>
      <c r="C338" s="388">
        <v>99.18</v>
      </c>
      <c r="D338" s="388" t="s">
        <v>191</v>
      </c>
      <c r="E338" s="389" t="s">
        <v>191</v>
      </c>
      <c r="F338" s="388" t="s">
        <v>191</v>
      </c>
      <c r="G338" s="388" t="s">
        <v>191</v>
      </c>
      <c r="H338" s="387" t="s">
        <v>253</v>
      </c>
      <c r="I338" s="390">
        <v>11997.41</v>
      </c>
      <c r="J338" s="390">
        <v>11997.41</v>
      </c>
      <c r="K338" s="390">
        <v>11899.03</v>
      </c>
      <c r="L338" s="392">
        <v>2</v>
      </c>
      <c r="M338" s="274" t="s">
        <v>191</v>
      </c>
      <c r="N338" s="274" t="s">
        <v>191</v>
      </c>
    </row>
    <row r="339" spans="1:14" s="274" customFormat="1" ht="22.8" customHeight="1" x14ac:dyDescent="0.45">
      <c r="A339" s="394" t="s">
        <v>252</v>
      </c>
      <c r="B339" s="387" t="s">
        <v>198</v>
      </c>
      <c r="C339" s="388">
        <v>99.185000000000002</v>
      </c>
      <c r="D339" s="388" t="s">
        <v>191</v>
      </c>
      <c r="E339" s="389" t="s">
        <v>191</v>
      </c>
      <c r="F339" s="388" t="s">
        <v>191</v>
      </c>
      <c r="G339" s="388" t="s">
        <v>191</v>
      </c>
      <c r="H339" s="387" t="s">
        <v>253</v>
      </c>
      <c r="I339" s="390">
        <v>6182</v>
      </c>
      <c r="J339" s="390">
        <v>6182</v>
      </c>
      <c r="K339" s="390">
        <v>6131.62</v>
      </c>
      <c r="L339" s="392">
        <v>1</v>
      </c>
      <c r="M339" s="274" t="s">
        <v>191</v>
      </c>
      <c r="N339" s="274" t="s">
        <v>191</v>
      </c>
    </row>
    <row r="340" spans="1:14" s="274" customFormat="1" ht="22.8" customHeight="1" x14ac:dyDescent="0.45">
      <c r="A340" s="394" t="s">
        <v>252</v>
      </c>
      <c r="B340" s="387" t="s">
        <v>198</v>
      </c>
      <c r="C340" s="388">
        <v>99.2</v>
      </c>
      <c r="D340" s="388" t="s">
        <v>191</v>
      </c>
      <c r="E340" s="389" t="s">
        <v>191</v>
      </c>
      <c r="F340" s="388" t="s">
        <v>191</v>
      </c>
      <c r="G340" s="388" t="s">
        <v>191</v>
      </c>
      <c r="H340" s="387" t="s">
        <v>253</v>
      </c>
      <c r="I340" s="390">
        <v>278672.8</v>
      </c>
      <c r="J340" s="390">
        <v>278672.8</v>
      </c>
      <c r="K340" s="390">
        <v>276443.40999999997</v>
      </c>
      <c r="L340" s="392">
        <v>29</v>
      </c>
      <c r="M340" s="274" t="s">
        <v>191</v>
      </c>
      <c r="N340" s="274" t="s">
        <v>191</v>
      </c>
    </row>
    <row r="341" spans="1:14" s="274" customFormat="1" ht="22.8" customHeight="1" x14ac:dyDescent="0.45">
      <c r="A341" s="394" t="s">
        <v>252</v>
      </c>
      <c r="B341" s="387" t="s">
        <v>198</v>
      </c>
      <c r="C341" s="388">
        <v>99.21</v>
      </c>
      <c r="D341" s="388" t="s">
        <v>191</v>
      </c>
      <c r="E341" s="389" t="s">
        <v>191</v>
      </c>
      <c r="F341" s="388" t="s">
        <v>191</v>
      </c>
      <c r="G341" s="388" t="s">
        <v>191</v>
      </c>
      <c r="H341" s="387" t="s">
        <v>253</v>
      </c>
      <c r="I341" s="390">
        <v>14021.1</v>
      </c>
      <c r="J341" s="390">
        <v>14021.1</v>
      </c>
      <c r="K341" s="390">
        <v>13910.33</v>
      </c>
      <c r="L341" s="392">
        <v>2</v>
      </c>
      <c r="M341" s="274" t="s">
        <v>191</v>
      </c>
      <c r="N341" s="274" t="s">
        <v>191</v>
      </c>
    </row>
    <row r="342" spans="1:14" s="274" customFormat="1" ht="22.8" customHeight="1" x14ac:dyDescent="0.45">
      <c r="A342" s="394" t="s">
        <v>252</v>
      </c>
      <c r="B342" s="387" t="s">
        <v>198</v>
      </c>
      <c r="C342" s="388">
        <v>99.215000000000003</v>
      </c>
      <c r="D342" s="388" t="s">
        <v>191</v>
      </c>
      <c r="E342" s="389" t="s">
        <v>191</v>
      </c>
      <c r="F342" s="388" t="s">
        <v>191</v>
      </c>
      <c r="G342" s="388" t="s">
        <v>191</v>
      </c>
      <c r="H342" s="387" t="s">
        <v>253</v>
      </c>
      <c r="I342" s="390">
        <v>3826.12</v>
      </c>
      <c r="J342" s="390">
        <v>3826.12</v>
      </c>
      <c r="K342" s="390">
        <v>3796.08</v>
      </c>
      <c r="L342" s="392">
        <v>1</v>
      </c>
      <c r="M342" s="274" t="s">
        <v>191</v>
      </c>
      <c r="N342" s="274" t="s">
        <v>191</v>
      </c>
    </row>
    <row r="343" spans="1:14" s="274" customFormat="1" ht="22.8" customHeight="1" x14ac:dyDescent="0.45">
      <c r="A343" s="394" t="s">
        <v>252</v>
      </c>
      <c r="B343" s="387" t="s">
        <v>198</v>
      </c>
      <c r="C343" s="388">
        <v>99.234999999999999</v>
      </c>
      <c r="D343" s="388" t="s">
        <v>191</v>
      </c>
      <c r="E343" s="389" t="s">
        <v>191</v>
      </c>
      <c r="F343" s="388" t="s">
        <v>191</v>
      </c>
      <c r="G343" s="388" t="s">
        <v>191</v>
      </c>
      <c r="H343" s="387" t="s">
        <v>253</v>
      </c>
      <c r="I343" s="390">
        <v>20241.27</v>
      </c>
      <c r="J343" s="390">
        <v>20241.27</v>
      </c>
      <c r="K343" s="390">
        <v>20086.419999999998</v>
      </c>
      <c r="L343" s="392">
        <v>1</v>
      </c>
      <c r="M343" s="274" t="s">
        <v>191</v>
      </c>
      <c r="N343" s="274" t="s">
        <v>191</v>
      </c>
    </row>
    <row r="344" spans="1:14" s="274" customFormat="1" ht="22.8" customHeight="1" x14ac:dyDescent="0.45">
      <c r="A344" s="394" t="s">
        <v>252</v>
      </c>
      <c r="B344" s="387" t="s">
        <v>198</v>
      </c>
      <c r="C344" s="388">
        <v>99.25</v>
      </c>
      <c r="D344" s="388" t="s">
        <v>191</v>
      </c>
      <c r="E344" s="389" t="s">
        <v>191</v>
      </c>
      <c r="F344" s="388" t="s">
        <v>191</v>
      </c>
      <c r="G344" s="388" t="s">
        <v>191</v>
      </c>
      <c r="H344" s="387" t="s">
        <v>253</v>
      </c>
      <c r="I344" s="390">
        <v>194074.66</v>
      </c>
      <c r="J344" s="390">
        <v>194074.66</v>
      </c>
      <c r="K344" s="390">
        <v>192619.1</v>
      </c>
      <c r="L344" s="392">
        <v>13</v>
      </c>
      <c r="M344" s="274" t="s">
        <v>191</v>
      </c>
      <c r="N344" s="274" t="s">
        <v>191</v>
      </c>
    </row>
    <row r="345" spans="1:14" s="274" customFormat="1" ht="22.8" customHeight="1" x14ac:dyDescent="0.45">
      <c r="A345" s="394" t="s">
        <v>252</v>
      </c>
      <c r="B345" s="387" t="s">
        <v>198</v>
      </c>
      <c r="C345" s="388">
        <v>99.254999999999995</v>
      </c>
      <c r="D345" s="388" t="s">
        <v>191</v>
      </c>
      <c r="E345" s="389" t="s">
        <v>191</v>
      </c>
      <c r="F345" s="388" t="s">
        <v>191</v>
      </c>
      <c r="G345" s="388" t="s">
        <v>191</v>
      </c>
      <c r="H345" s="387" t="s">
        <v>253</v>
      </c>
      <c r="I345" s="390">
        <v>19998.650000000001</v>
      </c>
      <c r="J345" s="390">
        <v>19998.650000000001</v>
      </c>
      <c r="K345" s="390">
        <v>19849.66</v>
      </c>
      <c r="L345" s="392">
        <v>1</v>
      </c>
      <c r="M345" s="274" t="s">
        <v>191</v>
      </c>
      <c r="N345" s="274" t="s">
        <v>191</v>
      </c>
    </row>
    <row r="346" spans="1:14" s="274" customFormat="1" ht="22.8" customHeight="1" x14ac:dyDescent="0.45">
      <c r="A346" s="394" t="s">
        <v>252</v>
      </c>
      <c r="B346" s="387" t="s">
        <v>198</v>
      </c>
      <c r="C346" s="388">
        <v>99.26</v>
      </c>
      <c r="D346" s="388" t="s">
        <v>191</v>
      </c>
      <c r="E346" s="389" t="s">
        <v>191</v>
      </c>
      <c r="F346" s="388" t="s">
        <v>191</v>
      </c>
      <c r="G346" s="388" t="s">
        <v>191</v>
      </c>
      <c r="H346" s="387" t="s">
        <v>253</v>
      </c>
      <c r="I346" s="390">
        <v>35144.85</v>
      </c>
      <c r="J346" s="390">
        <v>35144.85</v>
      </c>
      <c r="K346" s="390">
        <v>34884.769999999997</v>
      </c>
      <c r="L346" s="392">
        <v>2</v>
      </c>
      <c r="M346" s="274" t="s">
        <v>191</v>
      </c>
      <c r="N346" s="274" t="s">
        <v>191</v>
      </c>
    </row>
    <row r="347" spans="1:14" s="274" customFormat="1" ht="22.8" customHeight="1" x14ac:dyDescent="0.45">
      <c r="A347" s="394" t="s">
        <v>252</v>
      </c>
      <c r="B347" s="387" t="s">
        <v>198</v>
      </c>
      <c r="C347" s="388">
        <v>99.3</v>
      </c>
      <c r="D347" s="388" t="s">
        <v>191</v>
      </c>
      <c r="E347" s="389" t="s">
        <v>191</v>
      </c>
      <c r="F347" s="388" t="s">
        <v>191</v>
      </c>
      <c r="G347" s="388" t="s">
        <v>191</v>
      </c>
      <c r="H347" s="387" t="s">
        <v>253</v>
      </c>
      <c r="I347" s="390">
        <v>315456.84999999998</v>
      </c>
      <c r="J347" s="390">
        <v>315456.84999999998</v>
      </c>
      <c r="K347" s="390">
        <v>313248.68</v>
      </c>
      <c r="L347" s="392">
        <v>17</v>
      </c>
      <c r="M347" s="274" t="s">
        <v>191</v>
      </c>
      <c r="N347" s="274" t="s">
        <v>191</v>
      </c>
    </row>
    <row r="348" spans="1:14" s="274" customFormat="1" ht="22.8" customHeight="1" x14ac:dyDescent="0.45">
      <c r="A348" s="394" t="s">
        <v>252</v>
      </c>
      <c r="B348" s="387" t="s">
        <v>198</v>
      </c>
      <c r="C348" s="388">
        <v>99.31</v>
      </c>
      <c r="D348" s="388" t="s">
        <v>191</v>
      </c>
      <c r="E348" s="389" t="s">
        <v>191</v>
      </c>
      <c r="F348" s="388" t="s">
        <v>191</v>
      </c>
      <c r="G348" s="388" t="s">
        <v>191</v>
      </c>
      <c r="H348" s="387" t="s">
        <v>253</v>
      </c>
      <c r="I348" s="390">
        <v>14462.63</v>
      </c>
      <c r="J348" s="390">
        <v>14462.63</v>
      </c>
      <c r="K348" s="390">
        <v>14362.84</v>
      </c>
      <c r="L348" s="392">
        <v>1</v>
      </c>
      <c r="M348" s="274" t="s">
        <v>191</v>
      </c>
      <c r="N348" s="274" t="s">
        <v>191</v>
      </c>
    </row>
    <row r="349" spans="1:14" s="274" customFormat="1" ht="22.8" customHeight="1" x14ac:dyDescent="0.45">
      <c r="A349" s="394" t="s">
        <v>252</v>
      </c>
      <c r="B349" s="387" t="s">
        <v>198</v>
      </c>
      <c r="C349" s="388">
        <v>99.310500000000005</v>
      </c>
      <c r="D349" s="388" t="s">
        <v>191</v>
      </c>
      <c r="E349" s="389" t="s">
        <v>191</v>
      </c>
      <c r="F349" s="388" t="s">
        <v>191</v>
      </c>
      <c r="G349" s="388" t="s">
        <v>191</v>
      </c>
      <c r="H349" s="387" t="s">
        <v>253</v>
      </c>
      <c r="I349" s="390">
        <v>10209.209999999999</v>
      </c>
      <c r="J349" s="390">
        <v>10209.209999999999</v>
      </c>
      <c r="K349" s="390">
        <v>10138.82</v>
      </c>
      <c r="L349" s="392">
        <v>1</v>
      </c>
      <c r="M349" s="274" t="s">
        <v>191</v>
      </c>
      <c r="N349" s="274" t="s">
        <v>191</v>
      </c>
    </row>
    <row r="350" spans="1:14" s="274" customFormat="1" ht="22.8" customHeight="1" x14ac:dyDescent="0.45">
      <c r="A350" s="394" t="s">
        <v>252</v>
      </c>
      <c r="B350" s="387" t="s">
        <v>198</v>
      </c>
      <c r="C350" s="388">
        <v>99.34</v>
      </c>
      <c r="D350" s="388" t="s">
        <v>191</v>
      </c>
      <c r="E350" s="389" t="s">
        <v>191</v>
      </c>
      <c r="F350" s="388" t="s">
        <v>191</v>
      </c>
      <c r="G350" s="388" t="s">
        <v>191</v>
      </c>
      <c r="H350" s="387" t="s">
        <v>253</v>
      </c>
      <c r="I350" s="390">
        <v>20595.5</v>
      </c>
      <c r="J350" s="390">
        <v>20595.5</v>
      </c>
      <c r="K350" s="390">
        <v>20459.57</v>
      </c>
      <c r="L350" s="392">
        <v>1</v>
      </c>
      <c r="M350" s="274" t="s">
        <v>191</v>
      </c>
      <c r="N350" s="274" t="s">
        <v>191</v>
      </c>
    </row>
    <row r="351" spans="1:14" s="274" customFormat="1" ht="22.8" customHeight="1" x14ac:dyDescent="0.45">
      <c r="A351" s="394" t="s">
        <v>252</v>
      </c>
      <c r="B351" s="387" t="s">
        <v>198</v>
      </c>
      <c r="C351" s="388">
        <v>99.35</v>
      </c>
      <c r="D351" s="388" t="s">
        <v>191</v>
      </c>
      <c r="E351" s="389" t="s">
        <v>191</v>
      </c>
      <c r="F351" s="388" t="s">
        <v>191</v>
      </c>
      <c r="G351" s="388" t="s">
        <v>191</v>
      </c>
      <c r="H351" s="387" t="s">
        <v>253</v>
      </c>
      <c r="I351" s="390">
        <v>180089.01</v>
      </c>
      <c r="J351" s="390">
        <v>180089.01</v>
      </c>
      <c r="K351" s="390">
        <v>178918.43</v>
      </c>
      <c r="L351" s="392">
        <v>7</v>
      </c>
      <c r="M351" s="274" t="s">
        <v>191</v>
      </c>
      <c r="N351" s="274" t="s">
        <v>191</v>
      </c>
    </row>
    <row r="352" spans="1:14" s="274" customFormat="1" ht="22.8" customHeight="1" x14ac:dyDescent="0.45">
      <c r="A352" s="394" t="s">
        <v>252</v>
      </c>
      <c r="B352" s="387" t="s">
        <v>198</v>
      </c>
      <c r="C352" s="388">
        <v>99.36</v>
      </c>
      <c r="D352" s="388" t="s">
        <v>191</v>
      </c>
      <c r="E352" s="389" t="s">
        <v>191</v>
      </c>
      <c r="F352" s="388" t="s">
        <v>191</v>
      </c>
      <c r="G352" s="388" t="s">
        <v>191</v>
      </c>
      <c r="H352" s="387" t="s">
        <v>253</v>
      </c>
      <c r="I352" s="390">
        <v>22272.69</v>
      </c>
      <c r="J352" s="390">
        <v>22272.69</v>
      </c>
      <c r="K352" s="390">
        <v>22130.14</v>
      </c>
      <c r="L352" s="392">
        <v>1</v>
      </c>
      <c r="M352" s="274" t="s">
        <v>191</v>
      </c>
      <c r="N352" s="274" t="s">
        <v>191</v>
      </c>
    </row>
    <row r="353" spans="1:14" s="274" customFormat="1" ht="22.8" customHeight="1" x14ac:dyDescent="0.45">
      <c r="A353" s="394" t="s">
        <v>252</v>
      </c>
      <c r="B353" s="387" t="s">
        <v>198</v>
      </c>
      <c r="C353" s="388">
        <v>99.394999999999996</v>
      </c>
      <c r="D353" s="388" t="s">
        <v>191</v>
      </c>
      <c r="E353" s="389" t="s">
        <v>191</v>
      </c>
      <c r="F353" s="388" t="s">
        <v>191</v>
      </c>
      <c r="G353" s="388" t="s">
        <v>191</v>
      </c>
      <c r="H353" s="387" t="s">
        <v>253</v>
      </c>
      <c r="I353" s="390">
        <v>40462.42</v>
      </c>
      <c r="J353" s="390">
        <v>40462.42</v>
      </c>
      <c r="K353" s="390">
        <v>40217.620000000003</v>
      </c>
      <c r="L353" s="392">
        <v>1</v>
      </c>
      <c r="M353" s="274" t="s">
        <v>191</v>
      </c>
      <c r="N353" s="274" t="s">
        <v>191</v>
      </c>
    </row>
    <row r="354" spans="1:14" s="275" customFormat="1" ht="22.8" customHeight="1" x14ac:dyDescent="0.45">
      <c r="A354" s="394" t="s">
        <v>252</v>
      </c>
      <c r="B354" s="387" t="s">
        <v>198</v>
      </c>
      <c r="C354" s="388">
        <v>99.4</v>
      </c>
      <c r="D354" s="388" t="s">
        <v>191</v>
      </c>
      <c r="E354" s="389" t="s">
        <v>191</v>
      </c>
      <c r="F354" s="388" t="s">
        <v>191</v>
      </c>
      <c r="G354" s="388" t="s">
        <v>191</v>
      </c>
      <c r="H354" s="387" t="s">
        <v>253</v>
      </c>
      <c r="I354" s="390">
        <v>188865.88</v>
      </c>
      <c r="J354" s="390">
        <v>188865.88</v>
      </c>
      <c r="K354" s="390">
        <v>187732.67</v>
      </c>
      <c r="L354" s="392">
        <v>7</v>
      </c>
      <c r="M354" s="275" t="s">
        <v>191</v>
      </c>
      <c r="N354" s="275" t="s">
        <v>191</v>
      </c>
    </row>
    <row r="355" spans="1:14" s="275" customFormat="1" ht="22.8" customHeight="1" x14ac:dyDescent="0.45">
      <c r="A355" s="394" t="s">
        <v>252</v>
      </c>
      <c r="B355" s="387" t="s">
        <v>198</v>
      </c>
      <c r="C355" s="388">
        <v>99.42</v>
      </c>
      <c r="D355" s="388" t="s">
        <v>191</v>
      </c>
      <c r="E355" s="389" t="s">
        <v>191</v>
      </c>
      <c r="F355" s="388" t="s">
        <v>191</v>
      </c>
      <c r="G355" s="388" t="s">
        <v>191</v>
      </c>
      <c r="H355" s="387" t="s">
        <v>253</v>
      </c>
      <c r="I355" s="390">
        <v>38939.67</v>
      </c>
      <c r="J355" s="390">
        <v>38939.67</v>
      </c>
      <c r="K355" s="390">
        <v>38713.82</v>
      </c>
      <c r="L355" s="392">
        <v>1</v>
      </c>
      <c r="M355" s="275" t="s">
        <v>191</v>
      </c>
      <c r="N355" s="275" t="s">
        <v>191</v>
      </c>
    </row>
    <row r="356" spans="1:14" s="274" customFormat="1" ht="22.8" customHeight="1" x14ac:dyDescent="0.45">
      <c r="A356" s="394" t="s">
        <v>252</v>
      </c>
      <c r="B356" s="387" t="s">
        <v>198</v>
      </c>
      <c r="C356" s="388">
        <v>99.43</v>
      </c>
      <c r="D356" s="388" t="s">
        <v>191</v>
      </c>
      <c r="E356" s="389" t="s">
        <v>191</v>
      </c>
      <c r="F356" s="388" t="s">
        <v>191</v>
      </c>
      <c r="G356" s="388" t="s">
        <v>191</v>
      </c>
      <c r="H356" s="387" t="s">
        <v>253</v>
      </c>
      <c r="I356" s="390">
        <v>32949.25</v>
      </c>
      <c r="J356" s="390">
        <v>32949.25</v>
      </c>
      <c r="K356" s="390">
        <v>32761.439999999999</v>
      </c>
      <c r="L356" s="392">
        <v>1</v>
      </c>
      <c r="M356" s="274" t="s">
        <v>191</v>
      </c>
      <c r="N356" s="274" t="s">
        <v>191</v>
      </c>
    </row>
    <row r="357" spans="1:14" s="274" customFormat="1" ht="22.8" customHeight="1" x14ac:dyDescent="0.45">
      <c r="A357" s="394" t="s">
        <v>252</v>
      </c>
      <c r="B357" s="387" t="s">
        <v>198</v>
      </c>
      <c r="C357" s="388">
        <v>99.45</v>
      </c>
      <c r="D357" s="388" t="s">
        <v>191</v>
      </c>
      <c r="E357" s="389" t="s">
        <v>191</v>
      </c>
      <c r="F357" s="388" t="s">
        <v>191</v>
      </c>
      <c r="G357" s="388" t="s">
        <v>191</v>
      </c>
      <c r="H357" s="387" t="s">
        <v>253</v>
      </c>
      <c r="I357" s="390">
        <v>132545.1</v>
      </c>
      <c r="J357" s="390">
        <v>132545.1</v>
      </c>
      <c r="K357" s="390">
        <v>131816.10999999999</v>
      </c>
      <c r="L357" s="392">
        <v>5</v>
      </c>
      <c r="M357" s="274" t="s">
        <v>191</v>
      </c>
      <c r="N357" s="274" t="s">
        <v>191</v>
      </c>
    </row>
    <row r="358" spans="1:14" s="274" customFormat="1" ht="22.8" customHeight="1" x14ac:dyDescent="0.45">
      <c r="A358" s="394" t="s">
        <v>252</v>
      </c>
      <c r="B358" s="387" t="s">
        <v>198</v>
      </c>
      <c r="C358" s="388">
        <v>99.47</v>
      </c>
      <c r="D358" s="388" t="s">
        <v>191</v>
      </c>
      <c r="E358" s="389" t="s">
        <v>191</v>
      </c>
      <c r="F358" s="388" t="s">
        <v>191</v>
      </c>
      <c r="G358" s="388" t="s">
        <v>191</v>
      </c>
      <c r="H358" s="387" t="s">
        <v>253</v>
      </c>
      <c r="I358" s="390">
        <v>78632.600000000006</v>
      </c>
      <c r="J358" s="390">
        <v>78632.600000000006</v>
      </c>
      <c r="K358" s="390">
        <v>78215.850000000006</v>
      </c>
      <c r="L358" s="392">
        <v>2</v>
      </c>
      <c r="M358" s="274" t="s">
        <v>191</v>
      </c>
      <c r="N358" s="274" t="s">
        <v>191</v>
      </c>
    </row>
    <row r="359" spans="1:14" s="274" customFormat="1" ht="22.8" customHeight="1" x14ac:dyDescent="0.45">
      <c r="A359" s="394" t="s">
        <v>252</v>
      </c>
      <c r="B359" s="387" t="s">
        <v>198</v>
      </c>
      <c r="C359" s="388">
        <v>99.5</v>
      </c>
      <c r="D359" s="388" t="s">
        <v>191</v>
      </c>
      <c r="E359" s="389" t="s">
        <v>191</v>
      </c>
      <c r="F359" s="388" t="s">
        <v>191</v>
      </c>
      <c r="G359" s="388" t="s">
        <v>191</v>
      </c>
      <c r="H359" s="387" t="s">
        <v>253</v>
      </c>
      <c r="I359" s="390">
        <v>415535.18</v>
      </c>
      <c r="J359" s="390">
        <v>415535.18</v>
      </c>
      <c r="K359" s="390">
        <v>413457.52</v>
      </c>
      <c r="L359" s="392">
        <v>10</v>
      </c>
      <c r="M359" s="274" t="s">
        <v>191</v>
      </c>
      <c r="N359" s="274" t="s">
        <v>191</v>
      </c>
    </row>
    <row r="360" spans="1:14" s="274" customFormat="1" ht="22.8" customHeight="1" x14ac:dyDescent="0.45">
      <c r="A360" s="394" t="s">
        <v>252</v>
      </c>
      <c r="B360" s="387" t="s">
        <v>198</v>
      </c>
      <c r="C360" s="388">
        <v>99.500100000000003</v>
      </c>
      <c r="D360" s="388" t="s">
        <v>191</v>
      </c>
      <c r="E360" s="389" t="s">
        <v>191</v>
      </c>
      <c r="F360" s="388" t="s">
        <v>191</v>
      </c>
      <c r="G360" s="388" t="s">
        <v>191</v>
      </c>
      <c r="H360" s="387" t="s">
        <v>253</v>
      </c>
      <c r="I360" s="390">
        <v>30734.76</v>
      </c>
      <c r="J360" s="390">
        <v>30734.76</v>
      </c>
      <c r="K360" s="390">
        <v>30581.119999999999</v>
      </c>
      <c r="L360" s="392">
        <v>1</v>
      </c>
      <c r="M360" s="274" t="s">
        <v>191</v>
      </c>
      <c r="N360" s="274" t="s">
        <v>191</v>
      </c>
    </row>
    <row r="361" spans="1:14" s="274" customFormat="1" ht="22.8" customHeight="1" x14ac:dyDescent="0.45">
      <c r="A361" s="394" t="s">
        <v>252</v>
      </c>
      <c r="B361" s="387" t="s">
        <v>198</v>
      </c>
      <c r="C361" s="388">
        <v>99.52</v>
      </c>
      <c r="D361" s="388" t="s">
        <v>191</v>
      </c>
      <c r="E361" s="389" t="s">
        <v>191</v>
      </c>
      <c r="F361" s="388" t="s">
        <v>191</v>
      </c>
      <c r="G361" s="388" t="s">
        <v>191</v>
      </c>
      <c r="H361" s="387" t="s">
        <v>253</v>
      </c>
      <c r="I361" s="390">
        <v>21422.44</v>
      </c>
      <c r="J361" s="390">
        <v>21422.44</v>
      </c>
      <c r="K361" s="390">
        <v>21319.61</v>
      </c>
      <c r="L361" s="392">
        <v>1</v>
      </c>
      <c r="M361" s="274" t="s">
        <v>191</v>
      </c>
      <c r="N361" s="274" t="s">
        <v>191</v>
      </c>
    </row>
    <row r="362" spans="1:14" s="274" customFormat="1" ht="22.8" customHeight="1" x14ac:dyDescent="0.45">
      <c r="A362" s="394" t="s">
        <v>252</v>
      </c>
      <c r="B362" s="387" t="s">
        <v>198</v>
      </c>
      <c r="C362" s="388">
        <v>99.55</v>
      </c>
      <c r="D362" s="388" t="s">
        <v>191</v>
      </c>
      <c r="E362" s="389" t="s">
        <v>191</v>
      </c>
      <c r="F362" s="388" t="s">
        <v>191</v>
      </c>
      <c r="G362" s="388" t="s">
        <v>191</v>
      </c>
      <c r="H362" s="387" t="s">
        <v>253</v>
      </c>
      <c r="I362" s="390">
        <v>70359.62</v>
      </c>
      <c r="J362" s="390">
        <v>70359.62</v>
      </c>
      <c r="K362" s="390">
        <v>70043</v>
      </c>
      <c r="L362" s="392">
        <v>3</v>
      </c>
      <c r="M362" s="274" t="s">
        <v>191</v>
      </c>
      <c r="N362" s="274" t="s">
        <v>191</v>
      </c>
    </row>
    <row r="363" spans="1:14" s="274" customFormat="1" ht="22.8" customHeight="1" x14ac:dyDescent="0.45">
      <c r="A363" s="394" t="s">
        <v>252</v>
      </c>
      <c r="B363" s="387" t="s">
        <v>198</v>
      </c>
      <c r="C363" s="388">
        <v>99.6</v>
      </c>
      <c r="D363" s="388" t="s">
        <v>191</v>
      </c>
      <c r="E363" s="389" t="s">
        <v>191</v>
      </c>
      <c r="F363" s="388" t="s">
        <v>191</v>
      </c>
      <c r="G363" s="388" t="s">
        <v>191</v>
      </c>
      <c r="H363" s="387" t="s">
        <v>253</v>
      </c>
      <c r="I363" s="390">
        <v>514977.36</v>
      </c>
      <c r="J363" s="390">
        <v>514977.36</v>
      </c>
      <c r="K363" s="390">
        <v>512917.45</v>
      </c>
      <c r="L363" s="392">
        <v>10</v>
      </c>
      <c r="M363" s="274" t="s">
        <v>191</v>
      </c>
      <c r="N363" s="274" t="s">
        <v>191</v>
      </c>
    </row>
    <row r="364" spans="1:14" s="274" customFormat="1" ht="22.8" customHeight="1" x14ac:dyDescent="0.45">
      <c r="A364" s="394" t="s">
        <v>252</v>
      </c>
      <c r="B364" s="387" t="s">
        <v>198</v>
      </c>
      <c r="C364" s="388">
        <v>99.616799999999998</v>
      </c>
      <c r="D364" s="388" t="s">
        <v>191</v>
      </c>
      <c r="E364" s="389" t="s">
        <v>191</v>
      </c>
      <c r="F364" s="388" t="s">
        <v>191</v>
      </c>
      <c r="G364" s="388" t="s">
        <v>191</v>
      </c>
      <c r="H364" s="387" t="s">
        <v>253</v>
      </c>
      <c r="I364" s="390">
        <v>63516.91</v>
      </c>
      <c r="J364" s="390">
        <v>63516.91</v>
      </c>
      <c r="K364" s="390">
        <v>63273.51</v>
      </c>
      <c r="L364" s="392">
        <v>1</v>
      </c>
      <c r="M364" s="274" t="s">
        <v>191</v>
      </c>
      <c r="N364" s="274" t="s">
        <v>191</v>
      </c>
    </row>
    <row r="365" spans="1:14" s="274" customFormat="1" ht="22.8" customHeight="1" x14ac:dyDescent="0.45">
      <c r="A365" s="394" t="s">
        <v>252</v>
      </c>
      <c r="B365" s="387" t="s">
        <v>198</v>
      </c>
      <c r="C365" s="388">
        <v>99.625</v>
      </c>
      <c r="D365" s="388" t="s">
        <v>191</v>
      </c>
      <c r="E365" s="389" t="s">
        <v>191</v>
      </c>
      <c r="F365" s="388" t="s">
        <v>191</v>
      </c>
      <c r="G365" s="388" t="s">
        <v>191</v>
      </c>
      <c r="H365" s="387" t="s">
        <v>253</v>
      </c>
      <c r="I365" s="390">
        <v>88385.94</v>
      </c>
      <c r="J365" s="390">
        <v>88385.94</v>
      </c>
      <c r="K365" s="390">
        <v>88054.49</v>
      </c>
      <c r="L365" s="392">
        <v>1</v>
      </c>
      <c r="M365" s="274" t="s">
        <v>191</v>
      </c>
      <c r="N365" s="274" t="s">
        <v>191</v>
      </c>
    </row>
    <row r="366" spans="1:14" s="274" customFormat="1" ht="22.8" customHeight="1" x14ac:dyDescent="0.45">
      <c r="A366" s="394" t="s">
        <v>252</v>
      </c>
      <c r="B366" s="387" t="s">
        <v>198</v>
      </c>
      <c r="C366" s="388">
        <v>99.648099999999999</v>
      </c>
      <c r="D366" s="388" t="s">
        <v>191</v>
      </c>
      <c r="E366" s="389" t="s">
        <v>191</v>
      </c>
      <c r="F366" s="388" t="s">
        <v>191</v>
      </c>
      <c r="G366" s="388" t="s">
        <v>191</v>
      </c>
      <c r="H366" s="387" t="s">
        <v>253</v>
      </c>
      <c r="I366" s="390">
        <v>46078.75</v>
      </c>
      <c r="J366" s="390">
        <v>46078.75</v>
      </c>
      <c r="K366" s="390">
        <v>45916.6</v>
      </c>
      <c r="L366" s="392">
        <v>1</v>
      </c>
      <c r="M366" s="274" t="s">
        <v>191</v>
      </c>
      <c r="N366" s="274" t="s">
        <v>191</v>
      </c>
    </row>
    <row r="367" spans="1:14" s="274" customFormat="1" ht="22.8" customHeight="1" x14ac:dyDescent="0.45">
      <c r="A367" s="394" t="s">
        <v>252</v>
      </c>
      <c r="B367" s="387" t="s">
        <v>198</v>
      </c>
      <c r="C367" s="388">
        <v>99.65</v>
      </c>
      <c r="D367" s="388" t="s">
        <v>191</v>
      </c>
      <c r="E367" s="389" t="s">
        <v>191</v>
      </c>
      <c r="F367" s="388" t="s">
        <v>191</v>
      </c>
      <c r="G367" s="388" t="s">
        <v>191</v>
      </c>
      <c r="H367" s="387" t="s">
        <v>253</v>
      </c>
      <c r="I367" s="390">
        <v>496940.2</v>
      </c>
      <c r="J367" s="390">
        <v>496940.2</v>
      </c>
      <c r="K367" s="390">
        <v>495200.91</v>
      </c>
      <c r="L367" s="392">
        <v>6</v>
      </c>
      <c r="M367" s="274" t="s">
        <v>191</v>
      </c>
      <c r="N367" s="274" t="s">
        <v>191</v>
      </c>
    </row>
    <row r="368" spans="1:14" s="274" customFormat="1" ht="22.8" customHeight="1" x14ac:dyDescent="0.45">
      <c r="A368" s="394" t="s">
        <v>252</v>
      </c>
      <c r="B368" s="387" t="s">
        <v>198</v>
      </c>
      <c r="C368" s="388">
        <v>99.67</v>
      </c>
      <c r="D368" s="388" t="s">
        <v>191</v>
      </c>
      <c r="E368" s="389" t="s">
        <v>191</v>
      </c>
      <c r="F368" s="388" t="s">
        <v>191</v>
      </c>
      <c r="G368" s="388" t="s">
        <v>191</v>
      </c>
      <c r="H368" s="387" t="s">
        <v>253</v>
      </c>
      <c r="I368" s="390">
        <v>44294.09</v>
      </c>
      <c r="J368" s="390">
        <v>44294.09</v>
      </c>
      <c r="K368" s="390">
        <v>44147.92</v>
      </c>
      <c r="L368" s="392">
        <v>1</v>
      </c>
      <c r="M368" s="274" t="s">
        <v>191</v>
      </c>
      <c r="N368" s="274" t="s">
        <v>191</v>
      </c>
    </row>
    <row r="369" spans="1:14" s="274" customFormat="1" ht="22.8" customHeight="1" x14ac:dyDescent="0.45">
      <c r="A369" s="394" t="s">
        <v>252</v>
      </c>
      <c r="B369" s="387" t="s">
        <v>198</v>
      </c>
      <c r="C369" s="388">
        <v>99.696799999999996</v>
      </c>
      <c r="D369" s="388" t="s">
        <v>191</v>
      </c>
      <c r="E369" s="389" t="s">
        <v>191</v>
      </c>
      <c r="F369" s="388" t="s">
        <v>191</v>
      </c>
      <c r="G369" s="388" t="s">
        <v>191</v>
      </c>
      <c r="H369" s="387" t="s">
        <v>253</v>
      </c>
      <c r="I369" s="390">
        <v>58631.79</v>
      </c>
      <c r="J369" s="390">
        <v>58631.79</v>
      </c>
      <c r="K369" s="390">
        <v>58454.02</v>
      </c>
      <c r="L369" s="392">
        <v>1</v>
      </c>
      <c r="M369" s="274" t="s">
        <v>191</v>
      </c>
      <c r="N369" s="274" t="s">
        <v>191</v>
      </c>
    </row>
    <row r="370" spans="1:14" s="274" customFormat="1" ht="22.8" customHeight="1" x14ac:dyDescent="0.45">
      <c r="A370" s="394" t="s">
        <v>252</v>
      </c>
      <c r="B370" s="387" t="s">
        <v>198</v>
      </c>
      <c r="C370" s="388">
        <v>99.7</v>
      </c>
      <c r="D370" s="388" t="s">
        <v>191</v>
      </c>
      <c r="E370" s="389" t="s">
        <v>191</v>
      </c>
      <c r="F370" s="388" t="s">
        <v>191</v>
      </c>
      <c r="G370" s="388" t="s">
        <v>191</v>
      </c>
      <c r="H370" s="387" t="s">
        <v>253</v>
      </c>
      <c r="I370" s="390">
        <v>1281712.32</v>
      </c>
      <c r="J370" s="390">
        <v>1281712.32</v>
      </c>
      <c r="K370" s="390">
        <v>1277867.19</v>
      </c>
      <c r="L370" s="392">
        <v>9</v>
      </c>
      <c r="M370" s="274" t="s">
        <v>191</v>
      </c>
      <c r="N370" s="274" t="s">
        <v>191</v>
      </c>
    </row>
    <row r="371" spans="1:14" s="274" customFormat="1" ht="22.8" customHeight="1" x14ac:dyDescent="0.45">
      <c r="A371" s="394" t="s">
        <v>252</v>
      </c>
      <c r="B371" s="387" t="s">
        <v>198</v>
      </c>
      <c r="C371" s="388">
        <v>99.71</v>
      </c>
      <c r="D371" s="388" t="s">
        <v>191</v>
      </c>
      <c r="E371" s="389" t="s">
        <v>191</v>
      </c>
      <c r="F371" s="388" t="s">
        <v>191</v>
      </c>
      <c r="G371" s="388" t="s">
        <v>191</v>
      </c>
      <c r="H371" s="387" t="s">
        <v>253</v>
      </c>
      <c r="I371" s="390">
        <v>490650.81</v>
      </c>
      <c r="J371" s="390">
        <v>490650.81</v>
      </c>
      <c r="K371" s="390">
        <v>489227.92</v>
      </c>
      <c r="L371" s="392">
        <v>4</v>
      </c>
      <c r="M371" s="274" t="s">
        <v>191</v>
      </c>
      <c r="N371" s="274" t="s">
        <v>191</v>
      </c>
    </row>
    <row r="372" spans="1:14" s="274" customFormat="1" ht="22.8" customHeight="1" x14ac:dyDescent="0.45">
      <c r="A372" s="394" t="s">
        <v>252</v>
      </c>
      <c r="B372" s="387" t="s">
        <v>198</v>
      </c>
      <c r="C372" s="388">
        <v>99.72</v>
      </c>
      <c r="D372" s="388" t="s">
        <v>191</v>
      </c>
      <c r="E372" s="389" t="s">
        <v>191</v>
      </c>
      <c r="F372" s="388" t="s">
        <v>191</v>
      </c>
      <c r="G372" s="388" t="s">
        <v>191</v>
      </c>
      <c r="H372" s="387" t="s">
        <v>253</v>
      </c>
      <c r="I372" s="390">
        <v>736563.38</v>
      </c>
      <c r="J372" s="390">
        <v>736563.38</v>
      </c>
      <c r="K372" s="390">
        <v>734500.99</v>
      </c>
      <c r="L372" s="392">
        <v>5</v>
      </c>
      <c r="M372" s="274" t="s">
        <v>191</v>
      </c>
      <c r="N372" s="274" t="s">
        <v>191</v>
      </c>
    </row>
    <row r="373" spans="1:14" s="274" customFormat="1" ht="22.8" customHeight="1" x14ac:dyDescent="0.45">
      <c r="A373" s="394" t="s">
        <v>252</v>
      </c>
      <c r="B373" s="387" t="s">
        <v>198</v>
      </c>
      <c r="C373" s="388">
        <v>99.726799999999997</v>
      </c>
      <c r="D373" s="388" t="s">
        <v>191</v>
      </c>
      <c r="E373" s="389" t="s">
        <v>191</v>
      </c>
      <c r="F373" s="388" t="s">
        <v>191</v>
      </c>
      <c r="G373" s="388" t="s">
        <v>191</v>
      </c>
      <c r="H373" s="387" t="s">
        <v>253</v>
      </c>
      <c r="I373" s="390">
        <v>491569.41</v>
      </c>
      <c r="J373" s="390">
        <v>491569.41</v>
      </c>
      <c r="K373" s="390">
        <v>490226.44</v>
      </c>
      <c r="L373" s="392">
        <v>2</v>
      </c>
      <c r="M373" s="274" t="s">
        <v>191</v>
      </c>
      <c r="N373" s="274" t="s">
        <v>191</v>
      </c>
    </row>
    <row r="374" spans="1:14" s="274" customFormat="1" ht="22.8" customHeight="1" x14ac:dyDescent="0.45">
      <c r="A374" s="394" t="s">
        <v>252</v>
      </c>
      <c r="B374" s="387" t="s">
        <v>198</v>
      </c>
      <c r="C374" s="388">
        <v>99.73</v>
      </c>
      <c r="D374" s="388" t="s">
        <v>191</v>
      </c>
      <c r="E374" s="389" t="s">
        <v>191</v>
      </c>
      <c r="F374" s="388" t="s">
        <v>191</v>
      </c>
      <c r="G374" s="388" t="s">
        <v>191</v>
      </c>
      <c r="H374" s="387" t="s">
        <v>253</v>
      </c>
      <c r="I374" s="390">
        <v>120652.34</v>
      </c>
      <c r="J374" s="390">
        <v>120652.34</v>
      </c>
      <c r="K374" s="390">
        <v>120326.58</v>
      </c>
      <c r="L374" s="392">
        <v>1</v>
      </c>
      <c r="M374" s="274" t="s">
        <v>191</v>
      </c>
      <c r="N374" s="274" t="s">
        <v>191</v>
      </c>
    </row>
    <row r="375" spans="1:14" s="274" customFormat="1" ht="22.8" customHeight="1" x14ac:dyDescent="0.45">
      <c r="A375" s="394" t="s">
        <v>252</v>
      </c>
      <c r="B375" s="387" t="s">
        <v>198</v>
      </c>
      <c r="C375" s="388">
        <v>99.74</v>
      </c>
      <c r="D375" s="388" t="s">
        <v>191</v>
      </c>
      <c r="E375" s="389" t="s">
        <v>191</v>
      </c>
      <c r="F375" s="388" t="s">
        <v>191</v>
      </c>
      <c r="G375" s="388" t="s">
        <v>191</v>
      </c>
      <c r="H375" s="387" t="s">
        <v>253</v>
      </c>
      <c r="I375" s="390">
        <v>164705.94</v>
      </c>
      <c r="J375" s="390">
        <v>164705.94</v>
      </c>
      <c r="K375" s="390">
        <v>164277.70000000001</v>
      </c>
      <c r="L375" s="392">
        <v>2</v>
      </c>
      <c r="M375" s="274" t="s">
        <v>191</v>
      </c>
      <c r="N375" s="274" t="s">
        <v>191</v>
      </c>
    </row>
    <row r="376" spans="1:14" s="274" customFormat="1" ht="22.8" customHeight="1" x14ac:dyDescent="0.45">
      <c r="A376" s="394" t="s">
        <v>252</v>
      </c>
      <c r="B376" s="387" t="s">
        <v>198</v>
      </c>
      <c r="C376" s="388">
        <v>99.75</v>
      </c>
      <c r="D376" s="388" t="s">
        <v>191</v>
      </c>
      <c r="E376" s="389" t="s">
        <v>191</v>
      </c>
      <c r="F376" s="388" t="s">
        <v>191</v>
      </c>
      <c r="G376" s="388" t="s">
        <v>191</v>
      </c>
      <c r="H376" s="387" t="s">
        <v>253</v>
      </c>
      <c r="I376" s="390">
        <v>540309.41</v>
      </c>
      <c r="J376" s="390">
        <v>540309.41</v>
      </c>
      <c r="K376" s="390">
        <v>538958.64</v>
      </c>
      <c r="L376" s="392">
        <v>6</v>
      </c>
      <c r="M376" s="274" t="s">
        <v>191</v>
      </c>
      <c r="N376" s="274" t="s">
        <v>191</v>
      </c>
    </row>
    <row r="377" spans="1:14" s="274" customFormat="1" ht="22.8" customHeight="1" x14ac:dyDescent="0.45">
      <c r="A377" s="394" t="s">
        <v>252</v>
      </c>
      <c r="B377" s="387" t="s">
        <v>198</v>
      </c>
      <c r="C377" s="388">
        <v>99.751000000000005</v>
      </c>
      <c r="D377" s="388" t="s">
        <v>191</v>
      </c>
      <c r="E377" s="389" t="s">
        <v>191</v>
      </c>
      <c r="F377" s="388" t="s">
        <v>191</v>
      </c>
      <c r="G377" s="388" t="s">
        <v>191</v>
      </c>
      <c r="H377" s="387" t="s">
        <v>253</v>
      </c>
      <c r="I377" s="390">
        <v>159399.81</v>
      </c>
      <c r="J377" s="390">
        <v>159399.81</v>
      </c>
      <c r="K377" s="390">
        <v>159002.9</v>
      </c>
      <c r="L377" s="392">
        <v>1</v>
      </c>
      <c r="M377" s="274" t="s">
        <v>191</v>
      </c>
      <c r="N377" s="274" t="s">
        <v>191</v>
      </c>
    </row>
    <row r="378" spans="1:14" s="274" customFormat="1" ht="22.8" customHeight="1" x14ac:dyDescent="0.45">
      <c r="A378" s="394" t="s">
        <v>252</v>
      </c>
      <c r="B378" s="387" t="s">
        <v>198</v>
      </c>
      <c r="C378" s="388">
        <v>99.77</v>
      </c>
      <c r="D378" s="388" t="s">
        <v>191</v>
      </c>
      <c r="E378" s="389" t="s">
        <v>191</v>
      </c>
      <c r="F378" s="388" t="s">
        <v>191</v>
      </c>
      <c r="G378" s="388" t="s">
        <v>191</v>
      </c>
      <c r="H378" s="387" t="s">
        <v>253</v>
      </c>
      <c r="I378" s="390">
        <v>463752.34</v>
      </c>
      <c r="J378" s="390">
        <v>463752.34</v>
      </c>
      <c r="K378" s="390">
        <v>462685.71</v>
      </c>
      <c r="L378" s="392">
        <v>1</v>
      </c>
      <c r="M378" s="274" t="s">
        <v>191</v>
      </c>
      <c r="N378" s="274" t="s">
        <v>191</v>
      </c>
    </row>
    <row r="379" spans="1:14" s="274" customFormat="1" ht="22.8" customHeight="1" x14ac:dyDescent="0.45">
      <c r="A379" s="394" t="s">
        <v>252</v>
      </c>
      <c r="B379" s="387" t="s">
        <v>198</v>
      </c>
      <c r="C379" s="388">
        <v>99.78</v>
      </c>
      <c r="D379" s="388" t="s">
        <v>191</v>
      </c>
      <c r="E379" s="389" t="s">
        <v>191</v>
      </c>
      <c r="F379" s="388" t="s">
        <v>191</v>
      </c>
      <c r="G379" s="388" t="s">
        <v>191</v>
      </c>
      <c r="H379" s="387" t="s">
        <v>253</v>
      </c>
      <c r="I379" s="390">
        <v>1174474.48</v>
      </c>
      <c r="J379" s="390">
        <v>1174474.48</v>
      </c>
      <c r="K379" s="390">
        <v>1171890.6299999999</v>
      </c>
      <c r="L379" s="392">
        <v>5</v>
      </c>
      <c r="M379" s="274" t="s">
        <v>191</v>
      </c>
      <c r="N379" s="274" t="s">
        <v>191</v>
      </c>
    </row>
    <row r="380" spans="1:14" s="274" customFormat="1" ht="22.8" customHeight="1" x14ac:dyDescent="0.45">
      <c r="A380" s="394" t="s">
        <v>252</v>
      </c>
      <c r="B380" s="387" t="s">
        <v>198</v>
      </c>
      <c r="C380" s="388">
        <v>99.780100000000004</v>
      </c>
      <c r="D380" s="388" t="s">
        <v>191</v>
      </c>
      <c r="E380" s="389" t="s">
        <v>191</v>
      </c>
      <c r="F380" s="388" t="s">
        <v>191</v>
      </c>
      <c r="G380" s="388" t="s">
        <v>191</v>
      </c>
      <c r="H380" s="387" t="s">
        <v>253</v>
      </c>
      <c r="I380" s="390">
        <v>135831.85999999999</v>
      </c>
      <c r="J380" s="390">
        <v>135831.85999999999</v>
      </c>
      <c r="K380" s="390">
        <v>135533.17000000001</v>
      </c>
      <c r="L380" s="392">
        <v>1</v>
      </c>
      <c r="M380" s="274" t="s">
        <v>191</v>
      </c>
      <c r="N380" s="274" t="s">
        <v>191</v>
      </c>
    </row>
    <row r="381" spans="1:14" s="274" customFormat="1" ht="22.8" customHeight="1" x14ac:dyDescent="0.45">
      <c r="A381" s="394" t="s">
        <v>252</v>
      </c>
      <c r="B381" s="387" t="s">
        <v>198</v>
      </c>
      <c r="C381" s="388">
        <v>99.780299999999997</v>
      </c>
      <c r="D381" s="388" t="s">
        <v>191</v>
      </c>
      <c r="E381" s="389" t="s">
        <v>191</v>
      </c>
      <c r="F381" s="388" t="s">
        <v>191</v>
      </c>
      <c r="G381" s="388" t="s">
        <v>191</v>
      </c>
      <c r="H381" s="387" t="s">
        <v>253</v>
      </c>
      <c r="I381" s="390">
        <v>102203.51</v>
      </c>
      <c r="J381" s="390">
        <v>102203.51</v>
      </c>
      <c r="K381" s="390">
        <v>101978.97</v>
      </c>
      <c r="L381" s="392">
        <v>1</v>
      </c>
      <c r="M381" s="274" t="s">
        <v>191</v>
      </c>
      <c r="N381" s="274" t="s">
        <v>191</v>
      </c>
    </row>
    <row r="382" spans="1:14" s="274" customFormat="1" ht="22.8" customHeight="1" x14ac:dyDescent="0.45">
      <c r="A382" s="394" t="s">
        <v>252</v>
      </c>
      <c r="B382" s="387" t="s">
        <v>198</v>
      </c>
      <c r="C382" s="388">
        <v>99.781000000000006</v>
      </c>
      <c r="D382" s="388" t="s">
        <v>191</v>
      </c>
      <c r="E382" s="389" t="s">
        <v>191</v>
      </c>
      <c r="F382" s="388" t="s">
        <v>191</v>
      </c>
      <c r="G382" s="388" t="s">
        <v>191</v>
      </c>
      <c r="H382" s="387" t="s">
        <v>253</v>
      </c>
      <c r="I382" s="390">
        <v>76236.240000000005</v>
      </c>
      <c r="J382" s="390">
        <v>76236.240000000005</v>
      </c>
      <c r="K382" s="390">
        <v>76069.279999999999</v>
      </c>
      <c r="L382" s="392">
        <v>1</v>
      </c>
      <c r="M382" s="274" t="s">
        <v>191</v>
      </c>
      <c r="N382" s="274" t="s">
        <v>191</v>
      </c>
    </row>
    <row r="383" spans="1:14" s="274" customFormat="1" ht="22.8" customHeight="1" x14ac:dyDescent="0.45">
      <c r="A383" s="394" t="s">
        <v>252</v>
      </c>
      <c r="B383" s="387" t="s">
        <v>198</v>
      </c>
      <c r="C383" s="388">
        <v>99.79</v>
      </c>
      <c r="D383" s="388" t="s">
        <v>191</v>
      </c>
      <c r="E383" s="389" t="s">
        <v>191</v>
      </c>
      <c r="F383" s="388" t="s">
        <v>191</v>
      </c>
      <c r="G383" s="388" t="s">
        <v>191</v>
      </c>
      <c r="H383" s="387" t="s">
        <v>253</v>
      </c>
      <c r="I383" s="390">
        <v>170000</v>
      </c>
      <c r="J383" s="390">
        <v>170000</v>
      </c>
      <c r="K383" s="390">
        <v>169643</v>
      </c>
      <c r="L383" s="392">
        <v>1</v>
      </c>
      <c r="M383" s="274" t="s">
        <v>191</v>
      </c>
      <c r="N383" s="274" t="s">
        <v>191</v>
      </c>
    </row>
    <row r="384" spans="1:14" s="274" customFormat="1" ht="22.8" customHeight="1" x14ac:dyDescent="0.45">
      <c r="A384" s="394" t="s">
        <v>252</v>
      </c>
      <c r="B384" s="387" t="s">
        <v>198</v>
      </c>
      <c r="C384" s="388">
        <v>99.8</v>
      </c>
      <c r="D384" s="388" t="s">
        <v>191</v>
      </c>
      <c r="E384" s="389" t="s">
        <v>191</v>
      </c>
      <c r="F384" s="388" t="s">
        <v>191</v>
      </c>
      <c r="G384" s="388" t="s">
        <v>191</v>
      </c>
      <c r="H384" s="387" t="s">
        <v>253</v>
      </c>
      <c r="I384" s="390">
        <v>4914611.41</v>
      </c>
      <c r="J384" s="390">
        <v>4914611.41</v>
      </c>
      <c r="K384" s="390">
        <v>4904782.18</v>
      </c>
      <c r="L384" s="392">
        <v>15</v>
      </c>
      <c r="M384" s="274" t="s">
        <v>191</v>
      </c>
      <c r="N384" s="274" t="s">
        <v>191</v>
      </c>
    </row>
    <row r="385" spans="1:14" s="274" customFormat="1" ht="22.8" customHeight="1" x14ac:dyDescent="0.45">
      <c r="A385" s="394" t="s">
        <v>252</v>
      </c>
      <c r="B385" s="387" t="s">
        <v>198</v>
      </c>
      <c r="C385" s="388">
        <v>99.8005</v>
      </c>
      <c r="D385" s="388" t="s">
        <v>191</v>
      </c>
      <c r="E385" s="389" t="s">
        <v>191</v>
      </c>
      <c r="F385" s="388" t="s">
        <v>191</v>
      </c>
      <c r="G385" s="388" t="s">
        <v>191</v>
      </c>
      <c r="H385" s="387" t="s">
        <v>253</v>
      </c>
      <c r="I385" s="390">
        <v>340000</v>
      </c>
      <c r="J385" s="390">
        <v>340000</v>
      </c>
      <c r="K385" s="390">
        <v>339321.7</v>
      </c>
      <c r="L385" s="392">
        <v>1</v>
      </c>
      <c r="M385" s="274" t="s">
        <v>191</v>
      </c>
      <c r="N385" s="274" t="s">
        <v>191</v>
      </c>
    </row>
    <row r="386" spans="1:14" s="274" customFormat="1" ht="22.8" customHeight="1" x14ac:dyDescent="0.45">
      <c r="A386" s="394" t="s">
        <v>252</v>
      </c>
      <c r="B386" s="387" t="s">
        <v>198</v>
      </c>
      <c r="C386" s="388">
        <v>99.81</v>
      </c>
      <c r="D386" s="388" t="s">
        <v>191</v>
      </c>
      <c r="E386" s="389" t="s">
        <v>191</v>
      </c>
      <c r="F386" s="388" t="s">
        <v>191</v>
      </c>
      <c r="G386" s="388" t="s">
        <v>191</v>
      </c>
      <c r="H386" s="387" t="s">
        <v>253</v>
      </c>
      <c r="I386" s="390">
        <v>814877.59</v>
      </c>
      <c r="J386" s="390">
        <v>814877.59</v>
      </c>
      <c r="K386" s="390">
        <v>813329.32</v>
      </c>
      <c r="L386" s="392">
        <v>1</v>
      </c>
      <c r="M386" s="274" t="s">
        <v>191</v>
      </c>
      <c r="N386" s="274" t="s">
        <v>191</v>
      </c>
    </row>
    <row r="387" spans="1:14" s="274" customFormat="1" ht="22.8" customHeight="1" x14ac:dyDescent="0.45">
      <c r="A387" s="394" t="s">
        <v>252</v>
      </c>
      <c r="B387" s="387" t="s">
        <v>198</v>
      </c>
      <c r="C387" s="388">
        <v>99.812100000000001</v>
      </c>
      <c r="D387" s="388" t="s">
        <v>191</v>
      </c>
      <c r="E387" s="389" t="s">
        <v>191</v>
      </c>
      <c r="F387" s="388" t="s">
        <v>191</v>
      </c>
      <c r="G387" s="388" t="s">
        <v>191</v>
      </c>
      <c r="H387" s="387" t="s">
        <v>253</v>
      </c>
      <c r="I387" s="390">
        <v>609801.25</v>
      </c>
      <c r="J387" s="390">
        <v>609801.25</v>
      </c>
      <c r="K387" s="390">
        <v>608655.43000000005</v>
      </c>
      <c r="L387" s="392">
        <v>1</v>
      </c>
      <c r="M387" s="274" t="s">
        <v>191</v>
      </c>
      <c r="N387" s="274" t="s">
        <v>191</v>
      </c>
    </row>
    <row r="388" spans="1:14" s="274" customFormat="1" ht="22.8" customHeight="1" x14ac:dyDescent="0.45">
      <c r="A388" s="394" t="s">
        <v>252</v>
      </c>
      <c r="B388" s="387" t="s">
        <v>198</v>
      </c>
      <c r="C388" s="388">
        <v>99.816699999999997</v>
      </c>
      <c r="D388" s="388" t="s">
        <v>191</v>
      </c>
      <c r="E388" s="389" t="s">
        <v>191</v>
      </c>
      <c r="F388" s="388" t="s">
        <v>191</v>
      </c>
      <c r="G388" s="388" t="s">
        <v>191</v>
      </c>
      <c r="H388" s="387" t="s">
        <v>253</v>
      </c>
      <c r="I388" s="390">
        <v>271748.18</v>
      </c>
      <c r="J388" s="390">
        <v>271748.18</v>
      </c>
      <c r="K388" s="390">
        <v>271250.06</v>
      </c>
      <c r="L388" s="392">
        <v>2</v>
      </c>
      <c r="M388" s="274" t="s">
        <v>191</v>
      </c>
      <c r="N388" s="274" t="s">
        <v>191</v>
      </c>
    </row>
    <row r="389" spans="1:14" s="274" customFormat="1" ht="22.8" customHeight="1" x14ac:dyDescent="0.45">
      <c r="A389" s="394" t="s">
        <v>252</v>
      </c>
      <c r="B389" s="387" t="s">
        <v>198</v>
      </c>
      <c r="C389" s="388">
        <v>99.817999999999998</v>
      </c>
      <c r="D389" s="388" t="s">
        <v>191</v>
      </c>
      <c r="E389" s="389" t="s">
        <v>191</v>
      </c>
      <c r="F389" s="388" t="s">
        <v>191</v>
      </c>
      <c r="G389" s="388" t="s">
        <v>191</v>
      </c>
      <c r="H389" s="387" t="s">
        <v>253</v>
      </c>
      <c r="I389" s="390">
        <v>461728.26</v>
      </c>
      <c r="J389" s="390">
        <v>461728.26</v>
      </c>
      <c r="K389" s="390">
        <v>460887.91</v>
      </c>
      <c r="L389" s="392">
        <v>1</v>
      </c>
      <c r="M389" s="274" t="s">
        <v>191</v>
      </c>
      <c r="N389" s="274" t="s">
        <v>191</v>
      </c>
    </row>
    <row r="390" spans="1:14" s="274" customFormat="1" ht="22.8" customHeight="1" x14ac:dyDescent="0.45">
      <c r="A390" s="394" t="s">
        <v>252</v>
      </c>
      <c r="B390" s="387" t="s">
        <v>198</v>
      </c>
      <c r="C390" s="388">
        <v>99.82</v>
      </c>
      <c r="D390" s="388" t="s">
        <v>191</v>
      </c>
      <c r="E390" s="389" t="s">
        <v>191</v>
      </c>
      <c r="F390" s="388" t="s">
        <v>191</v>
      </c>
      <c r="G390" s="388" t="s">
        <v>191</v>
      </c>
      <c r="H390" s="387" t="s">
        <v>253</v>
      </c>
      <c r="I390" s="390">
        <v>1485485.46</v>
      </c>
      <c r="J390" s="390">
        <v>1485485.46</v>
      </c>
      <c r="K390" s="390">
        <v>1482811.58</v>
      </c>
      <c r="L390" s="392">
        <v>2</v>
      </c>
      <c r="M390" s="274" t="s">
        <v>191</v>
      </c>
      <c r="N390" s="274" t="s">
        <v>191</v>
      </c>
    </row>
    <row r="391" spans="1:14" s="274" customFormat="1" ht="22.8" customHeight="1" x14ac:dyDescent="0.45">
      <c r="A391" s="394" t="s">
        <v>252</v>
      </c>
      <c r="B391" s="387" t="s">
        <v>198</v>
      </c>
      <c r="C391" s="388">
        <v>99.820999999999998</v>
      </c>
      <c r="D391" s="388" t="s">
        <v>191</v>
      </c>
      <c r="E391" s="389" t="s">
        <v>191</v>
      </c>
      <c r="F391" s="388" t="s">
        <v>191</v>
      </c>
      <c r="G391" s="388" t="s">
        <v>191</v>
      </c>
      <c r="H391" s="387" t="s">
        <v>253</v>
      </c>
      <c r="I391" s="390">
        <v>358281.64</v>
      </c>
      <c r="J391" s="390">
        <v>358281.64</v>
      </c>
      <c r="K391" s="390">
        <v>357640.31</v>
      </c>
      <c r="L391" s="392">
        <v>2</v>
      </c>
      <c r="M391" s="274" t="s">
        <v>191</v>
      </c>
      <c r="N391" s="274" t="s">
        <v>191</v>
      </c>
    </row>
    <row r="392" spans="1:14" s="274" customFormat="1" ht="22.8" customHeight="1" x14ac:dyDescent="0.45">
      <c r="A392" s="394" t="s">
        <v>252</v>
      </c>
      <c r="B392" s="387" t="s">
        <v>198</v>
      </c>
      <c r="C392" s="388">
        <v>99.83</v>
      </c>
      <c r="D392" s="388" t="s">
        <v>191</v>
      </c>
      <c r="E392" s="389" t="s">
        <v>191</v>
      </c>
      <c r="F392" s="388" t="s">
        <v>191</v>
      </c>
      <c r="G392" s="388" t="s">
        <v>191</v>
      </c>
      <c r="H392" s="387" t="s">
        <v>253</v>
      </c>
      <c r="I392" s="390">
        <v>887817.86</v>
      </c>
      <c r="J392" s="390">
        <v>887817.86</v>
      </c>
      <c r="K392" s="390">
        <v>886308.57</v>
      </c>
      <c r="L392" s="392">
        <v>4</v>
      </c>
      <c r="M392" s="274" t="s">
        <v>191</v>
      </c>
      <c r="N392" s="274" t="s">
        <v>191</v>
      </c>
    </row>
    <row r="393" spans="1:14" s="274" customFormat="1" ht="22.8" customHeight="1" x14ac:dyDescent="0.45">
      <c r="A393" s="394" t="s">
        <v>252</v>
      </c>
      <c r="B393" s="387" t="s">
        <v>198</v>
      </c>
      <c r="C393" s="388">
        <v>99.84</v>
      </c>
      <c r="D393" s="388" t="s">
        <v>191</v>
      </c>
      <c r="E393" s="389" t="s">
        <v>191</v>
      </c>
      <c r="F393" s="388" t="s">
        <v>191</v>
      </c>
      <c r="G393" s="388" t="s">
        <v>191</v>
      </c>
      <c r="H393" s="387" t="s">
        <v>253</v>
      </c>
      <c r="I393" s="390">
        <v>651677.93999999994</v>
      </c>
      <c r="J393" s="390">
        <v>651677.93999999994</v>
      </c>
      <c r="K393" s="390">
        <v>650635.25</v>
      </c>
      <c r="L393" s="392">
        <v>2</v>
      </c>
      <c r="M393" s="274" t="s">
        <v>191</v>
      </c>
      <c r="N393" s="274" t="s">
        <v>191</v>
      </c>
    </row>
    <row r="394" spans="1:14" s="274" customFormat="1" ht="22.8" customHeight="1" x14ac:dyDescent="0.45">
      <c r="A394" s="394" t="s">
        <v>252</v>
      </c>
      <c r="B394" s="387" t="s">
        <v>198</v>
      </c>
      <c r="C394" s="388">
        <v>99.841999999999999</v>
      </c>
      <c r="D394" s="388" t="s">
        <v>191</v>
      </c>
      <c r="E394" s="389" t="s">
        <v>191</v>
      </c>
      <c r="F394" s="388" t="s">
        <v>191</v>
      </c>
      <c r="G394" s="388" t="s">
        <v>191</v>
      </c>
      <c r="H394" s="387" t="s">
        <v>253</v>
      </c>
      <c r="I394" s="390">
        <v>361569.6</v>
      </c>
      <c r="J394" s="390">
        <v>361569.6</v>
      </c>
      <c r="K394" s="390">
        <v>360998.32</v>
      </c>
      <c r="L394" s="392">
        <v>1</v>
      </c>
      <c r="M394" s="274" t="s">
        <v>191</v>
      </c>
      <c r="N394" s="274" t="s">
        <v>191</v>
      </c>
    </row>
    <row r="395" spans="1:14" s="274" customFormat="1" ht="22.8" customHeight="1" x14ac:dyDescent="0.45">
      <c r="A395" s="394" t="s">
        <v>252</v>
      </c>
      <c r="B395" s="387" t="s">
        <v>198</v>
      </c>
      <c r="C395" s="388">
        <v>99.858000000000004</v>
      </c>
      <c r="D395" s="388" t="s">
        <v>191</v>
      </c>
      <c r="E395" s="389" t="s">
        <v>191</v>
      </c>
      <c r="F395" s="388" t="s">
        <v>191</v>
      </c>
      <c r="G395" s="388" t="s">
        <v>191</v>
      </c>
      <c r="H395" s="387" t="s">
        <v>253</v>
      </c>
      <c r="I395" s="390">
        <v>409364.31</v>
      </c>
      <c r="J395" s="390">
        <v>409364.31</v>
      </c>
      <c r="K395" s="390">
        <v>408783.01</v>
      </c>
      <c r="L395" s="392">
        <v>1</v>
      </c>
      <c r="M395" s="274" t="s">
        <v>191</v>
      </c>
      <c r="N395" s="274" t="s">
        <v>191</v>
      </c>
    </row>
    <row r="396" spans="1:14" s="274" customFormat="1" ht="22.8" customHeight="1" x14ac:dyDescent="0.45">
      <c r="A396" s="394" t="s">
        <v>252</v>
      </c>
      <c r="B396" s="387" t="s">
        <v>198</v>
      </c>
      <c r="C396" s="388">
        <v>99.862499999999997</v>
      </c>
      <c r="D396" s="388" t="s">
        <v>191</v>
      </c>
      <c r="E396" s="389" t="s">
        <v>191</v>
      </c>
      <c r="F396" s="388" t="s">
        <v>191</v>
      </c>
      <c r="G396" s="388" t="s">
        <v>191</v>
      </c>
      <c r="H396" s="387" t="s">
        <v>253</v>
      </c>
      <c r="I396" s="390">
        <v>1169605.73</v>
      </c>
      <c r="J396" s="390">
        <v>1169605.73</v>
      </c>
      <c r="K396" s="390">
        <v>1167997.52</v>
      </c>
      <c r="L396" s="392">
        <v>1</v>
      </c>
      <c r="M396" s="274" t="s">
        <v>191</v>
      </c>
      <c r="N396" s="274" t="s">
        <v>191</v>
      </c>
    </row>
    <row r="397" spans="1:14" s="274" customFormat="1" ht="22.8" customHeight="1" x14ac:dyDescent="0.45">
      <c r="A397" s="394" t="s">
        <v>252</v>
      </c>
      <c r="B397" s="387" t="s">
        <v>198</v>
      </c>
      <c r="C397" s="388">
        <v>99.865399999999994</v>
      </c>
      <c r="D397" s="388" t="s">
        <v>191</v>
      </c>
      <c r="E397" s="389" t="s">
        <v>191</v>
      </c>
      <c r="F397" s="388" t="s">
        <v>191</v>
      </c>
      <c r="G397" s="388" t="s">
        <v>191</v>
      </c>
      <c r="H397" s="387" t="s">
        <v>253</v>
      </c>
      <c r="I397" s="390">
        <v>995965.35</v>
      </c>
      <c r="J397" s="390">
        <v>995965.35</v>
      </c>
      <c r="K397" s="390">
        <v>994624.78</v>
      </c>
      <c r="L397" s="392">
        <v>1</v>
      </c>
      <c r="M397" s="274" t="s">
        <v>191</v>
      </c>
      <c r="N397" s="274" t="s">
        <v>191</v>
      </c>
    </row>
    <row r="398" spans="1:14" s="274" customFormat="1" ht="22.8" customHeight="1" x14ac:dyDescent="0.45">
      <c r="A398" s="394" t="s">
        <v>252</v>
      </c>
      <c r="B398" s="387" t="s">
        <v>198</v>
      </c>
      <c r="C398" s="388">
        <v>99.87</v>
      </c>
      <c r="D398" s="388" t="s">
        <v>191</v>
      </c>
      <c r="E398" s="389" t="s">
        <v>191</v>
      </c>
      <c r="F398" s="388" t="s">
        <v>191</v>
      </c>
      <c r="G398" s="388" t="s">
        <v>191</v>
      </c>
      <c r="H398" s="387" t="s">
        <v>253</v>
      </c>
      <c r="I398" s="390">
        <v>3232830.12</v>
      </c>
      <c r="J398" s="390">
        <v>3232830.12</v>
      </c>
      <c r="K398" s="390">
        <v>3228627.44</v>
      </c>
      <c r="L398" s="392">
        <v>3</v>
      </c>
      <c r="M398" s="274" t="s">
        <v>191</v>
      </c>
      <c r="N398" s="274" t="s">
        <v>191</v>
      </c>
    </row>
    <row r="399" spans="1:14" s="274" customFormat="1" ht="22.8" customHeight="1" x14ac:dyDescent="0.45">
      <c r="A399" s="394" t="s">
        <v>252</v>
      </c>
      <c r="B399" s="387" t="s">
        <v>198</v>
      </c>
      <c r="C399" s="388">
        <v>99.88</v>
      </c>
      <c r="D399" s="388" t="s">
        <v>191</v>
      </c>
      <c r="E399" s="389" t="s">
        <v>191</v>
      </c>
      <c r="F399" s="388" t="s">
        <v>191</v>
      </c>
      <c r="G399" s="388" t="s">
        <v>191</v>
      </c>
      <c r="H399" s="387" t="s">
        <v>253</v>
      </c>
      <c r="I399" s="390">
        <v>1043913.02</v>
      </c>
      <c r="J399" s="390">
        <v>1043913.02</v>
      </c>
      <c r="K399" s="390">
        <v>1042660.32</v>
      </c>
      <c r="L399" s="392">
        <v>1</v>
      </c>
      <c r="M399" s="274" t="s">
        <v>191</v>
      </c>
      <c r="N399" s="274" t="s">
        <v>191</v>
      </c>
    </row>
    <row r="400" spans="1:14" s="274" customFormat="1" ht="22.8" customHeight="1" x14ac:dyDescent="0.45">
      <c r="A400" s="394" t="s">
        <v>252</v>
      </c>
      <c r="B400" s="387" t="s">
        <v>198</v>
      </c>
      <c r="C400" s="388">
        <v>99.89</v>
      </c>
      <c r="D400" s="388" t="s">
        <v>191</v>
      </c>
      <c r="E400" s="389" t="s">
        <v>191</v>
      </c>
      <c r="F400" s="388" t="s">
        <v>191</v>
      </c>
      <c r="G400" s="388" t="s">
        <v>191</v>
      </c>
      <c r="H400" s="387" t="s">
        <v>253</v>
      </c>
      <c r="I400" s="390">
        <v>2395000</v>
      </c>
      <c r="J400" s="390">
        <v>2395000</v>
      </c>
      <c r="K400" s="390">
        <v>2392365.5</v>
      </c>
      <c r="L400" s="392">
        <v>1</v>
      </c>
      <c r="M400" s="274" t="s">
        <v>191</v>
      </c>
      <c r="N400" s="274" t="s">
        <v>191</v>
      </c>
    </row>
    <row r="401" spans="1:14" s="275" customFormat="1" ht="22.8" customHeight="1" x14ac:dyDescent="0.45">
      <c r="A401" s="393" t="s">
        <v>191</v>
      </c>
      <c r="B401" s="383" t="s">
        <v>191</v>
      </c>
      <c r="C401" s="384" t="s">
        <v>191</v>
      </c>
      <c r="D401" s="384" t="s">
        <v>191</v>
      </c>
      <c r="E401" s="385" t="s">
        <v>191</v>
      </c>
      <c r="F401" s="384" t="s">
        <v>191</v>
      </c>
      <c r="G401" s="384" t="s">
        <v>191</v>
      </c>
      <c r="H401" s="383" t="s">
        <v>191</v>
      </c>
      <c r="I401" s="386">
        <v>30705970.379999999</v>
      </c>
      <c r="J401" s="386">
        <v>30705970.379999999</v>
      </c>
      <c r="K401" s="386">
        <v>30632080.870000001</v>
      </c>
      <c r="L401" s="391">
        <v>451</v>
      </c>
      <c r="M401" s="275" t="s">
        <v>191</v>
      </c>
      <c r="N401" s="275" t="s">
        <v>191</v>
      </c>
    </row>
    <row r="402" spans="1:14" s="275" customFormat="1" ht="22.8" customHeight="1" x14ac:dyDescent="0.45">
      <c r="A402" s="393" t="s">
        <v>135</v>
      </c>
      <c r="B402" s="383" t="s">
        <v>191</v>
      </c>
      <c r="C402" s="384" t="s">
        <v>191</v>
      </c>
      <c r="D402" s="384" t="s">
        <v>191</v>
      </c>
      <c r="E402" s="385" t="s">
        <v>191</v>
      </c>
      <c r="F402" s="384" t="s">
        <v>191</v>
      </c>
      <c r="G402" s="384" t="s">
        <v>191</v>
      </c>
      <c r="H402" s="383" t="s">
        <v>191</v>
      </c>
      <c r="I402" s="386" t="s">
        <v>191</v>
      </c>
      <c r="J402" s="386" t="s">
        <v>191</v>
      </c>
      <c r="K402" s="386" t="s">
        <v>191</v>
      </c>
      <c r="L402" s="391" t="s">
        <v>191</v>
      </c>
      <c r="M402" s="275" t="s">
        <v>191</v>
      </c>
      <c r="N402" s="275" t="s">
        <v>191</v>
      </c>
    </row>
    <row r="403" spans="1:14" s="274" customFormat="1" ht="22.8" customHeight="1" x14ac:dyDescent="0.45">
      <c r="A403" s="394" t="s">
        <v>252</v>
      </c>
      <c r="B403" s="387" t="s">
        <v>198</v>
      </c>
      <c r="C403" s="388">
        <v>90</v>
      </c>
      <c r="D403" s="388" t="s">
        <v>191</v>
      </c>
      <c r="E403" s="389" t="s">
        <v>191</v>
      </c>
      <c r="F403" s="388" t="s">
        <v>191</v>
      </c>
      <c r="G403" s="388" t="s">
        <v>191</v>
      </c>
      <c r="H403" s="387" t="s">
        <v>253</v>
      </c>
      <c r="I403" s="390">
        <v>643.32000000000005</v>
      </c>
      <c r="J403" s="390">
        <v>643.32000000000005</v>
      </c>
      <c r="K403" s="390">
        <v>578.99</v>
      </c>
      <c r="L403" s="392">
        <v>1</v>
      </c>
      <c r="M403" s="274" t="s">
        <v>191</v>
      </c>
      <c r="N403" s="274" t="s">
        <v>191</v>
      </c>
    </row>
    <row r="404" spans="1:14" s="274" customFormat="1" ht="22.8" customHeight="1" x14ac:dyDescent="0.45">
      <c r="A404" s="394" t="s">
        <v>252</v>
      </c>
      <c r="B404" s="387" t="s">
        <v>198</v>
      </c>
      <c r="C404" s="388">
        <v>91.8</v>
      </c>
      <c r="D404" s="388" t="s">
        <v>191</v>
      </c>
      <c r="E404" s="389" t="s">
        <v>191</v>
      </c>
      <c r="F404" s="388" t="s">
        <v>191</v>
      </c>
      <c r="G404" s="388" t="s">
        <v>191</v>
      </c>
      <c r="H404" s="387" t="s">
        <v>253</v>
      </c>
      <c r="I404" s="390">
        <v>131255.47</v>
      </c>
      <c r="J404" s="390">
        <v>131255.47</v>
      </c>
      <c r="K404" s="390">
        <v>120492.52</v>
      </c>
      <c r="L404" s="392">
        <v>1</v>
      </c>
      <c r="M404" s="274" t="s">
        <v>191</v>
      </c>
      <c r="N404" s="274" t="s">
        <v>191</v>
      </c>
    </row>
    <row r="405" spans="1:14" s="274" customFormat="1" ht="22.8" customHeight="1" x14ac:dyDescent="0.45">
      <c r="A405" s="394" t="s">
        <v>252</v>
      </c>
      <c r="B405" s="387" t="s">
        <v>198</v>
      </c>
      <c r="C405" s="388">
        <v>92.75</v>
      </c>
      <c r="D405" s="388" t="s">
        <v>191</v>
      </c>
      <c r="E405" s="389" t="s">
        <v>191</v>
      </c>
      <c r="F405" s="388" t="s">
        <v>191</v>
      </c>
      <c r="G405" s="388" t="s">
        <v>191</v>
      </c>
      <c r="H405" s="387" t="s">
        <v>253</v>
      </c>
      <c r="I405" s="390">
        <v>108551.4</v>
      </c>
      <c r="J405" s="390">
        <v>108551.4</v>
      </c>
      <c r="K405" s="390">
        <v>100681.42</v>
      </c>
      <c r="L405" s="392">
        <v>1</v>
      </c>
      <c r="M405" s="274" t="s">
        <v>191</v>
      </c>
      <c r="N405" s="274" t="s">
        <v>191</v>
      </c>
    </row>
    <row r="406" spans="1:14" s="274" customFormat="1" ht="22.8" customHeight="1" x14ac:dyDescent="0.45">
      <c r="A406" s="394" t="s">
        <v>252</v>
      </c>
      <c r="B406" s="387" t="s">
        <v>198</v>
      </c>
      <c r="C406" s="388">
        <v>96</v>
      </c>
      <c r="D406" s="388" t="s">
        <v>191</v>
      </c>
      <c r="E406" s="389" t="s">
        <v>191</v>
      </c>
      <c r="F406" s="388" t="s">
        <v>191</v>
      </c>
      <c r="G406" s="388" t="s">
        <v>191</v>
      </c>
      <c r="H406" s="387" t="s">
        <v>253</v>
      </c>
      <c r="I406" s="390">
        <v>8837.9699999999993</v>
      </c>
      <c r="J406" s="390">
        <v>8837.9699999999993</v>
      </c>
      <c r="K406" s="390">
        <v>8484.4500000000007</v>
      </c>
      <c r="L406" s="392">
        <v>1</v>
      </c>
      <c r="M406" s="274" t="s">
        <v>191</v>
      </c>
      <c r="N406" s="274" t="s">
        <v>191</v>
      </c>
    </row>
    <row r="407" spans="1:14" s="274" customFormat="1" ht="22.8" customHeight="1" x14ac:dyDescent="0.45">
      <c r="A407" s="394" t="s">
        <v>252</v>
      </c>
      <c r="B407" s="387" t="s">
        <v>198</v>
      </c>
      <c r="C407" s="388">
        <v>96.5</v>
      </c>
      <c r="D407" s="388" t="s">
        <v>191</v>
      </c>
      <c r="E407" s="389" t="s">
        <v>191</v>
      </c>
      <c r="F407" s="388" t="s">
        <v>191</v>
      </c>
      <c r="G407" s="388" t="s">
        <v>191</v>
      </c>
      <c r="H407" s="387" t="s">
        <v>253</v>
      </c>
      <c r="I407" s="390">
        <v>167452.47</v>
      </c>
      <c r="J407" s="390">
        <v>167452.47</v>
      </c>
      <c r="K407" s="390">
        <v>161591.63</v>
      </c>
      <c r="L407" s="392">
        <v>1</v>
      </c>
      <c r="M407" s="274" t="s">
        <v>191</v>
      </c>
      <c r="N407" s="274" t="s">
        <v>191</v>
      </c>
    </row>
    <row r="408" spans="1:14" s="274" customFormat="1" ht="22.8" customHeight="1" x14ac:dyDescent="0.45">
      <c r="A408" s="394" t="s">
        <v>252</v>
      </c>
      <c r="B408" s="387" t="s">
        <v>198</v>
      </c>
      <c r="C408" s="388">
        <v>97.25</v>
      </c>
      <c r="D408" s="388" t="s">
        <v>191</v>
      </c>
      <c r="E408" s="389" t="s">
        <v>191</v>
      </c>
      <c r="F408" s="388" t="s">
        <v>191</v>
      </c>
      <c r="G408" s="388" t="s">
        <v>191</v>
      </c>
      <c r="H408" s="387" t="s">
        <v>253</v>
      </c>
      <c r="I408" s="390">
        <v>250000</v>
      </c>
      <c r="J408" s="390">
        <v>250000</v>
      </c>
      <c r="K408" s="390">
        <v>243125</v>
      </c>
      <c r="L408" s="392">
        <v>1</v>
      </c>
      <c r="M408" s="274" t="s">
        <v>191</v>
      </c>
      <c r="N408" s="274" t="s">
        <v>191</v>
      </c>
    </row>
    <row r="409" spans="1:14" s="274" customFormat="1" ht="22.8" customHeight="1" x14ac:dyDescent="0.45">
      <c r="A409" s="394" t="s">
        <v>252</v>
      </c>
      <c r="B409" s="387" t="s">
        <v>198</v>
      </c>
      <c r="C409" s="388">
        <v>97.3</v>
      </c>
      <c r="D409" s="388" t="s">
        <v>191</v>
      </c>
      <c r="E409" s="389" t="s">
        <v>191</v>
      </c>
      <c r="F409" s="388" t="s">
        <v>191</v>
      </c>
      <c r="G409" s="388" t="s">
        <v>191</v>
      </c>
      <c r="H409" s="387" t="s">
        <v>253</v>
      </c>
      <c r="I409" s="390">
        <v>15828.91</v>
      </c>
      <c r="J409" s="390">
        <v>15828.91</v>
      </c>
      <c r="K409" s="390">
        <v>15401.53</v>
      </c>
      <c r="L409" s="392">
        <v>1</v>
      </c>
      <c r="M409" s="274" t="s">
        <v>191</v>
      </c>
      <c r="N409" s="274" t="s">
        <v>191</v>
      </c>
    </row>
    <row r="410" spans="1:14" s="274" customFormat="1" ht="22.8" customHeight="1" x14ac:dyDescent="0.45">
      <c r="A410" s="394" t="s">
        <v>252</v>
      </c>
      <c r="B410" s="387" t="s">
        <v>198</v>
      </c>
      <c r="C410" s="388">
        <v>97.41</v>
      </c>
      <c r="D410" s="388" t="s">
        <v>191</v>
      </c>
      <c r="E410" s="389" t="s">
        <v>191</v>
      </c>
      <c r="F410" s="388" t="s">
        <v>191</v>
      </c>
      <c r="G410" s="388" t="s">
        <v>191</v>
      </c>
      <c r="H410" s="387" t="s">
        <v>253</v>
      </c>
      <c r="I410" s="390">
        <v>27630.03</v>
      </c>
      <c r="J410" s="390">
        <v>27630.03</v>
      </c>
      <c r="K410" s="390">
        <v>26914.41</v>
      </c>
      <c r="L410" s="392">
        <v>1</v>
      </c>
      <c r="M410" s="274" t="s">
        <v>191</v>
      </c>
      <c r="N410" s="274" t="s">
        <v>191</v>
      </c>
    </row>
    <row r="411" spans="1:14" s="274" customFormat="1" ht="22.8" customHeight="1" x14ac:dyDescent="0.45">
      <c r="A411" s="394" t="s">
        <v>252</v>
      </c>
      <c r="B411" s="387" t="s">
        <v>198</v>
      </c>
      <c r="C411" s="388">
        <v>97.7</v>
      </c>
      <c r="D411" s="388" t="s">
        <v>191</v>
      </c>
      <c r="E411" s="389" t="s">
        <v>191</v>
      </c>
      <c r="F411" s="388" t="s">
        <v>191</v>
      </c>
      <c r="G411" s="388" t="s">
        <v>191</v>
      </c>
      <c r="H411" s="387" t="s">
        <v>253</v>
      </c>
      <c r="I411" s="390">
        <v>78151.72</v>
      </c>
      <c r="J411" s="390">
        <v>78151.72</v>
      </c>
      <c r="K411" s="390">
        <v>76354.23</v>
      </c>
      <c r="L411" s="392">
        <v>2</v>
      </c>
      <c r="M411" s="274" t="s">
        <v>191</v>
      </c>
      <c r="N411" s="274" t="s">
        <v>191</v>
      </c>
    </row>
    <row r="412" spans="1:14" s="274" customFormat="1" ht="22.8" customHeight="1" x14ac:dyDescent="0.45">
      <c r="A412" s="394" t="s">
        <v>252</v>
      </c>
      <c r="B412" s="387" t="s">
        <v>198</v>
      </c>
      <c r="C412" s="388">
        <v>98</v>
      </c>
      <c r="D412" s="388" t="s">
        <v>191</v>
      </c>
      <c r="E412" s="389" t="s">
        <v>191</v>
      </c>
      <c r="F412" s="388" t="s">
        <v>191</v>
      </c>
      <c r="G412" s="388" t="s">
        <v>191</v>
      </c>
      <c r="H412" s="387" t="s">
        <v>253</v>
      </c>
      <c r="I412" s="390">
        <v>85420.22</v>
      </c>
      <c r="J412" s="390">
        <v>85420.22</v>
      </c>
      <c r="K412" s="390">
        <v>83711.820000000007</v>
      </c>
      <c r="L412" s="392">
        <v>2</v>
      </c>
      <c r="M412" s="274" t="s">
        <v>191</v>
      </c>
      <c r="N412" s="274" t="s">
        <v>191</v>
      </c>
    </row>
    <row r="413" spans="1:14" s="274" customFormat="1" ht="22.8" customHeight="1" x14ac:dyDescent="0.45">
      <c r="A413" s="394" t="s">
        <v>252</v>
      </c>
      <c r="B413" s="387" t="s">
        <v>198</v>
      </c>
      <c r="C413" s="388">
        <v>98.25</v>
      </c>
      <c r="D413" s="388" t="s">
        <v>191</v>
      </c>
      <c r="E413" s="389" t="s">
        <v>191</v>
      </c>
      <c r="F413" s="388" t="s">
        <v>191</v>
      </c>
      <c r="G413" s="388" t="s">
        <v>191</v>
      </c>
      <c r="H413" s="387" t="s">
        <v>253</v>
      </c>
      <c r="I413" s="390">
        <v>29944.99</v>
      </c>
      <c r="J413" s="390">
        <v>29944.99</v>
      </c>
      <c r="K413" s="390">
        <v>29420.95</v>
      </c>
      <c r="L413" s="392">
        <v>1</v>
      </c>
      <c r="M413" s="274" t="s">
        <v>191</v>
      </c>
      <c r="N413" s="274" t="s">
        <v>191</v>
      </c>
    </row>
    <row r="414" spans="1:14" s="274" customFormat="1" ht="22.8" customHeight="1" x14ac:dyDescent="0.45">
      <c r="A414" s="394" t="s">
        <v>252</v>
      </c>
      <c r="B414" s="387" t="s">
        <v>198</v>
      </c>
      <c r="C414" s="388">
        <v>98.4</v>
      </c>
      <c r="D414" s="388" t="s">
        <v>191</v>
      </c>
      <c r="E414" s="389" t="s">
        <v>191</v>
      </c>
      <c r="F414" s="388" t="s">
        <v>191</v>
      </c>
      <c r="G414" s="388" t="s">
        <v>191</v>
      </c>
      <c r="H414" s="387" t="s">
        <v>253</v>
      </c>
      <c r="I414" s="390">
        <v>979801.35</v>
      </c>
      <c r="J414" s="390">
        <v>979801.35</v>
      </c>
      <c r="K414" s="390">
        <v>964124.53</v>
      </c>
      <c r="L414" s="392">
        <v>3</v>
      </c>
      <c r="M414" s="274" t="s">
        <v>191</v>
      </c>
      <c r="N414" s="274" t="s">
        <v>191</v>
      </c>
    </row>
    <row r="415" spans="1:14" s="274" customFormat="1" ht="22.8" customHeight="1" x14ac:dyDescent="0.45">
      <c r="A415" s="394" t="s">
        <v>252</v>
      </c>
      <c r="B415" s="387" t="s">
        <v>198</v>
      </c>
      <c r="C415" s="388">
        <v>98.5107</v>
      </c>
      <c r="D415" s="388" t="s">
        <v>191</v>
      </c>
      <c r="E415" s="389" t="s">
        <v>191</v>
      </c>
      <c r="F415" s="388" t="s">
        <v>191</v>
      </c>
      <c r="G415" s="388" t="s">
        <v>191</v>
      </c>
      <c r="H415" s="387" t="s">
        <v>253</v>
      </c>
      <c r="I415" s="390">
        <v>78955.66</v>
      </c>
      <c r="J415" s="390">
        <v>78955.66</v>
      </c>
      <c r="K415" s="390">
        <v>77779.77</v>
      </c>
      <c r="L415" s="392">
        <v>1</v>
      </c>
      <c r="M415" s="274" t="s">
        <v>191</v>
      </c>
      <c r="N415" s="274" t="s">
        <v>191</v>
      </c>
    </row>
    <row r="416" spans="1:14" s="274" customFormat="1" ht="22.8" customHeight="1" x14ac:dyDescent="0.45">
      <c r="A416" s="394" t="s">
        <v>252</v>
      </c>
      <c r="B416" s="387" t="s">
        <v>198</v>
      </c>
      <c r="C416" s="388">
        <v>98.55</v>
      </c>
      <c r="D416" s="388" t="s">
        <v>191</v>
      </c>
      <c r="E416" s="389" t="s">
        <v>191</v>
      </c>
      <c r="F416" s="388" t="s">
        <v>191</v>
      </c>
      <c r="G416" s="388" t="s">
        <v>191</v>
      </c>
      <c r="H416" s="387" t="s">
        <v>253</v>
      </c>
      <c r="I416" s="390">
        <v>2269635.15</v>
      </c>
      <c r="J416" s="390">
        <v>2269635.15</v>
      </c>
      <c r="K416" s="390">
        <v>2236725.44</v>
      </c>
      <c r="L416" s="392">
        <v>1</v>
      </c>
      <c r="M416" s="274" t="s">
        <v>191</v>
      </c>
      <c r="N416" s="274" t="s">
        <v>191</v>
      </c>
    </row>
    <row r="417" spans="1:14" s="274" customFormat="1" ht="22.8" customHeight="1" x14ac:dyDescent="0.45">
      <c r="A417" s="394" t="s">
        <v>252</v>
      </c>
      <c r="B417" s="387" t="s">
        <v>198</v>
      </c>
      <c r="C417" s="388">
        <v>98.85</v>
      </c>
      <c r="D417" s="388" t="s">
        <v>191</v>
      </c>
      <c r="E417" s="389" t="s">
        <v>191</v>
      </c>
      <c r="F417" s="388" t="s">
        <v>191</v>
      </c>
      <c r="G417" s="388" t="s">
        <v>191</v>
      </c>
      <c r="H417" s="387" t="s">
        <v>253</v>
      </c>
      <c r="I417" s="390">
        <v>2000000</v>
      </c>
      <c r="J417" s="390">
        <v>2000000</v>
      </c>
      <c r="K417" s="390">
        <v>1977000</v>
      </c>
      <c r="L417" s="392">
        <v>1</v>
      </c>
      <c r="M417" s="274" t="s">
        <v>191</v>
      </c>
      <c r="N417" s="274" t="s">
        <v>191</v>
      </c>
    </row>
    <row r="418" spans="1:14" s="274" customFormat="1" ht="22.8" customHeight="1" x14ac:dyDescent="0.45">
      <c r="A418" s="394" t="s">
        <v>252</v>
      </c>
      <c r="B418" s="387" t="s">
        <v>198</v>
      </c>
      <c r="C418" s="388">
        <v>98.94</v>
      </c>
      <c r="D418" s="388" t="s">
        <v>191</v>
      </c>
      <c r="E418" s="389" t="s">
        <v>191</v>
      </c>
      <c r="F418" s="388" t="s">
        <v>191</v>
      </c>
      <c r="G418" s="388" t="s">
        <v>191</v>
      </c>
      <c r="H418" s="387" t="s">
        <v>253</v>
      </c>
      <c r="I418" s="390">
        <v>390002.07</v>
      </c>
      <c r="J418" s="390">
        <v>390002.07</v>
      </c>
      <c r="K418" s="390">
        <v>385868.05</v>
      </c>
      <c r="L418" s="392">
        <v>1</v>
      </c>
      <c r="M418" s="274" t="s">
        <v>191</v>
      </c>
      <c r="N418" s="274" t="s">
        <v>191</v>
      </c>
    </row>
    <row r="419" spans="1:14" s="275" customFormat="1" ht="22.8" customHeight="1" x14ac:dyDescent="0.45">
      <c r="A419" s="393" t="s">
        <v>191</v>
      </c>
      <c r="B419" s="383" t="s">
        <v>191</v>
      </c>
      <c r="C419" s="384" t="s">
        <v>191</v>
      </c>
      <c r="D419" s="384" t="s">
        <v>191</v>
      </c>
      <c r="E419" s="385" t="s">
        <v>191</v>
      </c>
      <c r="F419" s="384" t="s">
        <v>191</v>
      </c>
      <c r="G419" s="384" t="s">
        <v>191</v>
      </c>
      <c r="H419" s="383" t="s">
        <v>191</v>
      </c>
      <c r="I419" s="386">
        <v>6622110.7300000004</v>
      </c>
      <c r="J419" s="386">
        <v>6622110.7300000004</v>
      </c>
      <c r="K419" s="386">
        <v>6508254.7400000002</v>
      </c>
      <c r="L419" s="391">
        <v>20</v>
      </c>
      <c r="M419" s="275" t="s">
        <v>191</v>
      </c>
      <c r="N419" s="275" t="s">
        <v>191</v>
      </c>
    </row>
    <row r="420" spans="1:14" s="275" customFormat="1" ht="22.8" customHeight="1" x14ac:dyDescent="0.45">
      <c r="A420" s="393" t="s">
        <v>136</v>
      </c>
      <c r="B420" s="383" t="s">
        <v>191</v>
      </c>
      <c r="C420" s="384" t="s">
        <v>191</v>
      </c>
      <c r="D420" s="384" t="s">
        <v>191</v>
      </c>
      <c r="E420" s="385" t="s">
        <v>191</v>
      </c>
      <c r="F420" s="384" t="s">
        <v>191</v>
      </c>
      <c r="G420" s="384" t="s">
        <v>191</v>
      </c>
      <c r="H420" s="383" t="s">
        <v>191</v>
      </c>
      <c r="I420" s="386" t="s">
        <v>191</v>
      </c>
      <c r="J420" s="386" t="s">
        <v>191</v>
      </c>
      <c r="K420" s="386" t="s">
        <v>191</v>
      </c>
      <c r="L420" s="391" t="s">
        <v>191</v>
      </c>
      <c r="M420" s="275" t="s">
        <v>191</v>
      </c>
      <c r="N420" s="275" t="s">
        <v>191</v>
      </c>
    </row>
    <row r="421" spans="1:14" s="274" customFormat="1" ht="22.8" customHeight="1" x14ac:dyDescent="0.45">
      <c r="A421" s="394" t="s">
        <v>454</v>
      </c>
      <c r="B421" s="387" t="s">
        <v>198</v>
      </c>
      <c r="C421" s="388">
        <v>94.620500000000007</v>
      </c>
      <c r="D421" s="388">
        <v>9</v>
      </c>
      <c r="E421" s="389" t="s">
        <v>254</v>
      </c>
      <c r="F421" s="388">
        <v>11.5</v>
      </c>
      <c r="G421" s="388">
        <v>12.0055112893066</v>
      </c>
      <c r="H421" s="387" t="s">
        <v>202</v>
      </c>
      <c r="I421" s="390">
        <v>250000</v>
      </c>
      <c r="J421" s="390">
        <v>250000</v>
      </c>
      <c r="K421" s="390">
        <v>236551.3</v>
      </c>
      <c r="L421" s="392">
        <v>1</v>
      </c>
      <c r="M421" s="274" t="s">
        <v>191</v>
      </c>
      <c r="N421" s="274" t="s">
        <v>191</v>
      </c>
    </row>
    <row r="422" spans="1:14" s="274" customFormat="1" ht="22.8" customHeight="1" x14ac:dyDescent="0.45">
      <c r="A422" s="394" t="s">
        <v>454</v>
      </c>
      <c r="B422" s="387" t="s">
        <v>198</v>
      </c>
      <c r="C422" s="388">
        <v>99.993899999999996</v>
      </c>
      <c r="D422" s="388">
        <v>9</v>
      </c>
      <c r="E422" s="389" t="s">
        <v>455</v>
      </c>
      <c r="F422" s="388">
        <v>9</v>
      </c>
      <c r="G422" s="388">
        <v>9.3083318789062002</v>
      </c>
      <c r="H422" s="387" t="s">
        <v>202</v>
      </c>
      <c r="I422" s="390">
        <v>1290.8</v>
      </c>
      <c r="J422" s="390">
        <v>3227</v>
      </c>
      <c r="K422" s="390">
        <v>1290.72</v>
      </c>
      <c r="L422" s="392">
        <v>1</v>
      </c>
      <c r="M422" s="274" t="s">
        <v>191</v>
      </c>
      <c r="N422" s="274" t="s">
        <v>191</v>
      </c>
    </row>
    <row r="423" spans="1:14" s="274" customFormat="1" ht="22.8" customHeight="1" x14ac:dyDescent="0.45">
      <c r="A423" s="394" t="s">
        <v>456</v>
      </c>
      <c r="B423" s="387" t="s">
        <v>198</v>
      </c>
      <c r="C423" s="388">
        <v>96.1738</v>
      </c>
      <c r="D423" s="388">
        <v>9</v>
      </c>
      <c r="E423" s="389" t="s">
        <v>457</v>
      </c>
      <c r="F423" s="388">
        <v>11.5</v>
      </c>
      <c r="G423" s="388">
        <v>12.0055112893066</v>
      </c>
      <c r="H423" s="387" t="s">
        <v>202</v>
      </c>
      <c r="I423" s="390">
        <v>14248.5</v>
      </c>
      <c r="J423" s="390">
        <v>16284</v>
      </c>
      <c r="K423" s="390">
        <v>13703.32</v>
      </c>
      <c r="L423" s="392">
        <v>1</v>
      </c>
      <c r="M423" s="274" t="s">
        <v>191</v>
      </c>
      <c r="N423" s="274" t="s">
        <v>191</v>
      </c>
    </row>
    <row r="424" spans="1:14" s="274" customFormat="1" ht="22.8" customHeight="1" x14ac:dyDescent="0.45">
      <c r="A424" s="394" t="s">
        <v>458</v>
      </c>
      <c r="B424" s="387" t="s">
        <v>198</v>
      </c>
      <c r="C424" s="388">
        <v>98.897099999999995</v>
      </c>
      <c r="D424" s="388">
        <v>9.5</v>
      </c>
      <c r="E424" s="389" t="s">
        <v>459</v>
      </c>
      <c r="F424" s="388">
        <v>10.1</v>
      </c>
      <c r="G424" s="388">
        <v>10.4890175298441</v>
      </c>
      <c r="H424" s="387" t="s">
        <v>202</v>
      </c>
      <c r="I424" s="390">
        <v>1875000</v>
      </c>
      <c r="J424" s="390">
        <v>1875000</v>
      </c>
      <c r="K424" s="390">
        <v>1854321.44</v>
      </c>
      <c r="L424" s="392">
        <v>1</v>
      </c>
      <c r="M424" s="274" t="s">
        <v>191</v>
      </c>
      <c r="N424" s="274" t="s">
        <v>191</v>
      </c>
    </row>
    <row r="425" spans="1:14" s="274" customFormat="1" ht="22.8" customHeight="1" x14ac:dyDescent="0.45">
      <c r="A425" s="394" t="s">
        <v>458</v>
      </c>
      <c r="B425" s="387" t="s">
        <v>198</v>
      </c>
      <c r="C425" s="388">
        <v>99.448599999999999</v>
      </c>
      <c r="D425" s="388">
        <v>9.75</v>
      </c>
      <c r="E425" s="389" t="s">
        <v>254</v>
      </c>
      <c r="F425" s="388">
        <v>10</v>
      </c>
      <c r="G425" s="388">
        <v>10.381289062499899</v>
      </c>
      <c r="H425" s="387" t="s">
        <v>202</v>
      </c>
      <c r="I425" s="390">
        <v>750000</v>
      </c>
      <c r="J425" s="390">
        <v>750000</v>
      </c>
      <c r="K425" s="390">
        <v>745864.84</v>
      </c>
      <c r="L425" s="392">
        <v>1</v>
      </c>
      <c r="M425" s="274" t="s">
        <v>191</v>
      </c>
      <c r="N425" s="274" t="s">
        <v>191</v>
      </c>
    </row>
    <row r="426" spans="1:14" s="275" customFormat="1" ht="22.8" customHeight="1" x14ac:dyDescent="0.45">
      <c r="A426" s="394" t="s">
        <v>458</v>
      </c>
      <c r="B426" s="387" t="s">
        <v>198</v>
      </c>
      <c r="C426" s="388">
        <v>99.994200000000006</v>
      </c>
      <c r="D426" s="388">
        <v>9.5</v>
      </c>
      <c r="E426" s="389" t="s">
        <v>460</v>
      </c>
      <c r="F426" s="388">
        <v>9.5</v>
      </c>
      <c r="G426" s="388">
        <v>9.8438279104003001</v>
      </c>
      <c r="H426" s="387" t="s">
        <v>202</v>
      </c>
      <c r="I426" s="390">
        <v>266800</v>
      </c>
      <c r="J426" s="390">
        <v>500000</v>
      </c>
      <c r="K426" s="390">
        <v>266784.40999999997</v>
      </c>
      <c r="L426" s="392">
        <v>2</v>
      </c>
      <c r="M426" s="275" t="s">
        <v>191</v>
      </c>
      <c r="N426" s="275" t="s">
        <v>191</v>
      </c>
    </row>
    <row r="427" spans="1:14" s="275" customFormat="1" ht="22.8" customHeight="1" x14ac:dyDescent="0.45">
      <c r="A427" s="394" t="s">
        <v>458</v>
      </c>
      <c r="B427" s="387" t="s">
        <v>198</v>
      </c>
      <c r="C427" s="388">
        <v>99.998500000000007</v>
      </c>
      <c r="D427" s="388">
        <v>9.5</v>
      </c>
      <c r="E427" s="389" t="s">
        <v>461</v>
      </c>
      <c r="F427" s="388">
        <v>9.5</v>
      </c>
      <c r="G427" s="388">
        <v>9.8438279104003001</v>
      </c>
      <c r="H427" s="387" t="s">
        <v>202</v>
      </c>
      <c r="I427" s="390">
        <v>266800</v>
      </c>
      <c r="J427" s="390">
        <v>500000</v>
      </c>
      <c r="K427" s="390">
        <v>266796.09999999998</v>
      </c>
      <c r="L427" s="392">
        <v>3</v>
      </c>
      <c r="M427" s="275" t="s">
        <v>191</v>
      </c>
      <c r="N427" s="275" t="s">
        <v>191</v>
      </c>
    </row>
    <row r="428" spans="1:14" s="274" customFormat="1" ht="22.8" customHeight="1" x14ac:dyDescent="0.45">
      <c r="A428" s="394" t="s">
        <v>462</v>
      </c>
      <c r="B428" s="387" t="s">
        <v>198</v>
      </c>
      <c r="C428" s="388">
        <v>102.9267</v>
      </c>
      <c r="D428" s="388">
        <v>9</v>
      </c>
      <c r="E428" s="389" t="s">
        <v>463</v>
      </c>
      <c r="F428" s="388">
        <v>7.2674099135867003</v>
      </c>
      <c r="G428" s="388">
        <v>7.4678769233756999</v>
      </c>
      <c r="H428" s="387" t="s">
        <v>202</v>
      </c>
      <c r="I428" s="390">
        <v>281250.34999999998</v>
      </c>
      <c r="J428" s="390">
        <v>317797</v>
      </c>
      <c r="K428" s="390">
        <v>289481.7</v>
      </c>
      <c r="L428" s="392">
        <v>1</v>
      </c>
      <c r="M428" s="274" t="s">
        <v>191</v>
      </c>
      <c r="N428" s="274" t="s">
        <v>191</v>
      </c>
    </row>
    <row r="429" spans="1:14" s="274" customFormat="1" ht="22.8" customHeight="1" x14ac:dyDescent="0.45">
      <c r="A429" s="394" t="s">
        <v>464</v>
      </c>
      <c r="B429" s="387" t="s">
        <v>198</v>
      </c>
      <c r="C429" s="388">
        <v>98.824600000000004</v>
      </c>
      <c r="D429" s="388">
        <v>8.5</v>
      </c>
      <c r="E429" s="389" t="s">
        <v>465</v>
      </c>
      <c r="F429" s="388">
        <v>9.25</v>
      </c>
      <c r="G429" s="388">
        <v>9.5758345544586003</v>
      </c>
      <c r="H429" s="387" t="s">
        <v>202</v>
      </c>
      <c r="I429" s="390">
        <v>2100</v>
      </c>
      <c r="J429" s="390">
        <v>2800</v>
      </c>
      <c r="K429" s="390">
        <v>2075.3200000000002</v>
      </c>
      <c r="L429" s="392">
        <v>1</v>
      </c>
      <c r="M429" s="274" t="s">
        <v>191</v>
      </c>
      <c r="N429" s="274" t="s">
        <v>191</v>
      </c>
    </row>
    <row r="430" spans="1:14" s="274" customFormat="1" ht="22.8" customHeight="1" x14ac:dyDescent="0.45">
      <c r="A430" s="394" t="s">
        <v>466</v>
      </c>
      <c r="B430" s="387" t="s">
        <v>198</v>
      </c>
      <c r="C430" s="388">
        <v>93.972399999999993</v>
      </c>
      <c r="D430" s="388">
        <v>7</v>
      </c>
      <c r="E430" s="389" t="s">
        <v>467</v>
      </c>
      <c r="F430" s="388">
        <v>11.5</v>
      </c>
      <c r="G430" s="388">
        <v>12.0055112893066</v>
      </c>
      <c r="H430" s="387" t="s">
        <v>202</v>
      </c>
      <c r="I430" s="390">
        <v>10334.56</v>
      </c>
      <c r="J430" s="390">
        <v>13385</v>
      </c>
      <c r="K430" s="390">
        <v>9711.64</v>
      </c>
      <c r="L430" s="392">
        <v>1</v>
      </c>
      <c r="M430" s="274" t="s">
        <v>191</v>
      </c>
      <c r="N430" s="274" t="s">
        <v>191</v>
      </c>
    </row>
    <row r="431" spans="1:14" s="274" customFormat="1" ht="22.8" customHeight="1" x14ac:dyDescent="0.45">
      <c r="A431" s="394" t="s">
        <v>466</v>
      </c>
      <c r="B431" s="387" t="s">
        <v>198</v>
      </c>
      <c r="C431" s="388">
        <v>95.664400000000001</v>
      </c>
      <c r="D431" s="388">
        <v>9</v>
      </c>
      <c r="E431" s="389" t="s">
        <v>468</v>
      </c>
      <c r="F431" s="388">
        <v>11.5</v>
      </c>
      <c r="G431" s="388">
        <v>12.0055112893066</v>
      </c>
      <c r="H431" s="387" t="s">
        <v>202</v>
      </c>
      <c r="I431" s="390">
        <v>9949.6</v>
      </c>
      <c r="J431" s="390">
        <v>12437</v>
      </c>
      <c r="K431" s="390">
        <v>9518.23</v>
      </c>
      <c r="L431" s="392">
        <v>1</v>
      </c>
      <c r="M431" s="274" t="s">
        <v>191</v>
      </c>
      <c r="N431" s="274" t="s">
        <v>191</v>
      </c>
    </row>
    <row r="432" spans="1:14" s="274" customFormat="1" ht="22.8" customHeight="1" x14ac:dyDescent="0.45">
      <c r="A432" s="394" t="s">
        <v>466</v>
      </c>
      <c r="B432" s="387" t="s">
        <v>198</v>
      </c>
      <c r="C432" s="388">
        <v>95.713300000000004</v>
      </c>
      <c r="D432" s="388">
        <v>9</v>
      </c>
      <c r="E432" s="389" t="s">
        <v>376</v>
      </c>
      <c r="F432" s="388">
        <v>11.5</v>
      </c>
      <c r="G432" s="388">
        <v>12.0055112893066</v>
      </c>
      <c r="H432" s="387" t="s">
        <v>202</v>
      </c>
      <c r="I432" s="390">
        <v>16356</v>
      </c>
      <c r="J432" s="390">
        <v>20445</v>
      </c>
      <c r="K432" s="390">
        <v>15654.87</v>
      </c>
      <c r="L432" s="392">
        <v>1</v>
      </c>
      <c r="M432" s="274" t="s">
        <v>191</v>
      </c>
      <c r="N432" s="274" t="s">
        <v>191</v>
      </c>
    </row>
    <row r="433" spans="1:14" s="274" customFormat="1" ht="22.8" customHeight="1" x14ac:dyDescent="0.45">
      <c r="A433" s="394" t="s">
        <v>466</v>
      </c>
      <c r="B433" s="387" t="s">
        <v>198</v>
      </c>
      <c r="C433" s="388">
        <v>104.089</v>
      </c>
      <c r="D433" s="388">
        <v>9</v>
      </c>
      <c r="E433" s="389" t="s">
        <v>469</v>
      </c>
      <c r="F433" s="388">
        <v>7.3925131240438002</v>
      </c>
      <c r="G433" s="388">
        <v>7.5999844494269997</v>
      </c>
      <c r="H433" s="387" t="s">
        <v>202</v>
      </c>
      <c r="I433" s="390">
        <v>30000.3</v>
      </c>
      <c r="J433" s="390">
        <v>34998</v>
      </c>
      <c r="K433" s="390">
        <v>31227</v>
      </c>
      <c r="L433" s="392">
        <v>3</v>
      </c>
      <c r="M433" s="274" t="s">
        <v>191</v>
      </c>
      <c r="N433" s="274" t="s">
        <v>191</v>
      </c>
    </row>
    <row r="434" spans="1:14" s="274" customFormat="1" ht="22.8" customHeight="1" x14ac:dyDescent="0.45">
      <c r="A434" s="394" t="s">
        <v>470</v>
      </c>
      <c r="B434" s="387" t="s">
        <v>198</v>
      </c>
      <c r="C434" s="388">
        <v>93.643799999999999</v>
      </c>
      <c r="D434" s="388">
        <v>8</v>
      </c>
      <c r="E434" s="389" t="s">
        <v>471</v>
      </c>
      <c r="F434" s="388">
        <v>11</v>
      </c>
      <c r="G434" s="388">
        <v>11.462125941406301</v>
      </c>
      <c r="H434" s="387" t="s">
        <v>202</v>
      </c>
      <c r="I434" s="390">
        <v>1250000</v>
      </c>
      <c r="J434" s="390">
        <v>1250000</v>
      </c>
      <c r="K434" s="390">
        <v>1170547.96</v>
      </c>
      <c r="L434" s="392">
        <v>1</v>
      </c>
      <c r="M434" s="274" t="s">
        <v>191</v>
      </c>
      <c r="N434" s="274" t="s">
        <v>191</v>
      </c>
    </row>
    <row r="435" spans="1:14" s="274" customFormat="1" ht="22.8" customHeight="1" x14ac:dyDescent="0.45">
      <c r="A435" s="394" t="s">
        <v>472</v>
      </c>
      <c r="B435" s="387" t="s">
        <v>198</v>
      </c>
      <c r="C435" s="388">
        <v>95.589200000000005</v>
      </c>
      <c r="D435" s="388">
        <v>8</v>
      </c>
      <c r="E435" s="389" t="s">
        <v>254</v>
      </c>
      <c r="F435" s="388">
        <v>10</v>
      </c>
      <c r="G435" s="388">
        <v>10.381289062499899</v>
      </c>
      <c r="H435" s="387" t="s">
        <v>202</v>
      </c>
      <c r="I435" s="390">
        <v>3500000</v>
      </c>
      <c r="J435" s="390">
        <v>3500000</v>
      </c>
      <c r="K435" s="390">
        <v>3345620.68</v>
      </c>
      <c r="L435" s="392">
        <v>1</v>
      </c>
      <c r="M435" s="274" t="s">
        <v>191</v>
      </c>
      <c r="N435" s="274" t="s">
        <v>191</v>
      </c>
    </row>
    <row r="436" spans="1:14" s="274" customFormat="1" ht="22.8" customHeight="1" x14ac:dyDescent="0.45">
      <c r="A436" s="394" t="s">
        <v>473</v>
      </c>
      <c r="B436" s="387" t="s">
        <v>198</v>
      </c>
      <c r="C436" s="388">
        <v>98.876000000000005</v>
      </c>
      <c r="D436" s="388">
        <v>8.25</v>
      </c>
      <c r="E436" s="389" t="s">
        <v>474</v>
      </c>
      <c r="F436" s="388">
        <v>9.5</v>
      </c>
      <c r="G436" s="388">
        <v>9.8438279104003001</v>
      </c>
      <c r="H436" s="387" t="s">
        <v>202</v>
      </c>
      <c r="I436" s="390">
        <v>200000</v>
      </c>
      <c r="J436" s="390">
        <v>299940.01</v>
      </c>
      <c r="K436" s="390">
        <v>197751.99</v>
      </c>
      <c r="L436" s="392">
        <v>1</v>
      </c>
      <c r="M436" s="274" t="s">
        <v>191</v>
      </c>
      <c r="N436" s="274" t="s">
        <v>191</v>
      </c>
    </row>
    <row r="437" spans="1:14" s="274" customFormat="1" ht="22.8" customHeight="1" x14ac:dyDescent="0.45">
      <c r="A437" s="394" t="s">
        <v>475</v>
      </c>
      <c r="B437" s="387" t="s">
        <v>198</v>
      </c>
      <c r="C437" s="388">
        <v>102.5707</v>
      </c>
      <c r="D437" s="388">
        <v>9</v>
      </c>
      <c r="E437" s="389" t="s">
        <v>476</v>
      </c>
      <c r="F437" s="388">
        <v>7.2978618527984001</v>
      </c>
      <c r="G437" s="388">
        <v>7.5000226069206999</v>
      </c>
      <c r="H437" s="387" t="s">
        <v>202</v>
      </c>
      <c r="I437" s="390">
        <v>10000.200000000001</v>
      </c>
      <c r="J437" s="390">
        <v>14286</v>
      </c>
      <c r="K437" s="390">
        <v>10257.280000000001</v>
      </c>
      <c r="L437" s="392">
        <v>1</v>
      </c>
      <c r="M437" s="274" t="s">
        <v>191</v>
      </c>
      <c r="N437" s="274" t="s">
        <v>191</v>
      </c>
    </row>
    <row r="438" spans="1:14" s="274" customFormat="1" ht="22.8" customHeight="1" x14ac:dyDescent="0.45">
      <c r="A438" s="394" t="s">
        <v>477</v>
      </c>
      <c r="B438" s="387" t="s">
        <v>198</v>
      </c>
      <c r="C438" s="388">
        <v>98.003100000000003</v>
      </c>
      <c r="D438" s="388">
        <v>9.25</v>
      </c>
      <c r="E438" s="389" t="s">
        <v>478</v>
      </c>
      <c r="F438" s="388">
        <v>11.3</v>
      </c>
      <c r="G438" s="388">
        <v>11.7879192966254</v>
      </c>
      <c r="H438" s="387" t="s">
        <v>202</v>
      </c>
      <c r="I438" s="390">
        <v>10000</v>
      </c>
      <c r="J438" s="390">
        <v>10000</v>
      </c>
      <c r="K438" s="390">
        <v>9800.31</v>
      </c>
      <c r="L438" s="392">
        <v>1</v>
      </c>
      <c r="M438" s="274" t="s">
        <v>191</v>
      </c>
      <c r="N438" s="274" t="s">
        <v>191</v>
      </c>
    </row>
    <row r="439" spans="1:14" s="274" customFormat="1" ht="22.8" customHeight="1" x14ac:dyDescent="0.45">
      <c r="A439" s="394" t="s">
        <v>477</v>
      </c>
      <c r="B439" s="387" t="s">
        <v>198</v>
      </c>
      <c r="C439" s="388">
        <v>98.032700000000006</v>
      </c>
      <c r="D439" s="388">
        <v>9.25</v>
      </c>
      <c r="E439" s="389" t="s">
        <v>479</v>
      </c>
      <c r="F439" s="388">
        <v>11.3</v>
      </c>
      <c r="G439" s="388">
        <v>11.7879192966254</v>
      </c>
      <c r="H439" s="387" t="s">
        <v>202</v>
      </c>
      <c r="I439" s="390">
        <v>52663</v>
      </c>
      <c r="J439" s="390">
        <v>52663</v>
      </c>
      <c r="K439" s="390">
        <v>51626.97</v>
      </c>
      <c r="L439" s="392">
        <v>2</v>
      </c>
      <c r="M439" s="274" t="s">
        <v>191</v>
      </c>
      <c r="N439" s="274" t="s">
        <v>191</v>
      </c>
    </row>
    <row r="440" spans="1:14" s="274" customFormat="1" ht="22.8" customHeight="1" x14ac:dyDescent="0.45">
      <c r="A440" s="394" t="s">
        <v>477</v>
      </c>
      <c r="B440" s="387" t="s">
        <v>198</v>
      </c>
      <c r="C440" s="388">
        <v>98.037700000000001</v>
      </c>
      <c r="D440" s="388">
        <v>9.25</v>
      </c>
      <c r="E440" s="389" t="s">
        <v>480</v>
      </c>
      <c r="F440" s="388">
        <v>11.3</v>
      </c>
      <c r="G440" s="388">
        <v>11.7879192966254</v>
      </c>
      <c r="H440" s="387" t="s">
        <v>202</v>
      </c>
      <c r="I440" s="390">
        <v>285000</v>
      </c>
      <c r="J440" s="390">
        <v>285000</v>
      </c>
      <c r="K440" s="390">
        <v>279407.43</v>
      </c>
      <c r="L440" s="392">
        <v>3</v>
      </c>
      <c r="M440" s="274" t="s">
        <v>191</v>
      </c>
      <c r="N440" s="274" t="s">
        <v>191</v>
      </c>
    </row>
    <row r="441" spans="1:14" s="274" customFormat="1" ht="22.8" customHeight="1" x14ac:dyDescent="0.45">
      <c r="A441" s="394" t="s">
        <v>481</v>
      </c>
      <c r="B441" s="387" t="s">
        <v>198</v>
      </c>
      <c r="C441" s="388">
        <v>98.500699999999995</v>
      </c>
      <c r="D441" s="388">
        <v>8.5</v>
      </c>
      <c r="E441" s="389" t="s">
        <v>482</v>
      </c>
      <c r="F441" s="388">
        <v>10.5</v>
      </c>
      <c r="G441" s="388">
        <v>10.920720136962901</v>
      </c>
      <c r="H441" s="387" t="s">
        <v>202</v>
      </c>
      <c r="I441" s="390">
        <v>92648.25</v>
      </c>
      <c r="J441" s="390">
        <v>123531</v>
      </c>
      <c r="K441" s="390">
        <v>91259.15</v>
      </c>
      <c r="L441" s="392">
        <v>1</v>
      </c>
      <c r="M441" s="274" t="s">
        <v>191</v>
      </c>
      <c r="N441" s="274" t="s">
        <v>191</v>
      </c>
    </row>
    <row r="442" spans="1:14" s="274" customFormat="1" ht="22.8" customHeight="1" x14ac:dyDescent="0.45">
      <c r="A442" s="394" t="s">
        <v>483</v>
      </c>
      <c r="B442" s="387" t="s">
        <v>198</v>
      </c>
      <c r="C442" s="388">
        <v>101.7531</v>
      </c>
      <c r="D442" s="388">
        <v>8</v>
      </c>
      <c r="E442" s="389" t="s">
        <v>484</v>
      </c>
      <c r="F442" s="388">
        <v>7.2030805842373002</v>
      </c>
      <c r="G442" s="388">
        <v>7.3999932825602999</v>
      </c>
      <c r="H442" s="387" t="s">
        <v>202</v>
      </c>
      <c r="I442" s="390">
        <v>30001.74</v>
      </c>
      <c r="J442" s="390">
        <v>37881</v>
      </c>
      <c r="K442" s="390">
        <v>30527.7</v>
      </c>
      <c r="L442" s="392">
        <v>3</v>
      </c>
      <c r="M442" s="274" t="s">
        <v>191</v>
      </c>
      <c r="N442" s="274" t="s">
        <v>191</v>
      </c>
    </row>
    <row r="443" spans="1:14" s="274" customFormat="1" ht="22.8" customHeight="1" x14ac:dyDescent="0.45">
      <c r="A443" s="394" t="s">
        <v>483</v>
      </c>
      <c r="B443" s="387" t="s">
        <v>198</v>
      </c>
      <c r="C443" s="388">
        <v>101.998</v>
      </c>
      <c r="D443" s="388">
        <v>9</v>
      </c>
      <c r="E443" s="389" t="s">
        <v>485</v>
      </c>
      <c r="F443" s="388">
        <v>6.9183947855983998</v>
      </c>
      <c r="G443" s="388">
        <v>7.099964079636</v>
      </c>
      <c r="H443" s="387" t="s">
        <v>202</v>
      </c>
      <c r="I443" s="390">
        <v>30001.05</v>
      </c>
      <c r="J443" s="390">
        <v>66669</v>
      </c>
      <c r="K443" s="390">
        <v>30600.48</v>
      </c>
      <c r="L443" s="392">
        <v>3</v>
      </c>
      <c r="M443" s="274" t="s">
        <v>191</v>
      </c>
      <c r="N443" s="274" t="s">
        <v>191</v>
      </c>
    </row>
    <row r="444" spans="1:14" s="274" customFormat="1" ht="22.8" customHeight="1" x14ac:dyDescent="0.45">
      <c r="A444" s="394" t="s">
        <v>486</v>
      </c>
      <c r="B444" s="387" t="s">
        <v>198</v>
      </c>
      <c r="C444" s="388">
        <v>93.568299999999994</v>
      </c>
      <c r="D444" s="388">
        <v>9</v>
      </c>
      <c r="E444" s="389" t="s">
        <v>487</v>
      </c>
      <c r="F444" s="388">
        <v>12.499363074723</v>
      </c>
      <c r="G444" s="388">
        <v>13.0975413778483</v>
      </c>
      <c r="H444" s="387" t="s">
        <v>202</v>
      </c>
      <c r="I444" s="390">
        <v>236111.3</v>
      </c>
      <c r="J444" s="390">
        <v>277778</v>
      </c>
      <c r="K444" s="390">
        <v>220925.33</v>
      </c>
      <c r="L444" s="392">
        <v>1</v>
      </c>
      <c r="M444" s="274" t="s">
        <v>191</v>
      </c>
      <c r="N444" s="274" t="s">
        <v>191</v>
      </c>
    </row>
    <row r="445" spans="1:14" s="274" customFormat="1" ht="22.8" customHeight="1" x14ac:dyDescent="0.45">
      <c r="A445" s="394" t="s">
        <v>486</v>
      </c>
      <c r="B445" s="387" t="s">
        <v>198</v>
      </c>
      <c r="C445" s="388">
        <v>93.730400000000003</v>
      </c>
      <c r="D445" s="388">
        <v>9</v>
      </c>
      <c r="E445" s="389" t="s">
        <v>488</v>
      </c>
      <c r="F445" s="388">
        <v>12.5</v>
      </c>
      <c r="G445" s="388">
        <v>13.0982398986816</v>
      </c>
      <c r="H445" s="387" t="s">
        <v>202</v>
      </c>
      <c r="I445" s="390">
        <v>758763</v>
      </c>
      <c r="J445" s="390">
        <v>843070</v>
      </c>
      <c r="K445" s="390">
        <v>711191.91</v>
      </c>
      <c r="L445" s="392">
        <v>3</v>
      </c>
      <c r="M445" s="274" t="s">
        <v>191</v>
      </c>
      <c r="N445" s="274" t="s">
        <v>191</v>
      </c>
    </row>
    <row r="446" spans="1:14" s="274" customFormat="1" ht="22.8" customHeight="1" x14ac:dyDescent="0.45">
      <c r="A446" s="394" t="s">
        <v>486</v>
      </c>
      <c r="B446" s="387" t="s">
        <v>198</v>
      </c>
      <c r="C446" s="388">
        <v>95.700999999999993</v>
      </c>
      <c r="D446" s="388">
        <v>8</v>
      </c>
      <c r="E446" s="389" t="s">
        <v>489</v>
      </c>
      <c r="F446" s="388">
        <v>11.5</v>
      </c>
      <c r="G446" s="388">
        <v>12.0055112893066</v>
      </c>
      <c r="H446" s="387" t="s">
        <v>202</v>
      </c>
      <c r="I446" s="390">
        <v>1847</v>
      </c>
      <c r="J446" s="390">
        <v>3694</v>
      </c>
      <c r="K446" s="390">
        <v>1767.6</v>
      </c>
      <c r="L446" s="392">
        <v>1</v>
      </c>
      <c r="M446" s="274" t="s">
        <v>191</v>
      </c>
      <c r="N446" s="274" t="s">
        <v>191</v>
      </c>
    </row>
    <row r="447" spans="1:14" s="274" customFormat="1" ht="22.8" customHeight="1" x14ac:dyDescent="0.45">
      <c r="A447" s="394" t="s">
        <v>486</v>
      </c>
      <c r="B447" s="387" t="s">
        <v>198</v>
      </c>
      <c r="C447" s="388">
        <v>96.047499999999999</v>
      </c>
      <c r="D447" s="388">
        <v>8</v>
      </c>
      <c r="E447" s="389" t="s">
        <v>204</v>
      </c>
      <c r="F447" s="388">
        <v>11</v>
      </c>
      <c r="G447" s="388">
        <v>11.4621259414062</v>
      </c>
      <c r="H447" s="387" t="s">
        <v>202</v>
      </c>
      <c r="I447" s="390">
        <v>55200.6</v>
      </c>
      <c r="J447" s="390">
        <v>92001</v>
      </c>
      <c r="K447" s="390">
        <v>53018.81</v>
      </c>
      <c r="L447" s="392">
        <v>1</v>
      </c>
      <c r="M447" s="274" t="s">
        <v>191</v>
      </c>
      <c r="N447" s="274" t="s">
        <v>191</v>
      </c>
    </row>
    <row r="448" spans="1:14" s="274" customFormat="1" ht="22.8" customHeight="1" x14ac:dyDescent="0.45">
      <c r="A448" s="394" t="s">
        <v>486</v>
      </c>
      <c r="B448" s="387" t="s">
        <v>198</v>
      </c>
      <c r="C448" s="388">
        <v>96.168199999999999</v>
      </c>
      <c r="D448" s="388">
        <v>9</v>
      </c>
      <c r="E448" s="389" t="s">
        <v>490</v>
      </c>
      <c r="F448" s="388">
        <v>11.5</v>
      </c>
      <c r="G448" s="388">
        <v>12.0055112893066</v>
      </c>
      <c r="H448" s="387" t="s">
        <v>202</v>
      </c>
      <c r="I448" s="390">
        <v>492.8</v>
      </c>
      <c r="J448" s="390">
        <v>704</v>
      </c>
      <c r="K448" s="390">
        <v>473.92</v>
      </c>
      <c r="L448" s="392">
        <v>1</v>
      </c>
      <c r="M448" s="274" t="s">
        <v>191</v>
      </c>
      <c r="N448" s="274" t="s">
        <v>191</v>
      </c>
    </row>
    <row r="449" spans="1:14" s="275" customFormat="1" ht="22.8" customHeight="1" x14ac:dyDescent="0.45">
      <c r="A449" s="394" t="s">
        <v>486</v>
      </c>
      <c r="B449" s="387" t="s">
        <v>198</v>
      </c>
      <c r="C449" s="388">
        <v>98.493899999999996</v>
      </c>
      <c r="D449" s="388">
        <v>9</v>
      </c>
      <c r="E449" s="389" t="s">
        <v>491</v>
      </c>
      <c r="F449" s="388">
        <v>11</v>
      </c>
      <c r="G449" s="388">
        <v>11.4621259414062</v>
      </c>
      <c r="H449" s="387" t="s">
        <v>202</v>
      </c>
      <c r="I449" s="390">
        <v>9658.86</v>
      </c>
      <c r="J449" s="390">
        <v>19310</v>
      </c>
      <c r="K449" s="390">
        <v>9513.39</v>
      </c>
      <c r="L449" s="392">
        <v>1</v>
      </c>
      <c r="M449" s="275" t="s">
        <v>191</v>
      </c>
      <c r="N449" s="275" t="s">
        <v>191</v>
      </c>
    </row>
    <row r="450" spans="1:14" s="275" customFormat="1" ht="22.8" customHeight="1" x14ac:dyDescent="0.45">
      <c r="A450" s="394" t="s">
        <v>486</v>
      </c>
      <c r="B450" s="387" t="s">
        <v>198</v>
      </c>
      <c r="C450" s="388">
        <v>101.19370000000001</v>
      </c>
      <c r="D450" s="388">
        <v>8</v>
      </c>
      <c r="E450" s="389" t="s">
        <v>492</v>
      </c>
      <c r="F450" s="388">
        <v>7.1082723326829997</v>
      </c>
      <c r="G450" s="388">
        <v>7.3000053355660004</v>
      </c>
      <c r="H450" s="387" t="s">
        <v>202</v>
      </c>
      <c r="I450" s="390">
        <v>20000.400000000001</v>
      </c>
      <c r="J450" s="390">
        <v>33334</v>
      </c>
      <c r="K450" s="390">
        <v>20239.14</v>
      </c>
      <c r="L450" s="392">
        <v>2</v>
      </c>
      <c r="M450" s="275" t="s">
        <v>191</v>
      </c>
      <c r="N450" s="275" t="s">
        <v>191</v>
      </c>
    </row>
    <row r="451" spans="1:14" s="274" customFormat="1" ht="22.8" customHeight="1" x14ac:dyDescent="0.45">
      <c r="A451" s="394" t="s">
        <v>486</v>
      </c>
      <c r="B451" s="387" t="s">
        <v>198</v>
      </c>
      <c r="C451" s="388">
        <v>103.2732</v>
      </c>
      <c r="D451" s="388">
        <v>9</v>
      </c>
      <c r="E451" s="389" t="s">
        <v>493</v>
      </c>
      <c r="F451" s="388">
        <v>6.9373990166343003</v>
      </c>
      <c r="G451" s="388">
        <v>7.1199729568638999</v>
      </c>
      <c r="H451" s="387" t="s">
        <v>202</v>
      </c>
      <c r="I451" s="390">
        <v>10000.200000000001</v>
      </c>
      <c r="J451" s="390">
        <v>14286</v>
      </c>
      <c r="K451" s="390">
        <v>10327.530000000001</v>
      </c>
      <c r="L451" s="392">
        <v>1</v>
      </c>
      <c r="M451" s="274" t="s">
        <v>191</v>
      </c>
      <c r="N451" s="274" t="s">
        <v>191</v>
      </c>
    </row>
    <row r="452" spans="1:14" s="274" customFormat="1" ht="22.8" customHeight="1" x14ac:dyDescent="0.45">
      <c r="A452" s="394" t="s">
        <v>494</v>
      </c>
      <c r="B452" s="387" t="s">
        <v>198</v>
      </c>
      <c r="C452" s="388">
        <v>99.375500000000002</v>
      </c>
      <c r="D452" s="388">
        <v>8.75</v>
      </c>
      <c r="E452" s="389" t="s">
        <v>495</v>
      </c>
      <c r="F452" s="388">
        <v>9.25</v>
      </c>
      <c r="G452" s="388">
        <v>9.4639062499998996</v>
      </c>
      <c r="H452" s="387" t="s">
        <v>202</v>
      </c>
      <c r="I452" s="390">
        <v>58150</v>
      </c>
      <c r="J452" s="390">
        <v>58150</v>
      </c>
      <c r="K452" s="390">
        <v>57786.83</v>
      </c>
      <c r="L452" s="392">
        <v>3</v>
      </c>
      <c r="M452" s="274" t="s">
        <v>191</v>
      </c>
      <c r="N452" s="274" t="s">
        <v>191</v>
      </c>
    </row>
    <row r="453" spans="1:14" s="274" customFormat="1" ht="22.8" customHeight="1" x14ac:dyDescent="0.45">
      <c r="A453" s="394" t="s">
        <v>494</v>
      </c>
      <c r="B453" s="387" t="s">
        <v>198</v>
      </c>
      <c r="C453" s="388">
        <v>99.380099999999999</v>
      </c>
      <c r="D453" s="388">
        <v>8.75</v>
      </c>
      <c r="E453" s="389" t="s">
        <v>496</v>
      </c>
      <c r="F453" s="388">
        <v>9.25</v>
      </c>
      <c r="G453" s="388">
        <v>9.4639062499998996</v>
      </c>
      <c r="H453" s="387" t="s">
        <v>202</v>
      </c>
      <c r="I453" s="390">
        <v>107000</v>
      </c>
      <c r="J453" s="390">
        <v>107000</v>
      </c>
      <c r="K453" s="390">
        <v>106336.69</v>
      </c>
      <c r="L453" s="392">
        <v>6</v>
      </c>
      <c r="M453" s="274" t="s">
        <v>191</v>
      </c>
      <c r="N453" s="274" t="s">
        <v>191</v>
      </c>
    </row>
    <row r="454" spans="1:14" s="274" customFormat="1" ht="22.8" customHeight="1" x14ac:dyDescent="0.45">
      <c r="A454" s="394" t="s">
        <v>497</v>
      </c>
      <c r="B454" s="387" t="s">
        <v>198</v>
      </c>
      <c r="C454" s="388">
        <v>104.05800000000001</v>
      </c>
      <c r="D454" s="388">
        <v>9</v>
      </c>
      <c r="E454" s="389" t="s">
        <v>498</v>
      </c>
      <c r="F454" s="388">
        <v>7.2978225240318002</v>
      </c>
      <c r="G454" s="388">
        <v>7.4999810860281997</v>
      </c>
      <c r="H454" s="387" t="s">
        <v>202</v>
      </c>
      <c r="I454" s="390">
        <v>30000.27</v>
      </c>
      <c r="J454" s="390">
        <v>38178</v>
      </c>
      <c r="K454" s="390">
        <v>31217.67</v>
      </c>
      <c r="L454" s="392">
        <v>3</v>
      </c>
      <c r="M454" s="274" t="s">
        <v>191</v>
      </c>
      <c r="N454" s="274" t="s">
        <v>191</v>
      </c>
    </row>
    <row r="455" spans="1:14" s="274" customFormat="1" ht="22.8" customHeight="1" x14ac:dyDescent="0.45">
      <c r="A455" s="394" t="s">
        <v>257</v>
      </c>
      <c r="B455" s="387" t="s">
        <v>198</v>
      </c>
      <c r="C455" s="388">
        <v>103.914</v>
      </c>
      <c r="D455" s="388">
        <v>9</v>
      </c>
      <c r="E455" s="389" t="s">
        <v>499</v>
      </c>
      <c r="F455" s="388">
        <v>7.3059878264152998</v>
      </c>
      <c r="G455" s="388">
        <v>7.5086017679883996</v>
      </c>
      <c r="H455" s="387" t="s">
        <v>202</v>
      </c>
      <c r="I455" s="390">
        <v>223457.16</v>
      </c>
      <c r="J455" s="390">
        <v>284369</v>
      </c>
      <c r="K455" s="390">
        <v>232203.27</v>
      </c>
      <c r="L455" s="392">
        <v>1</v>
      </c>
      <c r="M455" s="274" t="s">
        <v>191</v>
      </c>
      <c r="N455" s="274" t="s">
        <v>191</v>
      </c>
    </row>
    <row r="456" spans="1:14" s="274" customFormat="1" ht="22.8" customHeight="1" x14ac:dyDescent="0.45">
      <c r="A456" s="394" t="s">
        <v>257</v>
      </c>
      <c r="B456" s="387" t="s">
        <v>198</v>
      </c>
      <c r="C456" s="388">
        <v>104.035</v>
      </c>
      <c r="D456" s="388">
        <v>9</v>
      </c>
      <c r="E456" s="389" t="s">
        <v>500</v>
      </c>
      <c r="F456" s="388">
        <v>7.2978260488973996</v>
      </c>
      <c r="G456" s="388">
        <v>7.4999848073640001</v>
      </c>
      <c r="H456" s="387" t="s">
        <v>202</v>
      </c>
      <c r="I456" s="390">
        <v>10000.09</v>
      </c>
      <c r="J456" s="390">
        <v>12726</v>
      </c>
      <c r="K456" s="390">
        <v>10403.59</v>
      </c>
      <c r="L456" s="392">
        <v>1</v>
      </c>
      <c r="M456" s="274" t="s">
        <v>191</v>
      </c>
      <c r="N456" s="274" t="s">
        <v>191</v>
      </c>
    </row>
    <row r="457" spans="1:14" s="274" customFormat="1" ht="22.8" customHeight="1" x14ac:dyDescent="0.45">
      <c r="A457" s="394" t="s">
        <v>501</v>
      </c>
      <c r="B457" s="387" t="s">
        <v>198</v>
      </c>
      <c r="C457" s="388">
        <v>93.054699999999997</v>
      </c>
      <c r="D457" s="388">
        <v>8</v>
      </c>
      <c r="E457" s="389" t="s">
        <v>502</v>
      </c>
      <c r="F457" s="388">
        <v>11.5</v>
      </c>
      <c r="G457" s="388">
        <v>12.0055112893066</v>
      </c>
      <c r="H457" s="387" t="s">
        <v>202</v>
      </c>
      <c r="I457" s="390">
        <v>9396.5</v>
      </c>
      <c r="J457" s="390">
        <v>13153</v>
      </c>
      <c r="K457" s="390">
        <v>8743.89</v>
      </c>
      <c r="L457" s="392">
        <v>1</v>
      </c>
      <c r="M457" s="274" t="s">
        <v>191</v>
      </c>
      <c r="N457" s="274" t="s">
        <v>191</v>
      </c>
    </row>
    <row r="458" spans="1:14" s="274" customFormat="1" ht="22.8" customHeight="1" x14ac:dyDescent="0.45">
      <c r="A458" s="394" t="s">
        <v>501</v>
      </c>
      <c r="B458" s="387" t="s">
        <v>198</v>
      </c>
      <c r="C458" s="388">
        <v>95.604299999999995</v>
      </c>
      <c r="D458" s="388">
        <v>8</v>
      </c>
      <c r="E458" s="389" t="s">
        <v>299</v>
      </c>
      <c r="F458" s="388">
        <v>11.5</v>
      </c>
      <c r="G458" s="388">
        <v>12.0055112893066</v>
      </c>
      <c r="H458" s="387" t="s">
        <v>202</v>
      </c>
      <c r="I458" s="390">
        <v>7195.8</v>
      </c>
      <c r="J458" s="390">
        <v>11993</v>
      </c>
      <c r="K458" s="390">
        <v>6879.49</v>
      </c>
      <c r="L458" s="392">
        <v>1</v>
      </c>
      <c r="M458" s="274" t="s">
        <v>191</v>
      </c>
      <c r="N458" s="274" t="s">
        <v>191</v>
      </c>
    </row>
    <row r="459" spans="1:14" s="274" customFormat="1" ht="22.8" customHeight="1" x14ac:dyDescent="0.45">
      <c r="A459" s="394" t="s">
        <v>501</v>
      </c>
      <c r="B459" s="387" t="s">
        <v>198</v>
      </c>
      <c r="C459" s="388">
        <v>95.945899999999995</v>
      </c>
      <c r="D459" s="388">
        <v>9</v>
      </c>
      <c r="E459" s="389" t="s">
        <v>503</v>
      </c>
      <c r="F459" s="388">
        <v>11.5</v>
      </c>
      <c r="G459" s="388">
        <v>12.0055112893066</v>
      </c>
      <c r="H459" s="387" t="s">
        <v>202</v>
      </c>
      <c r="I459" s="390">
        <v>2732</v>
      </c>
      <c r="J459" s="390">
        <v>3415</v>
      </c>
      <c r="K459" s="390">
        <v>2621.2399999999998</v>
      </c>
      <c r="L459" s="392">
        <v>1</v>
      </c>
      <c r="M459" s="274" t="s">
        <v>191</v>
      </c>
      <c r="N459" s="274" t="s">
        <v>191</v>
      </c>
    </row>
    <row r="460" spans="1:14" s="274" customFormat="1" ht="22.8" customHeight="1" x14ac:dyDescent="0.45">
      <c r="A460" s="394" t="s">
        <v>501</v>
      </c>
      <c r="B460" s="387" t="s">
        <v>198</v>
      </c>
      <c r="C460" s="388">
        <v>97.860100000000003</v>
      </c>
      <c r="D460" s="388">
        <v>8</v>
      </c>
      <c r="E460" s="389" t="s">
        <v>504</v>
      </c>
      <c r="F460" s="388">
        <v>8.9983302255539002</v>
      </c>
      <c r="G460" s="388">
        <v>9.3065468506265994</v>
      </c>
      <c r="H460" s="387" t="s">
        <v>202</v>
      </c>
      <c r="I460" s="390">
        <v>300000.33</v>
      </c>
      <c r="J460" s="390">
        <v>442022</v>
      </c>
      <c r="K460" s="390">
        <v>293580.62</v>
      </c>
      <c r="L460" s="392">
        <v>1</v>
      </c>
      <c r="M460" s="274" t="s">
        <v>191</v>
      </c>
      <c r="N460" s="274" t="s">
        <v>191</v>
      </c>
    </row>
    <row r="461" spans="1:14" s="274" customFormat="1" ht="22.8" customHeight="1" x14ac:dyDescent="0.45">
      <c r="A461" s="394" t="s">
        <v>501</v>
      </c>
      <c r="B461" s="387" t="s">
        <v>198</v>
      </c>
      <c r="C461" s="388">
        <v>97.860100000000003</v>
      </c>
      <c r="D461" s="388">
        <v>8</v>
      </c>
      <c r="E461" s="389" t="s">
        <v>504</v>
      </c>
      <c r="F461" s="388">
        <v>8.9983302255539002</v>
      </c>
      <c r="G461" s="388">
        <v>9.3065468506266402</v>
      </c>
      <c r="H461" s="387" t="s">
        <v>202</v>
      </c>
      <c r="I461" s="390">
        <v>224710.79</v>
      </c>
      <c r="J461" s="390">
        <v>331090</v>
      </c>
      <c r="K461" s="390">
        <v>219902.2</v>
      </c>
      <c r="L461" s="392">
        <v>1</v>
      </c>
      <c r="M461" s="274" t="s">
        <v>191</v>
      </c>
      <c r="N461" s="274" t="s">
        <v>191</v>
      </c>
    </row>
    <row r="462" spans="1:14" s="274" customFormat="1" ht="22.8" customHeight="1" x14ac:dyDescent="0.45">
      <c r="A462" s="394" t="s">
        <v>505</v>
      </c>
      <c r="B462" s="387" t="s">
        <v>198</v>
      </c>
      <c r="C462" s="388">
        <v>95.263900000000007</v>
      </c>
      <c r="D462" s="388">
        <v>9</v>
      </c>
      <c r="E462" s="389" t="s">
        <v>506</v>
      </c>
      <c r="F462" s="388">
        <v>11.5</v>
      </c>
      <c r="G462" s="388">
        <v>12.0055112893066</v>
      </c>
      <c r="H462" s="387" t="s">
        <v>202</v>
      </c>
      <c r="I462" s="390">
        <v>12539.7</v>
      </c>
      <c r="J462" s="390">
        <v>13933</v>
      </c>
      <c r="K462" s="390">
        <v>11945.81</v>
      </c>
      <c r="L462" s="392">
        <v>1</v>
      </c>
      <c r="M462" s="274" t="s">
        <v>191</v>
      </c>
      <c r="N462" s="274" t="s">
        <v>191</v>
      </c>
    </row>
    <row r="463" spans="1:14" s="274" customFormat="1" ht="22.8" customHeight="1" x14ac:dyDescent="0.45">
      <c r="A463" s="394" t="s">
        <v>505</v>
      </c>
      <c r="B463" s="387" t="s">
        <v>198</v>
      </c>
      <c r="C463" s="388">
        <v>95.312299999999993</v>
      </c>
      <c r="D463" s="388">
        <v>9</v>
      </c>
      <c r="E463" s="389" t="s">
        <v>507</v>
      </c>
      <c r="F463" s="388">
        <v>11.5</v>
      </c>
      <c r="G463" s="388">
        <v>12.0055112893066</v>
      </c>
      <c r="H463" s="387" t="s">
        <v>202</v>
      </c>
      <c r="I463" s="390">
        <v>4420.8</v>
      </c>
      <c r="J463" s="390">
        <v>4912</v>
      </c>
      <c r="K463" s="390">
        <v>4213.57</v>
      </c>
      <c r="L463" s="392">
        <v>1</v>
      </c>
      <c r="M463" s="274" t="s">
        <v>191</v>
      </c>
      <c r="N463" s="274" t="s">
        <v>191</v>
      </c>
    </row>
    <row r="464" spans="1:14" s="274" customFormat="1" ht="22.8" customHeight="1" x14ac:dyDescent="0.45">
      <c r="A464" s="394" t="s">
        <v>508</v>
      </c>
      <c r="B464" s="387" t="s">
        <v>198</v>
      </c>
      <c r="C464" s="388">
        <v>92.902799999999999</v>
      </c>
      <c r="D464" s="388">
        <v>9</v>
      </c>
      <c r="E464" s="389" t="s">
        <v>509</v>
      </c>
      <c r="F464" s="388">
        <v>12.9</v>
      </c>
      <c r="G464" s="388">
        <v>13.537562479250299</v>
      </c>
      <c r="H464" s="387" t="s">
        <v>202</v>
      </c>
      <c r="I464" s="390">
        <v>120000</v>
      </c>
      <c r="J464" s="390">
        <v>120000</v>
      </c>
      <c r="K464" s="390">
        <v>111483.37</v>
      </c>
      <c r="L464" s="392">
        <v>1</v>
      </c>
      <c r="M464" s="274" t="s">
        <v>191</v>
      </c>
      <c r="N464" s="274" t="s">
        <v>191</v>
      </c>
    </row>
    <row r="465" spans="1:14" s="274" customFormat="1" ht="22.8" customHeight="1" x14ac:dyDescent="0.45">
      <c r="A465" s="394" t="s">
        <v>508</v>
      </c>
      <c r="B465" s="387" t="s">
        <v>198</v>
      </c>
      <c r="C465" s="388">
        <v>93.010599999999997</v>
      </c>
      <c r="D465" s="388">
        <v>9</v>
      </c>
      <c r="E465" s="389" t="s">
        <v>510</v>
      </c>
      <c r="F465" s="388">
        <v>12.9</v>
      </c>
      <c r="G465" s="388">
        <v>13.537562479250299</v>
      </c>
      <c r="H465" s="387" t="s">
        <v>202</v>
      </c>
      <c r="I465" s="390">
        <v>120000</v>
      </c>
      <c r="J465" s="390">
        <v>120000</v>
      </c>
      <c r="K465" s="390">
        <v>111612.7</v>
      </c>
      <c r="L465" s="392">
        <v>1</v>
      </c>
      <c r="M465" s="274" t="s">
        <v>191</v>
      </c>
      <c r="N465" s="274" t="s">
        <v>191</v>
      </c>
    </row>
    <row r="466" spans="1:14" s="274" customFormat="1" ht="22.8" customHeight="1" x14ac:dyDescent="0.45">
      <c r="A466" s="394" t="s">
        <v>511</v>
      </c>
      <c r="B466" s="387" t="s">
        <v>198</v>
      </c>
      <c r="C466" s="388">
        <v>101.5149</v>
      </c>
      <c r="D466" s="388">
        <v>8</v>
      </c>
      <c r="E466" s="389" t="s">
        <v>371</v>
      </c>
      <c r="F466" s="388">
        <v>7.2978218066391998</v>
      </c>
      <c r="G466" s="388">
        <v>7.4999803286492002</v>
      </c>
      <c r="H466" s="387" t="s">
        <v>202</v>
      </c>
      <c r="I466" s="390">
        <v>54560.88</v>
      </c>
      <c r="J466" s="390">
        <v>68890</v>
      </c>
      <c r="K466" s="390">
        <v>55387.42</v>
      </c>
      <c r="L466" s="392">
        <v>1</v>
      </c>
      <c r="M466" s="274" t="s">
        <v>191</v>
      </c>
      <c r="N466" s="274" t="s">
        <v>191</v>
      </c>
    </row>
    <row r="467" spans="1:14" s="274" customFormat="1" ht="22.8" customHeight="1" x14ac:dyDescent="0.45">
      <c r="A467" s="394" t="s">
        <v>511</v>
      </c>
      <c r="B467" s="387" t="s">
        <v>198</v>
      </c>
      <c r="C467" s="388">
        <v>101.6965</v>
      </c>
      <c r="D467" s="388">
        <v>8</v>
      </c>
      <c r="E467" s="389" t="s">
        <v>512</v>
      </c>
      <c r="F467" s="388">
        <v>7.2030964575178</v>
      </c>
      <c r="G467" s="388">
        <v>7.4000100289002999</v>
      </c>
      <c r="H467" s="387" t="s">
        <v>202</v>
      </c>
      <c r="I467" s="390">
        <v>20001.16</v>
      </c>
      <c r="J467" s="390">
        <v>25254</v>
      </c>
      <c r="K467" s="390">
        <v>20340.48</v>
      </c>
      <c r="L467" s="392">
        <v>2</v>
      </c>
      <c r="M467" s="274" t="s">
        <v>191</v>
      </c>
      <c r="N467" s="274" t="s">
        <v>191</v>
      </c>
    </row>
    <row r="468" spans="1:14" s="274" customFormat="1" ht="22.8" customHeight="1" x14ac:dyDescent="0.45">
      <c r="A468" s="394" t="s">
        <v>513</v>
      </c>
      <c r="B468" s="387" t="s">
        <v>198</v>
      </c>
      <c r="C468" s="388">
        <v>98.7971</v>
      </c>
      <c r="D468" s="388">
        <v>8.75</v>
      </c>
      <c r="E468" s="389" t="s">
        <v>514</v>
      </c>
      <c r="F468" s="388">
        <v>9.25</v>
      </c>
      <c r="G468" s="388">
        <v>9.4639062499998996</v>
      </c>
      <c r="H468" s="387" t="s">
        <v>202</v>
      </c>
      <c r="I468" s="390">
        <v>19000</v>
      </c>
      <c r="J468" s="390">
        <v>19000</v>
      </c>
      <c r="K468" s="390">
        <v>18771.45</v>
      </c>
      <c r="L468" s="392">
        <v>1</v>
      </c>
      <c r="M468" s="274" t="s">
        <v>191</v>
      </c>
      <c r="N468" s="274" t="s">
        <v>191</v>
      </c>
    </row>
    <row r="469" spans="1:14" s="274" customFormat="1" ht="22.8" customHeight="1" x14ac:dyDescent="0.45">
      <c r="A469" s="394" t="s">
        <v>515</v>
      </c>
      <c r="B469" s="387" t="s">
        <v>198</v>
      </c>
      <c r="C469" s="388">
        <v>94.258399999999995</v>
      </c>
      <c r="D469" s="388">
        <v>8</v>
      </c>
      <c r="E469" s="389" t="s">
        <v>350</v>
      </c>
      <c r="F469" s="388">
        <v>11.5</v>
      </c>
      <c r="G469" s="388">
        <v>12.0055112893066</v>
      </c>
      <c r="H469" s="387" t="s">
        <v>202</v>
      </c>
      <c r="I469" s="390">
        <v>37849.61</v>
      </c>
      <c r="J469" s="390">
        <v>42499</v>
      </c>
      <c r="K469" s="390">
        <v>35676.44</v>
      </c>
      <c r="L469" s="392">
        <v>1</v>
      </c>
      <c r="M469" s="274" t="s">
        <v>191</v>
      </c>
      <c r="N469" s="274" t="s">
        <v>191</v>
      </c>
    </row>
    <row r="470" spans="1:14" s="274" customFormat="1" ht="22.8" customHeight="1" x14ac:dyDescent="0.45">
      <c r="A470" s="394" t="s">
        <v>515</v>
      </c>
      <c r="B470" s="387" t="s">
        <v>198</v>
      </c>
      <c r="C470" s="388">
        <v>94.359200000000001</v>
      </c>
      <c r="D470" s="388">
        <v>8</v>
      </c>
      <c r="E470" s="389" t="s">
        <v>516</v>
      </c>
      <c r="F470" s="388">
        <v>11.5</v>
      </c>
      <c r="G470" s="388">
        <v>12.0055112893066</v>
      </c>
      <c r="H470" s="387" t="s">
        <v>202</v>
      </c>
      <c r="I470" s="390">
        <v>6929.76</v>
      </c>
      <c r="J470" s="390">
        <v>7781</v>
      </c>
      <c r="K470" s="390">
        <v>6538.87</v>
      </c>
      <c r="L470" s="392">
        <v>1</v>
      </c>
      <c r="M470" s="274" t="s">
        <v>191</v>
      </c>
      <c r="N470" s="274" t="s">
        <v>191</v>
      </c>
    </row>
    <row r="471" spans="1:14" s="274" customFormat="1" ht="22.8" customHeight="1" x14ac:dyDescent="0.45">
      <c r="A471" s="394" t="s">
        <v>517</v>
      </c>
      <c r="B471" s="387" t="s">
        <v>198</v>
      </c>
      <c r="C471" s="388">
        <v>99.228200000000001</v>
      </c>
      <c r="D471" s="388">
        <v>9.25</v>
      </c>
      <c r="E471" s="389" t="s">
        <v>518</v>
      </c>
      <c r="F471" s="388">
        <v>10</v>
      </c>
      <c r="G471" s="388">
        <v>10.381289062499899</v>
      </c>
      <c r="H471" s="387" t="s">
        <v>202</v>
      </c>
      <c r="I471" s="390">
        <v>400000</v>
      </c>
      <c r="J471" s="390">
        <v>400000</v>
      </c>
      <c r="K471" s="390">
        <v>396912.71</v>
      </c>
      <c r="L471" s="392">
        <v>2</v>
      </c>
      <c r="M471" s="274" t="s">
        <v>191</v>
      </c>
      <c r="N471" s="274" t="s">
        <v>191</v>
      </c>
    </row>
    <row r="472" spans="1:14" s="274" customFormat="1" ht="22.8" customHeight="1" x14ac:dyDescent="0.45">
      <c r="A472" s="394" t="s">
        <v>519</v>
      </c>
      <c r="B472" s="387" t="s">
        <v>198</v>
      </c>
      <c r="C472" s="388">
        <v>95.669799999999995</v>
      </c>
      <c r="D472" s="388">
        <v>9</v>
      </c>
      <c r="E472" s="389" t="s">
        <v>258</v>
      </c>
      <c r="F472" s="388">
        <v>11.5</v>
      </c>
      <c r="G472" s="388">
        <v>12.0055112893066</v>
      </c>
      <c r="H472" s="387" t="s">
        <v>202</v>
      </c>
      <c r="I472" s="390">
        <v>16000</v>
      </c>
      <c r="J472" s="390">
        <v>20000</v>
      </c>
      <c r="K472" s="390">
        <v>15307.18</v>
      </c>
      <c r="L472" s="392">
        <v>2</v>
      </c>
      <c r="M472" s="274" t="s">
        <v>191</v>
      </c>
      <c r="N472" s="274" t="s">
        <v>191</v>
      </c>
    </row>
    <row r="473" spans="1:14" s="274" customFormat="1" ht="22.8" customHeight="1" x14ac:dyDescent="0.45">
      <c r="A473" s="394" t="s">
        <v>519</v>
      </c>
      <c r="B473" s="387" t="s">
        <v>198</v>
      </c>
      <c r="C473" s="388">
        <v>95.774100000000004</v>
      </c>
      <c r="D473" s="388">
        <v>9</v>
      </c>
      <c r="E473" s="389" t="s">
        <v>520</v>
      </c>
      <c r="F473" s="388">
        <v>11.5</v>
      </c>
      <c r="G473" s="388">
        <v>12.0055112893066</v>
      </c>
      <c r="H473" s="387" t="s">
        <v>202</v>
      </c>
      <c r="I473" s="390">
        <v>10560</v>
      </c>
      <c r="J473" s="390">
        <v>13200</v>
      </c>
      <c r="K473" s="390">
        <v>10113.75</v>
      </c>
      <c r="L473" s="392">
        <v>1</v>
      </c>
      <c r="M473" s="274" t="s">
        <v>191</v>
      </c>
      <c r="N473" s="274" t="s">
        <v>191</v>
      </c>
    </row>
    <row r="474" spans="1:14" s="274" customFormat="1" ht="22.8" customHeight="1" x14ac:dyDescent="0.45">
      <c r="A474" s="394" t="s">
        <v>521</v>
      </c>
      <c r="B474" s="387" t="s">
        <v>198</v>
      </c>
      <c r="C474" s="388">
        <v>97.6798</v>
      </c>
      <c r="D474" s="388">
        <v>8.5</v>
      </c>
      <c r="E474" s="389" t="s">
        <v>522</v>
      </c>
      <c r="F474" s="388">
        <v>10.75</v>
      </c>
      <c r="G474" s="388">
        <v>11.191175897232</v>
      </c>
      <c r="H474" s="387" t="s">
        <v>202</v>
      </c>
      <c r="I474" s="390">
        <v>48000</v>
      </c>
      <c r="J474" s="390">
        <v>48000</v>
      </c>
      <c r="K474" s="390">
        <v>46886.29</v>
      </c>
      <c r="L474" s="392">
        <v>9</v>
      </c>
      <c r="M474" s="274" t="s">
        <v>191</v>
      </c>
      <c r="N474" s="274" t="s">
        <v>191</v>
      </c>
    </row>
    <row r="475" spans="1:14" s="275" customFormat="1" ht="22.8" customHeight="1" x14ac:dyDescent="0.45">
      <c r="A475" s="394" t="s">
        <v>523</v>
      </c>
      <c r="B475" s="387" t="s">
        <v>198</v>
      </c>
      <c r="C475" s="388">
        <v>99.995199999999997</v>
      </c>
      <c r="D475" s="388">
        <v>8.5</v>
      </c>
      <c r="E475" s="389" t="s">
        <v>524</v>
      </c>
      <c r="F475" s="388">
        <v>8.5</v>
      </c>
      <c r="G475" s="388">
        <v>8.7747961721190997</v>
      </c>
      <c r="H475" s="387" t="s">
        <v>202</v>
      </c>
      <c r="I475" s="390">
        <v>122500</v>
      </c>
      <c r="J475" s="390">
        <v>280000</v>
      </c>
      <c r="K475" s="390">
        <v>122494.12</v>
      </c>
      <c r="L475" s="392">
        <v>2</v>
      </c>
      <c r="M475" s="275" t="s">
        <v>191</v>
      </c>
      <c r="N475" s="275" t="s">
        <v>191</v>
      </c>
    </row>
    <row r="476" spans="1:14" s="275" customFormat="1" ht="22.8" customHeight="1" x14ac:dyDescent="0.45">
      <c r="A476" s="394" t="s">
        <v>525</v>
      </c>
      <c r="B476" s="387" t="s">
        <v>198</v>
      </c>
      <c r="C476" s="388">
        <v>96.647900000000007</v>
      </c>
      <c r="D476" s="388">
        <v>8.75</v>
      </c>
      <c r="E476" s="389" t="s">
        <v>259</v>
      </c>
      <c r="F476" s="388">
        <v>11</v>
      </c>
      <c r="G476" s="388">
        <v>11.4621259414062</v>
      </c>
      <c r="H476" s="387" t="s">
        <v>202</v>
      </c>
      <c r="I476" s="390">
        <v>1000000</v>
      </c>
      <c r="J476" s="390">
        <v>1000000</v>
      </c>
      <c r="K476" s="390">
        <v>966478.68</v>
      </c>
      <c r="L476" s="392">
        <v>1</v>
      </c>
      <c r="M476" s="275" t="s">
        <v>191</v>
      </c>
      <c r="N476" s="275" t="s">
        <v>191</v>
      </c>
    </row>
    <row r="477" spans="1:14" s="274" customFormat="1" ht="22.8" customHeight="1" x14ac:dyDescent="0.45">
      <c r="A477" s="394" t="s">
        <v>526</v>
      </c>
      <c r="B477" s="387" t="s">
        <v>198</v>
      </c>
      <c r="C477" s="388">
        <v>97.2898</v>
      </c>
      <c r="D477" s="388">
        <v>9</v>
      </c>
      <c r="E477" s="389" t="s">
        <v>527</v>
      </c>
      <c r="F477" s="388">
        <v>11.5</v>
      </c>
      <c r="G477" s="388">
        <v>12.0055112893066</v>
      </c>
      <c r="H477" s="387" t="s">
        <v>202</v>
      </c>
      <c r="I477" s="390">
        <v>199999.33</v>
      </c>
      <c r="J477" s="390">
        <v>239980</v>
      </c>
      <c r="K477" s="390">
        <v>194578.96</v>
      </c>
      <c r="L477" s="392">
        <v>1</v>
      </c>
      <c r="M477" s="274" t="s">
        <v>191</v>
      </c>
      <c r="N477" s="274" t="s">
        <v>191</v>
      </c>
    </row>
    <row r="478" spans="1:14" s="274" customFormat="1" ht="22.8" customHeight="1" x14ac:dyDescent="0.45">
      <c r="A478" s="394" t="s">
        <v>526</v>
      </c>
      <c r="B478" s="387" t="s">
        <v>198</v>
      </c>
      <c r="C478" s="388">
        <v>102.0731</v>
      </c>
      <c r="D478" s="388">
        <v>9</v>
      </c>
      <c r="E478" s="389" t="s">
        <v>528</v>
      </c>
      <c r="F478" s="388">
        <v>7.2978672384929002</v>
      </c>
      <c r="G478" s="388">
        <v>7.5000282928065998</v>
      </c>
      <c r="H478" s="387" t="s">
        <v>202</v>
      </c>
      <c r="I478" s="390">
        <v>150000</v>
      </c>
      <c r="J478" s="390">
        <v>300000</v>
      </c>
      <c r="K478" s="390">
        <v>153109.65</v>
      </c>
      <c r="L478" s="392">
        <v>1</v>
      </c>
      <c r="M478" s="274" t="s">
        <v>191</v>
      </c>
      <c r="N478" s="274" t="s">
        <v>191</v>
      </c>
    </row>
    <row r="479" spans="1:14" s="274" customFormat="1" ht="22.8" customHeight="1" x14ac:dyDescent="0.45">
      <c r="A479" s="394" t="s">
        <v>526</v>
      </c>
      <c r="B479" s="387" t="s">
        <v>198</v>
      </c>
      <c r="C479" s="388">
        <v>103.23220000000001</v>
      </c>
      <c r="D479" s="388">
        <v>9</v>
      </c>
      <c r="E479" s="389" t="s">
        <v>529</v>
      </c>
      <c r="F479" s="388">
        <v>7.0133769193248998</v>
      </c>
      <c r="G479" s="388">
        <v>7.1999953929713998</v>
      </c>
      <c r="H479" s="387" t="s">
        <v>202</v>
      </c>
      <c r="I479" s="390">
        <v>10000.200000000001</v>
      </c>
      <c r="J479" s="390">
        <v>14286</v>
      </c>
      <c r="K479" s="390">
        <v>10323.43</v>
      </c>
      <c r="L479" s="392">
        <v>1</v>
      </c>
      <c r="M479" s="274" t="s">
        <v>191</v>
      </c>
      <c r="N479" s="274" t="s">
        <v>191</v>
      </c>
    </row>
    <row r="480" spans="1:14" s="274" customFormat="1" ht="22.8" customHeight="1" x14ac:dyDescent="0.45">
      <c r="A480" s="394" t="s">
        <v>530</v>
      </c>
      <c r="B480" s="387" t="s">
        <v>198</v>
      </c>
      <c r="C480" s="388">
        <v>108.6682</v>
      </c>
      <c r="D480" s="388">
        <v>9.25</v>
      </c>
      <c r="E480" s="389" t="s">
        <v>531</v>
      </c>
      <c r="F480" s="388">
        <v>6.8234219766614999</v>
      </c>
      <c r="G480" s="388">
        <v>7.0000125993270998</v>
      </c>
      <c r="H480" s="387" t="s">
        <v>202</v>
      </c>
      <c r="I480" s="390">
        <v>25650</v>
      </c>
      <c r="J480" s="390">
        <v>30000</v>
      </c>
      <c r="K480" s="390">
        <v>27873.39</v>
      </c>
      <c r="L480" s="392">
        <v>3</v>
      </c>
      <c r="M480" s="274" t="s">
        <v>191</v>
      </c>
      <c r="N480" s="274" t="s">
        <v>191</v>
      </c>
    </row>
    <row r="481" spans="1:14" s="274" customFormat="1" ht="22.8" customHeight="1" x14ac:dyDescent="0.45">
      <c r="A481" s="394" t="s">
        <v>532</v>
      </c>
      <c r="B481" s="387" t="s">
        <v>198</v>
      </c>
      <c r="C481" s="388">
        <v>94.032600000000002</v>
      </c>
      <c r="D481" s="388">
        <v>9</v>
      </c>
      <c r="E481" s="389" t="s">
        <v>346</v>
      </c>
      <c r="F481" s="388">
        <v>11.5</v>
      </c>
      <c r="G481" s="388">
        <v>12.0055112893066</v>
      </c>
      <c r="H481" s="387" t="s">
        <v>202</v>
      </c>
      <c r="I481" s="390">
        <v>1624.11</v>
      </c>
      <c r="J481" s="390">
        <v>1977</v>
      </c>
      <c r="K481" s="390">
        <v>1527.19</v>
      </c>
      <c r="L481" s="392">
        <v>1</v>
      </c>
      <c r="M481" s="274" t="s">
        <v>191</v>
      </c>
      <c r="N481" s="274" t="s">
        <v>191</v>
      </c>
    </row>
    <row r="482" spans="1:14" s="274" customFormat="1" ht="22.8" customHeight="1" x14ac:dyDescent="0.45">
      <c r="A482" s="394" t="s">
        <v>533</v>
      </c>
      <c r="B482" s="387" t="s">
        <v>198</v>
      </c>
      <c r="C482" s="388">
        <v>97.616600000000005</v>
      </c>
      <c r="D482" s="388">
        <v>9</v>
      </c>
      <c r="E482" s="389" t="s">
        <v>534</v>
      </c>
      <c r="F482" s="388">
        <v>11</v>
      </c>
      <c r="G482" s="388">
        <v>11.4621259414062</v>
      </c>
      <c r="H482" s="387" t="s">
        <v>202</v>
      </c>
      <c r="I482" s="390">
        <v>39379.31</v>
      </c>
      <c r="J482" s="390">
        <v>57279</v>
      </c>
      <c r="K482" s="390">
        <v>38440.75</v>
      </c>
      <c r="L482" s="392">
        <v>1</v>
      </c>
      <c r="M482" s="274" t="s">
        <v>191</v>
      </c>
      <c r="N482" s="274" t="s">
        <v>191</v>
      </c>
    </row>
    <row r="483" spans="1:14" s="274" customFormat="1" ht="22.8" customHeight="1" x14ac:dyDescent="0.45">
      <c r="A483" s="394" t="s">
        <v>535</v>
      </c>
      <c r="B483" s="387" t="s">
        <v>198</v>
      </c>
      <c r="C483" s="388">
        <v>93.16</v>
      </c>
      <c r="D483" s="388">
        <v>9</v>
      </c>
      <c r="E483" s="389" t="s">
        <v>536</v>
      </c>
      <c r="F483" s="388">
        <v>12.5</v>
      </c>
      <c r="G483" s="388">
        <v>13.0982398986816</v>
      </c>
      <c r="H483" s="387" t="s">
        <v>202</v>
      </c>
      <c r="I483" s="390">
        <v>233701.65</v>
      </c>
      <c r="J483" s="390">
        <v>239694</v>
      </c>
      <c r="K483" s="390">
        <v>217716.5</v>
      </c>
      <c r="L483" s="392">
        <v>1</v>
      </c>
      <c r="M483" s="274" t="s">
        <v>191</v>
      </c>
      <c r="N483" s="274" t="s">
        <v>191</v>
      </c>
    </row>
    <row r="484" spans="1:14" s="274" customFormat="1" ht="22.8" customHeight="1" x14ac:dyDescent="0.45">
      <c r="A484" s="394" t="s">
        <v>535</v>
      </c>
      <c r="B484" s="387" t="s">
        <v>198</v>
      </c>
      <c r="C484" s="388">
        <v>95.0535</v>
      </c>
      <c r="D484" s="388">
        <v>9</v>
      </c>
      <c r="E484" s="389" t="s">
        <v>488</v>
      </c>
      <c r="F484" s="388">
        <v>11.5</v>
      </c>
      <c r="G484" s="388">
        <v>12.0055112893066</v>
      </c>
      <c r="H484" s="387" t="s">
        <v>202</v>
      </c>
      <c r="I484" s="390">
        <v>99999.9</v>
      </c>
      <c r="J484" s="390">
        <v>102564</v>
      </c>
      <c r="K484" s="390">
        <v>95053.38</v>
      </c>
      <c r="L484" s="392">
        <v>1</v>
      </c>
      <c r="M484" s="274" t="s">
        <v>191</v>
      </c>
      <c r="N484" s="274" t="s">
        <v>191</v>
      </c>
    </row>
    <row r="485" spans="1:14" s="274" customFormat="1" ht="22.8" customHeight="1" x14ac:dyDescent="0.45">
      <c r="A485" s="394" t="s">
        <v>537</v>
      </c>
      <c r="B485" s="387" t="s">
        <v>198</v>
      </c>
      <c r="C485" s="388">
        <v>94.259100000000004</v>
      </c>
      <c r="D485" s="388">
        <v>9</v>
      </c>
      <c r="E485" s="389" t="s">
        <v>538</v>
      </c>
      <c r="F485" s="388">
        <v>12</v>
      </c>
      <c r="G485" s="388">
        <v>12.550881</v>
      </c>
      <c r="H485" s="387" t="s">
        <v>202</v>
      </c>
      <c r="I485" s="390">
        <v>173294.1</v>
      </c>
      <c r="J485" s="390">
        <v>192549</v>
      </c>
      <c r="K485" s="390">
        <v>163345.46</v>
      </c>
      <c r="L485" s="392">
        <v>1</v>
      </c>
      <c r="M485" s="274" t="s">
        <v>191</v>
      </c>
      <c r="N485" s="274" t="s">
        <v>191</v>
      </c>
    </row>
    <row r="486" spans="1:14" s="274" customFormat="1" ht="22.8" customHeight="1" x14ac:dyDescent="0.45">
      <c r="A486" s="394" t="s">
        <v>539</v>
      </c>
      <c r="B486" s="387" t="s">
        <v>198</v>
      </c>
      <c r="C486" s="388">
        <v>94.463399999999993</v>
      </c>
      <c r="D486" s="388">
        <v>9</v>
      </c>
      <c r="E486" s="389" t="s">
        <v>540</v>
      </c>
      <c r="F486" s="388">
        <v>11.75</v>
      </c>
      <c r="G486" s="388">
        <v>12.2779477978667</v>
      </c>
      <c r="H486" s="387" t="s">
        <v>202</v>
      </c>
      <c r="I486" s="390">
        <v>200000.65</v>
      </c>
      <c r="J486" s="390">
        <v>210527</v>
      </c>
      <c r="K486" s="390">
        <v>188927.48</v>
      </c>
      <c r="L486" s="392">
        <v>1</v>
      </c>
      <c r="M486" s="274" t="s">
        <v>191</v>
      </c>
      <c r="N486" s="274" t="s">
        <v>191</v>
      </c>
    </row>
    <row r="487" spans="1:14" s="274" customFormat="1" ht="22.8" customHeight="1" x14ac:dyDescent="0.45">
      <c r="A487" s="394" t="s">
        <v>539</v>
      </c>
      <c r="B487" s="387" t="s">
        <v>198</v>
      </c>
      <c r="C487" s="388">
        <v>96.687600000000003</v>
      </c>
      <c r="D487" s="388">
        <v>9</v>
      </c>
      <c r="E487" s="389" t="s">
        <v>391</v>
      </c>
      <c r="F487" s="388">
        <v>11.75</v>
      </c>
      <c r="G487" s="388">
        <v>12.2779477978667</v>
      </c>
      <c r="H487" s="387" t="s">
        <v>202</v>
      </c>
      <c r="I487" s="390">
        <v>230000.03</v>
      </c>
      <c r="J487" s="390">
        <v>250900</v>
      </c>
      <c r="K487" s="390">
        <v>222381.57</v>
      </c>
      <c r="L487" s="392">
        <v>1</v>
      </c>
      <c r="M487" s="274" t="s">
        <v>191</v>
      </c>
      <c r="N487" s="274" t="s">
        <v>191</v>
      </c>
    </row>
    <row r="488" spans="1:14" s="274" customFormat="1" ht="22.8" customHeight="1" x14ac:dyDescent="0.45">
      <c r="A488" s="394" t="s">
        <v>539</v>
      </c>
      <c r="B488" s="387" t="s">
        <v>198</v>
      </c>
      <c r="C488" s="388">
        <v>96.892600000000002</v>
      </c>
      <c r="D488" s="388">
        <v>9</v>
      </c>
      <c r="E488" s="389" t="s">
        <v>392</v>
      </c>
      <c r="F488" s="388">
        <v>11.5</v>
      </c>
      <c r="G488" s="388">
        <v>12.0055112893066</v>
      </c>
      <c r="H488" s="387" t="s">
        <v>202</v>
      </c>
      <c r="I488" s="390">
        <v>126787.86</v>
      </c>
      <c r="J488" s="390">
        <v>138309</v>
      </c>
      <c r="K488" s="390">
        <v>122848.01</v>
      </c>
      <c r="L488" s="392">
        <v>2</v>
      </c>
      <c r="M488" s="274" t="s">
        <v>191</v>
      </c>
      <c r="N488" s="274" t="s">
        <v>191</v>
      </c>
    </row>
    <row r="489" spans="1:14" s="274" customFormat="1" ht="22.8" customHeight="1" x14ac:dyDescent="0.45">
      <c r="A489" s="394" t="s">
        <v>539</v>
      </c>
      <c r="B489" s="387" t="s">
        <v>198</v>
      </c>
      <c r="C489" s="388">
        <v>96.898399999999995</v>
      </c>
      <c r="D489" s="388">
        <v>9</v>
      </c>
      <c r="E489" s="389" t="s">
        <v>388</v>
      </c>
      <c r="F489" s="388">
        <v>11.5</v>
      </c>
      <c r="G489" s="388">
        <v>12.0055112893066</v>
      </c>
      <c r="H489" s="387" t="s">
        <v>202</v>
      </c>
      <c r="I489" s="390">
        <v>1019705.91</v>
      </c>
      <c r="J489" s="390">
        <v>1112366</v>
      </c>
      <c r="K489" s="390">
        <v>988078.67</v>
      </c>
      <c r="L489" s="392">
        <v>2</v>
      </c>
      <c r="M489" s="274" t="s">
        <v>191</v>
      </c>
      <c r="N489" s="274" t="s">
        <v>191</v>
      </c>
    </row>
    <row r="490" spans="1:14" s="274" customFormat="1" ht="22.8" customHeight="1" x14ac:dyDescent="0.45">
      <c r="A490" s="394" t="s">
        <v>539</v>
      </c>
      <c r="B490" s="387" t="s">
        <v>198</v>
      </c>
      <c r="C490" s="388">
        <v>96.933599999999998</v>
      </c>
      <c r="D490" s="388">
        <v>9</v>
      </c>
      <c r="E490" s="389" t="s">
        <v>256</v>
      </c>
      <c r="F490" s="388">
        <v>11.5</v>
      </c>
      <c r="G490" s="388">
        <v>12.0055112893066</v>
      </c>
      <c r="H490" s="387" t="s">
        <v>202</v>
      </c>
      <c r="I490" s="390">
        <v>184885.56</v>
      </c>
      <c r="J490" s="390">
        <v>201686</v>
      </c>
      <c r="K490" s="390">
        <v>179216.15</v>
      </c>
      <c r="L490" s="392">
        <v>2</v>
      </c>
      <c r="M490" s="274" t="s">
        <v>191</v>
      </c>
      <c r="N490" s="274" t="s">
        <v>191</v>
      </c>
    </row>
    <row r="491" spans="1:14" s="274" customFormat="1" ht="22.8" customHeight="1" x14ac:dyDescent="0.45">
      <c r="A491" s="394" t="s">
        <v>539</v>
      </c>
      <c r="B491" s="387" t="s">
        <v>198</v>
      </c>
      <c r="C491" s="388">
        <v>96.945400000000006</v>
      </c>
      <c r="D491" s="388">
        <v>9</v>
      </c>
      <c r="E491" s="389" t="s">
        <v>541</v>
      </c>
      <c r="F491" s="388">
        <v>11.5</v>
      </c>
      <c r="G491" s="388">
        <v>12.0055112893066</v>
      </c>
      <c r="H491" s="387" t="s">
        <v>202</v>
      </c>
      <c r="I491" s="390">
        <v>36668</v>
      </c>
      <c r="J491" s="390">
        <v>40000</v>
      </c>
      <c r="K491" s="390">
        <v>35547.93</v>
      </c>
      <c r="L491" s="392">
        <v>1</v>
      </c>
      <c r="M491" s="274" t="s">
        <v>191</v>
      </c>
      <c r="N491" s="274" t="s">
        <v>191</v>
      </c>
    </row>
    <row r="492" spans="1:14" s="274" customFormat="1" ht="22.8" customHeight="1" x14ac:dyDescent="0.45">
      <c r="A492" s="394" t="s">
        <v>539</v>
      </c>
      <c r="B492" s="387" t="s">
        <v>198</v>
      </c>
      <c r="C492" s="388">
        <v>96.945400000000006</v>
      </c>
      <c r="D492" s="388">
        <v>9</v>
      </c>
      <c r="E492" s="389" t="s">
        <v>541</v>
      </c>
      <c r="F492" s="388">
        <v>11.5</v>
      </c>
      <c r="G492" s="388">
        <v>12.0055112893066</v>
      </c>
      <c r="H492" s="387" t="s">
        <v>202</v>
      </c>
      <c r="I492" s="390">
        <v>8814.07</v>
      </c>
      <c r="J492" s="390">
        <v>9615</v>
      </c>
      <c r="K492" s="390">
        <v>8544.83</v>
      </c>
      <c r="L492" s="392">
        <v>1</v>
      </c>
      <c r="M492" s="274" t="s">
        <v>191</v>
      </c>
      <c r="N492" s="274" t="s">
        <v>191</v>
      </c>
    </row>
    <row r="493" spans="1:14" s="274" customFormat="1" ht="22.8" customHeight="1" x14ac:dyDescent="0.45">
      <c r="A493" s="394" t="s">
        <v>539</v>
      </c>
      <c r="B493" s="387" t="s">
        <v>198</v>
      </c>
      <c r="C493" s="388">
        <v>96.969099999999997</v>
      </c>
      <c r="D493" s="388">
        <v>9</v>
      </c>
      <c r="E493" s="389" t="s">
        <v>495</v>
      </c>
      <c r="F493" s="388">
        <v>11.5</v>
      </c>
      <c r="G493" s="388">
        <v>12.0055112893066</v>
      </c>
      <c r="H493" s="387" t="s">
        <v>202</v>
      </c>
      <c r="I493" s="390">
        <v>13481.91</v>
      </c>
      <c r="J493" s="390">
        <v>14707</v>
      </c>
      <c r="K493" s="390">
        <v>13073.28</v>
      </c>
      <c r="L493" s="392">
        <v>2</v>
      </c>
      <c r="M493" s="274" t="s">
        <v>191</v>
      </c>
      <c r="N493" s="274" t="s">
        <v>191</v>
      </c>
    </row>
    <row r="494" spans="1:14" s="274" customFormat="1" ht="22.8" customHeight="1" x14ac:dyDescent="0.45">
      <c r="A494" s="394" t="s">
        <v>539</v>
      </c>
      <c r="B494" s="387" t="s">
        <v>198</v>
      </c>
      <c r="C494" s="388">
        <v>97.004900000000006</v>
      </c>
      <c r="D494" s="388">
        <v>9</v>
      </c>
      <c r="E494" s="389" t="s">
        <v>542</v>
      </c>
      <c r="F494" s="388">
        <v>11.5</v>
      </c>
      <c r="G494" s="388">
        <v>12.0055112893066</v>
      </c>
      <c r="H494" s="387" t="s">
        <v>202</v>
      </c>
      <c r="I494" s="390">
        <v>900000.48</v>
      </c>
      <c r="J494" s="390">
        <v>981783</v>
      </c>
      <c r="K494" s="390">
        <v>873044.99</v>
      </c>
      <c r="L494" s="392">
        <v>5</v>
      </c>
      <c r="M494" s="274" t="s">
        <v>191</v>
      </c>
      <c r="N494" s="274" t="s">
        <v>191</v>
      </c>
    </row>
    <row r="495" spans="1:14" s="274" customFormat="1" ht="22.8" customHeight="1" x14ac:dyDescent="0.45">
      <c r="A495" s="394" t="s">
        <v>539</v>
      </c>
      <c r="B495" s="387" t="s">
        <v>198</v>
      </c>
      <c r="C495" s="388">
        <v>97.010999999999996</v>
      </c>
      <c r="D495" s="388">
        <v>9</v>
      </c>
      <c r="E495" s="389" t="s">
        <v>543</v>
      </c>
      <c r="F495" s="388">
        <v>11.5</v>
      </c>
      <c r="G495" s="388">
        <v>12.0055112893066</v>
      </c>
      <c r="H495" s="387" t="s">
        <v>202</v>
      </c>
      <c r="I495" s="390">
        <v>8800.32</v>
      </c>
      <c r="J495" s="390">
        <v>9600</v>
      </c>
      <c r="K495" s="390">
        <v>8537.27</v>
      </c>
      <c r="L495" s="392">
        <v>1</v>
      </c>
      <c r="M495" s="274" t="s">
        <v>191</v>
      </c>
      <c r="N495" s="274" t="s">
        <v>191</v>
      </c>
    </row>
    <row r="496" spans="1:14" s="274" customFormat="1" ht="22.8" customHeight="1" x14ac:dyDescent="0.45">
      <c r="A496" s="394" t="s">
        <v>539</v>
      </c>
      <c r="B496" s="387" t="s">
        <v>198</v>
      </c>
      <c r="C496" s="388">
        <v>97.016400000000004</v>
      </c>
      <c r="D496" s="388">
        <v>9</v>
      </c>
      <c r="E496" s="389" t="s">
        <v>544</v>
      </c>
      <c r="F496" s="388">
        <v>11.505699354464699</v>
      </c>
      <c r="G496" s="388">
        <v>12.011716610065299</v>
      </c>
      <c r="H496" s="387" t="s">
        <v>202</v>
      </c>
      <c r="I496" s="390">
        <v>230000.03</v>
      </c>
      <c r="J496" s="390">
        <v>250900</v>
      </c>
      <c r="K496" s="390">
        <v>223137.75</v>
      </c>
      <c r="L496" s="392">
        <v>1</v>
      </c>
      <c r="M496" s="274" t="s">
        <v>191</v>
      </c>
      <c r="N496" s="274" t="s">
        <v>191</v>
      </c>
    </row>
    <row r="497" spans="1:14" s="274" customFormat="1" ht="22.8" customHeight="1" x14ac:dyDescent="0.45">
      <c r="A497" s="394" t="s">
        <v>539</v>
      </c>
      <c r="B497" s="387" t="s">
        <v>198</v>
      </c>
      <c r="C497" s="388">
        <v>97.022999999999996</v>
      </c>
      <c r="D497" s="388">
        <v>9</v>
      </c>
      <c r="E497" s="389" t="s">
        <v>544</v>
      </c>
      <c r="F497" s="388">
        <v>11.5</v>
      </c>
      <c r="G497" s="388">
        <v>12.0055112893066</v>
      </c>
      <c r="H497" s="387" t="s">
        <v>202</v>
      </c>
      <c r="I497" s="390">
        <v>21849.55</v>
      </c>
      <c r="J497" s="390">
        <v>23835</v>
      </c>
      <c r="K497" s="390">
        <v>21199.09</v>
      </c>
      <c r="L497" s="392">
        <v>2</v>
      </c>
      <c r="M497" s="274" t="s">
        <v>191</v>
      </c>
      <c r="N497" s="274" t="s">
        <v>191</v>
      </c>
    </row>
    <row r="498" spans="1:14" s="274" customFormat="1" ht="22.8" customHeight="1" x14ac:dyDescent="0.45">
      <c r="A498" s="394" t="s">
        <v>539</v>
      </c>
      <c r="B498" s="387" t="s">
        <v>198</v>
      </c>
      <c r="C498" s="388">
        <v>97.0291</v>
      </c>
      <c r="D498" s="388">
        <v>9</v>
      </c>
      <c r="E498" s="389" t="s">
        <v>534</v>
      </c>
      <c r="F498" s="388">
        <v>11.5</v>
      </c>
      <c r="G498" s="388">
        <v>12.0055112893066</v>
      </c>
      <c r="H498" s="387" t="s">
        <v>202</v>
      </c>
      <c r="I498" s="390">
        <v>4037.15</v>
      </c>
      <c r="J498" s="390">
        <v>4404</v>
      </c>
      <c r="K498" s="390">
        <v>3917.21</v>
      </c>
      <c r="L498" s="392">
        <v>1</v>
      </c>
      <c r="M498" s="274" t="s">
        <v>191</v>
      </c>
      <c r="N498" s="274" t="s">
        <v>191</v>
      </c>
    </row>
    <row r="499" spans="1:14" s="274" customFormat="1" ht="22.8" customHeight="1" x14ac:dyDescent="0.45">
      <c r="A499" s="394" t="s">
        <v>545</v>
      </c>
      <c r="B499" s="387" t="s">
        <v>198</v>
      </c>
      <c r="C499" s="388">
        <v>97.944500000000005</v>
      </c>
      <c r="D499" s="388">
        <v>7</v>
      </c>
      <c r="E499" s="389" t="s">
        <v>546</v>
      </c>
      <c r="F499" s="388">
        <v>8</v>
      </c>
      <c r="G499" s="388">
        <v>8.2432159999999008</v>
      </c>
      <c r="H499" s="387" t="s">
        <v>202</v>
      </c>
      <c r="I499" s="390">
        <v>22505</v>
      </c>
      <c r="J499" s="390">
        <v>35000</v>
      </c>
      <c r="K499" s="390">
        <v>22042.400000000001</v>
      </c>
      <c r="L499" s="392">
        <v>1</v>
      </c>
      <c r="M499" s="274" t="s">
        <v>191</v>
      </c>
      <c r="N499" s="274" t="s">
        <v>191</v>
      </c>
    </row>
    <row r="500" spans="1:14" s="274" customFormat="1" ht="22.8" customHeight="1" x14ac:dyDescent="0.45">
      <c r="A500" s="394" t="s">
        <v>545</v>
      </c>
      <c r="B500" s="387" t="s">
        <v>198</v>
      </c>
      <c r="C500" s="388">
        <v>99.994399999999999</v>
      </c>
      <c r="D500" s="388">
        <v>9</v>
      </c>
      <c r="E500" s="389" t="s">
        <v>547</v>
      </c>
      <c r="F500" s="388">
        <v>9</v>
      </c>
      <c r="G500" s="388">
        <v>9.3083318789062002</v>
      </c>
      <c r="H500" s="387" t="s">
        <v>202</v>
      </c>
      <c r="I500" s="390">
        <v>3250</v>
      </c>
      <c r="J500" s="390">
        <v>10000</v>
      </c>
      <c r="K500" s="390">
        <v>3249.82</v>
      </c>
      <c r="L500" s="392">
        <v>1</v>
      </c>
      <c r="M500" s="274" t="s">
        <v>191</v>
      </c>
      <c r="N500" s="274" t="s">
        <v>191</v>
      </c>
    </row>
    <row r="501" spans="1:14" s="274" customFormat="1" ht="22.8" customHeight="1" x14ac:dyDescent="0.45">
      <c r="A501" s="394" t="s">
        <v>545</v>
      </c>
      <c r="B501" s="387" t="s">
        <v>198</v>
      </c>
      <c r="C501" s="388">
        <v>99.994799999999998</v>
      </c>
      <c r="D501" s="388">
        <v>8.25</v>
      </c>
      <c r="E501" s="389" t="s">
        <v>548</v>
      </c>
      <c r="F501" s="388">
        <v>8.25</v>
      </c>
      <c r="G501" s="388">
        <v>8.5087619433745001</v>
      </c>
      <c r="H501" s="387" t="s">
        <v>202</v>
      </c>
      <c r="I501" s="390">
        <v>23149.99</v>
      </c>
      <c r="J501" s="390">
        <v>43198.33</v>
      </c>
      <c r="K501" s="390">
        <v>23148.77</v>
      </c>
      <c r="L501" s="392">
        <v>1</v>
      </c>
      <c r="M501" s="274" t="s">
        <v>191</v>
      </c>
      <c r="N501" s="274" t="s">
        <v>191</v>
      </c>
    </row>
    <row r="502" spans="1:14" s="274" customFormat="1" ht="22.8" customHeight="1" x14ac:dyDescent="0.45">
      <c r="A502" s="394" t="s">
        <v>549</v>
      </c>
      <c r="B502" s="387" t="s">
        <v>198</v>
      </c>
      <c r="C502" s="388">
        <v>99.871600000000001</v>
      </c>
      <c r="D502" s="388">
        <v>8.75</v>
      </c>
      <c r="E502" s="389" t="s">
        <v>489</v>
      </c>
      <c r="F502" s="388">
        <v>8.8436000000000003</v>
      </c>
      <c r="G502" s="388">
        <v>9.1412314432908008</v>
      </c>
      <c r="H502" s="387" t="s">
        <v>202</v>
      </c>
      <c r="I502" s="390">
        <v>10112.5</v>
      </c>
      <c r="J502" s="390">
        <v>20225</v>
      </c>
      <c r="K502" s="390">
        <v>10099.51</v>
      </c>
      <c r="L502" s="392">
        <v>1</v>
      </c>
      <c r="M502" s="274" t="s">
        <v>191</v>
      </c>
      <c r="N502" s="274" t="s">
        <v>191</v>
      </c>
    </row>
    <row r="503" spans="1:14" s="274" customFormat="1" ht="22.8" customHeight="1" x14ac:dyDescent="0.45">
      <c r="A503" s="394" t="s">
        <v>549</v>
      </c>
      <c r="B503" s="387" t="s">
        <v>198</v>
      </c>
      <c r="C503" s="388">
        <v>100.10469999999999</v>
      </c>
      <c r="D503" s="388">
        <v>8.75</v>
      </c>
      <c r="E503" s="389" t="s">
        <v>550</v>
      </c>
      <c r="F503" s="388">
        <v>8.6715999999999998</v>
      </c>
      <c r="G503" s="388">
        <v>8.9576849828817995</v>
      </c>
      <c r="H503" s="387" t="s">
        <v>202</v>
      </c>
      <c r="I503" s="390">
        <v>42555</v>
      </c>
      <c r="J503" s="390">
        <v>85110</v>
      </c>
      <c r="K503" s="390">
        <v>42599.55</v>
      </c>
      <c r="L503" s="392">
        <v>1</v>
      </c>
      <c r="M503" s="274" t="s">
        <v>191</v>
      </c>
      <c r="N503" s="274" t="s">
        <v>191</v>
      </c>
    </row>
    <row r="504" spans="1:14" s="275" customFormat="1" ht="22.8" customHeight="1" x14ac:dyDescent="0.45">
      <c r="A504" s="393" t="s">
        <v>191</v>
      </c>
      <c r="B504" s="383" t="s">
        <v>191</v>
      </c>
      <c r="C504" s="384" t="s">
        <v>191</v>
      </c>
      <c r="D504" s="384" t="s">
        <v>191</v>
      </c>
      <c r="E504" s="385" t="s">
        <v>191</v>
      </c>
      <c r="F504" s="384" t="s">
        <v>191</v>
      </c>
      <c r="G504" s="384" t="s">
        <v>191</v>
      </c>
      <c r="H504" s="383" t="s">
        <v>191</v>
      </c>
      <c r="I504" s="386">
        <v>17311775.969999999</v>
      </c>
      <c r="J504" s="386">
        <v>19326579.34</v>
      </c>
      <c r="K504" s="386">
        <v>16783239.789999999</v>
      </c>
      <c r="L504" s="391">
        <v>130</v>
      </c>
      <c r="M504" s="275" t="s">
        <v>191</v>
      </c>
      <c r="N504" s="275" t="s">
        <v>191</v>
      </c>
    </row>
    <row r="505" spans="1:14" s="275" customFormat="1" ht="22.8" customHeight="1" x14ac:dyDescent="0.45">
      <c r="A505" s="393" t="s">
        <v>137</v>
      </c>
      <c r="B505" s="383" t="s">
        <v>191</v>
      </c>
      <c r="C505" s="384" t="s">
        <v>191</v>
      </c>
      <c r="D505" s="384" t="s">
        <v>191</v>
      </c>
      <c r="E505" s="385" t="s">
        <v>191</v>
      </c>
      <c r="F505" s="384" t="s">
        <v>191</v>
      </c>
      <c r="G505" s="384" t="s">
        <v>191</v>
      </c>
      <c r="H505" s="383" t="s">
        <v>191</v>
      </c>
      <c r="I505" s="386" t="s">
        <v>191</v>
      </c>
      <c r="J505" s="386" t="s">
        <v>191</v>
      </c>
      <c r="K505" s="386" t="s">
        <v>191</v>
      </c>
      <c r="L505" s="391" t="s">
        <v>191</v>
      </c>
      <c r="M505" s="275" t="s">
        <v>191</v>
      </c>
      <c r="N505" s="275" t="s">
        <v>191</v>
      </c>
    </row>
    <row r="506" spans="1:14" s="274" customFormat="1" ht="22.8" customHeight="1" x14ac:dyDescent="0.45">
      <c r="A506" s="394" t="s">
        <v>420</v>
      </c>
      <c r="B506" s="387" t="s">
        <v>198</v>
      </c>
      <c r="C506" s="388">
        <v>97.453699999999998</v>
      </c>
      <c r="D506" s="388">
        <v>10.77</v>
      </c>
      <c r="E506" s="389" t="s">
        <v>551</v>
      </c>
      <c r="F506" s="388">
        <v>12.5</v>
      </c>
      <c r="G506" s="388">
        <v>12.890625</v>
      </c>
      <c r="H506" s="387" t="s">
        <v>202</v>
      </c>
      <c r="I506" s="390">
        <v>30000</v>
      </c>
      <c r="J506" s="390">
        <v>30000</v>
      </c>
      <c r="K506" s="390">
        <v>29236.12</v>
      </c>
      <c r="L506" s="392">
        <v>1</v>
      </c>
      <c r="M506" s="274" t="s">
        <v>191</v>
      </c>
      <c r="N506" s="274" t="s">
        <v>191</v>
      </c>
    </row>
    <row r="507" spans="1:14" s="275" customFormat="1" ht="22.8" customHeight="1" x14ac:dyDescent="0.45">
      <c r="A507" s="393" t="s">
        <v>191</v>
      </c>
      <c r="B507" s="383" t="s">
        <v>191</v>
      </c>
      <c r="C507" s="384" t="s">
        <v>191</v>
      </c>
      <c r="D507" s="384" t="s">
        <v>191</v>
      </c>
      <c r="E507" s="385" t="s">
        <v>191</v>
      </c>
      <c r="F507" s="384" t="s">
        <v>191</v>
      </c>
      <c r="G507" s="384" t="s">
        <v>191</v>
      </c>
      <c r="H507" s="383" t="s">
        <v>191</v>
      </c>
      <c r="I507" s="386">
        <v>30000</v>
      </c>
      <c r="J507" s="386">
        <v>30000</v>
      </c>
      <c r="K507" s="386">
        <v>29236.12</v>
      </c>
      <c r="L507" s="391">
        <v>1</v>
      </c>
      <c r="M507" s="275" t="s">
        <v>191</v>
      </c>
      <c r="N507" s="275" t="s">
        <v>191</v>
      </c>
    </row>
    <row r="508" spans="1:14" s="275" customFormat="1" ht="22.8" customHeight="1" x14ac:dyDescent="0.45">
      <c r="A508" s="393" t="s">
        <v>120</v>
      </c>
      <c r="B508" s="383" t="s">
        <v>191</v>
      </c>
      <c r="C508" s="384" t="s">
        <v>191</v>
      </c>
      <c r="D508" s="384" t="s">
        <v>191</v>
      </c>
      <c r="E508" s="385" t="s">
        <v>191</v>
      </c>
      <c r="F508" s="384" t="s">
        <v>191</v>
      </c>
      <c r="G508" s="384" t="s">
        <v>191</v>
      </c>
      <c r="H508" s="383" t="s">
        <v>191</v>
      </c>
      <c r="I508" s="386" t="s">
        <v>191</v>
      </c>
      <c r="J508" s="386" t="s">
        <v>191</v>
      </c>
      <c r="K508" s="386" t="s">
        <v>191</v>
      </c>
      <c r="L508" s="391" t="s">
        <v>191</v>
      </c>
      <c r="M508" s="275" t="s">
        <v>191</v>
      </c>
      <c r="N508" s="275" t="s">
        <v>191</v>
      </c>
    </row>
    <row r="509" spans="1:14" s="274" customFormat="1" ht="22.8" customHeight="1" x14ac:dyDescent="0.45">
      <c r="A509" s="394" t="s">
        <v>552</v>
      </c>
      <c r="B509" s="387" t="s">
        <v>198</v>
      </c>
      <c r="C509" s="388">
        <v>91.173299999999998</v>
      </c>
      <c r="D509" s="388">
        <v>9.18</v>
      </c>
      <c r="E509" s="389" t="s">
        <v>553</v>
      </c>
      <c r="F509" s="388">
        <v>11.75</v>
      </c>
      <c r="G509" s="388">
        <v>12.09515625</v>
      </c>
      <c r="H509" s="387" t="s">
        <v>202</v>
      </c>
      <c r="I509" s="390">
        <v>214000</v>
      </c>
      <c r="J509" s="390">
        <v>214000</v>
      </c>
      <c r="K509" s="390">
        <v>195110.89</v>
      </c>
      <c r="L509" s="392">
        <v>2</v>
      </c>
      <c r="M509" s="274" t="s">
        <v>191</v>
      </c>
      <c r="N509" s="274" t="s">
        <v>191</v>
      </c>
    </row>
    <row r="510" spans="1:14" s="274" customFormat="1" ht="22.8" customHeight="1" x14ac:dyDescent="0.45">
      <c r="A510" s="394" t="s">
        <v>552</v>
      </c>
      <c r="B510" s="387" t="s">
        <v>198</v>
      </c>
      <c r="C510" s="388">
        <v>92.751900000000006</v>
      </c>
      <c r="D510" s="388">
        <v>9.18</v>
      </c>
      <c r="E510" s="389" t="s">
        <v>554</v>
      </c>
      <c r="F510" s="388">
        <v>11.75</v>
      </c>
      <c r="G510" s="388">
        <v>12.09515625</v>
      </c>
      <c r="H510" s="387" t="s">
        <v>202</v>
      </c>
      <c r="I510" s="390">
        <v>833000</v>
      </c>
      <c r="J510" s="390">
        <v>833000</v>
      </c>
      <c r="K510" s="390">
        <v>772623.16</v>
      </c>
      <c r="L510" s="392">
        <v>2</v>
      </c>
      <c r="M510" s="274" t="s">
        <v>191</v>
      </c>
      <c r="N510" s="274" t="s">
        <v>191</v>
      </c>
    </row>
    <row r="511" spans="1:14" s="274" customFormat="1" ht="22.8" customHeight="1" x14ac:dyDescent="0.45">
      <c r="A511" s="394" t="s">
        <v>555</v>
      </c>
      <c r="B511" s="387" t="s">
        <v>198</v>
      </c>
      <c r="C511" s="388">
        <v>100.10769999999999</v>
      </c>
      <c r="D511" s="388">
        <v>7.1</v>
      </c>
      <c r="E511" s="389" t="s">
        <v>544</v>
      </c>
      <c r="F511" s="388">
        <v>7.05</v>
      </c>
      <c r="G511" s="388">
        <v>7.17425625</v>
      </c>
      <c r="H511" s="387" t="s">
        <v>202</v>
      </c>
      <c r="I511" s="390">
        <v>100000</v>
      </c>
      <c r="J511" s="390">
        <v>100000</v>
      </c>
      <c r="K511" s="390">
        <v>100107.66</v>
      </c>
      <c r="L511" s="392">
        <v>1</v>
      </c>
      <c r="M511" s="274" t="s">
        <v>191</v>
      </c>
      <c r="N511" s="274" t="s">
        <v>191</v>
      </c>
    </row>
    <row r="512" spans="1:14" s="274" customFormat="1" ht="22.8" customHeight="1" x14ac:dyDescent="0.45">
      <c r="A512" s="394" t="s">
        <v>555</v>
      </c>
      <c r="B512" s="387" t="s">
        <v>198</v>
      </c>
      <c r="C512" s="388">
        <v>100.1127</v>
      </c>
      <c r="D512" s="388">
        <v>6.8</v>
      </c>
      <c r="E512" s="389" t="s">
        <v>556</v>
      </c>
      <c r="F512" s="388">
        <v>6.75</v>
      </c>
      <c r="G512" s="388">
        <v>6.8639062499999</v>
      </c>
      <c r="H512" s="387" t="s">
        <v>202</v>
      </c>
      <c r="I512" s="390">
        <v>121380</v>
      </c>
      <c r="J512" s="390">
        <v>121380</v>
      </c>
      <c r="K512" s="390">
        <v>121516.79</v>
      </c>
      <c r="L512" s="392">
        <v>1</v>
      </c>
      <c r="M512" s="274" t="s">
        <v>191</v>
      </c>
      <c r="N512" s="274" t="s">
        <v>191</v>
      </c>
    </row>
    <row r="513" spans="1:14" s="274" customFormat="1" ht="22.8" customHeight="1" x14ac:dyDescent="0.45">
      <c r="A513" s="394" t="s">
        <v>555</v>
      </c>
      <c r="B513" s="387" t="s">
        <v>198</v>
      </c>
      <c r="C513" s="388">
        <v>100.12779999999999</v>
      </c>
      <c r="D513" s="388">
        <v>7.1</v>
      </c>
      <c r="E513" s="389" t="s">
        <v>557</v>
      </c>
      <c r="F513" s="388">
        <v>7.05</v>
      </c>
      <c r="G513" s="388">
        <v>7.17425625</v>
      </c>
      <c r="H513" s="387" t="s">
        <v>202</v>
      </c>
      <c r="I513" s="390">
        <v>100000</v>
      </c>
      <c r="J513" s="390">
        <v>100000</v>
      </c>
      <c r="K513" s="390">
        <v>100127.85</v>
      </c>
      <c r="L513" s="392">
        <v>1</v>
      </c>
      <c r="M513" s="274" t="s">
        <v>191</v>
      </c>
      <c r="N513" s="274" t="s">
        <v>191</v>
      </c>
    </row>
    <row r="514" spans="1:14" s="275" customFormat="1" ht="22.8" customHeight="1" x14ac:dyDescent="0.45">
      <c r="A514" s="394" t="s">
        <v>555</v>
      </c>
      <c r="B514" s="387" t="s">
        <v>198</v>
      </c>
      <c r="C514" s="388">
        <v>100.1474</v>
      </c>
      <c r="D514" s="388">
        <v>7.1</v>
      </c>
      <c r="E514" s="389" t="s">
        <v>558</v>
      </c>
      <c r="F514" s="388">
        <v>7.05</v>
      </c>
      <c r="G514" s="388">
        <v>7.17425625</v>
      </c>
      <c r="H514" s="387" t="s">
        <v>202</v>
      </c>
      <c r="I514" s="390">
        <v>100000</v>
      </c>
      <c r="J514" s="390">
        <v>100000</v>
      </c>
      <c r="K514" s="390">
        <v>100147.35</v>
      </c>
      <c r="L514" s="392">
        <v>1</v>
      </c>
      <c r="M514" s="275" t="s">
        <v>191</v>
      </c>
      <c r="N514" s="275" t="s">
        <v>191</v>
      </c>
    </row>
    <row r="515" spans="1:14" s="275" customFormat="1" ht="22.8" customHeight="1" x14ac:dyDescent="0.45">
      <c r="A515" s="394" t="s">
        <v>555</v>
      </c>
      <c r="B515" s="387" t="s">
        <v>198</v>
      </c>
      <c r="C515" s="388">
        <v>100.1662</v>
      </c>
      <c r="D515" s="388">
        <v>7.1</v>
      </c>
      <c r="E515" s="389" t="s">
        <v>559</v>
      </c>
      <c r="F515" s="388">
        <v>7.05</v>
      </c>
      <c r="G515" s="388">
        <v>7.17425625</v>
      </c>
      <c r="H515" s="387" t="s">
        <v>202</v>
      </c>
      <c r="I515" s="390">
        <v>100000</v>
      </c>
      <c r="J515" s="390">
        <v>100000</v>
      </c>
      <c r="K515" s="390">
        <v>100166.19</v>
      </c>
      <c r="L515" s="392">
        <v>1</v>
      </c>
      <c r="M515" s="275" t="s">
        <v>191</v>
      </c>
      <c r="N515" s="275" t="s">
        <v>191</v>
      </c>
    </row>
    <row r="516" spans="1:14" s="274" customFormat="1" ht="22.8" customHeight="1" x14ac:dyDescent="0.45">
      <c r="A516" s="394" t="s">
        <v>560</v>
      </c>
      <c r="B516" s="387" t="s">
        <v>198</v>
      </c>
      <c r="C516" s="388">
        <v>97.090100000000007</v>
      </c>
      <c r="D516" s="388">
        <v>9</v>
      </c>
      <c r="E516" s="389" t="s">
        <v>561</v>
      </c>
      <c r="F516" s="388">
        <v>11</v>
      </c>
      <c r="G516" s="388">
        <v>11.4621259414062</v>
      </c>
      <c r="H516" s="387" t="s">
        <v>202</v>
      </c>
      <c r="I516" s="390">
        <v>60000</v>
      </c>
      <c r="J516" s="390">
        <v>60000</v>
      </c>
      <c r="K516" s="390">
        <v>58254.05</v>
      </c>
      <c r="L516" s="392">
        <v>4</v>
      </c>
      <c r="M516" s="274" t="s">
        <v>191</v>
      </c>
      <c r="N516" s="274" t="s">
        <v>191</v>
      </c>
    </row>
    <row r="517" spans="1:14" s="274" customFormat="1" ht="22.8" customHeight="1" x14ac:dyDescent="0.45">
      <c r="A517" s="394" t="s">
        <v>562</v>
      </c>
      <c r="B517" s="387" t="s">
        <v>198</v>
      </c>
      <c r="C517" s="388">
        <v>99.3215</v>
      </c>
      <c r="D517" s="388">
        <v>11.5</v>
      </c>
      <c r="E517" s="389" t="s">
        <v>563</v>
      </c>
      <c r="F517" s="388">
        <v>12.75</v>
      </c>
      <c r="G517" s="388">
        <v>13.3726668029938</v>
      </c>
      <c r="H517" s="387" t="s">
        <v>202</v>
      </c>
      <c r="I517" s="390">
        <v>8330</v>
      </c>
      <c r="J517" s="390">
        <v>8330</v>
      </c>
      <c r="K517" s="390">
        <v>8273.48</v>
      </c>
      <c r="L517" s="392">
        <v>1</v>
      </c>
      <c r="M517" s="274" t="s">
        <v>191</v>
      </c>
      <c r="N517" s="274" t="s">
        <v>191</v>
      </c>
    </row>
    <row r="518" spans="1:14" s="274" customFormat="1" ht="22.8" customHeight="1" x14ac:dyDescent="0.45">
      <c r="A518" s="394" t="s">
        <v>562</v>
      </c>
      <c r="B518" s="387" t="s">
        <v>198</v>
      </c>
      <c r="C518" s="388">
        <v>99.688400000000001</v>
      </c>
      <c r="D518" s="388">
        <v>11.5</v>
      </c>
      <c r="E518" s="389" t="s">
        <v>451</v>
      </c>
      <c r="F518" s="388">
        <v>12.5</v>
      </c>
      <c r="G518" s="388">
        <v>13.0982398986816</v>
      </c>
      <c r="H518" s="387" t="s">
        <v>202</v>
      </c>
      <c r="I518" s="390">
        <v>8330</v>
      </c>
      <c r="J518" s="390">
        <v>8330</v>
      </c>
      <c r="K518" s="390">
        <v>8304.0400000000009</v>
      </c>
      <c r="L518" s="392">
        <v>1</v>
      </c>
      <c r="M518" s="274" t="s">
        <v>191</v>
      </c>
      <c r="N518" s="274" t="s">
        <v>191</v>
      </c>
    </row>
    <row r="519" spans="1:14" s="274" customFormat="1" ht="22.8" customHeight="1" x14ac:dyDescent="0.45">
      <c r="A519" s="394" t="s">
        <v>562</v>
      </c>
      <c r="B519" s="387" t="s">
        <v>198</v>
      </c>
      <c r="C519" s="388">
        <v>99.928899999999999</v>
      </c>
      <c r="D519" s="388">
        <v>11.5</v>
      </c>
      <c r="E519" s="389" t="s">
        <v>303</v>
      </c>
      <c r="F519" s="388">
        <v>12.5</v>
      </c>
      <c r="G519" s="388">
        <v>13.0982398986816</v>
      </c>
      <c r="H519" s="387" t="s">
        <v>202</v>
      </c>
      <c r="I519" s="390">
        <v>8330</v>
      </c>
      <c r="J519" s="390">
        <v>8330</v>
      </c>
      <c r="K519" s="390">
        <v>8324.08</v>
      </c>
      <c r="L519" s="392">
        <v>1</v>
      </c>
      <c r="M519" s="274" t="s">
        <v>191</v>
      </c>
      <c r="N519" s="274" t="s">
        <v>191</v>
      </c>
    </row>
    <row r="520" spans="1:14" s="274" customFormat="1" ht="22.8" customHeight="1" x14ac:dyDescent="0.45">
      <c r="A520" s="394" t="s">
        <v>486</v>
      </c>
      <c r="B520" s="387" t="s">
        <v>198</v>
      </c>
      <c r="C520" s="388">
        <v>96.743300000000005</v>
      </c>
      <c r="D520" s="388">
        <v>9</v>
      </c>
      <c r="E520" s="389" t="s">
        <v>564</v>
      </c>
      <c r="F520" s="388">
        <v>12</v>
      </c>
      <c r="G520" s="388">
        <v>12.550881</v>
      </c>
      <c r="H520" s="387" t="s">
        <v>202</v>
      </c>
      <c r="I520" s="390">
        <v>15303.5</v>
      </c>
      <c r="J520" s="390">
        <v>15303.5</v>
      </c>
      <c r="K520" s="390">
        <v>14805.12</v>
      </c>
      <c r="L520" s="392">
        <v>1</v>
      </c>
      <c r="M520" s="274" t="s">
        <v>191</v>
      </c>
      <c r="N520" s="274" t="s">
        <v>191</v>
      </c>
    </row>
    <row r="521" spans="1:14" s="274" customFormat="1" ht="22.8" customHeight="1" x14ac:dyDescent="0.45">
      <c r="A521" s="394" t="s">
        <v>486</v>
      </c>
      <c r="B521" s="387" t="s">
        <v>198</v>
      </c>
      <c r="C521" s="388">
        <v>97.384100000000004</v>
      </c>
      <c r="D521" s="388">
        <v>9</v>
      </c>
      <c r="E521" s="389" t="s">
        <v>491</v>
      </c>
      <c r="F521" s="388">
        <v>11</v>
      </c>
      <c r="G521" s="388">
        <v>11.4621259414062</v>
      </c>
      <c r="H521" s="387" t="s">
        <v>202</v>
      </c>
      <c r="I521" s="390">
        <v>18982</v>
      </c>
      <c r="J521" s="390">
        <v>18982</v>
      </c>
      <c r="K521" s="390">
        <v>18485.45</v>
      </c>
      <c r="L521" s="392">
        <v>1</v>
      </c>
      <c r="M521" s="274" t="s">
        <v>191</v>
      </c>
      <c r="N521" s="274" t="s">
        <v>191</v>
      </c>
    </row>
    <row r="522" spans="1:14" s="274" customFormat="1" ht="22.8" customHeight="1" x14ac:dyDescent="0.45">
      <c r="A522" s="394" t="s">
        <v>268</v>
      </c>
      <c r="B522" s="387" t="s">
        <v>198</v>
      </c>
      <c r="C522" s="388">
        <v>95.913200000000003</v>
      </c>
      <c r="D522" s="388">
        <v>10</v>
      </c>
      <c r="E522" s="389" t="s">
        <v>565</v>
      </c>
      <c r="F522" s="388">
        <v>13</v>
      </c>
      <c r="G522" s="388">
        <v>13.647592816406201</v>
      </c>
      <c r="H522" s="387" t="s">
        <v>202</v>
      </c>
      <c r="I522" s="390">
        <v>33596</v>
      </c>
      <c r="J522" s="390">
        <v>33596</v>
      </c>
      <c r="K522" s="390">
        <v>32223.01</v>
      </c>
      <c r="L522" s="392">
        <v>1</v>
      </c>
      <c r="M522" s="274" t="s">
        <v>191</v>
      </c>
      <c r="N522" s="274" t="s">
        <v>191</v>
      </c>
    </row>
    <row r="523" spans="1:14" s="274" customFormat="1" ht="22.8" customHeight="1" x14ac:dyDescent="0.45">
      <c r="A523" s="394" t="s">
        <v>268</v>
      </c>
      <c r="B523" s="387" t="s">
        <v>198</v>
      </c>
      <c r="C523" s="388">
        <v>96.596199999999996</v>
      </c>
      <c r="D523" s="388">
        <v>10</v>
      </c>
      <c r="E523" s="389" t="s">
        <v>566</v>
      </c>
      <c r="F523" s="388">
        <v>13</v>
      </c>
      <c r="G523" s="388">
        <v>13.647592816406201</v>
      </c>
      <c r="H523" s="387" t="s">
        <v>202</v>
      </c>
      <c r="I523" s="390">
        <v>6022.68</v>
      </c>
      <c r="J523" s="390">
        <v>6022.68</v>
      </c>
      <c r="K523" s="390">
        <v>5817.68</v>
      </c>
      <c r="L523" s="392">
        <v>1</v>
      </c>
      <c r="M523" s="274" t="s">
        <v>191</v>
      </c>
      <c r="N523" s="274" t="s">
        <v>191</v>
      </c>
    </row>
    <row r="524" spans="1:14" s="274" customFormat="1" ht="22.8" customHeight="1" x14ac:dyDescent="0.45">
      <c r="A524" s="394" t="s">
        <v>268</v>
      </c>
      <c r="B524" s="387" t="s">
        <v>198</v>
      </c>
      <c r="C524" s="388">
        <v>97.235500000000002</v>
      </c>
      <c r="D524" s="388">
        <v>10</v>
      </c>
      <c r="E524" s="389" t="s">
        <v>245</v>
      </c>
      <c r="F524" s="388">
        <v>13</v>
      </c>
      <c r="G524" s="388">
        <v>13.647592816406201</v>
      </c>
      <c r="H524" s="387" t="s">
        <v>202</v>
      </c>
      <c r="I524" s="390">
        <v>7236</v>
      </c>
      <c r="J524" s="390">
        <v>7236</v>
      </c>
      <c r="K524" s="390">
        <v>7035.96</v>
      </c>
      <c r="L524" s="392">
        <v>1</v>
      </c>
      <c r="M524" s="274" t="s">
        <v>191</v>
      </c>
      <c r="N524" s="274" t="s">
        <v>191</v>
      </c>
    </row>
    <row r="525" spans="1:14" s="274" customFormat="1" ht="22.8" customHeight="1" x14ac:dyDescent="0.45">
      <c r="A525" s="394" t="s">
        <v>567</v>
      </c>
      <c r="B525" s="387" t="s">
        <v>198</v>
      </c>
      <c r="C525" s="388">
        <v>93.299700000000001</v>
      </c>
      <c r="D525" s="388">
        <v>9</v>
      </c>
      <c r="E525" s="389" t="s">
        <v>568</v>
      </c>
      <c r="F525" s="388">
        <v>11.5</v>
      </c>
      <c r="G525" s="388">
        <v>12.0055112893066</v>
      </c>
      <c r="H525" s="387" t="s">
        <v>202</v>
      </c>
      <c r="I525" s="390">
        <v>6444</v>
      </c>
      <c r="J525" s="390">
        <v>6444</v>
      </c>
      <c r="K525" s="390">
        <v>6012.23</v>
      </c>
      <c r="L525" s="392">
        <v>1</v>
      </c>
      <c r="M525" s="274" t="s">
        <v>191</v>
      </c>
      <c r="N525" s="274" t="s">
        <v>191</v>
      </c>
    </row>
    <row r="526" spans="1:14" s="274" customFormat="1" ht="22.8" customHeight="1" x14ac:dyDescent="0.45">
      <c r="A526" s="394" t="s">
        <v>569</v>
      </c>
      <c r="B526" s="387" t="s">
        <v>198</v>
      </c>
      <c r="C526" s="388">
        <v>91.4833</v>
      </c>
      <c r="D526" s="388">
        <v>8.5</v>
      </c>
      <c r="E526" s="389" t="s">
        <v>570</v>
      </c>
      <c r="F526" s="388">
        <v>14.2499</v>
      </c>
      <c r="G526" s="388">
        <v>15.029619627975499</v>
      </c>
      <c r="H526" s="387" t="s">
        <v>202</v>
      </c>
      <c r="I526" s="390">
        <v>50000</v>
      </c>
      <c r="J526" s="390">
        <v>50000</v>
      </c>
      <c r="K526" s="390">
        <v>45741.66</v>
      </c>
      <c r="L526" s="392">
        <v>1</v>
      </c>
      <c r="M526" s="274" t="s">
        <v>191</v>
      </c>
      <c r="N526" s="274" t="s">
        <v>191</v>
      </c>
    </row>
    <row r="527" spans="1:14" s="274" customFormat="1" ht="22.8" customHeight="1" x14ac:dyDescent="0.45">
      <c r="A527" s="394" t="s">
        <v>571</v>
      </c>
      <c r="B527" s="387" t="s">
        <v>198</v>
      </c>
      <c r="C527" s="388">
        <v>99.946100000000001</v>
      </c>
      <c r="D527" s="388">
        <v>7.75</v>
      </c>
      <c r="E527" s="389" t="s">
        <v>572</v>
      </c>
      <c r="F527" s="388">
        <v>7.8</v>
      </c>
      <c r="G527" s="388">
        <v>8.0311304090062006</v>
      </c>
      <c r="H527" s="387" t="s">
        <v>202</v>
      </c>
      <c r="I527" s="390">
        <v>124950</v>
      </c>
      <c r="J527" s="390">
        <v>124950</v>
      </c>
      <c r="K527" s="390">
        <v>124882.64</v>
      </c>
      <c r="L527" s="392">
        <v>1</v>
      </c>
      <c r="M527" s="274" t="s">
        <v>191</v>
      </c>
      <c r="N527" s="274" t="s">
        <v>191</v>
      </c>
    </row>
    <row r="528" spans="1:14" s="274" customFormat="1" ht="22.8" customHeight="1" x14ac:dyDescent="0.45">
      <c r="A528" s="394" t="s">
        <v>571</v>
      </c>
      <c r="B528" s="387" t="s">
        <v>198</v>
      </c>
      <c r="C528" s="388">
        <v>100.04219999999999</v>
      </c>
      <c r="D528" s="388">
        <v>7.75</v>
      </c>
      <c r="E528" s="389" t="s">
        <v>573</v>
      </c>
      <c r="F528" s="388">
        <v>7</v>
      </c>
      <c r="G528" s="388">
        <v>7.1859031289062001</v>
      </c>
      <c r="H528" s="387" t="s">
        <v>202</v>
      </c>
      <c r="I528" s="390">
        <v>124950</v>
      </c>
      <c r="J528" s="390">
        <v>124950</v>
      </c>
      <c r="K528" s="390">
        <v>125002.77</v>
      </c>
      <c r="L528" s="392">
        <v>1</v>
      </c>
      <c r="M528" s="274" t="s">
        <v>191</v>
      </c>
      <c r="N528" s="274" t="s">
        <v>191</v>
      </c>
    </row>
    <row r="529" spans="1:14" s="275" customFormat="1" ht="22.8" customHeight="1" x14ac:dyDescent="0.45">
      <c r="A529" s="393" t="s">
        <v>191</v>
      </c>
      <c r="B529" s="383" t="s">
        <v>191</v>
      </c>
      <c r="C529" s="384" t="s">
        <v>191</v>
      </c>
      <c r="D529" s="384" t="s">
        <v>191</v>
      </c>
      <c r="E529" s="385" t="s">
        <v>191</v>
      </c>
      <c r="F529" s="384" t="s">
        <v>191</v>
      </c>
      <c r="G529" s="384" t="s">
        <v>191</v>
      </c>
      <c r="H529" s="383" t="s">
        <v>191</v>
      </c>
      <c r="I529" s="386">
        <v>2040854.18</v>
      </c>
      <c r="J529" s="386">
        <v>2040854.18</v>
      </c>
      <c r="K529" s="386">
        <v>1952962.06</v>
      </c>
      <c r="L529" s="391">
        <v>25</v>
      </c>
      <c r="M529" s="275" t="s">
        <v>191</v>
      </c>
      <c r="N529" s="275" t="s">
        <v>191</v>
      </c>
    </row>
    <row r="530" spans="1:14" s="275" customFormat="1" ht="22.8" customHeight="1" x14ac:dyDescent="0.45">
      <c r="A530" s="393" t="s">
        <v>138</v>
      </c>
      <c r="B530" s="383" t="s">
        <v>191</v>
      </c>
      <c r="C530" s="384" t="s">
        <v>191</v>
      </c>
      <c r="D530" s="384" t="s">
        <v>191</v>
      </c>
      <c r="E530" s="385" t="s">
        <v>191</v>
      </c>
      <c r="F530" s="384" t="s">
        <v>191</v>
      </c>
      <c r="G530" s="384" t="s">
        <v>191</v>
      </c>
      <c r="H530" s="383" t="s">
        <v>191</v>
      </c>
      <c r="I530" s="386" t="s">
        <v>191</v>
      </c>
      <c r="J530" s="386" t="s">
        <v>191</v>
      </c>
      <c r="K530" s="386" t="s">
        <v>191</v>
      </c>
      <c r="L530" s="391" t="s">
        <v>191</v>
      </c>
      <c r="M530" s="275" t="s">
        <v>191</v>
      </c>
      <c r="N530" s="275" t="s">
        <v>191</v>
      </c>
    </row>
    <row r="531" spans="1:14" s="274" customFormat="1" ht="22.8" customHeight="1" x14ac:dyDescent="0.45">
      <c r="A531" s="394" t="s">
        <v>574</v>
      </c>
      <c r="B531" s="387" t="s">
        <v>198</v>
      </c>
      <c r="C531" s="388">
        <v>95.212900000000005</v>
      </c>
      <c r="D531" s="388" t="s">
        <v>191</v>
      </c>
      <c r="E531" s="389" t="s">
        <v>216</v>
      </c>
      <c r="F531" s="388">
        <v>10</v>
      </c>
      <c r="G531" s="388">
        <v>10.2485656455552</v>
      </c>
      <c r="H531" s="387" t="s">
        <v>200</v>
      </c>
      <c r="I531" s="390">
        <v>50000</v>
      </c>
      <c r="J531" s="390">
        <v>50000</v>
      </c>
      <c r="K531" s="390">
        <v>47606.45</v>
      </c>
      <c r="L531" s="392">
        <v>1</v>
      </c>
      <c r="M531" s="274" t="s">
        <v>191</v>
      </c>
      <c r="N531" s="274" t="s">
        <v>191</v>
      </c>
    </row>
    <row r="532" spans="1:14" s="274" customFormat="1" ht="22.8" customHeight="1" x14ac:dyDescent="0.45">
      <c r="A532" s="394" t="s">
        <v>575</v>
      </c>
      <c r="B532" s="387" t="s">
        <v>198</v>
      </c>
      <c r="C532" s="388">
        <v>90.342200000000005</v>
      </c>
      <c r="D532" s="388" t="s">
        <v>191</v>
      </c>
      <c r="E532" s="389" t="s">
        <v>235</v>
      </c>
      <c r="F532" s="388">
        <v>10.75</v>
      </c>
      <c r="G532" s="388">
        <v>10.7531020206221</v>
      </c>
      <c r="H532" s="387" t="s">
        <v>200</v>
      </c>
      <c r="I532" s="390">
        <v>5485</v>
      </c>
      <c r="J532" s="390">
        <v>5485</v>
      </c>
      <c r="K532" s="390">
        <v>4955.2700000000004</v>
      </c>
      <c r="L532" s="392">
        <v>1</v>
      </c>
      <c r="M532" s="274" t="s">
        <v>191</v>
      </c>
      <c r="N532" s="274" t="s">
        <v>191</v>
      </c>
    </row>
    <row r="533" spans="1:14" s="274" customFormat="1" ht="22.8" customHeight="1" x14ac:dyDescent="0.45">
      <c r="A533" s="394" t="s">
        <v>575</v>
      </c>
      <c r="B533" s="387" t="s">
        <v>198</v>
      </c>
      <c r="C533" s="388">
        <v>93.023300000000006</v>
      </c>
      <c r="D533" s="388" t="s">
        <v>191</v>
      </c>
      <c r="E533" s="389" t="s">
        <v>270</v>
      </c>
      <c r="F533" s="388">
        <v>10</v>
      </c>
      <c r="G533" s="388">
        <v>10.1229792803568</v>
      </c>
      <c r="H533" s="387" t="s">
        <v>200</v>
      </c>
      <c r="I533" s="390">
        <v>38354</v>
      </c>
      <c r="J533" s="390">
        <v>38354</v>
      </c>
      <c r="K533" s="390">
        <v>35678.14</v>
      </c>
      <c r="L533" s="392">
        <v>1</v>
      </c>
      <c r="M533" s="274" t="s">
        <v>191</v>
      </c>
      <c r="N533" s="274" t="s">
        <v>191</v>
      </c>
    </row>
    <row r="534" spans="1:14" s="275" customFormat="1" ht="22.8" customHeight="1" x14ac:dyDescent="0.45">
      <c r="A534" s="394" t="s">
        <v>575</v>
      </c>
      <c r="B534" s="387" t="s">
        <v>198</v>
      </c>
      <c r="C534" s="388">
        <v>95.302400000000006</v>
      </c>
      <c r="D534" s="388" t="s">
        <v>191</v>
      </c>
      <c r="E534" s="389" t="s">
        <v>212</v>
      </c>
      <c r="F534" s="388">
        <v>9.75</v>
      </c>
      <c r="G534" s="388">
        <v>9.9849318062469994</v>
      </c>
      <c r="H534" s="387" t="s">
        <v>200</v>
      </c>
      <c r="I534" s="390">
        <v>4401</v>
      </c>
      <c r="J534" s="390">
        <v>4401</v>
      </c>
      <c r="K534" s="390">
        <v>4194.26</v>
      </c>
      <c r="L534" s="392">
        <v>1</v>
      </c>
      <c r="M534" s="275" t="s">
        <v>191</v>
      </c>
      <c r="N534" s="275" t="s">
        <v>191</v>
      </c>
    </row>
    <row r="535" spans="1:14" s="275" customFormat="1" ht="22.8" customHeight="1" x14ac:dyDescent="0.45">
      <c r="A535" s="394" t="s">
        <v>575</v>
      </c>
      <c r="B535" s="387" t="s">
        <v>198</v>
      </c>
      <c r="C535" s="388">
        <v>95.351600000000005</v>
      </c>
      <c r="D535" s="388" t="s">
        <v>191</v>
      </c>
      <c r="E535" s="389" t="s">
        <v>213</v>
      </c>
      <c r="F535" s="388">
        <v>9.75</v>
      </c>
      <c r="G535" s="388">
        <v>9.9876562500000006</v>
      </c>
      <c r="H535" s="387" t="s">
        <v>200</v>
      </c>
      <c r="I535" s="390">
        <v>45000</v>
      </c>
      <c r="J535" s="390">
        <v>45000</v>
      </c>
      <c r="K535" s="390">
        <v>42908.22</v>
      </c>
      <c r="L535" s="392">
        <v>1</v>
      </c>
      <c r="M535" s="275" t="s">
        <v>191</v>
      </c>
      <c r="N535" s="275" t="s">
        <v>191</v>
      </c>
    </row>
    <row r="536" spans="1:14" s="274" customFormat="1" ht="22.8" customHeight="1" x14ac:dyDescent="0.45">
      <c r="A536" s="394" t="s">
        <v>576</v>
      </c>
      <c r="B536" s="387" t="s">
        <v>198</v>
      </c>
      <c r="C536" s="388">
        <v>95.187700000000007</v>
      </c>
      <c r="D536" s="388" t="s">
        <v>191</v>
      </c>
      <c r="E536" s="389" t="s">
        <v>216</v>
      </c>
      <c r="F536" s="388">
        <v>10</v>
      </c>
      <c r="G536" s="388">
        <v>10.2471318175538</v>
      </c>
      <c r="H536" s="387" t="s">
        <v>200</v>
      </c>
      <c r="I536" s="390">
        <v>10465</v>
      </c>
      <c r="J536" s="390">
        <v>10465</v>
      </c>
      <c r="K536" s="390">
        <v>9961.4</v>
      </c>
      <c r="L536" s="392">
        <v>1</v>
      </c>
      <c r="M536" s="274" t="s">
        <v>191</v>
      </c>
      <c r="N536" s="274" t="s">
        <v>191</v>
      </c>
    </row>
    <row r="537" spans="1:14" s="274" customFormat="1" ht="22.8" customHeight="1" x14ac:dyDescent="0.45">
      <c r="A537" s="394" t="s">
        <v>576</v>
      </c>
      <c r="B537" s="387" t="s">
        <v>198</v>
      </c>
      <c r="C537" s="388">
        <v>95.212900000000005</v>
      </c>
      <c r="D537" s="388" t="s">
        <v>191</v>
      </c>
      <c r="E537" s="389" t="s">
        <v>216</v>
      </c>
      <c r="F537" s="388">
        <v>10</v>
      </c>
      <c r="G537" s="388">
        <v>10.2485656455552</v>
      </c>
      <c r="H537" s="387" t="s">
        <v>200</v>
      </c>
      <c r="I537" s="390">
        <v>182998</v>
      </c>
      <c r="J537" s="390">
        <v>182998</v>
      </c>
      <c r="K537" s="390">
        <v>174237.72</v>
      </c>
      <c r="L537" s="392">
        <v>3</v>
      </c>
      <c r="M537" s="274" t="s">
        <v>191</v>
      </c>
      <c r="N537" s="274" t="s">
        <v>191</v>
      </c>
    </row>
    <row r="538" spans="1:14" s="274" customFormat="1" ht="22.8" customHeight="1" x14ac:dyDescent="0.45">
      <c r="A538" s="394" t="s">
        <v>577</v>
      </c>
      <c r="B538" s="387" t="s">
        <v>198</v>
      </c>
      <c r="C538" s="388">
        <v>90.114900000000006</v>
      </c>
      <c r="D538" s="388" t="s">
        <v>191</v>
      </c>
      <c r="E538" s="389" t="s">
        <v>234</v>
      </c>
      <c r="F538" s="388">
        <v>11</v>
      </c>
      <c r="G538" s="388">
        <v>11.0016224280382</v>
      </c>
      <c r="H538" s="387" t="s">
        <v>200</v>
      </c>
      <c r="I538" s="390">
        <v>370369</v>
      </c>
      <c r="J538" s="390">
        <v>370369</v>
      </c>
      <c r="K538" s="390">
        <v>333757.64</v>
      </c>
      <c r="L538" s="392">
        <v>4</v>
      </c>
      <c r="M538" s="274" t="s">
        <v>191</v>
      </c>
      <c r="N538" s="274" t="s">
        <v>191</v>
      </c>
    </row>
    <row r="539" spans="1:14" s="274" customFormat="1" ht="22.8" customHeight="1" x14ac:dyDescent="0.45">
      <c r="A539" s="394" t="s">
        <v>577</v>
      </c>
      <c r="B539" s="387" t="s">
        <v>198</v>
      </c>
      <c r="C539" s="388">
        <v>90.545500000000004</v>
      </c>
      <c r="D539" s="388" t="s">
        <v>191</v>
      </c>
      <c r="E539" s="389" t="s">
        <v>235</v>
      </c>
      <c r="F539" s="388">
        <v>10.5</v>
      </c>
      <c r="G539" s="388">
        <v>10.502961699160201</v>
      </c>
      <c r="H539" s="387" t="s">
        <v>200</v>
      </c>
      <c r="I539" s="390">
        <v>158432</v>
      </c>
      <c r="J539" s="390">
        <v>158432</v>
      </c>
      <c r="K539" s="390">
        <v>143453.10999999999</v>
      </c>
      <c r="L539" s="392">
        <v>4</v>
      </c>
      <c r="M539" s="274" t="s">
        <v>191</v>
      </c>
      <c r="N539" s="274" t="s">
        <v>191</v>
      </c>
    </row>
    <row r="540" spans="1:14" s="274" customFormat="1" ht="22.8" customHeight="1" x14ac:dyDescent="0.45">
      <c r="A540" s="394" t="s">
        <v>577</v>
      </c>
      <c r="B540" s="387" t="s">
        <v>198</v>
      </c>
      <c r="C540" s="388">
        <v>95.212900000000005</v>
      </c>
      <c r="D540" s="388" t="s">
        <v>191</v>
      </c>
      <c r="E540" s="389" t="s">
        <v>216</v>
      </c>
      <c r="F540" s="388">
        <v>10</v>
      </c>
      <c r="G540" s="388">
        <v>10.2485656455552</v>
      </c>
      <c r="H540" s="387" t="s">
        <v>200</v>
      </c>
      <c r="I540" s="390">
        <v>110722</v>
      </c>
      <c r="J540" s="390">
        <v>110722</v>
      </c>
      <c r="K540" s="390">
        <v>105421.63</v>
      </c>
      <c r="L540" s="392">
        <v>3</v>
      </c>
      <c r="M540" s="274" t="s">
        <v>191</v>
      </c>
      <c r="N540" s="274" t="s">
        <v>191</v>
      </c>
    </row>
    <row r="541" spans="1:14" s="274" customFormat="1" ht="22.8" customHeight="1" x14ac:dyDescent="0.45">
      <c r="A541" s="394" t="s">
        <v>577</v>
      </c>
      <c r="B541" s="387" t="s">
        <v>198</v>
      </c>
      <c r="C541" s="388">
        <v>95.238100000000003</v>
      </c>
      <c r="D541" s="388" t="s">
        <v>191</v>
      </c>
      <c r="E541" s="389" t="s">
        <v>213</v>
      </c>
      <c r="F541" s="388">
        <v>10</v>
      </c>
      <c r="G541" s="388">
        <v>10.25</v>
      </c>
      <c r="H541" s="387" t="s">
        <v>200</v>
      </c>
      <c r="I541" s="390">
        <v>85852</v>
      </c>
      <c r="J541" s="390">
        <v>85852</v>
      </c>
      <c r="K541" s="390">
        <v>81763.81</v>
      </c>
      <c r="L541" s="392">
        <v>5</v>
      </c>
      <c r="M541" s="274" t="s">
        <v>191</v>
      </c>
      <c r="N541" s="274" t="s">
        <v>191</v>
      </c>
    </row>
    <row r="542" spans="1:14" s="274" customFormat="1" ht="22.8" customHeight="1" x14ac:dyDescent="0.45">
      <c r="A542" s="394" t="s">
        <v>577</v>
      </c>
      <c r="B542" s="387" t="s">
        <v>198</v>
      </c>
      <c r="C542" s="388">
        <v>95.338999999999999</v>
      </c>
      <c r="D542" s="388" t="s">
        <v>191</v>
      </c>
      <c r="E542" s="389" t="s">
        <v>250</v>
      </c>
      <c r="F542" s="388">
        <v>10</v>
      </c>
      <c r="G542" s="388">
        <v>10.2557426886804</v>
      </c>
      <c r="H542" s="387" t="s">
        <v>200</v>
      </c>
      <c r="I542" s="390">
        <v>28683</v>
      </c>
      <c r="J542" s="390">
        <v>28683</v>
      </c>
      <c r="K542" s="390">
        <v>27346.080000000002</v>
      </c>
      <c r="L542" s="392">
        <v>1</v>
      </c>
      <c r="M542" s="274" t="s">
        <v>191</v>
      </c>
      <c r="N542" s="274" t="s">
        <v>191</v>
      </c>
    </row>
    <row r="543" spans="1:14" s="274" customFormat="1" ht="22.8" customHeight="1" x14ac:dyDescent="0.45">
      <c r="A543" s="394" t="s">
        <v>577</v>
      </c>
      <c r="B543" s="387" t="s">
        <v>198</v>
      </c>
      <c r="C543" s="388">
        <v>96.8523</v>
      </c>
      <c r="D543" s="388" t="s">
        <v>191</v>
      </c>
      <c r="E543" s="389" t="s">
        <v>271</v>
      </c>
      <c r="F543" s="388">
        <v>9.75</v>
      </c>
      <c r="G543" s="388">
        <v>10.070307812499999</v>
      </c>
      <c r="H543" s="387" t="s">
        <v>200</v>
      </c>
      <c r="I543" s="390">
        <v>25803</v>
      </c>
      <c r="J543" s="390">
        <v>25803</v>
      </c>
      <c r="K543" s="390">
        <v>24990.799999999999</v>
      </c>
      <c r="L543" s="392">
        <v>1</v>
      </c>
      <c r="M543" s="274" t="s">
        <v>191</v>
      </c>
      <c r="N543" s="274" t="s">
        <v>191</v>
      </c>
    </row>
    <row r="544" spans="1:14" s="274" customFormat="1" ht="22.8" customHeight="1" x14ac:dyDescent="0.45">
      <c r="A544" s="394" t="s">
        <v>577</v>
      </c>
      <c r="B544" s="387" t="s">
        <v>198</v>
      </c>
      <c r="C544" s="388">
        <v>98.539000000000001</v>
      </c>
      <c r="D544" s="388" t="s">
        <v>191</v>
      </c>
      <c r="E544" s="389" t="s">
        <v>210</v>
      </c>
      <c r="F544" s="388">
        <v>8.75</v>
      </c>
      <c r="G544" s="388">
        <v>9.0741441436457002</v>
      </c>
      <c r="H544" s="387" t="s">
        <v>200</v>
      </c>
      <c r="I544" s="390">
        <v>30414</v>
      </c>
      <c r="J544" s="390">
        <v>30414</v>
      </c>
      <c r="K544" s="390">
        <v>29969.66</v>
      </c>
      <c r="L544" s="392">
        <v>1</v>
      </c>
      <c r="M544" s="274" t="s">
        <v>191</v>
      </c>
      <c r="N544" s="274" t="s">
        <v>191</v>
      </c>
    </row>
    <row r="545" spans="1:14" s="274" customFormat="1" ht="22.8" customHeight="1" x14ac:dyDescent="0.45">
      <c r="A545" s="394" t="s">
        <v>578</v>
      </c>
      <c r="B545" s="387" t="s">
        <v>198</v>
      </c>
      <c r="C545" s="388">
        <v>90.293499999999995</v>
      </c>
      <c r="D545" s="388" t="s">
        <v>191</v>
      </c>
      <c r="E545" s="389" t="s">
        <v>199</v>
      </c>
      <c r="F545" s="388">
        <v>10.75</v>
      </c>
      <c r="G545" s="388">
        <v>10.749999999999901</v>
      </c>
      <c r="H545" s="387" t="s">
        <v>200</v>
      </c>
      <c r="I545" s="390">
        <v>6620</v>
      </c>
      <c r="J545" s="390">
        <v>6620</v>
      </c>
      <c r="K545" s="390">
        <v>5977.43</v>
      </c>
      <c r="L545" s="392">
        <v>1</v>
      </c>
      <c r="M545" s="274" t="s">
        <v>191</v>
      </c>
      <c r="N545" s="274" t="s">
        <v>191</v>
      </c>
    </row>
    <row r="546" spans="1:14" s="274" customFormat="1" ht="22.8" customHeight="1" x14ac:dyDescent="0.45">
      <c r="A546" s="394" t="s">
        <v>578</v>
      </c>
      <c r="B546" s="387" t="s">
        <v>198</v>
      </c>
      <c r="C546" s="388">
        <v>90.317800000000005</v>
      </c>
      <c r="D546" s="388" t="s">
        <v>191</v>
      </c>
      <c r="E546" s="389" t="s">
        <v>234</v>
      </c>
      <c r="F546" s="388">
        <v>10.75</v>
      </c>
      <c r="G546" s="388">
        <v>10.7515507182059</v>
      </c>
      <c r="H546" s="387" t="s">
        <v>200</v>
      </c>
      <c r="I546" s="390">
        <v>5500</v>
      </c>
      <c r="J546" s="390">
        <v>5500</v>
      </c>
      <c r="K546" s="390">
        <v>4967.4799999999996</v>
      </c>
      <c r="L546" s="392">
        <v>1</v>
      </c>
      <c r="M546" s="274" t="s">
        <v>191</v>
      </c>
      <c r="N546" s="274" t="s">
        <v>191</v>
      </c>
    </row>
    <row r="547" spans="1:14" s="274" customFormat="1" ht="22.8" customHeight="1" x14ac:dyDescent="0.45">
      <c r="A547" s="394" t="s">
        <v>578</v>
      </c>
      <c r="B547" s="387" t="s">
        <v>198</v>
      </c>
      <c r="C547" s="388">
        <v>95.073400000000007</v>
      </c>
      <c r="D547" s="388" t="s">
        <v>191</v>
      </c>
      <c r="E547" s="389" t="s">
        <v>212</v>
      </c>
      <c r="F547" s="388">
        <v>10.25</v>
      </c>
      <c r="G547" s="388">
        <v>10.5096405218541</v>
      </c>
      <c r="H547" s="387" t="s">
        <v>200</v>
      </c>
      <c r="I547" s="390">
        <v>3140</v>
      </c>
      <c r="J547" s="390">
        <v>3140</v>
      </c>
      <c r="K547" s="390">
        <v>2985.3</v>
      </c>
      <c r="L547" s="392">
        <v>1</v>
      </c>
      <c r="M547" s="274" t="s">
        <v>191</v>
      </c>
      <c r="N547" s="274" t="s">
        <v>191</v>
      </c>
    </row>
    <row r="548" spans="1:14" s="274" customFormat="1" ht="22.8" customHeight="1" x14ac:dyDescent="0.45">
      <c r="A548" s="394" t="s">
        <v>578</v>
      </c>
      <c r="B548" s="387" t="s">
        <v>198</v>
      </c>
      <c r="C548" s="388">
        <v>95.099100000000007</v>
      </c>
      <c r="D548" s="388" t="s">
        <v>191</v>
      </c>
      <c r="E548" s="389" t="s">
        <v>216</v>
      </c>
      <c r="F548" s="388">
        <v>10.25</v>
      </c>
      <c r="G548" s="388">
        <v>10.511148102310599</v>
      </c>
      <c r="H548" s="387" t="s">
        <v>200</v>
      </c>
      <c r="I548" s="390">
        <v>97395</v>
      </c>
      <c r="J548" s="390">
        <v>97395</v>
      </c>
      <c r="K548" s="390">
        <v>92621.759999999995</v>
      </c>
      <c r="L548" s="392">
        <v>8</v>
      </c>
      <c r="M548" s="274" t="s">
        <v>191</v>
      </c>
      <c r="N548" s="274" t="s">
        <v>191</v>
      </c>
    </row>
    <row r="549" spans="1:14" s="274" customFormat="1" ht="22.8" customHeight="1" x14ac:dyDescent="0.45">
      <c r="A549" s="394" t="s">
        <v>579</v>
      </c>
      <c r="B549" s="387" t="s">
        <v>198</v>
      </c>
      <c r="C549" s="388">
        <v>94.09</v>
      </c>
      <c r="D549" s="388" t="s">
        <v>191</v>
      </c>
      <c r="E549" s="389" t="s">
        <v>580</v>
      </c>
      <c r="F549" s="388">
        <v>11.25</v>
      </c>
      <c r="G549" s="388">
        <v>11.5282919995373</v>
      </c>
      <c r="H549" s="387" t="s">
        <v>200</v>
      </c>
      <c r="I549" s="390">
        <v>12745</v>
      </c>
      <c r="J549" s="390">
        <v>12745</v>
      </c>
      <c r="K549" s="390">
        <v>11991.77</v>
      </c>
      <c r="L549" s="392">
        <v>1</v>
      </c>
      <c r="M549" s="274" t="s">
        <v>191</v>
      </c>
      <c r="N549" s="274" t="s">
        <v>191</v>
      </c>
    </row>
    <row r="550" spans="1:14" s="274" customFormat="1" ht="22.8" customHeight="1" x14ac:dyDescent="0.45">
      <c r="A550" s="394" t="s">
        <v>579</v>
      </c>
      <c r="B550" s="387" t="s">
        <v>198</v>
      </c>
      <c r="C550" s="388">
        <v>94.985600000000005</v>
      </c>
      <c r="D550" s="388" t="s">
        <v>191</v>
      </c>
      <c r="E550" s="389" t="s">
        <v>216</v>
      </c>
      <c r="F550" s="388">
        <v>10.5</v>
      </c>
      <c r="G550" s="388">
        <v>10.774041150449399</v>
      </c>
      <c r="H550" s="387" t="s">
        <v>200</v>
      </c>
      <c r="I550" s="390">
        <v>37039</v>
      </c>
      <c r="J550" s="390">
        <v>37039</v>
      </c>
      <c r="K550" s="390">
        <v>35181.699999999997</v>
      </c>
      <c r="L550" s="392">
        <v>1</v>
      </c>
      <c r="M550" s="274" t="s">
        <v>191</v>
      </c>
      <c r="N550" s="274" t="s">
        <v>191</v>
      </c>
    </row>
    <row r="551" spans="1:14" s="274" customFormat="1" ht="22.8" customHeight="1" x14ac:dyDescent="0.45">
      <c r="A551" s="394" t="s">
        <v>581</v>
      </c>
      <c r="B551" s="387" t="s">
        <v>198</v>
      </c>
      <c r="C551" s="388">
        <v>89.766599999999997</v>
      </c>
      <c r="D551" s="388" t="s">
        <v>191</v>
      </c>
      <c r="E551" s="389" t="s">
        <v>582</v>
      </c>
      <c r="F551" s="388">
        <v>12</v>
      </c>
      <c r="G551" s="388">
        <v>12.0347714300226</v>
      </c>
      <c r="H551" s="387" t="s">
        <v>200</v>
      </c>
      <c r="I551" s="390">
        <v>16298</v>
      </c>
      <c r="J551" s="390">
        <v>16298</v>
      </c>
      <c r="K551" s="390">
        <v>14630.16</v>
      </c>
      <c r="L551" s="392">
        <v>1</v>
      </c>
      <c r="M551" s="274" t="s">
        <v>191</v>
      </c>
      <c r="N551" s="274" t="s">
        <v>191</v>
      </c>
    </row>
    <row r="552" spans="1:14" s="274" customFormat="1" ht="22.8" customHeight="1" x14ac:dyDescent="0.45">
      <c r="A552" s="394" t="s">
        <v>581</v>
      </c>
      <c r="B552" s="387" t="s">
        <v>198</v>
      </c>
      <c r="C552" s="388">
        <v>94.985600000000005</v>
      </c>
      <c r="D552" s="388" t="s">
        <v>191</v>
      </c>
      <c r="E552" s="389" t="s">
        <v>216</v>
      </c>
      <c r="F552" s="388">
        <v>10.5</v>
      </c>
      <c r="G552" s="388">
        <v>10.774041150449399</v>
      </c>
      <c r="H552" s="387" t="s">
        <v>200</v>
      </c>
      <c r="I552" s="390">
        <v>125714</v>
      </c>
      <c r="J552" s="390">
        <v>125714</v>
      </c>
      <c r="K552" s="390">
        <v>119410.14</v>
      </c>
      <c r="L552" s="392">
        <v>3</v>
      </c>
      <c r="M552" s="274" t="s">
        <v>191</v>
      </c>
      <c r="N552" s="274" t="s">
        <v>191</v>
      </c>
    </row>
    <row r="553" spans="1:14" s="274" customFormat="1" ht="22.8" customHeight="1" x14ac:dyDescent="0.45">
      <c r="A553" s="394" t="s">
        <v>581</v>
      </c>
      <c r="B553" s="387" t="s">
        <v>198</v>
      </c>
      <c r="C553" s="388">
        <v>97.561000000000007</v>
      </c>
      <c r="D553" s="388" t="s">
        <v>191</v>
      </c>
      <c r="E553" s="389" t="s">
        <v>248</v>
      </c>
      <c r="F553" s="388">
        <v>10</v>
      </c>
      <c r="G553" s="388">
        <v>10.381289062499899</v>
      </c>
      <c r="H553" s="387" t="s">
        <v>200</v>
      </c>
      <c r="I553" s="390">
        <v>16028</v>
      </c>
      <c r="J553" s="390">
        <v>16028</v>
      </c>
      <c r="K553" s="390">
        <v>15637.07</v>
      </c>
      <c r="L553" s="392">
        <v>1</v>
      </c>
      <c r="M553" s="274" t="s">
        <v>191</v>
      </c>
      <c r="N553" s="274" t="s">
        <v>191</v>
      </c>
    </row>
    <row r="554" spans="1:14" s="274" customFormat="1" ht="22.8" customHeight="1" x14ac:dyDescent="0.45">
      <c r="A554" s="394" t="s">
        <v>583</v>
      </c>
      <c r="B554" s="387" t="s">
        <v>198</v>
      </c>
      <c r="C554" s="388">
        <v>92.630700000000004</v>
      </c>
      <c r="D554" s="388" t="s">
        <v>191</v>
      </c>
      <c r="E554" s="389" t="s">
        <v>235</v>
      </c>
      <c r="F554" s="388">
        <v>8</v>
      </c>
      <c r="G554" s="388">
        <v>8.0017326725602995</v>
      </c>
      <c r="H554" s="387" t="s">
        <v>200</v>
      </c>
      <c r="I554" s="390">
        <v>215000</v>
      </c>
      <c r="J554" s="390">
        <v>215000</v>
      </c>
      <c r="K554" s="390">
        <v>199156.03</v>
      </c>
      <c r="L554" s="392">
        <v>1</v>
      </c>
      <c r="M554" s="274" t="s">
        <v>191</v>
      </c>
      <c r="N554" s="274" t="s">
        <v>191</v>
      </c>
    </row>
    <row r="555" spans="1:14" s="277" customFormat="1" ht="22.8" customHeight="1" x14ac:dyDescent="0.45">
      <c r="A555" s="394" t="s">
        <v>584</v>
      </c>
      <c r="B555" s="387" t="s">
        <v>198</v>
      </c>
      <c r="C555" s="388">
        <v>96.484999999999999</v>
      </c>
      <c r="D555" s="388" t="s">
        <v>191</v>
      </c>
      <c r="E555" s="389" t="s">
        <v>300</v>
      </c>
      <c r="F555" s="388">
        <v>10.75</v>
      </c>
      <c r="G555" s="388">
        <v>11.1364069683354</v>
      </c>
      <c r="H555" s="387" t="s">
        <v>200</v>
      </c>
      <c r="I555" s="390">
        <v>74974</v>
      </c>
      <c r="J555" s="390">
        <v>74974</v>
      </c>
      <c r="K555" s="390">
        <v>72338.67</v>
      </c>
      <c r="L555" s="392">
        <v>2</v>
      </c>
      <c r="M555" s="277" t="s">
        <v>191</v>
      </c>
      <c r="N555" s="277" t="s">
        <v>191</v>
      </c>
    </row>
    <row r="556" spans="1:14" s="274" customFormat="1" ht="22.8" customHeight="1" x14ac:dyDescent="0.45">
      <c r="A556" s="394" t="s">
        <v>585</v>
      </c>
      <c r="B556" s="387" t="s">
        <v>198</v>
      </c>
      <c r="C556" s="388">
        <v>99.272000000000006</v>
      </c>
      <c r="D556" s="388" t="s">
        <v>191</v>
      </c>
      <c r="E556" s="389" t="s">
        <v>239</v>
      </c>
      <c r="F556" s="388">
        <v>8</v>
      </c>
      <c r="G556" s="388">
        <v>8.2970894636658006</v>
      </c>
      <c r="H556" s="387" t="s">
        <v>200</v>
      </c>
      <c r="I556" s="390">
        <v>20000</v>
      </c>
      <c r="J556" s="390">
        <v>20000</v>
      </c>
      <c r="K556" s="390">
        <v>19854.400000000001</v>
      </c>
      <c r="L556" s="392">
        <v>1</v>
      </c>
      <c r="M556" s="274" t="s">
        <v>191</v>
      </c>
      <c r="N556" s="274" t="s">
        <v>191</v>
      </c>
    </row>
    <row r="557" spans="1:14" s="274" customFormat="1" ht="22.8" customHeight="1" x14ac:dyDescent="0.45">
      <c r="A557" s="394" t="s">
        <v>586</v>
      </c>
      <c r="B557" s="387" t="s">
        <v>198</v>
      </c>
      <c r="C557" s="388">
        <v>89.912899999999993</v>
      </c>
      <c r="D557" s="388" t="s">
        <v>191</v>
      </c>
      <c r="E557" s="389" t="s">
        <v>234</v>
      </c>
      <c r="F557" s="388">
        <v>11.25</v>
      </c>
      <c r="G557" s="388">
        <v>11.2516957028202</v>
      </c>
      <c r="H557" s="387" t="s">
        <v>200</v>
      </c>
      <c r="I557" s="390">
        <v>18603</v>
      </c>
      <c r="J557" s="390">
        <v>18603</v>
      </c>
      <c r="K557" s="390">
        <v>16726.490000000002</v>
      </c>
      <c r="L557" s="392">
        <v>2</v>
      </c>
      <c r="M557" s="274" t="s">
        <v>191</v>
      </c>
      <c r="N557" s="274" t="s">
        <v>191</v>
      </c>
    </row>
    <row r="558" spans="1:14" s="274" customFormat="1" ht="22.8" customHeight="1" x14ac:dyDescent="0.45">
      <c r="A558" s="394" t="s">
        <v>586</v>
      </c>
      <c r="B558" s="387" t="s">
        <v>198</v>
      </c>
      <c r="C558" s="388">
        <v>90.651600000000002</v>
      </c>
      <c r="D558" s="388" t="s">
        <v>191</v>
      </c>
      <c r="E558" s="389" t="s">
        <v>587</v>
      </c>
      <c r="F558" s="388">
        <v>11.25</v>
      </c>
      <c r="G558" s="388">
        <v>11.301162974178601</v>
      </c>
      <c r="H558" s="387" t="s">
        <v>200</v>
      </c>
      <c r="I558" s="390">
        <v>11032</v>
      </c>
      <c r="J558" s="390">
        <v>11032</v>
      </c>
      <c r="K558" s="390">
        <v>10000.68</v>
      </c>
      <c r="L558" s="392">
        <v>1</v>
      </c>
      <c r="M558" s="274" t="s">
        <v>191</v>
      </c>
      <c r="N558" s="274" t="s">
        <v>191</v>
      </c>
    </row>
    <row r="559" spans="1:14" s="274" customFormat="1" ht="22.8" customHeight="1" x14ac:dyDescent="0.45">
      <c r="A559" s="394" t="s">
        <v>586</v>
      </c>
      <c r="B559" s="387" t="s">
        <v>198</v>
      </c>
      <c r="C559" s="388">
        <v>94.985600000000005</v>
      </c>
      <c r="D559" s="388" t="s">
        <v>191</v>
      </c>
      <c r="E559" s="389" t="s">
        <v>216</v>
      </c>
      <c r="F559" s="388">
        <v>10.5</v>
      </c>
      <c r="G559" s="388">
        <v>10.774041150449399</v>
      </c>
      <c r="H559" s="387" t="s">
        <v>200</v>
      </c>
      <c r="I559" s="390">
        <v>111790</v>
      </c>
      <c r="J559" s="390">
        <v>111790</v>
      </c>
      <c r="K559" s="390">
        <v>106184.36</v>
      </c>
      <c r="L559" s="392">
        <v>3</v>
      </c>
      <c r="M559" s="274" t="s">
        <v>191</v>
      </c>
      <c r="N559" s="274" t="s">
        <v>191</v>
      </c>
    </row>
    <row r="560" spans="1:14" s="274" customFormat="1" ht="22.8" customHeight="1" x14ac:dyDescent="0.45">
      <c r="A560" s="394" t="s">
        <v>586</v>
      </c>
      <c r="B560" s="387" t="s">
        <v>198</v>
      </c>
      <c r="C560" s="388">
        <v>97.561000000000007</v>
      </c>
      <c r="D560" s="388" t="s">
        <v>191</v>
      </c>
      <c r="E560" s="389" t="s">
        <v>248</v>
      </c>
      <c r="F560" s="388">
        <v>10</v>
      </c>
      <c r="G560" s="388">
        <v>10.381289062499899</v>
      </c>
      <c r="H560" s="387" t="s">
        <v>200</v>
      </c>
      <c r="I560" s="390">
        <v>14993</v>
      </c>
      <c r="J560" s="390">
        <v>14993</v>
      </c>
      <c r="K560" s="390">
        <v>14627.32</v>
      </c>
      <c r="L560" s="392">
        <v>1</v>
      </c>
      <c r="M560" s="274" t="s">
        <v>191</v>
      </c>
      <c r="N560" s="274" t="s">
        <v>191</v>
      </c>
    </row>
    <row r="561" spans="1:14" s="274" customFormat="1" ht="22.8" customHeight="1" x14ac:dyDescent="0.45">
      <c r="A561" s="394" t="s">
        <v>588</v>
      </c>
      <c r="B561" s="387" t="s">
        <v>198</v>
      </c>
      <c r="C561" s="388">
        <v>94.731899999999996</v>
      </c>
      <c r="D561" s="388" t="s">
        <v>191</v>
      </c>
      <c r="E561" s="389" t="s">
        <v>212</v>
      </c>
      <c r="F561" s="388">
        <v>11</v>
      </c>
      <c r="G561" s="388">
        <v>11.2990187111946</v>
      </c>
      <c r="H561" s="387" t="s">
        <v>200</v>
      </c>
      <c r="I561" s="390">
        <v>15788</v>
      </c>
      <c r="J561" s="390">
        <v>15788</v>
      </c>
      <c r="K561" s="390">
        <v>14956.27</v>
      </c>
      <c r="L561" s="392">
        <v>1</v>
      </c>
      <c r="M561" s="274" t="s">
        <v>191</v>
      </c>
      <c r="N561" s="274" t="s">
        <v>191</v>
      </c>
    </row>
    <row r="562" spans="1:14" s="274" customFormat="1" ht="22.8" customHeight="1" x14ac:dyDescent="0.45">
      <c r="A562" s="394" t="s">
        <v>483</v>
      </c>
      <c r="B562" s="387" t="s">
        <v>198</v>
      </c>
      <c r="C562" s="388">
        <v>89.113900000000001</v>
      </c>
      <c r="D562" s="388" t="s">
        <v>191</v>
      </c>
      <c r="E562" s="389" t="s">
        <v>234</v>
      </c>
      <c r="F562" s="388">
        <v>12.25</v>
      </c>
      <c r="G562" s="388">
        <v>12.252004381715</v>
      </c>
      <c r="H562" s="387" t="s">
        <v>200</v>
      </c>
      <c r="I562" s="390">
        <v>193400</v>
      </c>
      <c r="J562" s="390">
        <v>193400</v>
      </c>
      <c r="K562" s="390">
        <v>172346.23999999999</v>
      </c>
      <c r="L562" s="392">
        <v>3</v>
      </c>
      <c r="M562" s="274" t="s">
        <v>191</v>
      </c>
      <c r="N562" s="274" t="s">
        <v>191</v>
      </c>
    </row>
    <row r="563" spans="1:14" s="274" customFormat="1" ht="22.8" customHeight="1" x14ac:dyDescent="0.45">
      <c r="A563" s="394" t="s">
        <v>483</v>
      </c>
      <c r="B563" s="387" t="s">
        <v>198</v>
      </c>
      <c r="C563" s="388">
        <v>89.168000000000006</v>
      </c>
      <c r="D563" s="388" t="s">
        <v>191</v>
      </c>
      <c r="E563" s="389" t="s">
        <v>236</v>
      </c>
      <c r="F563" s="388">
        <v>12.25</v>
      </c>
      <c r="G563" s="388">
        <v>12.2560157083176</v>
      </c>
      <c r="H563" s="387" t="s">
        <v>200</v>
      </c>
      <c r="I563" s="390">
        <v>33807</v>
      </c>
      <c r="J563" s="390">
        <v>33807</v>
      </c>
      <c r="K563" s="390">
        <v>30145.01</v>
      </c>
      <c r="L563" s="392">
        <v>2</v>
      </c>
      <c r="M563" s="274" t="s">
        <v>191</v>
      </c>
      <c r="N563" s="274" t="s">
        <v>191</v>
      </c>
    </row>
    <row r="564" spans="1:14" s="274" customFormat="1" ht="22.8" customHeight="1" x14ac:dyDescent="0.45">
      <c r="A564" s="394" t="s">
        <v>483</v>
      </c>
      <c r="B564" s="387" t="s">
        <v>198</v>
      </c>
      <c r="C564" s="388">
        <v>89.312299999999993</v>
      </c>
      <c r="D564" s="388" t="s">
        <v>191</v>
      </c>
      <c r="E564" s="389" t="s">
        <v>234</v>
      </c>
      <c r="F564" s="388">
        <v>12</v>
      </c>
      <c r="G564" s="388">
        <v>12.0019248819605</v>
      </c>
      <c r="H564" s="387" t="s">
        <v>200</v>
      </c>
      <c r="I564" s="390">
        <v>92515</v>
      </c>
      <c r="J564" s="390">
        <v>92515</v>
      </c>
      <c r="K564" s="390">
        <v>82627.27</v>
      </c>
      <c r="L564" s="392">
        <v>2</v>
      </c>
      <c r="M564" s="274" t="s">
        <v>191</v>
      </c>
      <c r="N564" s="274" t="s">
        <v>191</v>
      </c>
    </row>
    <row r="565" spans="1:14" s="274" customFormat="1" ht="22.8" customHeight="1" x14ac:dyDescent="0.45">
      <c r="A565" s="394" t="s">
        <v>483</v>
      </c>
      <c r="B565" s="387" t="s">
        <v>198</v>
      </c>
      <c r="C565" s="388">
        <v>89.365499999999997</v>
      </c>
      <c r="D565" s="388" t="s">
        <v>191</v>
      </c>
      <c r="E565" s="389" t="s">
        <v>236</v>
      </c>
      <c r="F565" s="388">
        <v>12</v>
      </c>
      <c r="G565" s="388">
        <v>12.0057770600854</v>
      </c>
      <c r="H565" s="387" t="s">
        <v>200</v>
      </c>
      <c r="I565" s="390">
        <v>16648</v>
      </c>
      <c r="J565" s="390">
        <v>16648</v>
      </c>
      <c r="K565" s="390">
        <v>14877.57</v>
      </c>
      <c r="L565" s="392">
        <v>1</v>
      </c>
      <c r="M565" s="274" t="s">
        <v>191</v>
      </c>
      <c r="N565" s="274" t="s">
        <v>191</v>
      </c>
    </row>
    <row r="566" spans="1:14" s="274" customFormat="1" ht="22.8" customHeight="1" x14ac:dyDescent="0.45">
      <c r="A566" s="394" t="s">
        <v>483</v>
      </c>
      <c r="B566" s="387" t="s">
        <v>198</v>
      </c>
      <c r="C566" s="388">
        <v>89.511600000000001</v>
      </c>
      <c r="D566" s="388" t="s">
        <v>191</v>
      </c>
      <c r="E566" s="389" t="s">
        <v>234</v>
      </c>
      <c r="F566" s="388">
        <v>11.75</v>
      </c>
      <c r="G566" s="388">
        <v>11.7518469332562</v>
      </c>
      <c r="H566" s="387" t="s">
        <v>200</v>
      </c>
      <c r="I566" s="390">
        <v>5567</v>
      </c>
      <c r="J566" s="390">
        <v>5567</v>
      </c>
      <c r="K566" s="390">
        <v>4983.1099999999997</v>
      </c>
      <c r="L566" s="392">
        <v>1</v>
      </c>
      <c r="M566" s="274" t="s">
        <v>191</v>
      </c>
      <c r="N566" s="274" t="s">
        <v>191</v>
      </c>
    </row>
    <row r="567" spans="1:14" s="274" customFormat="1" ht="22.8" customHeight="1" x14ac:dyDescent="0.45">
      <c r="A567" s="394" t="s">
        <v>483</v>
      </c>
      <c r="B567" s="387" t="s">
        <v>198</v>
      </c>
      <c r="C567" s="388">
        <v>92.114000000000004</v>
      </c>
      <c r="D567" s="388" t="s">
        <v>191</v>
      </c>
      <c r="E567" s="389" t="s">
        <v>589</v>
      </c>
      <c r="F567" s="388">
        <v>11.5</v>
      </c>
      <c r="G567" s="388">
        <v>11.6659266241751</v>
      </c>
      <c r="H567" s="387" t="s">
        <v>200</v>
      </c>
      <c r="I567" s="390">
        <v>54250</v>
      </c>
      <c r="J567" s="390">
        <v>54250</v>
      </c>
      <c r="K567" s="390">
        <v>49971.85</v>
      </c>
      <c r="L567" s="392">
        <v>1</v>
      </c>
      <c r="M567" s="274" t="s">
        <v>191</v>
      </c>
      <c r="N567" s="274" t="s">
        <v>191</v>
      </c>
    </row>
    <row r="568" spans="1:14" s="274" customFormat="1" ht="22.8" customHeight="1" x14ac:dyDescent="0.45">
      <c r="A568" s="394" t="s">
        <v>483</v>
      </c>
      <c r="B568" s="387" t="s">
        <v>198</v>
      </c>
      <c r="C568" s="388">
        <v>92.678399999999996</v>
      </c>
      <c r="D568" s="388" t="s">
        <v>191</v>
      </c>
      <c r="E568" s="389" t="s">
        <v>590</v>
      </c>
      <c r="F568" s="388">
        <v>12</v>
      </c>
      <c r="G568" s="388">
        <v>12.242971726090801</v>
      </c>
      <c r="H568" s="387" t="s">
        <v>200</v>
      </c>
      <c r="I568" s="390">
        <v>24639</v>
      </c>
      <c r="J568" s="390">
        <v>24639</v>
      </c>
      <c r="K568" s="390">
        <v>22835.03</v>
      </c>
      <c r="L568" s="392">
        <v>2</v>
      </c>
      <c r="M568" s="274" t="s">
        <v>191</v>
      </c>
      <c r="N568" s="274" t="s">
        <v>191</v>
      </c>
    </row>
    <row r="569" spans="1:14" s="274" customFormat="1" ht="22.8" customHeight="1" x14ac:dyDescent="0.45">
      <c r="A569" s="394" t="s">
        <v>483</v>
      </c>
      <c r="B569" s="387" t="s">
        <v>198</v>
      </c>
      <c r="C569" s="388">
        <v>92.706999999999994</v>
      </c>
      <c r="D569" s="388" t="s">
        <v>191</v>
      </c>
      <c r="E569" s="389" t="s">
        <v>591</v>
      </c>
      <c r="F569" s="388">
        <v>12</v>
      </c>
      <c r="G569" s="388">
        <v>12.244999944836501</v>
      </c>
      <c r="H569" s="387" t="s">
        <v>200</v>
      </c>
      <c r="I569" s="390">
        <v>172062</v>
      </c>
      <c r="J569" s="390">
        <v>172062</v>
      </c>
      <c r="K569" s="390">
        <v>159513.60000000001</v>
      </c>
      <c r="L569" s="392">
        <v>1</v>
      </c>
      <c r="M569" s="274" t="s">
        <v>191</v>
      </c>
      <c r="N569" s="274" t="s">
        <v>191</v>
      </c>
    </row>
    <row r="570" spans="1:14" s="274" customFormat="1" ht="22.8" customHeight="1" x14ac:dyDescent="0.45">
      <c r="A570" s="394" t="s">
        <v>483</v>
      </c>
      <c r="B570" s="387" t="s">
        <v>198</v>
      </c>
      <c r="C570" s="388">
        <v>93.023300000000006</v>
      </c>
      <c r="D570" s="388" t="s">
        <v>191</v>
      </c>
      <c r="E570" s="389" t="s">
        <v>592</v>
      </c>
      <c r="F570" s="388">
        <v>12</v>
      </c>
      <c r="G570" s="388">
        <v>12.2673684270723</v>
      </c>
      <c r="H570" s="387" t="s">
        <v>200</v>
      </c>
      <c r="I570" s="390">
        <v>102312</v>
      </c>
      <c r="J570" s="390">
        <v>102312</v>
      </c>
      <c r="K570" s="390">
        <v>95173.95</v>
      </c>
      <c r="L570" s="392">
        <v>1</v>
      </c>
      <c r="M570" s="274" t="s">
        <v>191</v>
      </c>
      <c r="N570" s="274" t="s">
        <v>191</v>
      </c>
    </row>
    <row r="571" spans="1:14" s="274" customFormat="1" ht="22.8" customHeight="1" x14ac:dyDescent="0.45">
      <c r="A571" s="394" t="s">
        <v>483</v>
      </c>
      <c r="B571" s="387" t="s">
        <v>198</v>
      </c>
      <c r="C571" s="388">
        <v>93.457899999999995</v>
      </c>
      <c r="D571" s="388" t="s">
        <v>191</v>
      </c>
      <c r="E571" s="389" t="s">
        <v>439</v>
      </c>
      <c r="F571" s="388">
        <v>12</v>
      </c>
      <c r="G571" s="388">
        <v>12.298043612938599</v>
      </c>
      <c r="H571" s="387" t="s">
        <v>200</v>
      </c>
      <c r="I571" s="390">
        <v>27766</v>
      </c>
      <c r="J571" s="390">
        <v>27766</v>
      </c>
      <c r="K571" s="390">
        <v>25949.53</v>
      </c>
      <c r="L571" s="392">
        <v>2</v>
      </c>
      <c r="M571" s="274" t="s">
        <v>191</v>
      </c>
      <c r="N571" s="274" t="s">
        <v>191</v>
      </c>
    </row>
    <row r="572" spans="1:14" s="274" customFormat="1" ht="22.8" customHeight="1" x14ac:dyDescent="0.45">
      <c r="A572" s="394" t="s">
        <v>483</v>
      </c>
      <c r="B572" s="387" t="s">
        <v>198</v>
      </c>
      <c r="C572" s="388">
        <v>93.713399999999993</v>
      </c>
      <c r="D572" s="388" t="s">
        <v>191</v>
      </c>
      <c r="E572" s="389" t="s">
        <v>439</v>
      </c>
      <c r="F572" s="388">
        <v>11.5</v>
      </c>
      <c r="G572" s="388">
        <v>11.773797394305699</v>
      </c>
      <c r="H572" s="387" t="s">
        <v>200</v>
      </c>
      <c r="I572" s="390">
        <v>45825</v>
      </c>
      <c r="J572" s="390">
        <v>45825</v>
      </c>
      <c r="K572" s="390">
        <v>42944.160000000003</v>
      </c>
      <c r="L572" s="392">
        <v>1</v>
      </c>
      <c r="M572" s="274" t="s">
        <v>191</v>
      </c>
      <c r="N572" s="274" t="s">
        <v>191</v>
      </c>
    </row>
    <row r="573" spans="1:14" s="274" customFormat="1" ht="22.8" customHeight="1" x14ac:dyDescent="0.45">
      <c r="A573" s="394" t="s">
        <v>483</v>
      </c>
      <c r="B573" s="387" t="s">
        <v>198</v>
      </c>
      <c r="C573" s="388">
        <v>93.900999999999996</v>
      </c>
      <c r="D573" s="388" t="s">
        <v>191</v>
      </c>
      <c r="E573" s="389" t="s">
        <v>593</v>
      </c>
      <c r="F573" s="388">
        <v>11.75</v>
      </c>
      <c r="G573" s="388">
        <v>12.057470752429399</v>
      </c>
      <c r="H573" s="387" t="s">
        <v>200</v>
      </c>
      <c r="I573" s="390">
        <v>6377</v>
      </c>
      <c r="J573" s="390">
        <v>6377</v>
      </c>
      <c r="K573" s="390">
        <v>5988.07</v>
      </c>
      <c r="L573" s="392">
        <v>1</v>
      </c>
      <c r="M573" s="274" t="s">
        <v>191</v>
      </c>
      <c r="N573" s="274" t="s">
        <v>191</v>
      </c>
    </row>
    <row r="574" spans="1:14" s="274" customFormat="1" ht="22.8" customHeight="1" x14ac:dyDescent="0.45">
      <c r="A574" s="394" t="s">
        <v>483</v>
      </c>
      <c r="B574" s="387" t="s">
        <v>198</v>
      </c>
      <c r="C574" s="388">
        <v>94.534099999999995</v>
      </c>
      <c r="D574" s="388" t="s">
        <v>191</v>
      </c>
      <c r="E574" s="389" t="s">
        <v>216</v>
      </c>
      <c r="F574" s="388">
        <v>11.5</v>
      </c>
      <c r="G574" s="388">
        <v>11.828719174915999</v>
      </c>
      <c r="H574" s="387" t="s">
        <v>200</v>
      </c>
      <c r="I574" s="390">
        <v>61257</v>
      </c>
      <c r="J574" s="390">
        <v>61257</v>
      </c>
      <c r="K574" s="390">
        <v>57908.75</v>
      </c>
      <c r="L574" s="392">
        <v>2</v>
      </c>
      <c r="M574" s="274" t="s">
        <v>191</v>
      </c>
      <c r="N574" s="274" t="s">
        <v>191</v>
      </c>
    </row>
    <row r="575" spans="1:14" s="274" customFormat="1" ht="22.8" customHeight="1" x14ac:dyDescent="0.45">
      <c r="A575" s="394" t="s">
        <v>483</v>
      </c>
      <c r="B575" s="387" t="s">
        <v>198</v>
      </c>
      <c r="C575" s="388">
        <v>94.562600000000003</v>
      </c>
      <c r="D575" s="388" t="s">
        <v>191</v>
      </c>
      <c r="E575" s="389" t="s">
        <v>213</v>
      </c>
      <c r="F575" s="388">
        <v>11.5</v>
      </c>
      <c r="G575" s="388">
        <v>11.830625</v>
      </c>
      <c r="H575" s="387" t="s">
        <v>200</v>
      </c>
      <c r="I575" s="390">
        <v>211500</v>
      </c>
      <c r="J575" s="390">
        <v>211500</v>
      </c>
      <c r="K575" s="390">
        <v>200000</v>
      </c>
      <c r="L575" s="392">
        <v>1</v>
      </c>
      <c r="M575" s="274" t="s">
        <v>191</v>
      </c>
      <c r="N575" s="274" t="s">
        <v>191</v>
      </c>
    </row>
    <row r="576" spans="1:14" s="274" customFormat="1" ht="22.8" customHeight="1" x14ac:dyDescent="0.45">
      <c r="A576" s="394" t="s">
        <v>483</v>
      </c>
      <c r="B576" s="387" t="s">
        <v>198</v>
      </c>
      <c r="C576" s="388">
        <v>94.646600000000007</v>
      </c>
      <c r="D576" s="388" t="s">
        <v>191</v>
      </c>
      <c r="E576" s="389" t="s">
        <v>216</v>
      </c>
      <c r="F576" s="388">
        <v>11.25</v>
      </c>
      <c r="G576" s="388">
        <v>11.564583802192701</v>
      </c>
      <c r="H576" s="387" t="s">
        <v>200</v>
      </c>
      <c r="I576" s="390">
        <v>78000</v>
      </c>
      <c r="J576" s="390">
        <v>78000</v>
      </c>
      <c r="K576" s="390">
        <v>73824.31</v>
      </c>
      <c r="L576" s="392">
        <v>1</v>
      </c>
      <c r="M576" s="274" t="s">
        <v>191</v>
      </c>
      <c r="N576" s="274" t="s">
        <v>191</v>
      </c>
    </row>
    <row r="577" spans="1:14" s="274" customFormat="1" ht="22.8" customHeight="1" x14ac:dyDescent="0.45">
      <c r="A577" s="394" t="s">
        <v>483</v>
      </c>
      <c r="B577" s="387" t="s">
        <v>198</v>
      </c>
      <c r="C577" s="388">
        <v>94.759299999999996</v>
      </c>
      <c r="D577" s="388" t="s">
        <v>191</v>
      </c>
      <c r="E577" s="389" t="s">
        <v>216</v>
      </c>
      <c r="F577" s="388">
        <v>11</v>
      </c>
      <c r="G577" s="388">
        <v>11.300759004483</v>
      </c>
      <c r="H577" s="387" t="s">
        <v>200</v>
      </c>
      <c r="I577" s="390">
        <v>116311</v>
      </c>
      <c r="J577" s="390">
        <v>116311</v>
      </c>
      <c r="K577" s="390">
        <v>110215.47</v>
      </c>
      <c r="L577" s="392">
        <v>3</v>
      </c>
      <c r="M577" s="274" t="s">
        <v>191</v>
      </c>
      <c r="N577" s="274" t="s">
        <v>191</v>
      </c>
    </row>
    <row r="578" spans="1:14" s="274" customFormat="1" ht="22.8" customHeight="1" x14ac:dyDescent="0.45">
      <c r="A578" s="394" t="s">
        <v>483</v>
      </c>
      <c r="B578" s="387" t="s">
        <v>198</v>
      </c>
      <c r="C578" s="388">
        <v>95.328900000000004</v>
      </c>
      <c r="D578" s="388" t="s">
        <v>191</v>
      </c>
      <c r="E578" s="389" t="s">
        <v>218</v>
      </c>
      <c r="F578" s="388">
        <v>12</v>
      </c>
      <c r="G578" s="388">
        <v>12.4291032270063</v>
      </c>
      <c r="H578" s="387" t="s">
        <v>200</v>
      </c>
      <c r="I578" s="390">
        <v>5000</v>
      </c>
      <c r="J578" s="390">
        <v>5000</v>
      </c>
      <c r="K578" s="390">
        <v>4766.4399999999996</v>
      </c>
      <c r="L578" s="392">
        <v>1</v>
      </c>
      <c r="M578" s="274" t="s">
        <v>191</v>
      </c>
      <c r="N578" s="274" t="s">
        <v>191</v>
      </c>
    </row>
    <row r="579" spans="1:14" s="274" customFormat="1" ht="22.8" customHeight="1" x14ac:dyDescent="0.45">
      <c r="A579" s="394" t="s">
        <v>483</v>
      </c>
      <c r="B579" s="387" t="s">
        <v>198</v>
      </c>
      <c r="C579" s="388">
        <v>97.019499999999994</v>
      </c>
      <c r="D579" s="388" t="s">
        <v>191</v>
      </c>
      <c r="E579" s="389" t="s">
        <v>594</v>
      </c>
      <c r="F579" s="388">
        <v>10.95</v>
      </c>
      <c r="G579" s="388">
        <v>11.388255247731999</v>
      </c>
      <c r="H579" s="387" t="s">
        <v>200</v>
      </c>
      <c r="I579" s="390">
        <v>200000</v>
      </c>
      <c r="J579" s="390">
        <v>200000</v>
      </c>
      <c r="K579" s="390">
        <v>194038.96</v>
      </c>
      <c r="L579" s="392">
        <v>1</v>
      </c>
      <c r="M579" s="274" t="s">
        <v>191</v>
      </c>
      <c r="N579" s="274" t="s">
        <v>191</v>
      </c>
    </row>
    <row r="580" spans="1:14" s="274" customFormat="1" ht="22.8" customHeight="1" x14ac:dyDescent="0.45">
      <c r="A580" s="394" t="s">
        <v>483</v>
      </c>
      <c r="B580" s="387" t="s">
        <v>198</v>
      </c>
      <c r="C580" s="388">
        <v>97.032700000000006</v>
      </c>
      <c r="D580" s="388" t="s">
        <v>191</v>
      </c>
      <c r="E580" s="389" t="s">
        <v>594</v>
      </c>
      <c r="F580" s="388">
        <v>10.9</v>
      </c>
      <c r="G580" s="388">
        <v>11.334230522636901</v>
      </c>
      <c r="H580" s="387" t="s">
        <v>200</v>
      </c>
      <c r="I580" s="390">
        <v>103000</v>
      </c>
      <c r="J580" s="390">
        <v>103000</v>
      </c>
      <c r="K580" s="390">
        <v>99943.67</v>
      </c>
      <c r="L580" s="392">
        <v>1</v>
      </c>
      <c r="M580" s="274" t="s">
        <v>191</v>
      </c>
      <c r="N580" s="274" t="s">
        <v>191</v>
      </c>
    </row>
    <row r="581" spans="1:14" s="274" customFormat="1" ht="22.8" customHeight="1" x14ac:dyDescent="0.45">
      <c r="A581" s="394" t="s">
        <v>483</v>
      </c>
      <c r="B581" s="387" t="s">
        <v>198</v>
      </c>
      <c r="C581" s="388">
        <v>97.323599999999999</v>
      </c>
      <c r="D581" s="388" t="s">
        <v>191</v>
      </c>
      <c r="E581" s="389" t="s">
        <v>248</v>
      </c>
      <c r="F581" s="388">
        <v>11</v>
      </c>
      <c r="G581" s="388">
        <v>11.4621259414062</v>
      </c>
      <c r="H581" s="387" t="s">
        <v>200</v>
      </c>
      <c r="I581" s="390">
        <v>154055</v>
      </c>
      <c r="J581" s="390">
        <v>154055</v>
      </c>
      <c r="K581" s="390">
        <v>149931.87</v>
      </c>
      <c r="L581" s="392">
        <v>1</v>
      </c>
      <c r="M581" s="274" t="s">
        <v>191</v>
      </c>
      <c r="N581" s="274" t="s">
        <v>191</v>
      </c>
    </row>
    <row r="582" spans="1:14" s="274" customFormat="1" ht="22.8" customHeight="1" x14ac:dyDescent="0.45">
      <c r="A582" s="394" t="s">
        <v>483</v>
      </c>
      <c r="B582" s="387" t="s">
        <v>198</v>
      </c>
      <c r="C582" s="388">
        <v>97.414500000000004</v>
      </c>
      <c r="D582" s="388" t="s">
        <v>191</v>
      </c>
      <c r="E582" s="389" t="s">
        <v>215</v>
      </c>
      <c r="F582" s="388">
        <v>10.5</v>
      </c>
      <c r="G582" s="388">
        <v>10.919079725930599</v>
      </c>
      <c r="H582" s="387" t="s">
        <v>200</v>
      </c>
      <c r="I582" s="390">
        <v>215575</v>
      </c>
      <c r="J582" s="390">
        <v>215575</v>
      </c>
      <c r="K582" s="390">
        <v>210001.22</v>
      </c>
      <c r="L582" s="392">
        <v>2</v>
      </c>
      <c r="M582" s="274" t="s">
        <v>191</v>
      </c>
      <c r="N582" s="274" t="s">
        <v>191</v>
      </c>
    </row>
    <row r="583" spans="1:14" s="274" customFormat="1" ht="22.8" customHeight="1" x14ac:dyDescent="0.45">
      <c r="A583" s="394" t="s">
        <v>483</v>
      </c>
      <c r="B583" s="387" t="s">
        <v>198</v>
      </c>
      <c r="C583" s="388">
        <v>97.442099999999996</v>
      </c>
      <c r="D583" s="388" t="s">
        <v>191</v>
      </c>
      <c r="E583" s="389" t="s">
        <v>248</v>
      </c>
      <c r="F583" s="388">
        <v>10.5</v>
      </c>
      <c r="G583" s="388">
        <v>10.920720136962901</v>
      </c>
      <c r="H583" s="387" t="s">
        <v>200</v>
      </c>
      <c r="I583" s="390">
        <v>142618</v>
      </c>
      <c r="J583" s="390">
        <v>142618</v>
      </c>
      <c r="K583" s="390">
        <v>138970.03</v>
      </c>
      <c r="L583" s="392">
        <v>2</v>
      </c>
      <c r="M583" s="274" t="s">
        <v>191</v>
      </c>
      <c r="N583" s="274" t="s">
        <v>191</v>
      </c>
    </row>
    <row r="584" spans="1:14" s="274" customFormat="1" ht="22.8" customHeight="1" x14ac:dyDescent="0.45">
      <c r="A584" s="394" t="s">
        <v>483</v>
      </c>
      <c r="B584" s="387" t="s">
        <v>198</v>
      </c>
      <c r="C584" s="388">
        <v>97.501499999999993</v>
      </c>
      <c r="D584" s="388" t="s">
        <v>191</v>
      </c>
      <c r="E584" s="389" t="s">
        <v>248</v>
      </c>
      <c r="F584" s="388">
        <v>10.25</v>
      </c>
      <c r="G584" s="388">
        <v>10.650758059097299</v>
      </c>
      <c r="H584" s="387" t="s">
        <v>200</v>
      </c>
      <c r="I584" s="390">
        <v>102500</v>
      </c>
      <c r="J584" s="390">
        <v>102500</v>
      </c>
      <c r="K584" s="390">
        <v>99939.06</v>
      </c>
      <c r="L584" s="392">
        <v>1</v>
      </c>
      <c r="M584" s="274" t="s">
        <v>191</v>
      </c>
      <c r="N584" s="274" t="s">
        <v>191</v>
      </c>
    </row>
    <row r="585" spans="1:14" s="274" customFormat="1" ht="22.8" customHeight="1" x14ac:dyDescent="0.45">
      <c r="A585" s="394" t="s">
        <v>483</v>
      </c>
      <c r="B585" s="387" t="s">
        <v>198</v>
      </c>
      <c r="C585" s="388">
        <v>97.719899999999996</v>
      </c>
      <c r="D585" s="388" t="s">
        <v>191</v>
      </c>
      <c r="E585" s="389" t="s">
        <v>595</v>
      </c>
      <c r="F585" s="388">
        <v>10.5</v>
      </c>
      <c r="G585" s="388">
        <v>10.9371599224846</v>
      </c>
      <c r="H585" s="387" t="s">
        <v>200</v>
      </c>
      <c r="I585" s="390">
        <v>934417</v>
      </c>
      <c r="J585" s="390">
        <v>934417</v>
      </c>
      <c r="K585" s="390">
        <v>913111.08</v>
      </c>
      <c r="L585" s="392">
        <v>3</v>
      </c>
      <c r="M585" s="274" t="s">
        <v>191</v>
      </c>
      <c r="N585" s="274" t="s">
        <v>191</v>
      </c>
    </row>
    <row r="586" spans="1:14" s="274" customFormat="1" ht="22.8" customHeight="1" x14ac:dyDescent="0.45">
      <c r="A586" s="394" t="s">
        <v>483</v>
      </c>
      <c r="B586" s="387" t="s">
        <v>198</v>
      </c>
      <c r="C586" s="388">
        <v>97.721699999999998</v>
      </c>
      <c r="D586" s="388" t="s">
        <v>191</v>
      </c>
      <c r="E586" s="389" t="s">
        <v>279</v>
      </c>
      <c r="F586" s="388">
        <v>10.9</v>
      </c>
      <c r="G586" s="388">
        <v>11.376793462153801</v>
      </c>
      <c r="H586" s="387" t="s">
        <v>200</v>
      </c>
      <c r="I586" s="390">
        <v>325000</v>
      </c>
      <c r="J586" s="390">
        <v>325000</v>
      </c>
      <c r="K586" s="390">
        <v>317595.61</v>
      </c>
      <c r="L586" s="392">
        <v>2</v>
      </c>
      <c r="M586" s="274" t="s">
        <v>191</v>
      </c>
      <c r="N586" s="274" t="s">
        <v>191</v>
      </c>
    </row>
    <row r="587" spans="1:14" s="274" customFormat="1" ht="22.8" customHeight="1" x14ac:dyDescent="0.45">
      <c r="A587" s="394" t="s">
        <v>483</v>
      </c>
      <c r="B587" s="387" t="s">
        <v>198</v>
      </c>
      <c r="C587" s="388">
        <v>97.730500000000006</v>
      </c>
      <c r="D587" s="388" t="s">
        <v>191</v>
      </c>
      <c r="E587" s="389" t="s">
        <v>225</v>
      </c>
      <c r="F587" s="388">
        <v>11</v>
      </c>
      <c r="G587" s="388">
        <v>11.487491299225301</v>
      </c>
      <c r="H587" s="387" t="s">
        <v>200</v>
      </c>
      <c r="I587" s="390">
        <v>52109</v>
      </c>
      <c r="J587" s="390">
        <v>52109</v>
      </c>
      <c r="K587" s="390">
        <v>50926.38</v>
      </c>
      <c r="L587" s="392">
        <v>1</v>
      </c>
      <c r="M587" s="274" t="s">
        <v>191</v>
      </c>
      <c r="N587" s="274" t="s">
        <v>191</v>
      </c>
    </row>
    <row r="588" spans="1:14" s="274" customFormat="1" ht="22.8" customHeight="1" x14ac:dyDescent="0.45">
      <c r="A588" s="394" t="s">
        <v>483</v>
      </c>
      <c r="B588" s="387" t="s">
        <v>198</v>
      </c>
      <c r="C588" s="388">
        <v>97.747699999999995</v>
      </c>
      <c r="D588" s="388" t="s">
        <v>191</v>
      </c>
      <c r="E588" s="389" t="s">
        <v>224</v>
      </c>
      <c r="F588" s="388">
        <v>10.5</v>
      </c>
      <c r="G588" s="388">
        <v>10.938807477993899</v>
      </c>
      <c r="H588" s="387" t="s">
        <v>200</v>
      </c>
      <c r="I588" s="390">
        <v>836232</v>
      </c>
      <c r="J588" s="390">
        <v>836232</v>
      </c>
      <c r="K588" s="390">
        <v>817397.79</v>
      </c>
      <c r="L588" s="392">
        <v>1</v>
      </c>
      <c r="M588" s="274" t="s">
        <v>191</v>
      </c>
      <c r="N588" s="274" t="s">
        <v>191</v>
      </c>
    </row>
    <row r="589" spans="1:14" s="274" customFormat="1" ht="22.8" customHeight="1" x14ac:dyDescent="0.45">
      <c r="A589" s="394" t="s">
        <v>483</v>
      </c>
      <c r="B589" s="387" t="s">
        <v>198</v>
      </c>
      <c r="C589" s="388">
        <v>97.775599999999997</v>
      </c>
      <c r="D589" s="388" t="s">
        <v>191</v>
      </c>
      <c r="E589" s="389" t="s">
        <v>292</v>
      </c>
      <c r="F589" s="388">
        <v>10.5</v>
      </c>
      <c r="G589" s="388">
        <v>10.940455685580201</v>
      </c>
      <c r="H589" s="387" t="s">
        <v>200</v>
      </c>
      <c r="I589" s="390">
        <v>838000</v>
      </c>
      <c r="J589" s="390">
        <v>838000</v>
      </c>
      <c r="K589" s="390">
        <v>819359.56</v>
      </c>
      <c r="L589" s="392">
        <v>2</v>
      </c>
      <c r="M589" s="274" t="s">
        <v>191</v>
      </c>
      <c r="N589" s="274" t="s">
        <v>191</v>
      </c>
    </row>
    <row r="590" spans="1:14" s="274" customFormat="1" ht="22.8" customHeight="1" x14ac:dyDescent="0.45">
      <c r="A590" s="394" t="s">
        <v>483</v>
      </c>
      <c r="B590" s="387" t="s">
        <v>198</v>
      </c>
      <c r="C590" s="388">
        <v>97.859300000000005</v>
      </c>
      <c r="D590" s="388" t="s">
        <v>191</v>
      </c>
      <c r="E590" s="389" t="s">
        <v>222</v>
      </c>
      <c r="F590" s="388">
        <v>10.5</v>
      </c>
      <c r="G590" s="388">
        <v>10.9454042251185</v>
      </c>
      <c r="H590" s="387" t="s">
        <v>200</v>
      </c>
      <c r="I590" s="390">
        <v>400000</v>
      </c>
      <c r="J590" s="390">
        <v>400000</v>
      </c>
      <c r="K590" s="390">
        <v>391437.31</v>
      </c>
      <c r="L590" s="392">
        <v>1</v>
      </c>
      <c r="M590" s="274" t="s">
        <v>191</v>
      </c>
      <c r="N590" s="274" t="s">
        <v>191</v>
      </c>
    </row>
    <row r="591" spans="1:14" s="274" customFormat="1" ht="22.8" customHeight="1" x14ac:dyDescent="0.45">
      <c r="A591" s="394" t="s">
        <v>483</v>
      </c>
      <c r="B591" s="387" t="s">
        <v>198</v>
      </c>
      <c r="C591" s="388">
        <v>97.895499999999998</v>
      </c>
      <c r="D591" s="388" t="s">
        <v>191</v>
      </c>
      <c r="E591" s="389" t="s">
        <v>289</v>
      </c>
      <c r="F591" s="388">
        <v>10.9</v>
      </c>
      <c r="G591" s="388">
        <v>11.387499893067099</v>
      </c>
      <c r="H591" s="387" t="s">
        <v>200</v>
      </c>
      <c r="I591" s="390">
        <v>130000</v>
      </c>
      <c r="J591" s="390">
        <v>130000</v>
      </c>
      <c r="K591" s="390">
        <v>127264.17</v>
      </c>
      <c r="L591" s="392">
        <v>1</v>
      </c>
      <c r="M591" s="274" t="s">
        <v>191</v>
      </c>
      <c r="N591" s="274" t="s">
        <v>191</v>
      </c>
    </row>
    <row r="592" spans="1:14" s="274" customFormat="1" ht="22.8" customHeight="1" x14ac:dyDescent="0.45">
      <c r="A592" s="394" t="s">
        <v>483</v>
      </c>
      <c r="B592" s="387" t="s">
        <v>198</v>
      </c>
      <c r="C592" s="388">
        <v>98.312299999999993</v>
      </c>
      <c r="D592" s="388" t="s">
        <v>191</v>
      </c>
      <c r="E592" s="389" t="s">
        <v>237</v>
      </c>
      <c r="F592" s="388">
        <v>10.3</v>
      </c>
      <c r="G592" s="388">
        <v>10.7522906735435</v>
      </c>
      <c r="H592" s="387" t="s">
        <v>200</v>
      </c>
      <c r="I592" s="390">
        <v>12391</v>
      </c>
      <c r="J592" s="390">
        <v>12391</v>
      </c>
      <c r="K592" s="390">
        <v>12181.88</v>
      </c>
      <c r="L592" s="392">
        <v>1</v>
      </c>
      <c r="M592" s="274" t="s">
        <v>191</v>
      </c>
      <c r="N592" s="274" t="s">
        <v>191</v>
      </c>
    </row>
    <row r="593" spans="1:14" s="274" customFormat="1" ht="22.8" customHeight="1" x14ac:dyDescent="0.45">
      <c r="A593" s="394" t="s">
        <v>483</v>
      </c>
      <c r="B593" s="387" t="s">
        <v>198</v>
      </c>
      <c r="C593" s="388">
        <v>98.333799999999997</v>
      </c>
      <c r="D593" s="388" t="s">
        <v>191</v>
      </c>
      <c r="E593" s="389" t="s">
        <v>210</v>
      </c>
      <c r="F593" s="388">
        <v>10</v>
      </c>
      <c r="G593" s="388">
        <v>10.4245424833958</v>
      </c>
      <c r="H593" s="387" t="s">
        <v>200</v>
      </c>
      <c r="I593" s="390">
        <v>152500</v>
      </c>
      <c r="J593" s="390">
        <v>152500</v>
      </c>
      <c r="K593" s="390">
        <v>149959.03</v>
      </c>
      <c r="L593" s="392">
        <v>1</v>
      </c>
      <c r="M593" s="274" t="s">
        <v>191</v>
      </c>
      <c r="N593" s="274" t="s">
        <v>191</v>
      </c>
    </row>
    <row r="594" spans="1:14" s="274" customFormat="1" ht="22.8" customHeight="1" x14ac:dyDescent="0.45">
      <c r="A594" s="394" t="s">
        <v>483</v>
      </c>
      <c r="B594" s="387" t="s">
        <v>198</v>
      </c>
      <c r="C594" s="388">
        <v>98.360699999999994</v>
      </c>
      <c r="D594" s="388" t="s">
        <v>191</v>
      </c>
      <c r="E594" s="389" t="s">
        <v>237</v>
      </c>
      <c r="F594" s="388">
        <v>10</v>
      </c>
      <c r="G594" s="388">
        <v>10.4260424404149</v>
      </c>
      <c r="H594" s="387" t="s">
        <v>200</v>
      </c>
      <c r="I594" s="390">
        <v>391351</v>
      </c>
      <c r="J594" s="390">
        <v>391351</v>
      </c>
      <c r="K594" s="390">
        <v>384935.41</v>
      </c>
      <c r="L594" s="392">
        <v>2</v>
      </c>
      <c r="M594" s="274" t="s">
        <v>191</v>
      </c>
      <c r="N594" s="274" t="s">
        <v>191</v>
      </c>
    </row>
    <row r="595" spans="1:14" s="274" customFormat="1" ht="22.8" customHeight="1" x14ac:dyDescent="0.45">
      <c r="A595" s="394" t="s">
        <v>486</v>
      </c>
      <c r="B595" s="387" t="s">
        <v>198</v>
      </c>
      <c r="C595" s="388">
        <v>88.916300000000007</v>
      </c>
      <c r="D595" s="388" t="s">
        <v>191</v>
      </c>
      <c r="E595" s="389" t="s">
        <v>234</v>
      </c>
      <c r="F595" s="388">
        <v>12.5</v>
      </c>
      <c r="G595" s="388">
        <v>12.5020854290835</v>
      </c>
      <c r="H595" s="387" t="s">
        <v>200</v>
      </c>
      <c r="I595" s="390">
        <v>576948</v>
      </c>
      <c r="J595" s="390">
        <v>576948</v>
      </c>
      <c r="K595" s="390">
        <v>513001</v>
      </c>
      <c r="L595" s="392">
        <v>2</v>
      </c>
      <c r="M595" s="274" t="s">
        <v>191</v>
      </c>
      <c r="N595" s="274" t="s">
        <v>191</v>
      </c>
    </row>
    <row r="596" spans="1:14" s="274" customFormat="1" ht="22.8" customHeight="1" x14ac:dyDescent="0.45">
      <c r="A596" s="394" t="s">
        <v>486</v>
      </c>
      <c r="B596" s="387" t="s">
        <v>198</v>
      </c>
      <c r="C596" s="388">
        <v>89.338899999999995</v>
      </c>
      <c r="D596" s="388" t="s">
        <v>191</v>
      </c>
      <c r="E596" s="389" t="s">
        <v>235</v>
      </c>
      <c r="F596" s="388">
        <v>12</v>
      </c>
      <c r="G596" s="388">
        <v>12.0038505684689</v>
      </c>
      <c r="H596" s="387" t="s">
        <v>200</v>
      </c>
      <c r="I596" s="390">
        <v>400000</v>
      </c>
      <c r="J596" s="390">
        <v>400000</v>
      </c>
      <c r="K596" s="390">
        <v>357355.56</v>
      </c>
      <c r="L596" s="392">
        <v>2</v>
      </c>
      <c r="M596" s="274" t="s">
        <v>191</v>
      </c>
      <c r="N596" s="274" t="s">
        <v>191</v>
      </c>
    </row>
    <row r="597" spans="1:14" s="274" customFormat="1" ht="22.8" customHeight="1" x14ac:dyDescent="0.45">
      <c r="A597" s="394" t="s">
        <v>486</v>
      </c>
      <c r="B597" s="387" t="s">
        <v>198</v>
      </c>
      <c r="C597" s="388">
        <v>89.511600000000001</v>
      </c>
      <c r="D597" s="388" t="s">
        <v>191</v>
      </c>
      <c r="E597" s="389" t="s">
        <v>234</v>
      </c>
      <c r="F597" s="388">
        <v>11.75</v>
      </c>
      <c r="G597" s="388">
        <v>11.7518469332562</v>
      </c>
      <c r="H597" s="387" t="s">
        <v>200</v>
      </c>
      <c r="I597" s="390">
        <v>15113</v>
      </c>
      <c r="J597" s="390">
        <v>15113</v>
      </c>
      <c r="K597" s="390">
        <v>13527.89</v>
      </c>
      <c r="L597" s="392">
        <v>1</v>
      </c>
      <c r="M597" s="274" t="s">
        <v>191</v>
      </c>
      <c r="N597" s="274" t="s">
        <v>191</v>
      </c>
    </row>
    <row r="598" spans="1:14" s="274" customFormat="1" ht="22.8" customHeight="1" x14ac:dyDescent="0.45">
      <c r="A598" s="394" t="s">
        <v>486</v>
      </c>
      <c r="B598" s="387" t="s">
        <v>198</v>
      </c>
      <c r="C598" s="388">
        <v>89.563900000000004</v>
      </c>
      <c r="D598" s="388" t="s">
        <v>191</v>
      </c>
      <c r="E598" s="389" t="s">
        <v>236</v>
      </c>
      <c r="F598" s="388">
        <v>11.75</v>
      </c>
      <c r="G598" s="388">
        <v>11.7555430707101</v>
      </c>
      <c r="H598" s="387" t="s">
        <v>200</v>
      </c>
      <c r="I598" s="390">
        <v>8264</v>
      </c>
      <c r="J598" s="390">
        <v>8264</v>
      </c>
      <c r="K598" s="390">
        <v>7401.56</v>
      </c>
      <c r="L598" s="392">
        <v>1</v>
      </c>
      <c r="M598" s="274" t="s">
        <v>191</v>
      </c>
      <c r="N598" s="274" t="s">
        <v>191</v>
      </c>
    </row>
    <row r="599" spans="1:14" s="274" customFormat="1" ht="22.8" customHeight="1" x14ac:dyDescent="0.45">
      <c r="A599" s="394" t="s">
        <v>486</v>
      </c>
      <c r="B599" s="387" t="s">
        <v>198</v>
      </c>
      <c r="C599" s="388">
        <v>89.711799999999997</v>
      </c>
      <c r="D599" s="388" t="s">
        <v>191</v>
      </c>
      <c r="E599" s="389" t="s">
        <v>234</v>
      </c>
      <c r="F599" s="388">
        <v>11.5</v>
      </c>
      <c r="G599" s="388">
        <v>11.501770539053799</v>
      </c>
      <c r="H599" s="387" t="s">
        <v>200</v>
      </c>
      <c r="I599" s="390">
        <v>961194</v>
      </c>
      <c r="J599" s="390">
        <v>961194</v>
      </c>
      <c r="K599" s="390">
        <v>862304.44</v>
      </c>
      <c r="L599" s="392">
        <v>7</v>
      </c>
      <c r="M599" s="274" t="s">
        <v>191</v>
      </c>
      <c r="N599" s="274" t="s">
        <v>191</v>
      </c>
    </row>
    <row r="600" spans="1:14" s="274" customFormat="1" ht="22.8" customHeight="1" x14ac:dyDescent="0.45">
      <c r="A600" s="394" t="s">
        <v>486</v>
      </c>
      <c r="B600" s="387" t="s">
        <v>198</v>
      </c>
      <c r="C600" s="388">
        <v>89.737499999999997</v>
      </c>
      <c r="D600" s="388" t="s">
        <v>191</v>
      </c>
      <c r="E600" s="389" t="s">
        <v>235</v>
      </c>
      <c r="F600" s="388">
        <v>11.5</v>
      </c>
      <c r="G600" s="388">
        <v>11.503541789045</v>
      </c>
      <c r="H600" s="387" t="s">
        <v>200</v>
      </c>
      <c r="I600" s="390">
        <v>11144</v>
      </c>
      <c r="J600" s="390">
        <v>11144</v>
      </c>
      <c r="K600" s="390">
        <v>10000.35</v>
      </c>
      <c r="L600" s="392">
        <v>1</v>
      </c>
      <c r="M600" s="274" t="s">
        <v>191</v>
      </c>
      <c r="N600" s="274" t="s">
        <v>191</v>
      </c>
    </row>
    <row r="601" spans="1:14" s="274" customFormat="1" ht="22.8" customHeight="1" x14ac:dyDescent="0.45">
      <c r="A601" s="394" t="s">
        <v>486</v>
      </c>
      <c r="B601" s="387" t="s">
        <v>198</v>
      </c>
      <c r="C601" s="388">
        <v>92.904399999999995</v>
      </c>
      <c r="D601" s="388" t="s">
        <v>191</v>
      </c>
      <c r="E601" s="389" t="s">
        <v>596</v>
      </c>
      <c r="F601" s="388">
        <v>11.75</v>
      </c>
      <c r="G601" s="388">
        <v>11.9888468345627</v>
      </c>
      <c r="H601" s="387" t="s">
        <v>200</v>
      </c>
      <c r="I601" s="390">
        <v>7518</v>
      </c>
      <c r="J601" s="390">
        <v>7518</v>
      </c>
      <c r="K601" s="390">
        <v>6984.55</v>
      </c>
      <c r="L601" s="392">
        <v>1</v>
      </c>
      <c r="M601" s="274" t="s">
        <v>191</v>
      </c>
      <c r="N601" s="274" t="s">
        <v>191</v>
      </c>
    </row>
    <row r="602" spans="1:14" s="274" customFormat="1" ht="22.8" customHeight="1" x14ac:dyDescent="0.45">
      <c r="A602" s="394" t="s">
        <v>486</v>
      </c>
      <c r="B602" s="387" t="s">
        <v>198</v>
      </c>
      <c r="C602" s="388">
        <v>93.489500000000007</v>
      </c>
      <c r="D602" s="388" t="s">
        <v>191</v>
      </c>
      <c r="E602" s="389" t="s">
        <v>597</v>
      </c>
      <c r="F602" s="388">
        <v>11.5</v>
      </c>
      <c r="G602" s="388">
        <v>11.758763625386001</v>
      </c>
      <c r="H602" s="387" t="s">
        <v>200</v>
      </c>
      <c r="I602" s="390">
        <v>38000</v>
      </c>
      <c r="J602" s="390">
        <v>38000</v>
      </c>
      <c r="K602" s="390">
        <v>35526</v>
      </c>
      <c r="L602" s="392">
        <v>2</v>
      </c>
      <c r="M602" s="274" t="s">
        <v>191</v>
      </c>
      <c r="N602" s="274" t="s">
        <v>191</v>
      </c>
    </row>
    <row r="603" spans="1:14" s="274" customFormat="1" ht="22.8" customHeight="1" x14ac:dyDescent="0.45">
      <c r="A603" s="394" t="s">
        <v>486</v>
      </c>
      <c r="B603" s="387" t="s">
        <v>198</v>
      </c>
      <c r="C603" s="388">
        <v>93.713399999999993</v>
      </c>
      <c r="D603" s="388" t="s">
        <v>191</v>
      </c>
      <c r="E603" s="389" t="s">
        <v>439</v>
      </c>
      <c r="F603" s="388">
        <v>11.5</v>
      </c>
      <c r="G603" s="388">
        <v>11.773797394305699</v>
      </c>
      <c r="H603" s="387" t="s">
        <v>200</v>
      </c>
      <c r="I603" s="390">
        <v>15600</v>
      </c>
      <c r="J603" s="390">
        <v>15600</v>
      </c>
      <c r="K603" s="390">
        <v>14619.29</v>
      </c>
      <c r="L603" s="392">
        <v>3</v>
      </c>
      <c r="M603" s="274" t="s">
        <v>191</v>
      </c>
      <c r="N603" s="274" t="s">
        <v>191</v>
      </c>
    </row>
    <row r="604" spans="1:14" s="274" customFormat="1" ht="22.8" customHeight="1" x14ac:dyDescent="0.45">
      <c r="A604" s="394" t="s">
        <v>486</v>
      </c>
      <c r="B604" s="387" t="s">
        <v>198</v>
      </c>
      <c r="C604" s="388">
        <v>93.8416</v>
      </c>
      <c r="D604" s="388" t="s">
        <v>191</v>
      </c>
      <c r="E604" s="389" t="s">
        <v>439</v>
      </c>
      <c r="F604" s="388">
        <v>11.25</v>
      </c>
      <c r="G604" s="388">
        <v>11.512057680401</v>
      </c>
      <c r="H604" s="387" t="s">
        <v>200</v>
      </c>
      <c r="I604" s="390">
        <v>6900</v>
      </c>
      <c r="J604" s="390">
        <v>6900</v>
      </c>
      <c r="K604" s="390">
        <v>6475.07</v>
      </c>
      <c r="L604" s="392">
        <v>1</v>
      </c>
      <c r="M604" s="274" t="s">
        <v>191</v>
      </c>
      <c r="N604" s="274" t="s">
        <v>191</v>
      </c>
    </row>
    <row r="605" spans="1:14" s="274" customFormat="1" ht="22.8" customHeight="1" x14ac:dyDescent="0.45">
      <c r="A605" s="394" t="s">
        <v>486</v>
      </c>
      <c r="B605" s="387" t="s">
        <v>198</v>
      </c>
      <c r="C605" s="388">
        <v>94.31</v>
      </c>
      <c r="D605" s="388" t="s">
        <v>191</v>
      </c>
      <c r="E605" s="389" t="s">
        <v>216</v>
      </c>
      <c r="F605" s="388">
        <v>12</v>
      </c>
      <c r="G605" s="388">
        <v>12.3579216290875</v>
      </c>
      <c r="H605" s="387" t="s">
        <v>200</v>
      </c>
      <c r="I605" s="390">
        <v>100000</v>
      </c>
      <c r="J605" s="390">
        <v>100000</v>
      </c>
      <c r="K605" s="390">
        <v>94309.97</v>
      </c>
      <c r="L605" s="392">
        <v>1</v>
      </c>
      <c r="M605" s="274" t="s">
        <v>191</v>
      </c>
      <c r="N605" s="274" t="s">
        <v>191</v>
      </c>
    </row>
    <row r="606" spans="1:14" s="274" customFormat="1" ht="22.8" customHeight="1" x14ac:dyDescent="0.45">
      <c r="A606" s="394" t="s">
        <v>486</v>
      </c>
      <c r="B606" s="387" t="s">
        <v>198</v>
      </c>
      <c r="C606" s="388">
        <v>94.872299999999996</v>
      </c>
      <c r="D606" s="388" t="s">
        <v>191</v>
      </c>
      <c r="E606" s="389" t="s">
        <v>216</v>
      </c>
      <c r="F606" s="388">
        <v>10.75</v>
      </c>
      <c r="G606" s="388">
        <v>11.0372447858719</v>
      </c>
      <c r="H606" s="387" t="s">
        <v>200</v>
      </c>
      <c r="I606" s="390">
        <v>3152</v>
      </c>
      <c r="J606" s="390">
        <v>3152</v>
      </c>
      <c r="K606" s="390">
        <v>2990.37</v>
      </c>
      <c r="L606" s="392">
        <v>1</v>
      </c>
      <c r="M606" s="274" t="s">
        <v>191</v>
      </c>
      <c r="N606" s="274" t="s">
        <v>191</v>
      </c>
    </row>
    <row r="607" spans="1:14" s="274" customFormat="1" ht="22.8" customHeight="1" x14ac:dyDescent="0.45">
      <c r="A607" s="394" t="s">
        <v>486</v>
      </c>
      <c r="B607" s="387" t="s">
        <v>198</v>
      </c>
      <c r="C607" s="388">
        <v>94.899199999999993</v>
      </c>
      <c r="D607" s="388" t="s">
        <v>191</v>
      </c>
      <c r="E607" s="389" t="s">
        <v>213</v>
      </c>
      <c r="F607" s="388">
        <v>10.75</v>
      </c>
      <c r="G607" s="388">
        <v>11.038906249999901</v>
      </c>
      <c r="H607" s="387" t="s">
        <v>200</v>
      </c>
      <c r="I607" s="390">
        <v>31500</v>
      </c>
      <c r="J607" s="390">
        <v>31500</v>
      </c>
      <c r="K607" s="390">
        <v>29893.24</v>
      </c>
      <c r="L607" s="392">
        <v>1</v>
      </c>
      <c r="M607" s="274" t="s">
        <v>191</v>
      </c>
      <c r="N607" s="274" t="s">
        <v>191</v>
      </c>
    </row>
    <row r="608" spans="1:14" s="274" customFormat="1" ht="22.8" customHeight="1" x14ac:dyDescent="0.45">
      <c r="A608" s="394" t="s">
        <v>486</v>
      </c>
      <c r="B608" s="387" t="s">
        <v>198</v>
      </c>
      <c r="C608" s="388">
        <v>96.933700000000002</v>
      </c>
      <c r="D608" s="388" t="s">
        <v>191</v>
      </c>
      <c r="E608" s="389" t="s">
        <v>226</v>
      </c>
      <c r="F608" s="388">
        <v>10.95</v>
      </c>
      <c r="G608" s="388">
        <v>11.3829139645865</v>
      </c>
      <c r="H608" s="387" t="s">
        <v>200</v>
      </c>
      <c r="I608" s="390">
        <v>125000</v>
      </c>
      <c r="J608" s="390">
        <v>125000</v>
      </c>
      <c r="K608" s="390">
        <v>121167.08</v>
      </c>
      <c r="L608" s="392">
        <v>1</v>
      </c>
      <c r="M608" s="274" t="s">
        <v>191</v>
      </c>
      <c r="N608" s="274" t="s">
        <v>191</v>
      </c>
    </row>
    <row r="609" spans="1:14" s="274" customFormat="1" ht="22.8" customHeight="1" x14ac:dyDescent="0.45">
      <c r="A609" s="394" t="s">
        <v>486</v>
      </c>
      <c r="B609" s="387" t="s">
        <v>198</v>
      </c>
      <c r="C609" s="388">
        <v>97.114900000000006</v>
      </c>
      <c r="D609" s="388" t="s">
        <v>191</v>
      </c>
      <c r="E609" s="389" t="s">
        <v>598</v>
      </c>
      <c r="F609" s="388">
        <v>11.5</v>
      </c>
      <c r="G609" s="388">
        <v>11.9995723409879</v>
      </c>
      <c r="H609" s="387" t="s">
        <v>200</v>
      </c>
      <c r="I609" s="390">
        <v>49108</v>
      </c>
      <c r="J609" s="390">
        <v>49108</v>
      </c>
      <c r="K609" s="390">
        <v>47691.17</v>
      </c>
      <c r="L609" s="392">
        <v>1</v>
      </c>
      <c r="M609" s="274" t="s">
        <v>191</v>
      </c>
      <c r="N609" s="274" t="s">
        <v>191</v>
      </c>
    </row>
    <row r="610" spans="1:14" s="274" customFormat="1" ht="22.8" customHeight="1" x14ac:dyDescent="0.45">
      <c r="A610" s="394" t="s">
        <v>486</v>
      </c>
      <c r="B610" s="387" t="s">
        <v>198</v>
      </c>
      <c r="C610" s="388">
        <v>97.414500000000004</v>
      </c>
      <c r="D610" s="388" t="s">
        <v>191</v>
      </c>
      <c r="E610" s="389" t="s">
        <v>215</v>
      </c>
      <c r="F610" s="388">
        <v>10.5</v>
      </c>
      <c r="G610" s="388">
        <v>10.919079725930599</v>
      </c>
      <c r="H610" s="387" t="s">
        <v>200</v>
      </c>
      <c r="I610" s="390">
        <v>102655</v>
      </c>
      <c r="J610" s="390">
        <v>102655</v>
      </c>
      <c r="K610" s="390">
        <v>100000.81</v>
      </c>
      <c r="L610" s="392">
        <v>1</v>
      </c>
      <c r="M610" s="274" t="s">
        <v>191</v>
      </c>
      <c r="N610" s="274" t="s">
        <v>191</v>
      </c>
    </row>
    <row r="611" spans="1:14" s="274" customFormat="1" ht="22.8" customHeight="1" x14ac:dyDescent="0.45">
      <c r="A611" s="394" t="s">
        <v>486</v>
      </c>
      <c r="B611" s="387" t="s">
        <v>198</v>
      </c>
      <c r="C611" s="388">
        <v>98.846800000000002</v>
      </c>
      <c r="D611" s="388" t="s">
        <v>191</v>
      </c>
      <c r="E611" s="389" t="s">
        <v>273</v>
      </c>
      <c r="F611" s="388">
        <v>10.5</v>
      </c>
      <c r="G611" s="388">
        <v>11.0035750640888</v>
      </c>
      <c r="H611" s="387" t="s">
        <v>200</v>
      </c>
      <c r="I611" s="390">
        <v>194939</v>
      </c>
      <c r="J611" s="390">
        <v>194939</v>
      </c>
      <c r="K611" s="390">
        <v>192690.94</v>
      </c>
      <c r="L611" s="392">
        <v>1</v>
      </c>
      <c r="M611" s="274" t="s">
        <v>191</v>
      </c>
      <c r="N611" s="274" t="s">
        <v>191</v>
      </c>
    </row>
    <row r="612" spans="1:14" s="274" customFormat="1" ht="22.8" customHeight="1" x14ac:dyDescent="0.45">
      <c r="A612" s="394" t="s">
        <v>494</v>
      </c>
      <c r="B612" s="387" t="s">
        <v>198</v>
      </c>
      <c r="C612" s="388">
        <v>95.901499999999999</v>
      </c>
      <c r="D612" s="388" t="s">
        <v>191</v>
      </c>
      <c r="E612" s="389" t="s">
        <v>216</v>
      </c>
      <c r="F612" s="388">
        <v>8.5</v>
      </c>
      <c r="G612" s="388">
        <v>8.6795935542943994</v>
      </c>
      <c r="H612" s="387" t="s">
        <v>200</v>
      </c>
      <c r="I612" s="390">
        <v>200000</v>
      </c>
      <c r="J612" s="390">
        <v>200000</v>
      </c>
      <c r="K612" s="390">
        <v>191803.08</v>
      </c>
      <c r="L612" s="392">
        <v>1</v>
      </c>
      <c r="M612" s="274" t="s">
        <v>191</v>
      </c>
      <c r="N612" s="274" t="s">
        <v>191</v>
      </c>
    </row>
    <row r="613" spans="1:14" s="274" customFormat="1" ht="22.8" customHeight="1" x14ac:dyDescent="0.45">
      <c r="A613" s="394" t="s">
        <v>494</v>
      </c>
      <c r="B613" s="387" t="s">
        <v>198</v>
      </c>
      <c r="C613" s="388">
        <v>96.153800000000004</v>
      </c>
      <c r="D613" s="388" t="s">
        <v>191</v>
      </c>
      <c r="E613" s="389" t="s">
        <v>213</v>
      </c>
      <c r="F613" s="388">
        <v>8</v>
      </c>
      <c r="G613" s="388">
        <v>8.16</v>
      </c>
      <c r="H613" s="387" t="s">
        <v>200</v>
      </c>
      <c r="I613" s="390">
        <v>20770</v>
      </c>
      <c r="J613" s="390">
        <v>20770</v>
      </c>
      <c r="K613" s="390">
        <v>19971.150000000001</v>
      </c>
      <c r="L613" s="392">
        <v>1</v>
      </c>
      <c r="M613" s="274" t="s">
        <v>191</v>
      </c>
      <c r="N613" s="274" t="s">
        <v>191</v>
      </c>
    </row>
    <row r="614" spans="1:14" s="274" customFormat="1" ht="22.8" customHeight="1" x14ac:dyDescent="0.45">
      <c r="A614" s="394" t="s">
        <v>599</v>
      </c>
      <c r="B614" s="387" t="s">
        <v>198</v>
      </c>
      <c r="C614" s="388">
        <v>94.592500000000001</v>
      </c>
      <c r="D614" s="388" t="s">
        <v>191</v>
      </c>
      <c r="E614" s="389" t="s">
        <v>218</v>
      </c>
      <c r="F614" s="388">
        <v>14</v>
      </c>
      <c r="G614" s="388">
        <v>14.5847557397686</v>
      </c>
      <c r="H614" s="387" t="s">
        <v>200</v>
      </c>
      <c r="I614" s="390">
        <v>111390</v>
      </c>
      <c r="J614" s="390">
        <v>111390</v>
      </c>
      <c r="K614" s="390">
        <v>105366.55</v>
      </c>
      <c r="L614" s="392">
        <v>1</v>
      </c>
      <c r="M614" s="274" t="s">
        <v>191</v>
      </c>
      <c r="N614" s="274" t="s">
        <v>191</v>
      </c>
    </row>
    <row r="615" spans="1:14" s="274" customFormat="1" ht="22.8" customHeight="1" x14ac:dyDescent="0.45">
      <c r="A615" s="394" t="s">
        <v>599</v>
      </c>
      <c r="B615" s="387" t="s">
        <v>198</v>
      </c>
      <c r="C615" s="388">
        <v>95.011899999999997</v>
      </c>
      <c r="D615" s="388" t="s">
        <v>191</v>
      </c>
      <c r="E615" s="389" t="s">
        <v>231</v>
      </c>
      <c r="F615" s="388">
        <v>13.5</v>
      </c>
      <c r="G615" s="388">
        <v>14.062412885909399</v>
      </c>
      <c r="H615" s="387" t="s">
        <v>200</v>
      </c>
      <c r="I615" s="390">
        <v>42090</v>
      </c>
      <c r="J615" s="390">
        <v>42090</v>
      </c>
      <c r="K615" s="390">
        <v>39990.5</v>
      </c>
      <c r="L615" s="392">
        <v>1</v>
      </c>
      <c r="M615" s="274" t="s">
        <v>191</v>
      </c>
      <c r="N615" s="274" t="s">
        <v>191</v>
      </c>
    </row>
    <row r="616" spans="1:14" s="274" customFormat="1" ht="22.8" customHeight="1" x14ac:dyDescent="0.45">
      <c r="A616" s="394" t="s">
        <v>599</v>
      </c>
      <c r="B616" s="387" t="s">
        <v>198</v>
      </c>
      <c r="C616" s="388">
        <v>95.571799999999996</v>
      </c>
      <c r="D616" s="388" t="s">
        <v>191</v>
      </c>
      <c r="E616" s="389" t="s">
        <v>267</v>
      </c>
      <c r="F616" s="388">
        <v>12</v>
      </c>
      <c r="G616" s="388">
        <v>12.4460082277332</v>
      </c>
      <c r="H616" s="387" t="s">
        <v>200</v>
      </c>
      <c r="I616" s="390">
        <v>183100</v>
      </c>
      <c r="J616" s="390">
        <v>183100</v>
      </c>
      <c r="K616" s="390">
        <v>174992.04</v>
      </c>
      <c r="L616" s="392">
        <v>1</v>
      </c>
      <c r="M616" s="274" t="s">
        <v>191</v>
      </c>
      <c r="N616" s="274" t="s">
        <v>191</v>
      </c>
    </row>
    <row r="617" spans="1:14" s="274" customFormat="1" ht="22.8" customHeight="1" x14ac:dyDescent="0.45">
      <c r="A617" s="394" t="s">
        <v>599</v>
      </c>
      <c r="B617" s="387" t="s">
        <v>198</v>
      </c>
      <c r="C617" s="388">
        <v>95.840299999999999</v>
      </c>
      <c r="D617" s="388" t="s">
        <v>191</v>
      </c>
      <c r="E617" s="389" t="s">
        <v>230</v>
      </c>
      <c r="F617" s="388">
        <v>12.5</v>
      </c>
      <c r="G617" s="388">
        <v>13.0164671001572</v>
      </c>
      <c r="H617" s="387" t="s">
        <v>200</v>
      </c>
      <c r="I617" s="390">
        <v>22300</v>
      </c>
      <c r="J617" s="390">
        <v>22300</v>
      </c>
      <c r="K617" s="390">
        <v>21372.38</v>
      </c>
      <c r="L617" s="392">
        <v>1</v>
      </c>
      <c r="M617" s="274" t="s">
        <v>191</v>
      </c>
      <c r="N617" s="274" t="s">
        <v>191</v>
      </c>
    </row>
    <row r="618" spans="1:14" s="274" customFormat="1" ht="22.8" customHeight="1" x14ac:dyDescent="0.45">
      <c r="A618" s="394" t="s">
        <v>599</v>
      </c>
      <c r="B618" s="387" t="s">
        <v>198</v>
      </c>
      <c r="C618" s="388">
        <v>96.353300000000004</v>
      </c>
      <c r="D618" s="388" t="s">
        <v>191</v>
      </c>
      <c r="E618" s="389" t="s">
        <v>600</v>
      </c>
      <c r="F618" s="388">
        <v>12.5</v>
      </c>
      <c r="G618" s="388">
        <v>13.053682697137701</v>
      </c>
      <c r="H618" s="387" t="s">
        <v>200</v>
      </c>
      <c r="I618" s="390">
        <v>18165</v>
      </c>
      <c r="J618" s="390">
        <v>18165</v>
      </c>
      <c r="K618" s="390">
        <v>17502.580000000002</v>
      </c>
      <c r="L618" s="392">
        <v>2</v>
      </c>
      <c r="M618" s="274" t="s">
        <v>191</v>
      </c>
      <c r="N618" s="274" t="s">
        <v>191</v>
      </c>
    </row>
    <row r="619" spans="1:14" s="274" customFormat="1" ht="22.8" customHeight="1" x14ac:dyDescent="0.45">
      <c r="A619" s="394" t="s">
        <v>599</v>
      </c>
      <c r="B619" s="387" t="s">
        <v>198</v>
      </c>
      <c r="C619" s="388">
        <v>96.420400000000001</v>
      </c>
      <c r="D619" s="388" t="s">
        <v>191</v>
      </c>
      <c r="E619" s="389" t="s">
        <v>246</v>
      </c>
      <c r="F619" s="388">
        <v>13.5</v>
      </c>
      <c r="G619" s="388">
        <v>14.174113343018201</v>
      </c>
      <c r="H619" s="387" t="s">
        <v>200</v>
      </c>
      <c r="I619" s="390">
        <v>18670</v>
      </c>
      <c r="J619" s="390">
        <v>18670</v>
      </c>
      <c r="K619" s="390">
        <v>18001.689999999999</v>
      </c>
      <c r="L619" s="392">
        <v>1</v>
      </c>
      <c r="M619" s="274" t="s">
        <v>191</v>
      </c>
      <c r="N619" s="274" t="s">
        <v>191</v>
      </c>
    </row>
    <row r="620" spans="1:14" s="274" customFormat="1" ht="22.8" customHeight="1" x14ac:dyDescent="0.45">
      <c r="A620" s="394" t="s">
        <v>599</v>
      </c>
      <c r="B620" s="387" t="s">
        <v>198</v>
      </c>
      <c r="C620" s="388">
        <v>96.462999999999994</v>
      </c>
      <c r="D620" s="388" t="s">
        <v>191</v>
      </c>
      <c r="E620" s="389" t="s">
        <v>296</v>
      </c>
      <c r="F620" s="388">
        <v>12</v>
      </c>
      <c r="G620" s="388">
        <v>12.507797119597701</v>
      </c>
      <c r="H620" s="387" t="s">
        <v>200</v>
      </c>
      <c r="I620" s="390">
        <v>103700</v>
      </c>
      <c r="J620" s="390">
        <v>103700</v>
      </c>
      <c r="K620" s="390">
        <v>100032.15</v>
      </c>
      <c r="L620" s="392">
        <v>1</v>
      </c>
      <c r="M620" s="274" t="s">
        <v>191</v>
      </c>
      <c r="N620" s="274" t="s">
        <v>191</v>
      </c>
    </row>
    <row r="621" spans="1:14" s="274" customFormat="1" ht="22.8" customHeight="1" x14ac:dyDescent="0.45">
      <c r="A621" s="394" t="s">
        <v>599</v>
      </c>
      <c r="B621" s="387" t="s">
        <v>198</v>
      </c>
      <c r="C621" s="388">
        <v>96.514700000000005</v>
      </c>
      <c r="D621" s="388" t="s">
        <v>191</v>
      </c>
      <c r="E621" s="389" t="s">
        <v>226</v>
      </c>
      <c r="F621" s="388">
        <v>12.5</v>
      </c>
      <c r="G621" s="388">
        <v>13.0653697847789</v>
      </c>
      <c r="H621" s="387" t="s">
        <v>200</v>
      </c>
      <c r="I621" s="390">
        <v>60000</v>
      </c>
      <c r="J621" s="390">
        <v>60000</v>
      </c>
      <c r="K621" s="390">
        <v>57908.85</v>
      </c>
      <c r="L621" s="392">
        <v>1</v>
      </c>
      <c r="M621" s="274" t="s">
        <v>191</v>
      </c>
      <c r="N621" s="274" t="s">
        <v>191</v>
      </c>
    </row>
    <row r="622" spans="1:14" s="274" customFormat="1" ht="22.8" customHeight="1" x14ac:dyDescent="0.45">
      <c r="A622" s="394" t="s">
        <v>599</v>
      </c>
      <c r="B622" s="387" t="s">
        <v>198</v>
      </c>
      <c r="C622" s="388">
        <v>97.087400000000002</v>
      </c>
      <c r="D622" s="388" t="s">
        <v>191</v>
      </c>
      <c r="E622" s="389" t="s">
        <v>248</v>
      </c>
      <c r="F622" s="388">
        <v>12</v>
      </c>
      <c r="G622" s="388">
        <v>12.550881</v>
      </c>
      <c r="H622" s="387" t="s">
        <v>200</v>
      </c>
      <c r="I622" s="390">
        <v>100000</v>
      </c>
      <c r="J622" s="390">
        <v>100000</v>
      </c>
      <c r="K622" s="390">
        <v>97087.38</v>
      </c>
      <c r="L622" s="392">
        <v>1</v>
      </c>
      <c r="M622" s="274" t="s">
        <v>191</v>
      </c>
      <c r="N622" s="274" t="s">
        <v>191</v>
      </c>
    </row>
    <row r="623" spans="1:14" s="274" customFormat="1" ht="22.8" customHeight="1" x14ac:dyDescent="0.45">
      <c r="A623" s="394" t="s">
        <v>599</v>
      </c>
      <c r="B623" s="387" t="s">
        <v>198</v>
      </c>
      <c r="C623" s="388">
        <v>97.118799999999993</v>
      </c>
      <c r="D623" s="388" t="s">
        <v>191</v>
      </c>
      <c r="E623" s="389" t="s">
        <v>249</v>
      </c>
      <c r="F623" s="388">
        <v>12</v>
      </c>
      <c r="G623" s="388">
        <v>12.5530454104344</v>
      </c>
      <c r="H623" s="387" t="s">
        <v>200</v>
      </c>
      <c r="I623" s="390">
        <v>160000</v>
      </c>
      <c r="J623" s="390">
        <v>160000</v>
      </c>
      <c r="K623" s="390">
        <v>155390.09</v>
      </c>
      <c r="L623" s="392">
        <v>1</v>
      </c>
      <c r="M623" s="274" t="s">
        <v>191</v>
      </c>
      <c r="N623" s="274" t="s">
        <v>191</v>
      </c>
    </row>
    <row r="624" spans="1:14" s="274" customFormat="1" ht="22.8" customHeight="1" x14ac:dyDescent="0.45">
      <c r="A624" s="394" t="s">
        <v>599</v>
      </c>
      <c r="B624" s="387" t="s">
        <v>198</v>
      </c>
      <c r="C624" s="388">
        <v>97.579499999999996</v>
      </c>
      <c r="D624" s="388" t="s">
        <v>191</v>
      </c>
      <c r="E624" s="389" t="s">
        <v>601</v>
      </c>
      <c r="F624" s="388">
        <v>9.5</v>
      </c>
      <c r="G624" s="388">
        <v>9.8384941235877008</v>
      </c>
      <c r="H624" s="387" t="s">
        <v>200</v>
      </c>
      <c r="I624" s="390">
        <v>120000</v>
      </c>
      <c r="J624" s="390">
        <v>120000</v>
      </c>
      <c r="K624" s="390">
        <v>117095.38</v>
      </c>
      <c r="L624" s="392">
        <v>1</v>
      </c>
      <c r="M624" s="274" t="s">
        <v>191</v>
      </c>
      <c r="N624" s="274" t="s">
        <v>191</v>
      </c>
    </row>
    <row r="625" spans="1:14" s="274" customFormat="1" ht="22.8" customHeight="1" x14ac:dyDescent="0.45">
      <c r="A625" s="394" t="s">
        <v>599</v>
      </c>
      <c r="B625" s="387" t="s">
        <v>198</v>
      </c>
      <c r="C625" s="388">
        <v>97.629800000000003</v>
      </c>
      <c r="D625" s="388" t="s">
        <v>191</v>
      </c>
      <c r="E625" s="389" t="s">
        <v>284</v>
      </c>
      <c r="F625" s="388">
        <v>9.5</v>
      </c>
      <c r="G625" s="388">
        <v>9.8411600666754993</v>
      </c>
      <c r="H625" s="387" t="s">
        <v>200</v>
      </c>
      <c r="I625" s="390">
        <v>84911</v>
      </c>
      <c r="J625" s="390">
        <v>84911</v>
      </c>
      <c r="K625" s="390">
        <v>82898.41</v>
      </c>
      <c r="L625" s="392">
        <v>3</v>
      </c>
      <c r="M625" s="274" t="s">
        <v>191</v>
      </c>
      <c r="N625" s="274" t="s">
        <v>191</v>
      </c>
    </row>
    <row r="626" spans="1:14" s="274" customFormat="1" ht="22.8" customHeight="1" x14ac:dyDescent="0.45">
      <c r="A626" s="394" t="s">
        <v>599</v>
      </c>
      <c r="B626" s="387" t="s">
        <v>198</v>
      </c>
      <c r="C626" s="388">
        <v>97.806200000000004</v>
      </c>
      <c r="D626" s="388" t="s">
        <v>191</v>
      </c>
      <c r="E626" s="389" t="s">
        <v>285</v>
      </c>
      <c r="F626" s="388">
        <v>9.5</v>
      </c>
      <c r="G626" s="388">
        <v>9.8505058498937004</v>
      </c>
      <c r="H626" s="387" t="s">
        <v>200</v>
      </c>
      <c r="I626" s="390">
        <v>47705.91</v>
      </c>
      <c r="J626" s="390">
        <v>47705.91</v>
      </c>
      <c r="K626" s="390">
        <v>46659.32</v>
      </c>
      <c r="L626" s="392">
        <v>2</v>
      </c>
      <c r="M626" s="274" t="s">
        <v>191</v>
      </c>
      <c r="N626" s="274" t="s">
        <v>191</v>
      </c>
    </row>
    <row r="627" spans="1:14" s="274" customFormat="1" ht="22.8" customHeight="1" x14ac:dyDescent="0.45">
      <c r="A627" s="394" t="s">
        <v>599</v>
      </c>
      <c r="B627" s="387" t="s">
        <v>198</v>
      </c>
      <c r="C627" s="388">
        <v>97.983199999999997</v>
      </c>
      <c r="D627" s="388" t="s">
        <v>191</v>
      </c>
      <c r="E627" s="389" t="s">
        <v>292</v>
      </c>
      <c r="F627" s="388">
        <v>9.5</v>
      </c>
      <c r="G627" s="388">
        <v>9.8598750134139994</v>
      </c>
      <c r="H627" s="387" t="s">
        <v>200</v>
      </c>
      <c r="I627" s="390">
        <v>25493.47</v>
      </c>
      <c r="J627" s="390">
        <v>25493.47</v>
      </c>
      <c r="K627" s="390">
        <v>24979.31</v>
      </c>
      <c r="L627" s="392">
        <v>1</v>
      </c>
      <c r="M627" s="274" t="s">
        <v>191</v>
      </c>
      <c r="N627" s="274" t="s">
        <v>191</v>
      </c>
    </row>
    <row r="628" spans="1:14" s="274" customFormat="1" ht="22.8" customHeight="1" x14ac:dyDescent="0.45">
      <c r="A628" s="394" t="s">
        <v>599</v>
      </c>
      <c r="B628" s="387" t="s">
        <v>198</v>
      </c>
      <c r="C628" s="388">
        <v>98.328400000000002</v>
      </c>
      <c r="D628" s="388" t="s">
        <v>191</v>
      </c>
      <c r="E628" s="389" t="s">
        <v>290</v>
      </c>
      <c r="F628" s="388">
        <v>9</v>
      </c>
      <c r="G628" s="388">
        <v>9.3346920502815003</v>
      </c>
      <c r="H628" s="387" t="s">
        <v>200</v>
      </c>
      <c r="I628" s="390">
        <v>40000</v>
      </c>
      <c r="J628" s="390">
        <v>40000</v>
      </c>
      <c r="K628" s="390">
        <v>39331.370000000003</v>
      </c>
      <c r="L628" s="392">
        <v>1</v>
      </c>
      <c r="M628" s="274" t="s">
        <v>191</v>
      </c>
      <c r="N628" s="274" t="s">
        <v>191</v>
      </c>
    </row>
    <row r="629" spans="1:14" s="274" customFormat="1" ht="22.8" customHeight="1" x14ac:dyDescent="0.45">
      <c r="A629" s="394" t="s">
        <v>599</v>
      </c>
      <c r="B629" s="387" t="s">
        <v>198</v>
      </c>
      <c r="C629" s="388">
        <v>99.651200000000003</v>
      </c>
      <c r="D629" s="388" t="s">
        <v>191</v>
      </c>
      <c r="E629" s="389" t="s">
        <v>443</v>
      </c>
      <c r="F629" s="388">
        <v>9</v>
      </c>
      <c r="G629" s="388">
        <v>9.4002365819368006</v>
      </c>
      <c r="H629" s="387" t="s">
        <v>200</v>
      </c>
      <c r="I629" s="390">
        <v>26000</v>
      </c>
      <c r="J629" s="390">
        <v>26000</v>
      </c>
      <c r="K629" s="390">
        <v>25909.32</v>
      </c>
      <c r="L629" s="392">
        <v>1</v>
      </c>
      <c r="M629" s="274" t="s">
        <v>191</v>
      </c>
      <c r="N629" s="274" t="s">
        <v>191</v>
      </c>
    </row>
    <row r="630" spans="1:14" s="274" customFormat="1" ht="22.8" customHeight="1" x14ac:dyDescent="0.45">
      <c r="A630" s="394" t="s">
        <v>599</v>
      </c>
      <c r="B630" s="387" t="s">
        <v>198</v>
      </c>
      <c r="C630" s="388">
        <v>99.825299999999999</v>
      </c>
      <c r="D630" s="388" t="s">
        <v>191</v>
      </c>
      <c r="E630" s="389" t="s">
        <v>276</v>
      </c>
      <c r="F630" s="388">
        <v>9</v>
      </c>
      <c r="G630" s="388">
        <v>9.4088221260672995</v>
      </c>
      <c r="H630" s="387" t="s">
        <v>200</v>
      </c>
      <c r="I630" s="390">
        <v>25000</v>
      </c>
      <c r="J630" s="390">
        <v>25000</v>
      </c>
      <c r="K630" s="390">
        <v>24956.33</v>
      </c>
      <c r="L630" s="392">
        <v>1</v>
      </c>
      <c r="M630" s="274" t="s">
        <v>191</v>
      </c>
      <c r="N630" s="274" t="s">
        <v>191</v>
      </c>
    </row>
    <row r="631" spans="1:14" s="274" customFormat="1" ht="22.8" customHeight="1" x14ac:dyDescent="0.45">
      <c r="A631" s="394" t="s">
        <v>508</v>
      </c>
      <c r="B631" s="387" t="s">
        <v>198</v>
      </c>
      <c r="C631" s="388">
        <v>97.519400000000005</v>
      </c>
      <c r="D631" s="388" t="s">
        <v>191</v>
      </c>
      <c r="E631" s="389" t="s">
        <v>246</v>
      </c>
      <c r="F631" s="388">
        <v>9.25</v>
      </c>
      <c r="G631" s="388">
        <v>9.5644849726658006</v>
      </c>
      <c r="H631" s="387" t="s">
        <v>200</v>
      </c>
      <c r="I631" s="390">
        <v>18391</v>
      </c>
      <c r="J631" s="390">
        <v>18391</v>
      </c>
      <c r="K631" s="390">
        <v>17934.78</v>
      </c>
      <c r="L631" s="392">
        <v>1</v>
      </c>
      <c r="M631" s="274" t="s">
        <v>191</v>
      </c>
      <c r="N631" s="274" t="s">
        <v>191</v>
      </c>
    </row>
    <row r="632" spans="1:14" s="274" customFormat="1" ht="22.8" customHeight="1" x14ac:dyDescent="0.45">
      <c r="A632" s="394" t="s">
        <v>508</v>
      </c>
      <c r="B632" s="387" t="s">
        <v>198</v>
      </c>
      <c r="C632" s="388">
        <v>97.826099999999997</v>
      </c>
      <c r="D632" s="388" t="s">
        <v>191</v>
      </c>
      <c r="E632" s="389" t="s">
        <v>595</v>
      </c>
      <c r="F632" s="388">
        <v>10</v>
      </c>
      <c r="G632" s="388">
        <v>10.396150681814801</v>
      </c>
      <c r="H632" s="387" t="s">
        <v>200</v>
      </c>
      <c r="I632" s="390">
        <v>3058</v>
      </c>
      <c r="J632" s="390">
        <v>3058</v>
      </c>
      <c r="K632" s="390">
        <v>2991.52</v>
      </c>
      <c r="L632" s="392">
        <v>1</v>
      </c>
      <c r="M632" s="274" t="s">
        <v>191</v>
      </c>
      <c r="N632" s="274" t="s">
        <v>191</v>
      </c>
    </row>
    <row r="633" spans="1:14" s="274" customFormat="1" ht="22.8" customHeight="1" x14ac:dyDescent="0.45">
      <c r="A633" s="394" t="s">
        <v>508</v>
      </c>
      <c r="B633" s="387" t="s">
        <v>198</v>
      </c>
      <c r="C633" s="388">
        <v>97.879300000000001</v>
      </c>
      <c r="D633" s="388" t="s">
        <v>191</v>
      </c>
      <c r="E633" s="389" t="s">
        <v>292</v>
      </c>
      <c r="F633" s="388">
        <v>10</v>
      </c>
      <c r="G633" s="388">
        <v>10.3991297209958</v>
      </c>
      <c r="H633" s="387" t="s">
        <v>200</v>
      </c>
      <c r="I633" s="390">
        <v>4589</v>
      </c>
      <c r="J633" s="390">
        <v>4589</v>
      </c>
      <c r="K633" s="390">
        <v>4491.68</v>
      </c>
      <c r="L633" s="392">
        <v>1</v>
      </c>
      <c r="M633" s="274" t="s">
        <v>191</v>
      </c>
      <c r="N633" s="274" t="s">
        <v>191</v>
      </c>
    </row>
    <row r="634" spans="1:14" s="274" customFormat="1" ht="22.8" customHeight="1" x14ac:dyDescent="0.45">
      <c r="A634" s="394" t="s">
        <v>602</v>
      </c>
      <c r="B634" s="387" t="s">
        <v>198</v>
      </c>
      <c r="C634" s="388">
        <v>94.759299999999996</v>
      </c>
      <c r="D634" s="388" t="s">
        <v>191</v>
      </c>
      <c r="E634" s="389" t="s">
        <v>216</v>
      </c>
      <c r="F634" s="388">
        <v>11</v>
      </c>
      <c r="G634" s="388">
        <v>11.300759004483</v>
      </c>
      <c r="H634" s="387" t="s">
        <v>200</v>
      </c>
      <c r="I634" s="390">
        <v>262230</v>
      </c>
      <c r="J634" s="390">
        <v>262230</v>
      </c>
      <c r="K634" s="390">
        <v>248487.27</v>
      </c>
      <c r="L634" s="392">
        <v>2</v>
      </c>
      <c r="M634" s="274" t="s">
        <v>191</v>
      </c>
      <c r="N634" s="274" t="s">
        <v>191</v>
      </c>
    </row>
    <row r="635" spans="1:14" s="274" customFormat="1" ht="22.8" customHeight="1" x14ac:dyDescent="0.45">
      <c r="A635" s="394" t="s">
        <v>602</v>
      </c>
      <c r="B635" s="387" t="s">
        <v>198</v>
      </c>
      <c r="C635" s="388">
        <v>94.786699999999996</v>
      </c>
      <c r="D635" s="388" t="s">
        <v>191</v>
      </c>
      <c r="E635" s="389" t="s">
        <v>213</v>
      </c>
      <c r="F635" s="388">
        <v>11</v>
      </c>
      <c r="G635" s="388">
        <v>11.302499999999901</v>
      </c>
      <c r="H635" s="387" t="s">
        <v>200</v>
      </c>
      <c r="I635" s="390">
        <v>69283</v>
      </c>
      <c r="J635" s="390">
        <v>69283</v>
      </c>
      <c r="K635" s="390">
        <v>65671.09</v>
      </c>
      <c r="L635" s="392">
        <v>1</v>
      </c>
      <c r="M635" s="274" t="s">
        <v>191</v>
      </c>
      <c r="N635" s="274" t="s">
        <v>191</v>
      </c>
    </row>
    <row r="636" spans="1:14" s="274" customFormat="1" ht="22.8" customHeight="1" x14ac:dyDescent="0.45">
      <c r="A636" s="394" t="s">
        <v>603</v>
      </c>
      <c r="B636" s="387" t="s">
        <v>198</v>
      </c>
      <c r="C636" s="388">
        <v>89.938199999999995</v>
      </c>
      <c r="D636" s="388" t="s">
        <v>191</v>
      </c>
      <c r="E636" s="389" t="s">
        <v>235</v>
      </c>
      <c r="F636" s="388">
        <v>11.25</v>
      </c>
      <c r="G636" s="388">
        <v>11.253392072543299</v>
      </c>
      <c r="H636" s="387" t="s">
        <v>200</v>
      </c>
      <c r="I636" s="390">
        <v>126998</v>
      </c>
      <c r="J636" s="390">
        <v>126998</v>
      </c>
      <c r="K636" s="390">
        <v>114219.67</v>
      </c>
      <c r="L636" s="392">
        <v>1</v>
      </c>
      <c r="M636" s="274" t="s">
        <v>191</v>
      </c>
      <c r="N636" s="274" t="s">
        <v>191</v>
      </c>
    </row>
    <row r="637" spans="1:14" s="274" customFormat="1" ht="22.8" customHeight="1" x14ac:dyDescent="0.45">
      <c r="A637" s="394" t="s">
        <v>603</v>
      </c>
      <c r="B637" s="387" t="s">
        <v>198</v>
      </c>
      <c r="C637" s="388">
        <v>89.963499999999996</v>
      </c>
      <c r="D637" s="388" t="s">
        <v>191</v>
      </c>
      <c r="E637" s="389" t="s">
        <v>236</v>
      </c>
      <c r="F637" s="388">
        <v>11.25</v>
      </c>
      <c r="G637" s="388">
        <v>11.255089109606599</v>
      </c>
      <c r="H637" s="387" t="s">
        <v>200</v>
      </c>
      <c r="I637" s="390">
        <v>17761</v>
      </c>
      <c r="J637" s="390">
        <v>17761</v>
      </c>
      <c r="K637" s="390">
        <v>15978.41</v>
      </c>
      <c r="L637" s="392">
        <v>1</v>
      </c>
      <c r="M637" s="274" t="s">
        <v>191</v>
      </c>
      <c r="N637" s="274" t="s">
        <v>191</v>
      </c>
    </row>
    <row r="638" spans="1:14" s="274" customFormat="1" ht="22.8" customHeight="1" x14ac:dyDescent="0.45">
      <c r="A638" s="394" t="s">
        <v>604</v>
      </c>
      <c r="B638" s="387" t="s">
        <v>198</v>
      </c>
      <c r="C638" s="388">
        <v>96.845799999999997</v>
      </c>
      <c r="D638" s="388" t="s">
        <v>191</v>
      </c>
      <c r="E638" s="389" t="s">
        <v>302</v>
      </c>
      <c r="F638" s="388">
        <v>8.75</v>
      </c>
      <c r="G638" s="388">
        <v>8.9921079305540008</v>
      </c>
      <c r="H638" s="387" t="s">
        <v>200</v>
      </c>
      <c r="I638" s="390">
        <v>5200</v>
      </c>
      <c r="J638" s="390">
        <v>5200</v>
      </c>
      <c r="K638" s="390">
        <v>5035.9799999999996</v>
      </c>
      <c r="L638" s="392">
        <v>1</v>
      </c>
      <c r="M638" s="274" t="s">
        <v>191</v>
      </c>
      <c r="N638" s="274" t="s">
        <v>191</v>
      </c>
    </row>
    <row r="639" spans="1:14" s="274" customFormat="1" ht="22.8" customHeight="1" x14ac:dyDescent="0.45">
      <c r="A639" s="394" t="s">
        <v>605</v>
      </c>
      <c r="B639" s="387" t="s">
        <v>198</v>
      </c>
      <c r="C639" s="388">
        <v>95.465400000000002</v>
      </c>
      <c r="D639" s="388" t="s">
        <v>191</v>
      </c>
      <c r="E639" s="389" t="s">
        <v>213</v>
      </c>
      <c r="F639" s="388">
        <v>9.5</v>
      </c>
      <c r="G639" s="388">
        <v>9.7256250000000009</v>
      </c>
      <c r="H639" s="387" t="s">
        <v>200</v>
      </c>
      <c r="I639" s="390">
        <v>6250</v>
      </c>
      <c r="J639" s="390">
        <v>6250</v>
      </c>
      <c r="K639" s="390">
        <v>5966.59</v>
      </c>
      <c r="L639" s="392">
        <v>1</v>
      </c>
      <c r="M639" s="274" t="s">
        <v>191</v>
      </c>
      <c r="N639" s="274" t="s">
        <v>191</v>
      </c>
    </row>
    <row r="640" spans="1:14" s="274" customFormat="1" ht="22.8" customHeight="1" x14ac:dyDescent="0.45">
      <c r="A640" s="394" t="s">
        <v>606</v>
      </c>
      <c r="B640" s="387" t="s">
        <v>198</v>
      </c>
      <c r="C640" s="388">
        <v>90.4739</v>
      </c>
      <c r="D640" s="388" t="s">
        <v>191</v>
      </c>
      <c r="E640" s="389" t="s">
        <v>211</v>
      </c>
      <c r="F640" s="388">
        <v>10.5</v>
      </c>
      <c r="G640" s="388">
        <v>10.4985199683135</v>
      </c>
      <c r="H640" s="387" t="s">
        <v>200</v>
      </c>
      <c r="I640" s="390">
        <v>27415</v>
      </c>
      <c r="J640" s="390">
        <v>27415</v>
      </c>
      <c r="K640" s="390">
        <v>24803.41</v>
      </c>
      <c r="L640" s="392">
        <v>1</v>
      </c>
      <c r="M640" s="274" t="s">
        <v>191</v>
      </c>
      <c r="N640" s="274" t="s">
        <v>191</v>
      </c>
    </row>
    <row r="641" spans="1:14" s="274" customFormat="1" ht="22.8" customHeight="1" x14ac:dyDescent="0.45">
      <c r="A641" s="394" t="s">
        <v>606</v>
      </c>
      <c r="B641" s="387" t="s">
        <v>198</v>
      </c>
      <c r="C641" s="388">
        <v>91.171599999999998</v>
      </c>
      <c r="D641" s="388" t="s">
        <v>191</v>
      </c>
      <c r="E641" s="389" t="s">
        <v>421</v>
      </c>
      <c r="F641" s="388">
        <v>10.5</v>
      </c>
      <c r="G641" s="388">
        <v>10.541663449760501</v>
      </c>
      <c r="H641" s="387" t="s">
        <v>200</v>
      </c>
      <c r="I641" s="390">
        <v>22820</v>
      </c>
      <c r="J641" s="390">
        <v>22820</v>
      </c>
      <c r="K641" s="390">
        <v>20805.349999999999</v>
      </c>
      <c r="L641" s="392">
        <v>1</v>
      </c>
      <c r="M641" s="274" t="s">
        <v>191</v>
      </c>
      <c r="N641" s="274" t="s">
        <v>191</v>
      </c>
    </row>
    <row r="642" spans="1:14" s="274" customFormat="1" ht="22.8" customHeight="1" x14ac:dyDescent="0.45">
      <c r="A642" s="394" t="s">
        <v>606</v>
      </c>
      <c r="B642" s="387" t="s">
        <v>198</v>
      </c>
      <c r="C642" s="388">
        <v>95.212900000000005</v>
      </c>
      <c r="D642" s="388" t="s">
        <v>191</v>
      </c>
      <c r="E642" s="389" t="s">
        <v>216</v>
      </c>
      <c r="F642" s="388">
        <v>10</v>
      </c>
      <c r="G642" s="388">
        <v>10.2485656455552</v>
      </c>
      <c r="H642" s="387" t="s">
        <v>200</v>
      </c>
      <c r="I642" s="390">
        <v>13290</v>
      </c>
      <c r="J642" s="390">
        <v>13290</v>
      </c>
      <c r="K642" s="390">
        <v>12653.8</v>
      </c>
      <c r="L642" s="392">
        <v>2</v>
      </c>
      <c r="M642" s="274" t="s">
        <v>191</v>
      </c>
      <c r="N642" s="274" t="s">
        <v>191</v>
      </c>
    </row>
    <row r="643" spans="1:14" s="274" customFormat="1" ht="22.8" customHeight="1" x14ac:dyDescent="0.45">
      <c r="A643" s="394" t="s">
        <v>607</v>
      </c>
      <c r="B643" s="387" t="s">
        <v>198</v>
      </c>
      <c r="C643" s="388">
        <v>90.4739</v>
      </c>
      <c r="D643" s="388" t="s">
        <v>191</v>
      </c>
      <c r="E643" s="389" t="s">
        <v>234</v>
      </c>
      <c r="F643" s="388">
        <v>10.5</v>
      </c>
      <c r="G643" s="388">
        <v>10.4985199683135</v>
      </c>
      <c r="H643" s="387" t="s">
        <v>200</v>
      </c>
      <c r="I643" s="390">
        <v>44100</v>
      </c>
      <c r="J643" s="390">
        <v>44100</v>
      </c>
      <c r="K643" s="390">
        <v>39898.97</v>
      </c>
      <c r="L643" s="392">
        <v>1</v>
      </c>
      <c r="M643" s="274" t="s">
        <v>191</v>
      </c>
      <c r="N643" s="274" t="s">
        <v>191</v>
      </c>
    </row>
    <row r="644" spans="1:14" s="274" customFormat="1" ht="22.8" customHeight="1" x14ac:dyDescent="0.45">
      <c r="A644" s="394" t="s">
        <v>607</v>
      </c>
      <c r="B644" s="387" t="s">
        <v>198</v>
      </c>
      <c r="C644" s="388">
        <v>90.497699999999995</v>
      </c>
      <c r="D644" s="388" t="s">
        <v>191</v>
      </c>
      <c r="E644" s="389" t="s">
        <v>234</v>
      </c>
      <c r="F644" s="388">
        <v>10.5</v>
      </c>
      <c r="G644" s="388">
        <v>10.499999999999901</v>
      </c>
      <c r="H644" s="387" t="s">
        <v>200</v>
      </c>
      <c r="I644" s="390">
        <v>6605</v>
      </c>
      <c r="J644" s="390">
        <v>6605</v>
      </c>
      <c r="K644" s="390">
        <v>5977.38</v>
      </c>
      <c r="L644" s="392">
        <v>1</v>
      </c>
      <c r="M644" s="274" t="s">
        <v>191</v>
      </c>
      <c r="N644" s="274" t="s">
        <v>191</v>
      </c>
    </row>
    <row r="645" spans="1:14" s="274" customFormat="1" ht="22.8" customHeight="1" x14ac:dyDescent="0.45">
      <c r="A645" s="394" t="s">
        <v>607</v>
      </c>
      <c r="B645" s="387" t="s">
        <v>198</v>
      </c>
      <c r="C645" s="388">
        <v>92.836699999999993</v>
      </c>
      <c r="D645" s="388" t="s">
        <v>191</v>
      </c>
      <c r="E645" s="389" t="s">
        <v>270</v>
      </c>
      <c r="F645" s="388">
        <v>10.25</v>
      </c>
      <c r="G645" s="388">
        <v>10.377695163228699</v>
      </c>
      <c r="H645" s="387" t="s">
        <v>200</v>
      </c>
      <c r="I645" s="390">
        <v>42970</v>
      </c>
      <c r="J645" s="390">
        <v>42970</v>
      </c>
      <c r="K645" s="390">
        <v>39891.949999999997</v>
      </c>
      <c r="L645" s="392">
        <v>1</v>
      </c>
      <c r="M645" s="274" t="s">
        <v>191</v>
      </c>
      <c r="N645" s="274" t="s">
        <v>191</v>
      </c>
    </row>
    <row r="646" spans="1:14" s="274" customFormat="1" ht="22.8" customHeight="1" x14ac:dyDescent="0.45">
      <c r="A646" s="394" t="s">
        <v>607</v>
      </c>
      <c r="B646" s="387" t="s">
        <v>198</v>
      </c>
      <c r="C646" s="388">
        <v>95.212900000000005</v>
      </c>
      <c r="D646" s="388" t="s">
        <v>191</v>
      </c>
      <c r="E646" s="389" t="s">
        <v>216</v>
      </c>
      <c r="F646" s="388">
        <v>10</v>
      </c>
      <c r="G646" s="388">
        <v>10.2485656455552</v>
      </c>
      <c r="H646" s="387" t="s">
        <v>200</v>
      </c>
      <c r="I646" s="390">
        <v>54540</v>
      </c>
      <c r="J646" s="390">
        <v>54540</v>
      </c>
      <c r="K646" s="390">
        <v>51929.120000000003</v>
      </c>
      <c r="L646" s="392">
        <v>3</v>
      </c>
      <c r="M646" s="274" t="s">
        <v>191</v>
      </c>
      <c r="N646" s="274" t="s">
        <v>191</v>
      </c>
    </row>
    <row r="647" spans="1:14" s="274" customFormat="1" ht="22.8" customHeight="1" x14ac:dyDescent="0.45">
      <c r="A647" s="394" t="s">
        <v>608</v>
      </c>
      <c r="B647" s="387" t="s">
        <v>198</v>
      </c>
      <c r="C647" s="388">
        <v>97.244699999999995</v>
      </c>
      <c r="D647" s="388" t="s">
        <v>191</v>
      </c>
      <c r="E647" s="389" t="s">
        <v>271</v>
      </c>
      <c r="F647" s="388">
        <v>8.5</v>
      </c>
      <c r="G647" s="388">
        <v>8.7431078703703005</v>
      </c>
      <c r="H647" s="387" t="s">
        <v>200</v>
      </c>
      <c r="I647" s="390">
        <v>1599409</v>
      </c>
      <c r="J647" s="390">
        <v>1599409</v>
      </c>
      <c r="K647" s="390">
        <v>1555341.02</v>
      </c>
      <c r="L647" s="392">
        <v>4</v>
      </c>
      <c r="M647" s="274" t="s">
        <v>191</v>
      </c>
      <c r="N647" s="274" t="s">
        <v>191</v>
      </c>
    </row>
    <row r="648" spans="1:14" s="274" customFormat="1" ht="22.8" customHeight="1" x14ac:dyDescent="0.45">
      <c r="A648" s="394" t="s">
        <v>609</v>
      </c>
      <c r="B648" s="387" t="s">
        <v>198</v>
      </c>
      <c r="C648" s="388">
        <v>88.916300000000007</v>
      </c>
      <c r="D648" s="388" t="s">
        <v>191</v>
      </c>
      <c r="E648" s="389" t="s">
        <v>234</v>
      </c>
      <c r="F648" s="388">
        <v>12.5</v>
      </c>
      <c r="G648" s="388">
        <v>12.5020854290835</v>
      </c>
      <c r="H648" s="387" t="s">
        <v>200</v>
      </c>
      <c r="I648" s="390">
        <v>172132</v>
      </c>
      <c r="J648" s="390">
        <v>172132</v>
      </c>
      <c r="K648" s="390">
        <v>153053.46</v>
      </c>
      <c r="L648" s="392">
        <v>1</v>
      </c>
      <c r="M648" s="274" t="s">
        <v>191</v>
      </c>
      <c r="N648" s="274" t="s">
        <v>191</v>
      </c>
    </row>
    <row r="649" spans="1:14" s="274" customFormat="1" ht="22.8" customHeight="1" x14ac:dyDescent="0.45">
      <c r="A649" s="394" t="s">
        <v>609</v>
      </c>
      <c r="B649" s="387" t="s">
        <v>198</v>
      </c>
      <c r="C649" s="388">
        <v>96.8523</v>
      </c>
      <c r="D649" s="388" t="s">
        <v>191</v>
      </c>
      <c r="E649" s="389" t="s">
        <v>271</v>
      </c>
      <c r="F649" s="388">
        <v>9.75</v>
      </c>
      <c r="G649" s="388">
        <v>10.070307812499999</v>
      </c>
      <c r="H649" s="387" t="s">
        <v>200</v>
      </c>
      <c r="I649" s="390">
        <v>39553</v>
      </c>
      <c r="J649" s="390">
        <v>39553</v>
      </c>
      <c r="K649" s="390">
        <v>38307.99</v>
      </c>
      <c r="L649" s="392">
        <v>2</v>
      </c>
      <c r="M649" s="274" t="s">
        <v>191</v>
      </c>
      <c r="N649" s="274" t="s">
        <v>191</v>
      </c>
    </row>
    <row r="650" spans="1:14" s="274" customFormat="1" ht="22.8" customHeight="1" x14ac:dyDescent="0.45">
      <c r="A650" s="394" t="s">
        <v>526</v>
      </c>
      <c r="B650" s="387" t="s">
        <v>198</v>
      </c>
      <c r="C650" s="388">
        <v>89.338899999999995</v>
      </c>
      <c r="D650" s="388" t="s">
        <v>191</v>
      </c>
      <c r="E650" s="389" t="s">
        <v>235</v>
      </c>
      <c r="F650" s="388">
        <v>12</v>
      </c>
      <c r="G650" s="388">
        <v>12.0038505684689</v>
      </c>
      <c r="H650" s="387" t="s">
        <v>200</v>
      </c>
      <c r="I650" s="390">
        <v>500000</v>
      </c>
      <c r="J650" s="390">
        <v>500000</v>
      </c>
      <c r="K650" s="390">
        <v>446694.46</v>
      </c>
      <c r="L650" s="392">
        <v>2</v>
      </c>
      <c r="M650" s="274" t="s">
        <v>191</v>
      </c>
      <c r="N650" s="274" t="s">
        <v>191</v>
      </c>
    </row>
    <row r="651" spans="1:14" s="274" customFormat="1" ht="22.8" customHeight="1" x14ac:dyDescent="0.45">
      <c r="A651" s="394" t="s">
        <v>526</v>
      </c>
      <c r="B651" s="387" t="s">
        <v>198</v>
      </c>
      <c r="C651" s="388">
        <v>89.511600000000001</v>
      </c>
      <c r="D651" s="388" t="s">
        <v>191</v>
      </c>
      <c r="E651" s="389" t="s">
        <v>234</v>
      </c>
      <c r="F651" s="388">
        <v>11.75</v>
      </c>
      <c r="G651" s="388">
        <v>11.7518469332562</v>
      </c>
      <c r="H651" s="387" t="s">
        <v>200</v>
      </c>
      <c r="I651" s="390">
        <v>12738</v>
      </c>
      <c r="J651" s="390">
        <v>12738</v>
      </c>
      <c r="K651" s="390">
        <v>11401.99</v>
      </c>
      <c r="L651" s="392">
        <v>1</v>
      </c>
      <c r="M651" s="274" t="s">
        <v>191</v>
      </c>
      <c r="N651" s="274" t="s">
        <v>191</v>
      </c>
    </row>
    <row r="652" spans="1:14" s="274" customFormat="1" ht="22.8" customHeight="1" x14ac:dyDescent="0.45">
      <c r="A652" s="394" t="s">
        <v>526</v>
      </c>
      <c r="B652" s="387" t="s">
        <v>198</v>
      </c>
      <c r="C652" s="388">
        <v>89.711799999999997</v>
      </c>
      <c r="D652" s="388" t="s">
        <v>191</v>
      </c>
      <c r="E652" s="389" t="s">
        <v>234</v>
      </c>
      <c r="F652" s="388">
        <v>11.5</v>
      </c>
      <c r="G652" s="388">
        <v>11.501770539053799</v>
      </c>
      <c r="H652" s="387" t="s">
        <v>200</v>
      </c>
      <c r="I652" s="390">
        <v>20883</v>
      </c>
      <c r="J652" s="390">
        <v>20883</v>
      </c>
      <c r="K652" s="390">
        <v>18734.52</v>
      </c>
      <c r="L652" s="392">
        <v>2</v>
      </c>
      <c r="M652" s="274" t="s">
        <v>191</v>
      </c>
      <c r="N652" s="274" t="s">
        <v>191</v>
      </c>
    </row>
    <row r="653" spans="1:14" s="274" customFormat="1" ht="22.8" customHeight="1" x14ac:dyDescent="0.45">
      <c r="A653" s="394" t="s">
        <v>526</v>
      </c>
      <c r="B653" s="387" t="s">
        <v>198</v>
      </c>
      <c r="C653" s="388">
        <v>93.356200000000001</v>
      </c>
      <c r="D653" s="388" t="s">
        <v>191</v>
      </c>
      <c r="E653" s="389" t="s">
        <v>277</v>
      </c>
      <c r="F653" s="388">
        <v>10.5</v>
      </c>
      <c r="G653" s="388">
        <v>10.6754724454798</v>
      </c>
      <c r="H653" s="387" t="s">
        <v>200</v>
      </c>
      <c r="I653" s="390">
        <v>2301</v>
      </c>
      <c r="J653" s="390">
        <v>2301</v>
      </c>
      <c r="K653" s="390">
        <v>2148.13</v>
      </c>
      <c r="L653" s="392">
        <v>1</v>
      </c>
      <c r="M653" s="274" t="s">
        <v>191</v>
      </c>
      <c r="N653" s="274" t="s">
        <v>191</v>
      </c>
    </row>
    <row r="654" spans="1:14" s="274" customFormat="1" ht="22.8" customHeight="1" x14ac:dyDescent="0.45">
      <c r="A654" s="394" t="s">
        <v>526</v>
      </c>
      <c r="B654" s="387" t="s">
        <v>198</v>
      </c>
      <c r="C654" s="388">
        <v>94.562600000000003</v>
      </c>
      <c r="D654" s="388" t="s">
        <v>191</v>
      </c>
      <c r="E654" s="389" t="s">
        <v>213</v>
      </c>
      <c r="F654" s="388">
        <v>11.5</v>
      </c>
      <c r="G654" s="388">
        <v>11.830625</v>
      </c>
      <c r="H654" s="387" t="s">
        <v>200</v>
      </c>
      <c r="I654" s="390">
        <v>1005702</v>
      </c>
      <c r="J654" s="390">
        <v>1005702</v>
      </c>
      <c r="K654" s="390">
        <v>951018.44</v>
      </c>
      <c r="L654" s="392">
        <v>2</v>
      </c>
      <c r="M654" s="274" t="s">
        <v>191</v>
      </c>
      <c r="N654" s="274" t="s">
        <v>191</v>
      </c>
    </row>
    <row r="655" spans="1:14" s="274" customFormat="1" ht="22.8" customHeight="1" x14ac:dyDescent="0.45">
      <c r="A655" s="394" t="s">
        <v>526</v>
      </c>
      <c r="B655" s="387" t="s">
        <v>198</v>
      </c>
      <c r="C655" s="388">
        <v>94.677000000000007</v>
      </c>
      <c r="D655" s="388" t="s">
        <v>191</v>
      </c>
      <c r="E655" s="389" t="s">
        <v>287</v>
      </c>
      <c r="F655" s="388">
        <v>11</v>
      </c>
      <c r="G655" s="388">
        <v>11.295540229413</v>
      </c>
      <c r="H655" s="387" t="s">
        <v>200</v>
      </c>
      <c r="I655" s="390">
        <v>13703</v>
      </c>
      <c r="J655" s="390">
        <v>13703</v>
      </c>
      <c r="K655" s="390">
        <v>12973.6</v>
      </c>
      <c r="L655" s="392">
        <v>1</v>
      </c>
      <c r="M655" s="274" t="s">
        <v>191</v>
      </c>
      <c r="N655" s="274" t="s">
        <v>191</v>
      </c>
    </row>
    <row r="656" spans="1:14" s="275" customFormat="1" ht="22.8" customHeight="1" x14ac:dyDescent="0.45">
      <c r="A656" s="394" t="s">
        <v>526</v>
      </c>
      <c r="B656" s="387" t="s">
        <v>198</v>
      </c>
      <c r="C656" s="388">
        <v>94.759299999999996</v>
      </c>
      <c r="D656" s="388" t="s">
        <v>191</v>
      </c>
      <c r="E656" s="389" t="s">
        <v>216</v>
      </c>
      <c r="F656" s="388">
        <v>11</v>
      </c>
      <c r="G656" s="388">
        <v>11.300759004483</v>
      </c>
      <c r="H656" s="387" t="s">
        <v>200</v>
      </c>
      <c r="I656" s="390">
        <v>25801</v>
      </c>
      <c r="J656" s="390">
        <v>25801</v>
      </c>
      <c r="K656" s="390">
        <v>24448.84</v>
      </c>
      <c r="L656" s="392">
        <v>2</v>
      </c>
      <c r="M656" s="275" t="s">
        <v>191</v>
      </c>
      <c r="N656" s="275" t="s">
        <v>191</v>
      </c>
    </row>
    <row r="657" spans="1:14" s="274" customFormat="1" ht="22.8" customHeight="1" x14ac:dyDescent="0.45">
      <c r="A657" s="394" t="s">
        <v>526</v>
      </c>
      <c r="B657" s="387" t="s">
        <v>198</v>
      </c>
      <c r="C657" s="388">
        <v>96.748199999999997</v>
      </c>
      <c r="D657" s="388" t="s">
        <v>191</v>
      </c>
      <c r="E657" s="389" t="s">
        <v>296</v>
      </c>
      <c r="F657" s="388">
        <v>11</v>
      </c>
      <c r="G657" s="388">
        <v>11.426143420827101</v>
      </c>
      <c r="H657" s="387" t="s">
        <v>200</v>
      </c>
      <c r="I657" s="390">
        <v>100000</v>
      </c>
      <c r="J657" s="390">
        <v>100000</v>
      </c>
      <c r="K657" s="390">
        <v>96748.19</v>
      </c>
      <c r="L657" s="392">
        <v>1</v>
      </c>
      <c r="M657" s="274" t="s">
        <v>191</v>
      </c>
      <c r="N657" s="274" t="s">
        <v>191</v>
      </c>
    </row>
    <row r="658" spans="1:14" s="274" customFormat="1" ht="22.8" customHeight="1" x14ac:dyDescent="0.45">
      <c r="A658" s="394" t="s">
        <v>526</v>
      </c>
      <c r="B658" s="387" t="s">
        <v>198</v>
      </c>
      <c r="C658" s="388">
        <v>96.933700000000002</v>
      </c>
      <c r="D658" s="388" t="s">
        <v>191</v>
      </c>
      <c r="E658" s="389" t="s">
        <v>226</v>
      </c>
      <c r="F658" s="388">
        <v>10.95</v>
      </c>
      <c r="G658" s="388">
        <v>11.3829139645865</v>
      </c>
      <c r="H658" s="387" t="s">
        <v>200</v>
      </c>
      <c r="I658" s="390">
        <v>125000</v>
      </c>
      <c r="J658" s="390">
        <v>125000</v>
      </c>
      <c r="K658" s="390">
        <v>121167.08</v>
      </c>
      <c r="L658" s="392">
        <v>1</v>
      </c>
      <c r="M658" s="274" t="s">
        <v>191</v>
      </c>
      <c r="N658" s="274" t="s">
        <v>191</v>
      </c>
    </row>
    <row r="659" spans="1:14" s="274" customFormat="1" ht="22.8" customHeight="1" x14ac:dyDescent="0.45">
      <c r="A659" s="394" t="s">
        <v>526</v>
      </c>
      <c r="B659" s="387" t="s">
        <v>198</v>
      </c>
      <c r="C659" s="388">
        <v>97.414500000000004</v>
      </c>
      <c r="D659" s="388" t="s">
        <v>191</v>
      </c>
      <c r="E659" s="389" t="s">
        <v>215</v>
      </c>
      <c r="F659" s="388">
        <v>10.5</v>
      </c>
      <c r="G659" s="388">
        <v>10.919079725930599</v>
      </c>
      <c r="H659" s="387" t="s">
        <v>200</v>
      </c>
      <c r="I659" s="390">
        <v>102655</v>
      </c>
      <c r="J659" s="390">
        <v>102655</v>
      </c>
      <c r="K659" s="390">
        <v>100000.81</v>
      </c>
      <c r="L659" s="392">
        <v>1</v>
      </c>
      <c r="M659" s="274" t="s">
        <v>191</v>
      </c>
      <c r="N659" s="274" t="s">
        <v>191</v>
      </c>
    </row>
    <row r="660" spans="1:14" s="274" customFormat="1" ht="22.8" customHeight="1" x14ac:dyDescent="0.45">
      <c r="A660" s="394" t="s">
        <v>526</v>
      </c>
      <c r="B660" s="387" t="s">
        <v>198</v>
      </c>
      <c r="C660" s="388">
        <v>97.895499999999998</v>
      </c>
      <c r="D660" s="388" t="s">
        <v>191</v>
      </c>
      <c r="E660" s="389" t="s">
        <v>289</v>
      </c>
      <c r="F660" s="388">
        <v>10.9</v>
      </c>
      <c r="G660" s="388">
        <v>11.387499893067099</v>
      </c>
      <c r="H660" s="387" t="s">
        <v>200</v>
      </c>
      <c r="I660" s="390">
        <v>270000</v>
      </c>
      <c r="J660" s="390">
        <v>270000</v>
      </c>
      <c r="K660" s="390">
        <v>264317.90000000002</v>
      </c>
      <c r="L660" s="392">
        <v>1</v>
      </c>
      <c r="M660" s="274" t="s">
        <v>191</v>
      </c>
      <c r="N660" s="274" t="s">
        <v>191</v>
      </c>
    </row>
    <row r="661" spans="1:14" s="274" customFormat="1" ht="22.8" customHeight="1" x14ac:dyDescent="0.45">
      <c r="A661" s="394" t="s">
        <v>610</v>
      </c>
      <c r="B661" s="387" t="s">
        <v>198</v>
      </c>
      <c r="C661" s="388">
        <v>92.611599999999996</v>
      </c>
      <c r="D661" s="388" t="s">
        <v>191</v>
      </c>
      <c r="E661" s="389" t="s">
        <v>234</v>
      </c>
      <c r="F661" s="388">
        <v>8</v>
      </c>
      <c r="G661" s="388">
        <v>8.0008662131797994</v>
      </c>
      <c r="H661" s="387" t="s">
        <v>200</v>
      </c>
      <c r="I661" s="390">
        <v>4000000</v>
      </c>
      <c r="J661" s="390">
        <v>4000000</v>
      </c>
      <c r="K661" s="390">
        <v>3704465.94</v>
      </c>
      <c r="L661" s="392">
        <v>1</v>
      </c>
      <c r="M661" s="274" t="s">
        <v>191</v>
      </c>
      <c r="N661" s="274" t="s">
        <v>191</v>
      </c>
    </row>
    <row r="662" spans="1:14" s="274" customFormat="1" ht="22.8" customHeight="1" x14ac:dyDescent="0.45">
      <c r="A662" s="394" t="s">
        <v>610</v>
      </c>
      <c r="B662" s="387" t="s">
        <v>198</v>
      </c>
      <c r="C662" s="388">
        <v>96.346800000000002</v>
      </c>
      <c r="D662" s="388" t="s">
        <v>191</v>
      </c>
      <c r="E662" s="389" t="s">
        <v>212</v>
      </c>
      <c r="F662" s="388">
        <v>7.5</v>
      </c>
      <c r="G662" s="388">
        <v>7.6390242401104</v>
      </c>
      <c r="H662" s="387" t="s">
        <v>200</v>
      </c>
      <c r="I662" s="390">
        <v>10000000</v>
      </c>
      <c r="J662" s="390">
        <v>10000000</v>
      </c>
      <c r="K662" s="390">
        <v>9634684.8699999992</v>
      </c>
      <c r="L662" s="392">
        <v>1</v>
      </c>
      <c r="M662" s="274" t="s">
        <v>191</v>
      </c>
      <c r="N662" s="274" t="s">
        <v>191</v>
      </c>
    </row>
    <row r="663" spans="1:14" s="274" customFormat="1" ht="22.8" customHeight="1" x14ac:dyDescent="0.45">
      <c r="A663" s="394" t="s">
        <v>611</v>
      </c>
      <c r="B663" s="387" t="s">
        <v>198</v>
      </c>
      <c r="C663" s="388">
        <v>93.628100000000003</v>
      </c>
      <c r="D663" s="388" t="s">
        <v>191</v>
      </c>
      <c r="E663" s="389" t="s">
        <v>612</v>
      </c>
      <c r="F663" s="388">
        <v>10</v>
      </c>
      <c r="G663" s="388">
        <v>10.1578480487824</v>
      </c>
      <c r="H663" s="387" t="s">
        <v>200</v>
      </c>
      <c r="I663" s="390">
        <v>26630</v>
      </c>
      <c r="J663" s="390">
        <v>26630</v>
      </c>
      <c r="K663" s="390">
        <v>24933.16</v>
      </c>
      <c r="L663" s="392">
        <v>1</v>
      </c>
      <c r="M663" s="274" t="s">
        <v>191</v>
      </c>
      <c r="N663" s="274" t="s">
        <v>191</v>
      </c>
    </row>
    <row r="664" spans="1:14" s="274" customFormat="1" ht="22.8" customHeight="1" x14ac:dyDescent="0.45">
      <c r="A664" s="394" t="s">
        <v>611</v>
      </c>
      <c r="B664" s="387" t="s">
        <v>198</v>
      </c>
      <c r="C664" s="388">
        <v>93.970200000000006</v>
      </c>
      <c r="D664" s="388" t="s">
        <v>191</v>
      </c>
      <c r="E664" s="389" t="s">
        <v>613</v>
      </c>
      <c r="F664" s="388">
        <v>10</v>
      </c>
      <c r="G664" s="388">
        <v>10.177512484812</v>
      </c>
      <c r="H664" s="387" t="s">
        <v>200</v>
      </c>
      <c r="I664" s="390">
        <v>8485</v>
      </c>
      <c r="J664" s="390">
        <v>8485</v>
      </c>
      <c r="K664" s="390">
        <v>7973.38</v>
      </c>
      <c r="L664" s="392">
        <v>1</v>
      </c>
      <c r="M664" s="274" t="s">
        <v>191</v>
      </c>
      <c r="N664" s="274" t="s">
        <v>191</v>
      </c>
    </row>
    <row r="665" spans="1:14" s="274" customFormat="1" ht="22.8" customHeight="1" x14ac:dyDescent="0.45">
      <c r="A665" s="394" t="s">
        <v>611</v>
      </c>
      <c r="B665" s="387" t="s">
        <v>198</v>
      </c>
      <c r="C665" s="388">
        <v>94.314899999999994</v>
      </c>
      <c r="D665" s="388" t="s">
        <v>191</v>
      </c>
      <c r="E665" s="389" t="s">
        <v>614</v>
      </c>
      <c r="F665" s="388">
        <v>10</v>
      </c>
      <c r="G665" s="388">
        <v>10.1972770067777</v>
      </c>
      <c r="H665" s="387" t="s">
        <v>200</v>
      </c>
      <c r="I665" s="390">
        <v>16925</v>
      </c>
      <c r="J665" s="390">
        <v>16925</v>
      </c>
      <c r="K665" s="390">
        <v>15962.8</v>
      </c>
      <c r="L665" s="392">
        <v>1</v>
      </c>
      <c r="M665" s="274" t="s">
        <v>191</v>
      </c>
      <c r="N665" s="274" t="s">
        <v>191</v>
      </c>
    </row>
    <row r="666" spans="1:14" s="274" customFormat="1" ht="22.8" customHeight="1" x14ac:dyDescent="0.45">
      <c r="A666" s="394" t="s">
        <v>611</v>
      </c>
      <c r="B666" s="387" t="s">
        <v>198</v>
      </c>
      <c r="C666" s="388">
        <v>94.736800000000002</v>
      </c>
      <c r="D666" s="388" t="s">
        <v>191</v>
      </c>
      <c r="E666" s="389" t="s">
        <v>615</v>
      </c>
      <c r="F666" s="388">
        <v>10</v>
      </c>
      <c r="G666" s="388">
        <v>10.221412568676699</v>
      </c>
      <c r="H666" s="387" t="s">
        <v>200</v>
      </c>
      <c r="I666" s="390">
        <v>20105</v>
      </c>
      <c r="J666" s="390">
        <v>20105</v>
      </c>
      <c r="K666" s="390">
        <v>19046.84</v>
      </c>
      <c r="L666" s="392">
        <v>1</v>
      </c>
      <c r="M666" s="274" t="s">
        <v>191</v>
      </c>
      <c r="N666" s="274" t="s">
        <v>191</v>
      </c>
    </row>
    <row r="667" spans="1:14" s="274" customFormat="1" ht="22.8" customHeight="1" x14ac:dyDescent="0.45">
      <c r="A667" s="394" t="s">
        <v>611</v>
      </c>
      <c r="B667" s="387" t="s">
        <v>198</v>
      </c>
      <c r="C667" s="388">
        <v>96.292699999999996</v>
      </c>
      <c r="D667" s="388" t="s">
        <v>191</v>
      </c>
      <c r="E667" s="389" t="s">
        <v>616</v>
      </c>
      <c r="F667" s="388">
        <v>10.5</v>
      </c>
      <c r="G667" s="388">
        <v>10.8523750290615</v>
      </c>
      <c r="H667" s="387" t="s">
        <v>200</v>
      </c>
      <c r="I667" s="390">
        <v>25890</v>
      </c>
      <c r="J667" s="390">
        <v>25890</v>
      </c>
      <c r="K667" s="390">
        <v>24930.19</v>
      </c>
      <c r="L667" s="392">
        <v>1</v>
      </c>
      <c r="M667" s="274" t="s">
        <v>191</v>
      </c>
      <c r="N667" s="274" t="s">
        <v>191</v>
      </c>
    </row>
    <row r="668" spans="1:14" s="274" customFormat="1" ht="22.8" customHeight="1" x14ac:dyDescent="0.45">
      <c r="A668" s="394" t="s">
        <v>611</v>
      </c>
      <c r="B668" s="387" t="s">
        <v>198</v>
      </c>
      <c r="C668" s="388">
        <v>97.680099999999996</v>
      </c>
      <c r="D668" s="388" t="s">
        <v>191</v>
      </c>
      <c r="E668" s="389" t="s">
        <v>248</v>
      </c>
      <c r="F668" s="388">
        <v>9.5</v>
      </c>
      <c r="G668" s="388">
        <v>9.8438279104003001</v>
      </c>
      <c r="H668" s="387" t="s">
        <v>200</v>
      </c>
      <c r="I668" s="390">
        <v>6128</v>
      </c>
      <c r="J668" s="390">
        <v>6128</v>
      </c>
      <c r="K668" s="390">
        <v>5985.84</v>
      </c>
      <c r="L668" s="392">
        <v>1</v>
      </c>
      <c r="M668" s="274" t="s">
        <v>191</v>
      </c>
      <c r="N668" s="274" t="s">
        <v>191</v>
      </c>
    </row>
    <row r="669" spans="1:14" s="274" customFormat="1" ht="22.8" customHeight="1" x14ac:dyDescent="0.45">
      <c r="A669" s="394" t="s">
        <v>611</v>
      </c>
      <c r="B669" s="387" t="s">
        <v>198</v>
      </c>
      <c r="C669" s="388">
        <v>97.739800000000002</v>
      </c>
      <c r="D669" s="388" t="s">
        <v>191</v>
      </c>
      <c r="E669" s="389" t="s">
        <v>248</v>
      </c>
      <c r="F669" s="388">
        <v>9.25</v>
      </c>
      <c r="G669" s="388">
        <v>9.5758345544586003</v>
      </c>
      <c r="H669" s="387" t="s">
        <v>200</v>
      </c>
      <c r="I669" s="390">
        <v>28598</v>
      </c>
      <c r="J669" s="390">
        <v>28598</v>
      </c>
      <c r="K669" s="390">
        <v>27951.61</v>
      </c>
      <c r="L669" s="392">
        <v>2</v>
      </c>
      <c r="M669" s="274" t="s">
        <v>191</v>
      </c>
      <c r="N669" s="274" t="s">
        <v>191</v>
      </c>
    </row>
    <row r="670" spans="1:14" s="274" customFormat="1" ht="22.8" customHeight="1" x14ac:dyDescent="0.45">
      <c r="A670" s="394" t="s">
        <v>617</v>
      </c>
      <c r="B670" s="387" t="s">
        <v>198</v>
      </c>
      <c r="C670" s="388">
        <v>90.932100000000005</v>
      </c>
      <c r="D670" s="388" t="s">
        <v>191</v>
      </c>
      <c r="E670" s="389" t="s">
        <v>234</v>
      </c>
      <c r="F670" s="388">
        <v>10</v>
      </c>
      <c r="G670" s="388">
        <v>10.0013450136257</v>
      </c>
      <c r="H670" s="387" t="s">
        <v>200</v>
      </c>
      <c r="I670" s="390">
        <v>115080</v>
      </c>
      <c r="J670" s="390">
        <v>115080</v>
      </c>
      <c r="K670" s="390">
        <v>104644.62</v>
      </c>
      <c r="L670" s="392">
        <v>5</v>
      </c>
      <c r="M670" s="274" t="s">
        <v>191</v>
      </c>
      <c r="N670" s="274" t="s">
        <v>191</v>
      </c>
    </row>
    <row r="671" spans="1:14" s="274" customFormat="1" ht="22.8" customHeight="1" x14ac:dyDescent="0.45">
      <c r="A671" s="394" t="s">
        <v>617</v>
      </c>
      <c r="B671" s="387" t="s">
        <v>198</v>
      </c>
      <c r="C671" s="388">
        <v>90.954999999999998</v>
      </c>
      <c r="D671" s="388" t="s">
        <v>191</v>
      </c>
      <c r="E671" s="389" t="s">
        <v>235</v>
      </c>
      <c r="F671" s="388">
        <v>10</v>
      </c>
      <c r="G671" s="388">
        <v>10.002690500363199</v>
      </c>
      <c r="H671" s="387" t="s">
        <v>200</v>
      </c>
      <c r="I671" s="390">
        <v>30440</v>
      </c>
      <c r="J671" s="390">
        <v>30440</v>
      </c>
      <c r="K671" s="390">
        <v>27686.71</v>
      </c>
      <c r="L671" s="392">
        <v>2</v>
      </c>
      <c r="M671" s="274" t="s">
        <v>191</v>
      </c>
      <c r="N671" s="274" t="s">
        <v>191</v>
      </c>
    </row>
    <row r="672" spans="1:14" s="274" customFormat="1" ht="22.8" customHeight="1" x14ac:dyDescent="0.45">
      <c r="A672" s="394" t="s">
        <v>617</v>
      </c>
      <c r="B672" s="387" t="s">
        <v>198</v>
      </c>
      <c r="C672" s="388">
        <v>91.324200000000005</v>
      </c>
      <c r="D672" s="388" t="s">
        <v>191</v>
      </c>
      <c r="E672" s="389" t="s">
        <v>582</v>
      </c>
      <c r="F672" s="388">
        <v>10</v>
      </c>
      <c r="G672" s="388">
        <v>10.0242828587911</v>
      </c>
      <c r="H672" s="387" t="s">
        <v>200</v>
      </c>
      <c r="I672" s="390">
        <v>223835</v>
      </c>
      <c r="J672" s="390">
        <v>223835</v>
      </c>
      <c r="K672" s="390">
        <v>204415.52</v>
      </c>
      <c r="L672" s="392">
        <v>3</v>
      </c>
      <c r="M672" s="274" t="s">
        <v>191</v>
      </c>
      <c r="N672" s="274" t="s">
        <v>191</v>
      </c>
    </row>
    <row r="673" spans="1:14" s="274" customFormat="1" ht="22.8" customHeight="1" x14ac:dyDescent="0.45">
      <c r="A673" s="394" t="s">
        <v>617</v>
      </c>
      <c r="B673" s="387" t="s">
        <v>198</v>
      </c>
      <c r="C673" s="388">
        <v>91.440200000000004</v>
      </c>
      <c r="D673" s="388" t="s">
        <v>191</v>
      </c>
      <c r="E673" s="389" t="s">
        <v>618</v>
      </c>
      <c r="F673" s="388">
        <v>10</v>
      </c>
      <c r="G673" s="388">
        <v>10.0310555047796</v>
      </c>
      <c r="H673" s="387" t="s">
        <v>200</v>
      </c>
      <c r="I673" s="390">
        <v>42000</v>
      </c>
      <c r="J673" s="390">
        <v>42000</v>
      </c>
      <c r="K673" s="390">
        <v>38404.879999999997</v>
      </c>
      <c r="L673" s="392">
        <v>1</v>
      </c>
      <c r="M673" s="274" t="s">
        <v>191</v>
      </c>
      <c r="N673" s="274" t="s">
        <v>191</v>
      </c>
    </row>
    <row r="674" spans="1:14" s="274" customFormat="1" ht="22.8" customHeight="1" x14ac:dyDescent="0.45">
      <c r="A674" s="394" t="s">
        <v>617</v>
      </c>
      <c r="B674" s="387" t="s">
        <v>198</v>
      </c>
      <c r="C674" s="388">
        <v>91.626400000000004</v>
      </c>
      <c r="D674" s="388" t="s">
        <v>191</v>
      </c>
      <c r="E674" s="389" t="s">
        <v>619</v>
      </c>
      <c r="F674" s="388">
        <v>10</v>
      </c>
      <c r="G674" s="388">
        <v>10.041916675574299</v>
      </c>
      <c r="H674" s="387" t="s">
        <v>200</v>
      </c>
      <c r="I674" s="390">
        <v>767839</v>
      </c>
      <c r="J674" s="390">
        <v>767839</v>
      </c>
      <c r="K674" s="390">
        <v>703542.99</v>
      </c>
      <c r="L674" s="392">
        <v>4</v>
      </c>
      <c r="M674" s="274" t="s">
        <v>191</v>
      </c>
      <c r="N674" s="274" t="s">
        <v>191</v>
      </c>
    </row>
    <row r="675" spans="1:14" s="274" customFormat="1" ht="22.8" customHeight="1" x14ac:dyDescent="0.45">
      <c r="A675" s="394" t="s">
        <v>617</v>
      </c>
      <c r="B675" s="387" t="s">
        <v>198</v>
      </c>
      <c r="C675" s="388">
        <v>95.321299999999994</v>
      </c>
      <c r="D675" s="388" t="s">
        <v>191</v>
      </c>
      <c r="E675" s="389" t="s">
        <v>221</v>
      </c>
      <c r="F675" s="388">
        <v>9.5</v>
      </c>
      <c r="G675" s="388">
        <v>9.7178768934029005</v>
      </c>
      <c r="H675" s="387" t="s">
        <v>200</v>
      </c>
      <c r="I675" s="390">
        <v>9000</v>
      </c>
      <c r="J675" s="390">
        <v>9000</v>
      </c>
      <c r="K675" s="390">
        <v>8578.92</v>
      </c>
      <c r="L675" s="392">
        <v>1</v>
      </c>
      <c r="M675" s="274" t="s">
        <v>191</v>
      </c>
      <c r="N675" s="274" t="s">
        <v>191</v>
      </c>
    </row>
    <row r="676" spans="1:14" s="274" customFormat="1" ht="22.8" customHeight="1" x14ac:dyDescent="0.45">
      <c r="A676" s="394" t="s">
        <v>617</v>
      </c>
      <c r="B676" s="387" t="s">
        <v>198</v>
      </c>
      <c r="C676" s="388">
        <v>95.441299999999998</v>
      </c>
      <c r="D676" s="388" t="s">
        <v>191</v>
      </c>
      <c r="E676" s="389" t="s">
        <v>216</v>
      </c>
      <c r="F676" s="388">
        <v>9.5</v>
      </c>
      <c r="G676" s="388">
        <v>9.7243325226188997</v>
      </c>
      <c r="H676" s="387" t="s">
        <v>200</v>
      </c>
      <c r="I676" s="390">
        <v>6000</v>
      </c>
      <c r="J676" s="390">
        <v>6000</v>
      </c>
      <c r="K676" s="390">
        <v>5726.48</v>
      </c>
      <c r="L676" s="392">
        <v>1</v>
      </c>
      <c r="M676" s="274" t="s">
        <v>191</v>
      </c>
      <c r="N676" s="274" t="s">
        <v>191</v>
      </c>
    </row>
    <row r="677" spans="1:14" s="274" customFormat="1" ht="22.8" customHeight="1" x14ac:dyDescent="0.45">
      <c r="A677" s="394" t="s">
        <v>617</v>
      </c>
      <c r="B677" s="387" t="s">
        <v>198</v>
      </c>
      <c r="C677" s="388">
        <v>95.465400000000002</v>
      </c>
      <c r="D677" s="388" t="s">
        <v>191</v>
      </c>
      <c r="E677" s="389" t="s">
        <v>213</v>
      </c>
      <c r="F677" s="388">
        <v>9.5</v>
      </c>
      <c r="G677" s="388">
        <v>9.7256250000000009</v>
      </c>
      <c r="H677" s="387" t="s">
        <v>200</v>
      </c>
      <c r="I677" s="390">
        <v>522361</v>
      </c>
      <c r="J677" s="390">
        <v>522361</v>
      </c>
      <c r="K677" s="390">
        <v>498673.98</v>
      </c>
      <c r="L677" s="392">
        <v>4</v>
      </c>
      <c r="M677" s="274" t="s">
        <v>191</v>
      </c>
      <c r="N677" s="274" t="s">
        <v>191</v>
      </c>
    </row>
    <row r="678" spans="1:14" s="274" customFormat="1" ht="22.8" customHeight="1" x14ac:dyDescent="0.45">
      <c r="A678" s="394" t="s">
        <v>617</v>
      </c>
      <c r="B678" s="387" t="s">
        <v>198</v>
      </c>
      <c r="C678" s="388">
        <v>96.0154</v>
      </c>
      <c r="D678" s="388" t="s">
        <v>191</v>
      </c>
      <c r="E678" s="389" t="s">
        <v>620</v>
      </c>
      <c r="F678" s="388">
        <v>9</v>
      </c>
      <c r="G678" s="388">
        <v>9.2187549232028996</v>
      </c>
      <c r="H678" s="387" t="s">
        <v>200</v>
      </c>
      <c r="I678" s="390">
        <v>55401</v>
      </c>
      <c r="J678" s="390">
        <v>55401</v>
      </c>
      <c r="K678" s="390">
        <v>53193.47</v>
      </c>
      <c r="L678" s="392">
        <v>1</v>
      </c>
      <c r="M678" s="274" t="s">
        <v>191</v>
      </c>
      <c r="N678" s="274" t="s">
        <v>191</v>
      </c>
    </row>
    <row r="679" spans="1:14" s="274" customFormat="1" ht="22.8" customHeight="1" x14ac:dyDescent="0.45">
      <c r="A679" s="394" t="s">
        <v>617</v>
      </c>
      <c r="B679" s="387" t="s">
        <v>198</v>
      </c>
      <c r="C679" s="388">
        <v>96.038399999999996</v>
      </c>
      <c r="D679" s="388" t="s">
        <v>191</v>
      </c>
      <c r="E679" s="389" t="s">
        <v>282</v>
      </c>
      <c r="F679" s="388">
        <v>9</v>
      </c>
      <c r="G679" s="388">
        <v>9.2199188781548003</v>
      </c>
      <c r="H679" s="387" t="s">
        <v>200</v>
      </c>
      <c r="I679" s="390">
        <v>152863</v>
      </c>
      <c r="J679" s="390">
        <v>152863</v>
      </c>
      <c r="K679" s="390">
        <v>146807.20000000001</v>
      </c>
      <c r="L679" s="392">
        <v>1</v>
      </c>
      <c r="M679" s="274" t="s">
        <v>191</v>
      </c>
      <c r="N679" s="274" t="s">
        <v>191</v>
      </c>
    </row>
    <row r="680" spans="1:14" s="274" customFormat="1" ht="22.8" customHeight="1" x14ac:dyDescent="0.45">
      <c r="A680" s="394" t="s">
        <v>617</v>
      </c>
      <c r="B680" s="387" t="s">
        <v>198</v>
      </c>
      <c r="C680" s="388">
        <v>97.579499999999996</v>
      </c>
      <c r="D680" s="388" t="s">
        <v>191</v>
      </c>
      <c r="E680" s="389" t="s">
        <v>601</v>
      </c>
      <c r="F680" s="388">
        <v>9.5</v>
      </c>
      <c r="G680" s="388">
        <v>9.8384941235877008</v>
      </c>
      <c r="H680" s="387" t="s">
        <v>200</v>
      </c>
      <c r="I680" s="390">
        <v>500000</v>
      </c>
      <c r="J680" s="390">
        <v>500000</v>
      </c>
      <c r="K680" s="390">
        <v>487897.43</v>
      </c>
      <c r="L680" s="392">
        <v>3</v>
      </c>
      <c r="M680" s="274" t="s">
        <v>191</v>
      </c>
      <c r="N680" s="274" t="s">
        <v>191</v>
      </c>
    </row>
    <row r="681" spans="1:14" s="274" customFormat="1" ht="22.8" customHeight="1" x14ac:dyDescent="0.45">
      <c r="A681" s="394" t="s">
        <v>617</v>
      </c>
      <c r="B681" s="387" t="s">
        <v>198</v>
      </c>
      <c r="C681" s="388">
        <v>97.620500000000007</v>
      </c>
      <c r="D681" s="388" t="s">
        <v>191</v>
      </c>
      <c r="E681" s="389" t="s">
        <v>248</v>
      </c>
      <c r="F681" s="388">
        <v>9.75</v>
      </c>
      <c r="G681" s="388">
        <v>10.112312546401901</v>
      </c>
      <c r="H681" s="387" t="s">
        <v>200</v>
      </c>
      <c r="I681" s="390">
        <v>1800000</v>
      </c>
      <c r="J681" s="390">
        <v>1800000</v>
      </c>
      <c r="K681" s="390">
        <v>1757169</v>
      </c>
      <c r="L681" s="392">
        <v>3</v>
      </c>
      <c r="M681" s="274" t="s">
        <v>191</v>
      </c>
      <c r="N681" s="274" t="s">
        <v>191</v>
      </c>
    </row>
    <row r="682" spans="1:14" s="274" customFormat="1" ht="22.8" customHeight="1" x14ac:dyDescent="0.45">
      <c r="A682" s="394" t="s">
        <v>617</v>
      </c>
      <c r="B682" s="387" t="s">
        <v>198</v>
      </c>
      <c r="C682" s="388">
        <v>97.715199999999996</v>
      </c>
      <c r="D682" s="388" t="s">
        <v>191</v>
      </c>
      <c r="E682" s="389" t="s">
        <v>215</v>
      </c>
      <c r="F682" s="388">
        <v>9.25</v>
      </c>
      <c r="G682" s="388">
        <v>9.5745717400400991</v>
      </c>
      <c r="H682" s="387" t="s">
        <v>200</v>
      </c>
      <c r="I682" s="390">
        <v>120458</v>
      </c>
      <c r="J682" s="390">
        <v>120458</v>
      </c>
      <c r="K682" s="390">
        <v>117705.81</v>
      </c>
      <c r="L682" s="392">
        <v>2</v>
      </c>
      <c r="M682" s="274" t="s">
        <v>191</v>
      </c>
      <c r="N682" s="274" t="s">
        <v>191</v>
      </c>
    </row>
    <row r="683" spans="1:14" s="274" customFormat="1" ht="22.8" customHeight="1" x14ac:dyDescent="0.45">
      <c r="A683" s="394" t="s">
        <v>617</v>
      </c>
      <c r="B683" s="387" t="s">
        <v>198</v>
      </c>
      <c r="C683" s="388">
        <v>97.739800000000002</v>
      </c>
      <c r="D683" s="388" t="s">
        <v>191</v>
      </c>
      <c r="E683" s="389" t="s">
        <v>248</v>
      </c>
      <c r="F683" s="388">
        <v>9.25</v>
      </c>
      <c r="G683" s="388">
        <v>9.5758345544586003</v>
      </c>
      <c r="H683" s="387" t="s">
        <v>200</v>
      </c>
      <c r="I683" s="390">
        <v>346348</v>
      </c>
      <c r="J683" s="390">
        <v>346348</v>
      </c>
      <c r="K683" s="390">
        <v>338519.73</v>
      </c>
      <c r="L683" s="392">
        <v>6</v>
      </c>
      <c r="M683" s="274" t="s">
        <v>191</v>
      </c>
      <c r="N683" s="274" t="s">
        <v>191</v>
      </c>
    </row>
    <row r="684" spans="1:14" s="274" customFormat="1" ht="22.8" customHeight="1" x14ac:dyDescent="0.45">
      <c r="A684" s="394" t="s">
        <v>617</v>
      </c>
      <c r="B684" s="387" t="s">
        <v>198</v>
      </c>
      <c r="C684" s="388">
        <v>97.739800000000002</v>
      </c>
      <c r="D684" s="388" t="s">
        <v>191</v>
      </c>
      <c r="E684" s="389" t="s">
        <v>248</v>
      </c>
      <c r="F684" s="388">
        <v>9.25</v>
      </c>
      <c r="G684" s="388">
        <v>9.5758345544586501</v>
      </c>
      <c r="H684" s="387" t="s">
        <v>200</v>
      </c>
      <c r="I684" s="390">
        <v>48075</v>
      </c>
      <c r="J684" s="390">
        <v>48075</v>
      </c>
      <c r="K684" s="390">
        <v>46988.39</v>
      </c>
      <c r="L684" s="392">
        <v>1</v>
      </c>
      <c r="M684" s="274" t="s">
        <v>191</v>
      </c>
      <c r="N684" s="274" t="s">
        <v>191</v>
      </c>
    </row>
    <row r="685" spans="1:14" s="274" customFormat="1" ht="22.8" customHeight="1" x14ac:dyDescent="0.45">
      <c r="A685" s="394" t="s">
        <v>617</v>
      </c>
      <c r="B685" s="387" t="s">
        <v>198</v>
      </c>
      <c r="C685" s="388">
        <v>97.871300000000005</v>
      </c>
      <c r="D685" s="388" t="s">
        <v>191</v>
      </c>
      <c r="E685" s="389" t="s">
        <v>295</v>
      </c>
      <c r="F685" s="388">
        <v>9</v>
      </c>
      <c r="G685" s="388">
        <v>9.3119149103251999</v>
      </c>
      <c r="H685" s="387" t="s">
        <v>200</v>
      </c>
      <c r="I685" s="390">
        <v>290000</v>
      </c>
      <c r="J685" s="390">
        <v>290000</v>
      </c>
      <c r="K685" s="390">
        <v>283826.77</v>
      </c>
      <c r="L685" s="392">
        <v>2</v>
      </c>
      <c r="M685" s="274" t="s">
        <v>191</v>
      </c>
      <c r="N685" s="274" t="s">
        <v>191</v>
      </c>
    </row>
    <row r="686" spans="1:14" s="274" customFormat="1" ht="22.8" customHeight="1" x14ac:dyDescent="0.45">
      <c r="A686" s="394" t="s">
        <v>617</v>
      </c>
      <c r="B686" s="387" t="s">
        <v>198</v>
      </c>
      <c r="C686" s="388">
        <v>98.183599999999998</v>
      </c>
      <c r="D686" s="388" t="s">
        <v>191</v>
      </c>
      <c r="E686" s="389" t="s">
        <v>621</v>
      </c>
      <c r="F686" s="388">
        <v>9.25</v>
      </c>
      <c r="G686" s="388">
        <v>9.5986404092310007</v>
      </c>
      <c r="H686" s="387" t="s">
        <v>200</v>
      </c>
      <c r="I686" s="390">
        <v>15000</v>
      </c>
      <c r="J686" s="390">
        <v>15000</v>
      </c>
      <c r="K686" s="390">
        <v>14727.54</v>
      </c>
      <c r="L686" s="392">
        <v>1</v>
      </c>
      <c r="M686" s="274" t="s">
        <v>191</v>
      </c>
      <c r="N686" s="274" t="s">
        <v>191</v>
      </c>
    </row>
    <row r="687" spans="1:14" s="274" customFormat="1" ht="22.8" customHeight="1" x14ac:dyDescent="0.45">
      <c r="A687" s="394" t="s">
        <v>617</v>
      </c>
      <c r="B687" s="387" t="s">
        <v>198</v>
      </c>
      <c r="C687" s="388">
        <v>98.7316</v>
      </c>
      <c r="D687" s="388" t="s">
        <v>191</v>
      </c>
      <c r="E687" s="389" t="s">
        <v>622</v>
      </c>
      <c r="F687" s="388">
        <v>9.25</v>
      </c>
      <c r="G687" s="388">
        <v>9.6267092652113</v>
      </c>
      <c r="H687" s="387" t="s">
        <v>200</v>
      </c>
      <c r="I687" s="390">
        <v>15174</v>
      </c>
      <c r="J687" s="390">
        <v>15174</v>
      </c>
      <c r="K687" s="390">
        <v>14981.53</v>
      </c>
      <c r="L687" s="392">
        <v>1</v>
      </c>
      <c r="M687" s="274" t="s">
        <v>191</v>
      </c>
      <c r="N687" s="274" t="s">
        <v>191</v>
      </c>
    </row>
    <row r="688" spans="1:14" s="274" customFormat="1" ht="22.8" customHeight="1" x14ac:dyDescent="0.45">
      <c r="A688" s="394" t="s">
        <v>617</v>
      </c>
      <c r="B688" s="387" t="s">
        <v>198</v>
      </c>
      <c r="C688" s="388">
        <v>98.741100000000003</v>
      </c>
      <c r="D688" s="388" t="s">
        <v>191</v>
      </c>
      <c r="E688" s="389" t="s">
        <v>623</v>
      </c>
      <c r="F688" s="388">
        <v>9</v>
      </c>
      <c r="G688" s="388">
        <v>9.3551963890860996</v>
      </c>
      <c r="H688" s="387" t="s">
        <v>200</v>
      </c>
      <c r="I688" s="390">
        <v>39220</v>
      </c>
      <c r="J688" s="390">
        <v>39220</v>
      </c>
      <c r="K688" s="390">
        <v>38726.239999999998</v>
      </c>
      <c r="L688" s="392">
        <v>4</v>
      </c>
      <c r="M688" s="274" t="s">
        <v>191</v>
      </c>
      <c r="N688" s="274" t="s">
        <v>191</v>
      </c>
    </row>
    <row r="689" spans="1:14" s="274" customFormat="1" ht="22.8" customHeight="1" x14ac:dyDescent="0.45">
      <c r="A689" s="394" t="s">
        <v>617</v>
      </c>
      <c r="B689" s="387" t="s">
        <v>198</v>
      </c>
      <c r="C689" s="388">
        <v>98.833200000000005</v>
      </c>
      <c r="D689" s="388" t="s">
        <v>191</v>
      </c>
      <c r="E689" s="389" t="s">
        <v>622</v>
      </c>
      <c r="F689" s="388">
        <v>8.5</v>
      </c>
      <c r="G689" s="388">
        <v>8.8175214385098997</v>
      </c>
      <c r="H689" s="387" t="s">
        <v>200</v>
      </c>
      <c r="I689" s="390">
        <v>200000</v>
      </c>
      <c r="J689" s="390">
        <v>200000</v>
      </c>
      <c r="K689" s="390">
        <v>197666.44</v>
      </c>
      <c r="L689" s="392">
        <v>1</v>
      </c>
      <c r="M689" s="274" t="s">
        <v>191</v>
      </c>
      <c r="N689" s="274" t="s">
        <v>191</v>
      </c>
    </row>
    <row r="690" spans="1:14" s="274" customFormat="1" ht="22.8" customHeight="1" x14ac:dyDescent="0.45">
      <c r="A690" s="394" t="s">
        <v>624</v>
      </c>
      <c r="B690" s="387" t="s">
        <v>198</v>
      </c>
      <c r="C690" s="388">
        <v>96.509600000000006</v>
      </c>
      <c r="D690" s="388" t="s">
        <v>191</v>
      </c>
      <c r="E690" s="389" t="s">
        <v>625</v>
      </c>
      <c r="F690" s="388">
        <v>10.5</v>
      </c>
      <c r="G690" s="388">
        <v>10.8653065560969</v>
      </c>
      <c r="H690" s="387" t="s">
        <v>200</v>
      </c>
      <c r="I690" s="390">
        <v>41398</v>
      </c>
      <c r="J690" s="390">
        <v>41398</v>
      </c>
      <c r="K690" s="390">
        <v>39953.03</v>
      </c>
      <c r="L690" s="392">
        <v>1</v>
      </c>
      <c r="M690" s="274" t="s">
        <v>191</v>
      </c>
      <c r="N690" s="274" t="s">
        <v>191</v>
      </c>
    </row>
    <row r="691" spans="1:14" s="274" customFormat="1" ht="22.8" customHeight="1" x14ac:dyDescent="0.45">
      <c r="A691" s="394" t="s">
        <v>626</v>
      </c>
      <c r="B691" s="387" t="s">
        <v>198</v>
      </c>
      <c r="C691" s="388">
        <v>90.932100000000005</v>
      </c>
      <c r="D691" s="388" t="s">
        <v>191</v>
      </c>
      <c r="E691" s="389" t="s">
        <v>234</v>
      </c>
      <c r="F691" s="388">
        <v>10</v>
      </c>
      <c r="G691" s="388">
        <v>10.0013450136257</v>
      </c>
      <c r="H691" s="387" t="s">
        <v>200</v>
      </c>
      <c r="I691" s="390">
        <v>31214</v>
      </c>
      <c r="J691" s="390">
        <v>31214</v>
      </c>
      <c r="K691" s="390">
        <v>28383.53</v>
      </c>
      <c r="L691" s="392">
        <v>2</v>
      </c>
      <c r="M691" s="274" t="s">
        <v>191</v>
      </c>
      <c r="N691" s="274" t="s">
        <v>191</v>
      </c>
    </row>
    <row r="692" spans="1:14" s="274" customFormat="1" ht="22.8" customHeight="1" x14ac:dyDescent="0.45">
      <c r="A692" s="394" t="s">
        <v>626</v>
      </c>
      <c r="B692" s="387" t="s">
        <v>198</v>
      </c>
      <c r="C692" s="388">
        <v>90.954999999999998</v>
      </c>
      <c r="D692" s="388" t="s">
        <v>191</v>
      </c>
      <c r="E692" s="389" t="s">
        <v>235</v>
      </c>
      <c r="F692" s="388">
        <v>10</v>
      </c>
      <c r="G692" s="388">
        <v>10.002690500363199</v>
      </c>
      <c r="H692" s="387" t="s">
        <v>200</v>
      </c>
      <c r="I692" s="390">
        <v>16000</v>
      </c>
      <c r="J692" s="390">
        <v>16000</v>
      </c>
      <c r="K692" s="390">
        <v>14552.8</v>
      </c>
      <c r="L692" s="392">
        <v>1</v>
      </c>
      <c r="M692" s="274" t="s">
        <v>191</v>
      </c>
      <c r="N692" s="274" t="s">
        <v>191</v>
      </c>
    </row>
    <row r="693" spans="1:14" s="274" customFormat="1" ht="22.8" customHeight="1" x14ac:dyDescent="0.45">
      <c r="A693" s="394" t="s">
        <v>626</v>
      </c>
      <c r="B693" s="387" t="s">
        <v>198</v>
      </c>
      <c r="C693" s="388">
        <v>90.977999999999994</v>
      </c>
      <c r="D693" s="388" t="s">
        <v>191</v>
      </c>
      <c r="E693" s="389" t="s">
        <v>236</v>
      </c>
      <c r="F693" s="388">
        <v>10</v>
      </c>
      <c r="G693" s="388">
        <v>10.004036460490299</v>
      </c>
      <c r="H693" s="387" t="s">
        <v>200</v>
      </c>
      <c r="I693" s="390">
        <v>46526</v>
      </c>
      <c r="J693" s="390">
        <v>46526</v>
      </c>
      <c r="K693" s="390">
        <v>42328.43</v>
      </c>
      <c r="L693" s="392">
        <v>2</v>
      </c>
      <c r="M693" s="274" t="s">
        <v>191</v>
      </c>
      <c r="N693" s="274" t="s">
        <v>191</v>
      </c>
    </row>
    <row r="694" spans="1:14" s="274" customFormat="1" ht="22.8" customHeight="1" x14ac:dyDescent="0.45">
      <c r="A694" s="394" t="s">
        <v>626</v>
      </c>
      <c r="B694" s="387" t="s">
        <v>198</v>
      </c>
      <c r="C694" s="388">
        <v>92.850499999999997</v>
      </c>
      <c r="D694" s="388" t="s">
        <v>191</v>
      </c>
      <c r="E694" s="389" t="s">
        <v>627</v>
      </c>
      <c r="F694" s="388">
        <v>11</v>
      </c>
      <c r="G694" s="388">
        <v>11.178915475867701</v>
      </c>
      <c r="H694" s="387" t="s">
        <v>200</v>
      </c>
      <c r="I694" s="390">
        <v>537988</v>
      </c>
      <c r="J694" s="390">
        <v>537988</v>
      </c>
      <c r="K694" s="390">
        <v>499524.61</v>
      </c>
      <c r="L694" s="392">
        <v>1</v>
      </c>
      <c r="M694" s="274" t="s">
        <v>191</v>
      </c>
      <c r="N694" s="274" t="s">
        <v>191</v>
      </c>
    </row>
    <row r="695" spans="1:14" s="274" customFormat="1" ht="22.8" customHeight="1" x14ac:dyDescent="0.45">
      <c r="A695" s="394" t="s">
        <v>626</v>
      </c>
      <c r="B695" s="387" t="s">
        <v>198</v>
      </c>
      <c r="C695" s="388">
        <v>92.850499999999997</v>
      </c>
      <c r="D695" s="388" t="s">
        <v>191</v>
      </c>
      <c r="E695" s="389" t="s">
        <v>627</v>
      </c>
      <c r="F695" s="388">
        <v>11</v>
      </c>
      <c r="G695" s="388">
        <v>11.178915475867701</v>
      </c>
      <c r="H695" s="387" t="s">
        <v>200</v>
      </c>
      <c r="I695" s="390">
        <v>537987</v>
      </c>
      <c r="J695" s="390">
        <v>537987</v>
      </c>
      <c r="K695" s="390">
        <v>499523.68</v>
      </c>
      <c r="L695" s="392">
        <v>1</v>
      </c>
      <c r="M695" s="274" t="s">
        <v>191</v>
      </c>
      <c r="N695" s="274" t="s">
        <v>191</v>
      </c>
    </row>
    <row r="696" spans="1:14" s="274" customFormat="1" ht="22.8" customHeight="1" x14ac:dyDescent="0.45">
      <c r="A696" s="394" t="s">
        <v>626</v>
      </c>
      <c r="B696" s="387" t="s">
        <v>198</v>
      </c>
      <c r="C696" s="388">
        <v>95.302400000000006</v>
      </c>
      <c r="D696" s="388" t="s">
        <v>191</v>
      </c>
      <c r="E696" s="389" t="s">
        <v>212</v>
      </c>
      <c r="F696" s="388">
        <v>9.75</v>
      </c>
      <c r="G696" s="388">
        <v>9.9849318062469994</v>
      </c>
      <c r="H696" s="387" t="s">
        <v>200</v>
      </c>
      <c r="I696" s="390">
        <v>20925</v>
      </c>
      <c r="J696" s="390">
        <v>20925</v>
      </c>
      <c r="K696" s="390">
        <v>19942.02</v>
      </c>
      <c r="L696" s="392">
        <v>1</v>
      </c>
      <c r="M696" s="274" t="s">
        <v>191</v>
      </c>
      <c r="N696" s="274" t="s">
        <v>191</v>
      </c>
    </row>
    <row r="697" spans="1:14" s="274" customFormat="1" ht="22.8" customHeight="1" x14ac:dyDescent="0.45">
      <c r="A697" s="394" t="s">
        <v>626</v>
      </c>
      <c r="B697" s="387" t="s">
        <v>198</v>
      </c>
      <c r="C697" s="388">
        <v>95.326999999999998</v>
      </c>
      <c r="D697" s="388" t="s">
        <v>191</v>
      </c>
      <c r="E697" s="389" t="s">
        <v>216</v>
      </c>
      <c r="F697" s="388">
        <v>9.75</v>
      </c>
      <c r="G697" s="388">
        <v>9.9862937842879997</v>
      </c>
      <c r="H697" s="387" t="s">
        <v>200</v>
      </c>
      <c r="I697" s="390">
        <v>102699</v>
      </c>
      <c r="J697" s="390">
        <v>102699</v>
      </c>
      <c r="K697" s="390">
        <v>97899.87</v>
      </c>
      <c r="L697" s="392">
        <v>3</v>
      </c>
      <c r="M697" s="274" t="s">
        <v>191</v>
      </c>
      <c r="N697" s="274" t="s">
        <v>191</v>
      </c>
    </row>
    <row r="698" spans="1:14" s="274" customFormat="1" ht="22.8" customHeight="1" x14ac:dyDescent="0.45">
      <c r="A698" s="394" t="s">
        <v>626</v>
      </c>
      <c r="B698" s="387" t="s">
        <v>198</v>
      </c>
      <c r="C698" s="388">
        <v>95.351600000000005</v>
      </c>
      <c r="D698" s="388" t="s">
        <v>191</v>
      </c>
      <c r="E698" s="389" t="s">
        <v>213</v>
      </c>
      <c r="F698" s="388">
        <v>9.75</v>
      </c>
      <c r="G698" s="388">
        <v>9.9876562500000006</v>
      </c>
      <c r="H698" s="387" t="s">
        <v>200</v>
      </c>
      <c r="I698" s="390">
        <v>7320</v>
      </c>
      <c r="J698" s="390">
        <v>7320</v>
      </c>
      <c r="K698" s="390">
        <v>6979.74</v>
      </c>
      <c r="L698" s="392">
        <v>1</v>
      </c>
      <c r="M698" s="274" t="s">
        <v>191</v>
      </c>
      <c r="N698" s="274" t="s">
        <v>191</v>
      </c>
    </row>
    <row r="699" spans="1:14" s="274" customFormat="1" ht="22.8" customHeight="1" x14ac:dyDescent="0.45">
      <c r="A699" s="394" t="s">
        <v>626</v>
      </c>
      <c r="B699" s="387" t="s">
        <v>198</v>
      </c>
      <c r="C699" s="388">
        <v>97.680099999999996</v>
      </c>
      <c r="D699" s="388" t="s">
        <v>191</v>
      </c>
      <c r="E699" s="389" t="s">
        <v>628</v>
      </c>
      <c r="F699" s="388">
        <v>9</v>
      </c>
      <c r="G699" s="388">
        <v>9.3023682151599996</v>
      </c>
      <c r="H699" s="387" t="s">
        <v>200</v>
      </c>
      <c r="I699" s="390">
        <v>50000</v>
      </c>
      <c r="J699" s="390">
        <v>50000</v>
      </c>
      <c r="K699" s="390">
        <v>48840.05</v>
      </c>
      <c r="L699" s="392">
        <v>1</v>
      </c>
      <c r="M699" s="274" t="s">
        <v>191</v>
      </c>
      <c r="N699" s="274" t="s">
        <v>191</v>
      </c>
    </row>
    <row r="700" spans="1:14" s="274" customFormat="1" ht="22.8" customHeight="1" x14ac:dyDescent="0.45">
      <c r="A700" s="394" t="s">
        <v>626</v>
      </c>
      <c r="B700" s="387" t="s">
        <v>198</v>
      </c>
      <c r="C700" s="388">
        <v>97.799499999999995</v>
      </c>
      <c r="D700" s="388" t="s">
        <v>191</v>
      </c>
      <c r="E700" s="389" t="s">
        <v>248</v>
      </c>
      <c r="F700" s="388">
        <v>9</v>
      </c>
      <c r="G700" s="388">
        <v>9.3083318789062002</v>
      </c>
      <c r="H700" s="387" t="s">
        <v>200</v>
      </c>
      <c r="I700" s="390">
        <v>10000</v>
      </c>
      <c r="J700" s="390">
        <v>10000</v>
      </c>
      <c r="K700" s="390">
        <v>9779.9500000000007</v>
      </c>
      <c r="L700" s="392">
        <v>1</v>
      </c>
      <c r="M700" s="274" t="s">
        <v>191</v>
      </c>
      <c r="N700" s="274" t="s">
        <v>191</v>
      </c>
    </row>
    <row r="701" spans="1:14" s="274" customFormat="1" ht="22.8" customHeight="1" x14ac:dyDescent="0.45">
      <c r="A701" s="394" t="s">
        <v>626</v>
      </c>
      <c r="B701" s="387" t="s">
        <v>198</v>
      </c>
      <c r="C701" s="388">
        <v>97.991200000000006</v>
      </c>
      <c r="D701" s="388" t="s">
        <v>191</v>
      </c>
      <c r="E701" s="389" t="s">
        <v>209</v>
      </c>
      <c r="F701" s="388">
        <v>9</v>
      </c>
      <c r="G701" s="388">
        <v>9.3178947043945008</v>
      </c>
      <c r="H701" s="387" t="s">
        <v>200</v>
      </c>
      <c r="I701" s="390">
        <v>10000</v>
      </c>
      <c r="J701" s="390">
        <v>10000</v>
      </c>
      <c r="K701" s="390">
        <v>9799.1200000000008</v>
      </c>
      <c r="L701" s="392">
        <v>1</v>
      </c>
      <c r="M701" s="274" t="s">
        <v>191</v>
      </c>
      <c r="N701" s="274" t="s">
        <v>191</v>
      </c>
    </row>
    <row r="702" spans="1:14" s="274" customFormat="1" ht="22.8" customHeight="1" x14ac:dyDescent="0.45">
      <c r="A702" s="394" t="s">
        <v>626</v>
      </c>
      <c r="B702" s="387" t="s">
        <v>198</v>
      </c>
      <c r="C702" s="388">
        <v>98.304299999999998</v>
      </c>
      <c r="D702" s="388" t="s">
        <v>191</v>
      </c>
      <c r="E702" s="389" t="s">
        <v>281</v>
      </c>
      <c r="F702" s="388">
        <v>9</v>
      </c>
      <c r="G702" s="388">
        <v>9.3334895955768999</v>
      </c>
      <c r="H702" s="387" t="s">
        <v>200</v>
      </c>
      <c r="I702" s="390">
        <v>101698</v>
      </c>
      <c r="J702" s="390">
        <v>101698</v>
      </c>
      <c r="K702" s="390">
        <v>99973.46</v>
      </c>
      <c r="L702" s="392">
        <v>1</v>
      </c>
      <c r="M702" s="274" t="s">
        <v>191</v>
      </c>
      <c r="N702" s="274" t="s">
        <v>191</v>
      </c>
    </row>
    <row r="703" spans="1:14" s="274" customFormat="1" ht="22.8" customHeight="1" x14ac:dyDescent="0.45">
      <c r="A703" s="394" t="s">
        <v>626</v>
      </c>
      <c r="B703" s="387" t="s">
        <v>198</v>
      </c>
      <c r="C703" s="388">
        <v>98.374799999999993</v>
      </c>
      <c r="D703" s="388" t="s">
        <v>191</v>
      </c>
      <c r="E703" s="389" t="s">
        <v>210</v>
      </c>
      <c r="F703" s="388">
        <v>9.75</v>
      </c>
      <c r="G703" s="388">
        <v>10.153357876966</v>
      </c>
      <c r="H703" s="387" t="s">
        <v>200</v>
      </c>
      <c r="I703" s="390">
        <v>55000</v>
      </c>
      <c r="J703" s="390">
        <v>55000</v>
      </c>
      <c r="K703" s="390">
        <v>54106.12</v>
      </c>
      <c r="L703" s="392">
        <v>1</v>
      </c>
      <c r="M703" s="274" t="s">
        <v>191</v>
      </c>
      <c r="N703" s="274" t="s">
        <v>191</v>
      </c>
    </row>
    <row r="704" spans="1:14" s="274" customFormat="1" ht="22.8" customHeight="1" x14ac:dyDescent="0.45">
      <c r="A704" s="394" t="s">
        <v>626</v>
      </c>
      <c r="B704" s="387" t="s">
        <v>198</v>
      </c>
      <c r="C704" s="388">
        <v>98.6464</v>
      </c>
      <c r="D704" s="388" t="s">
        <v>191</v>
      </c>
      <c r="E704" s="389" t="s">
        <v>629</v>
      </c>
      <c r="F704" s="388">
        <v>9.5</v>
      </c>
      <c r="G704" s="388">
        <v>9.8948811020103999</v>
      </c>
      <c r="H704" s="387" t="s">
        <v>200</v>
      </c>
      <c r="I704" s="390">
        <v>200000</v>
      </c>
      <c r="J704" s="390">
        <v>200000</v>
      </c>
      <c r="K704" s="390">
        <v>197292.71</v>
      </c>
      <c r="L704" s="392">
        <v>1</v>
      </c>
      <c r="M704" s="274" t="s">
        <v>191</v>
      </c>
      <c r="N704" s="274" t="s">
        <v>191</v>
      </c>
    </row>
    <row r="705" spans="1:14" s="274" customFormat="1" ht="22.8" customHeight="1" x14ac:dyDescent="0.45">
      <c r="A705" s="394" t="s">
        <v>626</v>
      </c>
      <c r="B705" s="387" t="s">
        <v>198</v>
      </c>
      <c r="C705" s="388">
        <v>98.800700000000006</v>
      </c>
      <c r="D705" s="388" t="s">
        <v>191</v>
      </c>
      <c r="E705" s="389" t="s">
        <v>272</v>
      </c>
      <c r="F705" s="388">
        <v>9.5</v>
      </c>
      <c r="G705" s="388">
        <v>9.9030059654150993</v>
      </c>
      <c r="H705" s="387" t="s">
        <v>200</v>
      </c>
      <c r="I705" s="390">
        <v>820000</v>
      </c>
      <c r="J705" s="390">
        <v>820000</v>
      </c>
      <c r="K705" s="390">
        <v>810165.49</v>
      </c>
      <c r="L705" s="392">
        <v>1</v>
      </c>
      <c r="M705" s="274" t="s">
        <v>191</v>
      </c>
      <c r="N705" s="274" t="s">
        <v>191</v>
      </c>
    </row>
    <row r="706" spans="1:14" s="274" customFormat="1" ht="22.8" customHeight="1" x14ac:dyDescent="0.45">
      <c r="A706" s="394" t="s">
        <v>626</v>
      </c>
      <c r="B706" s="387" t="s">
        <v>198</v>
      </c>
      <c r="C706" s="388">
        <v>98.955500000000001</v>
      </c>
      <c r="D706" s="388" t="s">
        <v>191</v>
      </c>
      <c r="E706" s="389" t="s">
        <v>273</v>
      </c>
      <c r="F706" s="388">
        <v>9.5</v>
      </c>
      <c r="G706" s="388">
        <v>9.9111484129531995</v>
      </c>
      <c r="H706" s="387" t="s">
        <v>200</v>
      </c>
      <c r="I706" s="390">
        <v>225000</v>
      </c>
      <c r="J706" s="390">
        <v>225000</v>
      </c>
      <c r="K706" s="390">
        <v>222649.81</v>
      </c>
      <c r="L706" s="392">
        <v>1</v>
      </c>
      <c r="M706" s="274" t="s">
        <v>191</v>
      </c>
      <c r="N706" s="274" t="s">
        <v>191</v>
      </c>
    </row>
    <row r="707" spans="1:14" s="274" customFormat="1" ht="22.8" customHeight="1" x14ac:dyDescent="0.45">
      <c r="A707" s="394" t="s">
        <v>626</v>
      </c>
      <c r="B707" s="387" t="s">
        <v>198</v>
      </c>
      <c r="C707" s="388">
        <v>99.084800000000001</v>
      </c>
      <c r="D707" s="388" t="s">
        <v>191</v>
      </c>
      <c r="E707" s="389" t="s">
        <v>238</v>
      </c>
      <c r="F707" s="388">
        <v>9.5</v>
      </c>
      <c r="G707" s="388">
        <v>9.9179472642353002</v>
      </c>
      <c r="H707" s="387" t="s">
        <v>200</v>
      </c>
      <c r="I707" s="390">
        <v>900000</v>
      </c>
      <c r="J707" s="390">
        <v>900000</v>
      </c>
      <c r="K707" s="390">
        <v>891763.57</v>
      </c>
      <c r="L707" s="392">
        <v>3</v>
      </c>
      <c r="M707" s="274" t="s">
        <v>191</v>
      </c>
      <c r="N707" s="274" t="s">
        <v>191</v>
      </c>
    </row>
    <row r="708" spans="1:14" s="274" customFormat="1" ht="22.8" customHeight="1" x14ac:dyDescent="0.45">
      <c r="A708" s="394" t="s">
        <v>630</v>
      </c>
      <c r="B708" s="387" t="s">
        <v>198</v>
      </c>
      <c r="C708" s="388">
        <v>90.545500000000004</v>
      </c>
      <c r="D708" s="388" t="s">
        <v>191</v>
      </c>
      <c r="E708" s="389" t="s">
        <v>235</v>
      </c>
      <c r="F708" s="388">
        <v>10.5</v>
      </c>
      <c r="G708" s="388">
        <v>10.502961699160201</v>
      </c>
      <c r="H708" s="387" t="s">
        <v>200</v>
      </c>
      <c r="I708" s="390">
        <v>23192</v>
      </c>
      <c r="J708" s="390">
        <v>23192</v>
      </c>
      <c r="K708" s="390">
        <v>20999.32</v>
      </c>
      <c r="L708" s="392">
        <v>2</v>
      </c>
      <c r="M708" s="274" t="s">
        <v>191</v>
      </c>
      <c r="N708" s="274" t="s">
        <v>191</v>
      </c>
    </row>
    <row r="709" spans="1:14" s="274" customFormat="1" ht="22.8" customHeight="1" x14ac:dyDescent="0.45">
      <c r="A709" s="394" t="s">
        <v>630</v>
      </c>
      <c r="B709" s="387" t="s">
        <v>198</v>
      </c>
      <c r="C709" s="388">
        <v>96.8523</v>
      </c>
      <c r="D709" s="388" t="s">
        <v>191</v>
      </c>
      <c r="E709" s="389" t="s">
        <v>271</v>
      </c>
      <c r="F709" s="388">
        <v>9.75</v>
      </c>
      <c r="G709" s="388">
        <v>10.070307812499999</v>
      </c>
      <c r="H709" s="387" t="s">
        <v>200</v>
      </c>
      <c r="I709" s="390">
        <v>21185</v>
      </c>
      <c r="J709" s="390">
        <v>21185</v>
      </c>
      <c r="K709" s="390">
        <v>20518.16</v>
      </c>
      <c r="L709" s="392">
        <v>1</v>
      </c>
      <c r="M709" s="274" t="s">
        <v>191</v>
      </c>
      <c r="N709" s="274" t="s">
        <v>191</v>
      </c>
    </row>
    <row r="710" spans="1:14" s="274" customFormat="1" ht="22.8" customHeight="1" x14ac:dyDescent="0.45">
      <c r="A710" s="394" t="s">
        <v>631</v>
      </c>
      <c r="B710" s="387" t="s">
        <v>198</v>
      </c>
      <c r="C710" s="388">
        <v>94.540300000000002</v>
      </c>
      <c r="D710" s="388" t="s">
        <v>191</v>
      </c>
      <c r="E710" s="389" t="s">
        <v>632</v>
      </c>
      <c r="F710" s="388">
        <v>11</v>
      </c>
      <c r="G710" s="388">
        <v>11.286856280917901</v>
      </c>
      <c r="H710" s="387" t="s">
        <v>200</v>
      </c>
      <c r="I710" s="390">
        <v>193040</v>
      </c>
      <c r="J710" s="390">
        <v>193040</v>
      </c>
      <c r="K710" s="390">
        <v>182500.59</v>
      </c>
      <c r="L710" s="392">
        <v>1</v>
      </c>
      <c r="M710" s="274" t="s">
        <v>191</v>
      </c>
      <c r="N710" s="274" t="s">
        <v>191</v>
      </c>
    </row>
    <row r="711" spans="1:14" s="274" customFormat="1" ht="22.8" customHeight="1" x14ac:dyDescent="0.45">
      <c r="A711" s="394" t="s">
        <v>631</v>
      </c>
      <c r="B711" s="387" t="s">
        <v>198</v>
      </c>
      <c r="C711" s="388">
        <v>94.677000000000007</v>
      </c>
      <c r="D711" s="388" t="s">
        <v>191</v>
      </c>
      <c r="E711" s="389" t="s">
        <v>287</v>
      </c>
      <c r="F711" s="388">
        <v>11</v>
      </c>
      <c r="G711" s="388">
        <v>11.295540229413</v>
      </c>
      <c r="H711" s="387" t="s">
        <v>200</v>
      </c>
      <c r="I711" s="390">
        <v>298200</v>
      </c>
      <c r="J711" s="390">
        <v>298200</v>
      </c>
      <c r="K711" s="390">
        <v>282326.96000000002</v>
      </c>
      <c r="L711" s="392">
        <v>2</v>
      </c>
      <c r="M711" s="274" t="s">
        <v>191</v>
      </c>
      <c r="N711" s="274" t="s">
        <v>191</v>
      </c>
    </row>
    <row r="712" spans="1:14" s="274" customFormat="1" ht="22.8" customHeight="1" x14ac:dyDescent="0.45">
      <c r="A712" s="394" t="s">
        <v>631</v>
      </c>
      <c r="B712" s="387" t="s">
        <v>198</v>
      </c>
      <c r="C712" s="388">
        <v>94.759299999999996</v>
      </c>
      <c r="D712" s="388" t="s">
        <v>191</v>
      </c>
      <c r="E712" s="389" t="s">
        <v>216</v>
      </c>
      <c r="F712" s="388">
        <v>11</v>
      </c>
      <c r="G712" s="388">
        <v>11.300759004483</v>
      </c>
      <c r="H712" s="387" t="s">
        <v>200</v>
      </c>
      <c r="I712" s="390">
        <v>376389</v>
      </c>
      <c r="J712" s="390">
        <v>376389</v>
      </c>
      <c r="K712" s="390">
        <v>356663.52</v>
      </c>
      <c r="L712" s="392">
        <v>3</v>
      </c>
      <c r="M712" s="274" t="s">
        <v>191</v>
      </c>
      <c r="N712" s="274" t="s">
        <v>191</v>
      </c>
    </row>
    <row r="713" spans="1:14" s="274" customFormat="1" ht="22.8" customHeight="1" x14ac:dyDescent="0.45">
      <c r="A713" s="394" t="s">
        <v>631</v>
      </c>
      <c r="B713" s="387" t="s">
        <v>198</v>
      </c>
      <c r="C713" s="388">
        <v>95.037000000000006</v>
      </c>
      <c r="D713" s="388" t="s">
        <v>191</v>
      </c>
      <c r="E713" s="389" t="s">
        <v>450</v>
      </c>
      <c r="F713" s="388">
        <v>10</v>
      </c>
      <c r="G713" s="388">
        <v>10.238539886799</v>
      </c>
      <c r="H713" s="387" t="s">
        <v>200</v>
      </c>
      <c r="I713" s="390">
        <v>28558</v>
      </c>
      <c r="J713" s="390">
        <v>28558</v>
      </c>
      <c r="K713" s="390">
        <v>27140.65</v>
      </c>
      <c r="L713" s="392">
        <v>2</v>
      </c>
      <c r="M713" s="274" t="s">
        <v>191</v>
      </c>
      <c r="N713" s="274" t="s">
        <v>191</v>
      </c>
    </row>
    <row r="714" spans="1:14" s="274" customFormat="1" ht="22.8" customHeight="1" x14ac:dyDescent="0.45">
      <c r="A714" s="394" t="s">
        <v>631</v>
      </c>
      <c r="B714" s="387" t="s">
        <v>198</v>
      </c>
      <c r="C714" s="388">
        <v>95.087199999999996</v>
      </c>
      <c r="D714" s="388" t="s">
        <v>191</v>
      </c>
      <c r="E714" s="389" t="s">
        <v>221</v>
      </c>
      <c r="F714" s="388">
        <v>10</v>
      </c>
      <c r="G714" s="388">
        <v>10.241401763530501</v>
      </c>
      <c r="H714" s="387" t="s">
        <v>200</v>
      </c>
      <c r="I714" s="390">
        <v>47300</v>
      </c>
      <c r="J714" s="390">
        <v>47300</v>
      </c>
      <c r="K714" s="390">
        <v>44976.23</v>
      </c>
      <c r="L714" s="392">
        <v>1</v>
      </c>
      <c r="M714" s="274" t="s">
        <v>191</v>
      </c>
      <c r="N714" s="274" t="s">
        <v>191</v>
      </c>
    </row>
    <row r="715" spans="1:14" s="274" customFormat="1" ht="22.8" customHeight="1" x14ac:dyDescent="0.45">
      <c r="A715" s="394" t="s">
        <v>631</v>
      </c>
      <c r="B715" s="387" t="s">
        <v>198</v>
      </c>
      <c r="C715" s="388">
        <v>95.212900000000005</v>
      </c>
      <c r="D715" s="388" t="s">
        <v>191</v>
      </c>
      <c r="E715" s="389" t="s">
        <v>216</v>
      </c>
      <c r="F715" s="388">
        <v>10</v>
      </c>
      <c r="G715" s="388">
        <v>10.2485656455552</v>
      </c>
      <c r="H715" s="387" t="s">
        <v>200</v>
      </c>
      <c r="I715" s="390">
        <v>52600</v>
      </c>
      <c r="J715" s="390">
        <v>52600</v>
      </c>
      <c r="K715" s="390">
        <v>50081.99</v>
      </c>
      <c r="L715" s="392">
        <v>1</v>
      </c>
      <c r="M715" s="274" t="s">
        <v>191</v>
      </c>
      <c r="N715" s="274" t="s">
        <v>191</v>
      </c>
    </row>
    <row r="716" spans="1:14" s="274" customFormat="1" ht="22.8" customHeight="1" x14ac:dyDescent="0.45">
      <c r="A716" s="394" t="s">
        <v>631</v>
      </c>
      <c r="B716" s="387" t="s">
        <v>198</v>
      </c>
      <c r="C716" s="388">
        <v>95.238100000000003</v>
      </c>
      <c r="D716" s="388" t="s">
        <v>191</v>
      </c>
      <c r="E716" s="389" t="s">
        <v>213</v>
      </c>
      <c r="F716" s="388">
        <v>10</v>
      </c>
      <c r="G716" s="388">
        <v>10.25</v>
      </c>
      <c r="H716" s="387" t="s">
        <v>200</v>
      </c>
      <c r="I716" s="390">
        <v>21000</v>
      </c>
      <c r="J716" s="390">
        <v>21000</v>
      </c>
      <c r="K716" s="390">
        <v>20000</v>
      </c>
      <c r="L716" s="392">
        <v>1</v>
      </c>
      <c r="M716" s="274" t="s">
        <v>191</v>
      </c>
      <c r="N716" s="274" t="s">
        <v>191</v>
      </c>
    </row>
    <row r="717" spans="1:14" s="274" customFormat="1" ht="22.8" customHeight="1" x14ac:dyDescent="0.45">
      <c r="A717" s="394" t="s">
        <v>631</v>
      </c>
      <c r="B717" s="387" t="s">
        <v>198</v>
      </c>
      <c r="C717" s="388">
        <v>95.739599999999996</v>
      </c>
      <c r="D717" s="388" t="s">
        <v>191</v>
      </c>
      <c r="E717" s="389" t="s">
        <v>301</v>
      </c>
      <c r="F717" s="388">
        <v>9</v>
      </c>
      <c r="G717" s="388">
        <v>9.2048175205628997</v>
      </c>
      <c r="H717" s="387" t="s">
        <v>200</v>
      </c>
      <c r="I717" s="390">
        <v>96182</v>
      </c>
      <c r="J717" s="390">
        <v>96182</v>
      </c>
      <c r="K717" s="390">
        <v>92084.25</v>
      </c>
      <c r="L717" s="392">
        <v>1</v>
      </c>
      <c r="M717" s="274" t="s">
        <v>191</v>
      </c>
      <c r="N717" s="274" t="s">
        <v>191</v>
      </c>
    </row>
    <row r="718" spans="1:14" s="274" customFormat="1" ht="22.8" customHeight="1" x14ac:dyDescent="0.45">
      <c r="A718" s="394" t="s">
        <v>631</v>
      </c>
      <c r="B718" s="387" t="s">
        <v>198</v>
      </c>
      <c r="C718" s="388">
        <v>96.271500000000003</v>
      </c>
      <c r="D718" s="388" t="s">
        <v>191</v>
      </c>
      <c r="E718" s="389" t="s">
        <v>633</v>
      </c>
      <c r="F718" s="388">
        <v>9.75</v>
      </c>
      <c r="G718" s="388">
        <v>10.038413002814099</v>
      </c>
      <c r="H718" s="387" t="s">
        <v>200</v>
      </c>
      <c r="I718" s="390">
        <v>43170</v>
      </c>
      <c r="J718" s="390">
        <v>43170</v>
      </c>
      <c r="K718" s="390">
        <v>41560.400000000001</v>
      </c>
      <c r="L718" s="392">
        <v>1</v>
      </c>
      <c r="M718" s="274" t="s">
        <v>191</v>
      </c>
      <c r="N718" s="274" t="s">
        <v>191</v>
      </c>
    </row>
    <row r="719" spans="1:14" s="274" customFormat="1" ht="22.8" customHeight="1" x14ac:dyDescent="0.45">
      <c r="A719" s="394" t="s">
        <v>631</v>
      </c>
      <c r="B719" s="387" t="s">
        <v>198</v>
      </c>
      <c r="C719" s="388">
        <v>96.346800000000002</v>
      </c>
      <c r="D719" s="388" t="s">
        <v>191</v>
      </c>
      <c r="E719" s="389" t="s">
        <v>231</v>
      </c>
      <c r="F719" s="388">
        <v>9.75</v>
      </c>
      <c r="G719" s="388">
        <v>10.042558148362399</v>
      </c>
      <c r="H719" s="387" t="s">
        <v>200</v>
      </c>
      <c r="I719" s="390">
        <v>228000</v>
      </c>
      <c r="J719" s="390">
        <v>228000</v>
      </c>
      <c r="K719" s="390">
        <v>219670.81</v>
      </c>
      <c r="L719" s="392">
        <v>1</v>
      </c>
      <c r="M719" s="274" t="s">
        <v>191</v>
      </c>
      <c r="N719" s="274" t="s">
        <v>191</v>
      </c>
    </row>
    <row r="720" spans="1:14" s="274" customFormat="1" ht="22.8" customHeight="1" x14ac:dyDescent="0.45">
      <c r="A720" s="394" t="s">
        <v>631</v>
      </c>
      <c r="B720" s="387" t="s">
        <v>198</v>
      </c>
      <c r="C720" s="388">
        <v>96.700100000000006</v>
      </c>
      <c r="D720" s="388" t="s">
        <v>191</v>
      </c>
      <c r="E720" s="389" t="s">
        <v>220</v>
      </c>
      <c r="F720" s="388">
        <v>9.75</v>
      </c>
      <c r="G720" s="388">
        <v>10.0619617750285</v>
      </c>
      <c r="H720" s="387" t="s">
        <v>200</v>
      </c>
      <c r="I720" s="390">
        <v>113328</v>
      </c>
      <c r="J720" s="390">
        <v>113328</v>
      </c>
      <c r="K720" s="390">
        <v>109588.29</v>
      </c>
      <c r="L720" s="392">
        <v>3</v>
      </c>
      <c r="M720" s="274" t="s">
        <v>191</v>
      </c>
      <c r="N720" s="274" t="s">
        <v>191</v>
      </c>
    </row>
    <row r="721" spans="1:14" s="274" customFormat="1" ht="22.8" customHeight="1" x14ac:dyDescent="0.45">
      <c r="A721" s="394" t="s">
        <v>631</v>
      </c>
      <c r="B721" s="387" t="s">
        <v>198</v>
      </c>
      <c r="C721" s="388">
        <v>97.370999999999995</v>
      </c>
      <c r="D721" s="388" t="s">
        <v>191</v>
      </c>
      <c r="E721" s="389" t="s">
        <v>288</v>
      </c>
      <c r="F721" s="388">
        <v>9</v>
      </c>
      <c r="G721" s="388">
        <v>9.2869096271482992</v>
      </c>
      <c r="H721" s="387" t="s">
        <v>200</v>
      </c>
      <c r="I721" s="390">
        <v>50000</v>
      </c>
      <c r="J721" s="390">
        <v>50000</v>
      </c>
      <c r="K721" s="390">
        <v>48685.49</v>
      </c>
      <c r="L721" s="392">
        <v>1</v>
      </c>
      <c r="M721" s="274" t="s">
        <v>191</v>
      </c>
      <c r="N721" s="274" t="s">
        <v>191</v>
      </c>
    </row>
    <row r="722" spans="1:14" s="274" customFormat="1" ht="22.8" customHeight="1" x14ac:dyDescent="0.45">
      <c r="A722" s="394" t="s">
        <v>631</v>
      </c>
      <c r="B722" s="387" t="s">
        <v>198</v>
      </c>
      <c r="C722" s="388">
        <v>98.039199999999994</v>
      </c>
      <c r="D722" s="388" t="s">
        <v>191</v>
      </c>
      <c r="E722" s="389" t="s">
        <v>595</v>
      </c>
      <c r="F722" s="388">
        <v>9</v>
      </c>
      <c r="G722" s="388">
        <v>9.3202894536192993</v>
      </c>
      <c r="H722" s="387" t="s">
        <v>200</v>
      </c>
      <c r="I722" s="390">
        <v>200000</v>
      </c>
      <c r="J722" s="390">
        <v>200000</v>
      </c>
      <c r="K722" s="390">
        <v>196078.43</v>
      </c>
      <c r="L722" s="392">
        <v>1</v>
      </c>
      <c r="M722" s="274" t="s">
        <v>191</v>
      </c>
      <c r="N722" s="274" t="s">
        <v>191</v>
      </c>
    </row>
    <row r="723" spans="1:14" s="274" customFormat="1" ht="22.8" customHeight="1" x14ac:dyDescent="0.45">
      <c r="A723" s="394" t="s">
        <v>631</v>
      </c>
      <c r="B723" s="387" t="s">
        <v>198</v>
      </c>
      <c r="C723" s="388">
        <v>98.214399999999998</v>
      </c>
      <c r="D723" s="388" t="s">
        <v>191</v>
      </c>
      <c r="E723" s="389" t="s">
        <v>279</v>
      </c>
      <c r="F723" s="388">
        <v>8.5</v>
      </c>
      <c r="G723" s="388">
        <v>8.7886219839649993</v>
      </c>
      <c r="H723" s="387" t="s">
        <v>200</v>
      </c>
      <c r="I723" s="390">
        <v>10000</v>
      </c>
      <c r="J723" s="390">
        <v>10000</v>
      </c>
      <c r="K723" s="390">
        <v>9821.44</v>
      </c>
      <c r="L723" s="392">
        <v>1</v>
      </c>
      <c r="M723" s="274" t="s">
        <v>191</v>
      </c>
      <c r="N723" s="274" t="s">
        <v>191</v>
      </c>
    </row>
    <row r="724" spans="1:14" s="274" customFormat="1" ht="22.8" customHeight="1" x14ac:dyDescent="0.45">
      <c r="A724" s="394" t="s">
        <v>631</v>
      </c>
      <c r="B724" s="387" t="s">
        <v>198</v>
      </c>
      <c r="C724" s="388">
        <v>98.580200000000005</v>
      </c>
      <c r="D724" s="388" t="s">
        <v>191</v>
      </c>
      <c r="E724" s="389" t="s">
        <v>210</v>
      </c>
      <c r="F724" s="388">
        <v>8.5</v>
      </c>
      <c r="G724" s="388">
        <v>8.8057173956349004</v>
      </c>
      <c r="H724" s="387" t="s">
        <v>200</v>
      </c>
      <c r="I724" s="390">
        <v>11000</v>
      </c>
      <c r="J724" s="390">
        <v>11000</v>
      </c>
      <c r="K724" s="390">
        <v>10843.82</v>
      </c>
      <c r="L724" s="392">
        <v>1</v>
      </c>
      <c r="M724" s="274" t="s">
        <v>191</v>
      </c>
      <c r="N724" s="274" t="s">
        <v>191</v>
      </c>
    </row>
    <row r="725" spans="1:14" s="274" customFormat="1" ht="22.8" customHeight="1" x14ac:dyDescent="0.45">
      <c r="A725" s="394" t="s">
        <v>631</v>
      </c>
      <c r="B725" s="387" t="s">
        <v>198</v>
      </c>
      <c r="C725" s="388">
        <v>99.034400000000005</v>
      </c>
      <c r="D725" s="388" t="s">
        <v>191</v>
      </c>
      <c r="E725" s="389" t="s">
        <v>294</v>
      </c>
      <c r="F725" s="388">
        <v>9</v>
      </c>
      <c r="G725" s="388">
        <v>9.3697416490037</v>
      </c>
      <c r="H725" s="387" t="s">
        <v>200</v>
      </c>
      <c r="I725" s="390">
        <v>100000</v>
      </c>
      <c r="J725" s="390">
        <v>100000</v>
      </c>
      <c r="K725" s="390">
        <v>99034.41</v>
      </c>
      <c r="L725" s="392">
        <v>1</v>
      </c>
      <c r="M725" s="274" t="s">
        <v>191</v>
      </c>
      <c r="N725" s="274" t="s">
        <v>191</v>
      </c>
    </row>
    <row r="726" spans="1:14" s="274" customFormat="1" ht="22.8" customHeight="1" x14ac:dyDescent="0.45">
      <c r="A726" s="394" t="s">
        <v>539</v>
      </c>
      <c r="B726" s="387" t="s">
        <v>198</v>
      </c>
      <c r="C726" s="388">
        <v>89.711799999999997</v>
      </c>
      <c r="D726" s="388" t="s">
        <v>191</v>
      </c>
      <c r="E726" s="389" t="s">
        <v>234</v>
      </c>
      <c r="F726" s="388">
        <v>11.5</v>
      </c>
      <c r="G726" s="388">
        <v>11.501770539053799</v>
      </c>
      <c r="H726" s="387" t="s">
        <v>200</v>
      </c>
      <c r="I726" s="390">
        <v>1112636</v>
      </c>
      <c r="J726" s="390">
        <v>1112636</v>
      </c>
      <c r="K726" s="390">
        <v>998165.79</v>
      </c>
      <c r="L726" s="392">
        <v>1</v>
      </c>
      <c r="M726" s="274" t="s">
        <v>191</v>
      </c>
      <c r="N726" s="274" t="s">
        <v>191</v>
      </c>
    </row>
    <row r="727" spans="1:14" s="274" customFormat="1" ht="22.8" customHeight="1" x14ac:dyDescent="0.45">
      <c r="A727" s="394" t="s">
        <v>539</v>
      </c>
      <c r="B727" s="387" t="s">
        <v>198</v>
      </c>
      <c r="C727" s="388">
        <v>90.114900000000006</v>
      </c>
      <c r="D727" s="388" t="s">
        <v>191</v>
      </c>
      <c r="E727" s="389" t="s">
        <v>234</v>
      </c>
      <c r="F727" s="388">
        <v>11</v>
      </c>
      <c r="G727" s="388">
        <v>11.0016224280382</v>
      </c>
      <c r="H727" s="387" t="s">
        <v>200</v>
      </c>
      <c r="I727" s="390">
        <v>167088</v>
      </c>
      <c r="J727" s="390">
        <v>167088</v>
      </c>
      <c r="K727" s="390">
        <v>150571.17000000001</v>
      </c>
      <c r="L727" s="392">
        <v>5</v>
      </c>
      <c r="M727" s="274" t="s">
        <v>191</v>
      </c>
      <c r="N727" s="274" t="s">
        <v>191</v>
      </c>
    </row>
    <row r="728" spans="1:14" s="274" customFormat="1" ht="22.8" customHeight="1" x14ac:dyDescent="0.45">
      <c r="A728" s="394" t="s">
        <v>539</v>
      </c>
      <c r="B728" s="387" t="s">
        <v>198</v>
      </c>
      <c r="C728" s="388">
        <v>90.139700000000005</v>
      </c>
      <c r="D728" s="388" t="s">
        <v>191</v>
      </c>
      <c r="E728" s="389" t="s">
        <v>235</v>
      </c>
      <c r="F728" s="388">
        <v>11</v>
      </c>
      <c r="G728" s="388">
        <v>11.003245480747999</v>
      </c>
      <c r="H728" s="387" t="s">
        <v>200</v>
      </c>
      <c r="I728" s="390">
        <v>11094</v>
      </c>
      <c r="J728" s="390">
        <v>11094</v>
      </c>
      <c r="K728" s="390">
        <v>10000.1</v>
      </c>
      <c r="L728" s="392">
        <v>1</v>
      </c>
      <c r="M728" s="274" t="s">
        <v>191</v>
      </c>
      <c r="N728" s="274" t="s">
        <v>191</v>
      </c>
    </row>
    <row r="729" spans="1:14" s="274" customFormat="1" ht="22.8" customHeight="1" x14ac:dyDescent="0.45">
      <c r="A729" s="394" t="s">
        <v>539</v>
      </c>
      <c r="B729" s="387" t="s">
        <v>198</v>
      </c>
      <c r="C729" s="388">
        <v>92.326599999999999</v>
      </c>
      <c r="D729" s="388" t="s">
        <v>191</v>
      </c>
      <c r="E729" s="389" t="s">
        <v>286</v>
      </c>
      <c r="F729" s="388">
        <v>11</v>
      </c>
      <c r="G729" s="388">
        <v>11.145209795998699</v>
      </c>
      <c r="H729" s="387" t="s">
        <v>200</v>
      </c>
      <c r="I729" s="390">
        <v>5370</v>
      </c>
      <c r="J729" s="390">
        <v>5370</v>
      </c>
      <c r="K729" s="390">
        <v>4957.9399999999996</v>
      </c>
      <c r="L729" s="392">
        <v>1</v>
      </c>
      <c r="M729" s="274" t="s">
        <v>191</v>
      </c>
      <c r="N729" s="274" t="s">
        <v>191</v>
      </c>
    </row>
    <row r="730" spans="1:14" s="274" customFormat="1" ht="22.8" customHeight="1" x14ac:dyDescent="0.45">
      <c r="A730" s="394" t="s">
        <v>539</v>
      </c>
      <c r="B730" s="387" t="s">
        <v>198</v>
      </c>
      <c r="C730" s="388">
        <v>92.850499999999997</v>
      </c>
      <c r="D730" s="388" t="s">
        <v>191</v>
      </c>
      <c r="E730" s="389" t="s">
        <v>627</v>
      </c>
      <c r="F730" s="388">
        <v>11</v>
      </c>
      <c r="G730" s="388">
        <v>11.178915475867701</v>
      </c>
      <c r="H730" s="387" t="s">
        <v>200</v>
      </c>
      <c r="I730" s="390">
        <v>537990</v>
      </c>
      <c r="J730" s="390">
        <v>537990</v>
      </c>
      <c r="K730" s="390">
        <v>499526.46</v>
      </c>
      <c r="L730" s="392">
        <v>1</v>
      </c>
      <c r="M730" s="274" t="s">
        <v>191</v>
      </c>
      <c r="N730" s="274" t="s">
        <v>191</v>
      </c>
    </row>
    <row r="731" spans="1:14" s="274" customFormat="1" ht="22.8" customHeight="1" x14ac:dyDescent="0.45">
      <c r="A731" s="394" t="s">
        <v>539</v>
      </c>
      <c r="B731" s="387" t="s">
        <v>198</v>
      </c>
      <c r="C731" s="388">
        <v>92.876900000000006</v>
      </c>
      <c r="D731" s="388" t="s">
        <v>191</v>
      </c>
      <c r="E731" s="389" t="s">
        <v>634</v>
      </c>
      <c r="F731" s="388">
        <v>11</v>
      </c>
      <c r="G731" s="388">
        <v>11.180607762907201</v>
      </c>
      <c r="H731" s="387" t="s">
        <v>200</v>
      </c>
      <c r="I731" s="390">
        <v>107604</v>
      </c>
      <c r="J731" s="390">
        <v>107604</v>
      </c>
      <c r="K731" s="390">
        <v>99939.22</v>
      </c>
      <c r="L731" s="392">
        <v>1</v>
      </c>
      <c r="M731" s="274" t="s">
        <v>191</v>
      </c>
      <c r="N731" s="274" t="s">
        <v>191</v>
      </c>
    </row>
    <row r="732" spans="1:14" s="274" customFormat="1" ht="22.8" customHeight="1" x14ac:dyDescent="0.45">
      <c r="A732" s="394" t="s">
        <v>539</v>
      </c>
      <c r="B732" s="387" t="s">
        <v>198</v>
      </c>
      <c r="C732" s="388">
        <v>94.759299999999996</v>
      </c>
      <c r="D732" s="388" t="s">
        <v>191</v>
      </c>
      <c r="E732" s="389" t="s">
        <v>216</v>
      </c>
      <c r="F732" s="388">
        <v>11</v>
      </c>
      <c r="G732" s="388">
        <v>11.300759004483</v>
      </c>
      <c r="H732" s="387" t="s">
        <v>200</v>
      </c>
      <c r="I732" s="390">
        <v>55000</v>
      </c>
      <c r="J732" s="390">
        <v>55000</v>
      </c>
      <c r="K732" s="390">
        <v>52117.61</v>
      </c>
      <c r="L732" s="392">
        <v>1</v>
      </c>
      <c r="M732" s="274" t="s">
        <v>191</v>
      </c>
      <c r="N732" s="274" t="s">
        <v>191</v>
      </c>
    </row>
    <row r="733" spans="1:14" s="274" customFormat="1" ht="22.8" customHeight="1" x14ac:dyDescent="0.45">
      <c r="A733" s="394" t="s">
        <v>539</v>
      </c>
      <c r="B733" s="387" t="s">
        <v>198</v>
      </c>
      <c r="C733" s="388">
        <v>94.959199999999996</v>
      </c>
      <c r="D733" s="388" t="s">
        <v>191</v>
      </c>
      <c r="E733" s="389" t="s">
        <v>212</v>
      </c>
      <c r="F733" s="388">
        <v>10.5</v>
      </c>
      <c r="G733" s="388">
        <v>10.7724579109908</v>
      </c>
      <c r="H733" s="387" t="s">
        <v>200</v>
      </c>
      <c r="I733" s="390">
        <v>10500</v>
      </c>
      <c r="J733" s="390">
        <v>10500</v>
      </c>
      <c r="K733" s="390">
        <v>9970.7199999999993</v>
      </c>
      <c r="L733" s="392">
        <v>1</v>
      </c>
      <c r="M733" s="274" t="s">
        <v>191</v>
      </c>
      <c r="N733" s="274" t="s">
        <v>191</v>
      </c>
    </row>
    <row r="734" spans="1:14" s="274" customFormat="1" ht="22.8" customHeight="1" x14ac:dyDescent="0.45">
      <c r="A734" s="394" t="s">
        <v>539</v>
      </c>
      <c r="B734" s="387" t="s">
        <v>198</v>
      </c>
      <c r="C734" s="388">
        <v>94.985600000000005</v>
      </c>
      <c r="D734" s="388" t="s">
        <v>191</v>
      </c>
      <c r="E734" s="389" t="s">
        <v>216</v>
      </c>
      <c r="F734" s="388">
        <v>10.5</v>
      </c>
      <c r="G734" s="388">
        <v>10.774041150449399</v>
      </c>
      <c r="H734" s="387" t="s">
        <v>200</v>
      </c>
      <c r="I734" s="390">
        <v>98495</v>
      </c>
      <c r="J734" s="390">
        <v>98495</v>
      </c>
      <c r="K734" s="390">
        <v>93556.03</v>
      </c>
      <c r="L734" s="392">
        <v>3</v>
      </c>
      <c r="M734" s="274" t="s">
        <v>191</v>
      </c>
      <c r="N734" s="274" t="s">
        <v>191</v>
      </c>
    </row>
    <row r="735" spans="1:14" s="274" customFormat="1" ht="22.8" customHeight="1" x14ac:dyDescent="0.45">
      <c r="A735" s="394" t="s">
        <v>539</v>
      </c>
      <c r="B735" s="387" t="s">
        <v>198</v>
      </c>
      <c r="C735" s="388">
        <v>95.011899999999997</v>
      </c>
      <c r="D735" s="388" t="s">
        <v>191</v>
      </c>
      <c r="E735" s="389" t="s">
        <v>213</v>
      </c>
      <c r="F735" s="388">
        <v>10.5</v>
      </c>
      <c r="G735" s="388">
        <v>10.775625</v>
      </c>
      <c r="H735" s="387" t="s">
        <v>200</v>
      </c>
      <c r="I735" s="390">
        <v>73642</v>
      </c>
      <c r="J735" s="390">
        <v>73642</v>
      </c>
      <c r="K735" s="390">
        <v>69968.649999999994</v>
      </c>
      <c r="L735" s="392">
        <v>2</v>
      </c>
      <c r="M735" s="274" t="s">
        <v>191</v>
      </c>
      <c r="N735" s="274" t="s">
        <v>191</v>
      </c>
    </row>
    <row r="736" spans="1:14" s="274" customFormat="1" ht="22.8" customHeight="1" x14ac:dyDescent="0.45">
      <c r="A736" s="394" t="s">
        <v>539</v>
      </c>
      <c r="B736" s="387" t="s">
        <v>198</v>
      </c>
      <c r="C736" s="388">
        <v>96.406199999999998</v>
      </c>
      <c r="D736" s="388" t="s">
        <v>191</v>
      </c>
      <c r="E736" s="389" t="s">
        <v>300</v>
      </c>
      <c r="F736" s="388">
        <v>11</v>
      </c>
      <c r="G736" s="388">
        <v>11.4046956707897</v>
      </c>
      <c r="H736" s="387" t="s">
        <v>200</v>
      </c>
      <c r="I736" s="390">
        <v>100000</v>
      </c>
      <c r="J736" s="390">
        <v>100000</v>
      </c>
      <c r="K736" s="390">
        <v>96406.19</v>
      </c>
      <c r="L736" s="392">
        <v>1</v>
      </c>
      <c r="M736" s="274" t="s">
        <v>191</v>
      </c>
      <c r="N736" s="274" t="s">
        <v>191</v>
      </c>
    </row>
    <row r="737" spans="1:14" s="274" customFormat="1" ht="22.8" customHeight="1" x14ac:dyDescent="0.45">
      <c r="A737" s="394" t="s">
        <v>539</v>
      </c>
      <c r="B737" s="387" t="s">
        <v>198</v>
      </c>
      <c r="C737" s="388">
        <v>96.633899999999997</v>
      </c>
      <c r="D737" s="388" t="s">
        <v>191</v>
      </c>
      <c r="E737" s="389" t="s">
        <v>271</v>
      </c>
      <c r="F737" s="388">
        <v>10.45</v>
      </c>
      <c r="G737" s="388">
        <v>10.818234874537</v>
      </c>
      <c r="H737" s="387" t="s">
        <v>200</v>
      </c>
      <c r="I737" s="390">
        <v>270000</v>
      </c>
      <c r="J737" s="390">
        <v>270000</v>
      </c>
      <c r="K737" s="390">
        <v>260911.58</v>
      </c>
      <c r="L737" s="392">
        <v>1</v>
      </c>
      <c r="M737" s="274" t="s">
        <v>191</v>
      </c>
      <c r="N737" s="274" t="s">
        <v>191</v>
      </c>
    </row>
    <row r="738" spans="1:14" s="274" customFormat="1" ht="22.8" customHeight="1" x14ac:dyDescent="0.45">
      <c r="A738" s="394" t="s">
        <v>539</v>
      </c>
      <c r="B738" s="387" t="s">
        <v>198</v>
      </c>
      <c r="C738" s="388">
        <v>97.092600000000004</v>
      </c>
      <c r="D738" s="388" t="s">
        <v>191</v>
      </c>
      <c r="E738" s="389" t="s">
        <v>243</v>
      </c>
      <c r="F738" s="388">
        <v>11</v>
      </c>
      <c r="G738" s="388">
        <v>11.4476972971727</v>
      </c>
      <c r="H738" s="387" t="s">
        <v>200</v>
      </c>
      <c r="I738" s="390">
        <v>270000</v>
      </c>
      <c r="J738" s="390">
        <v>270000</v>
      </c>
      <c r="K738" s="390">
        <v>262150.06</v>
      </c>
      <c r="L738" s="392">
        <v>1</v>
      </c>
      <c r="M738" s="274" t="s">
        <v>191</v>
      </c>
      <c r="N738" s="274" t="s">
        <v>191</v>
      </c>
    </row>
    <row r="739" spans="1:14" s="274" customFormat="1" ht="22.8" customHeight="1" x14ac:dyDescent="0.45">
      <c r="A739" s="394" t="s">
        <v>539</v>
      </c>
      <c r="B739" s="387" t="s">
        <v>198</v>
      </c>
      <c r="C739" s="388">
        <v>97.382800000000003</v>
      </c>
      <c r="D739" s="388" t="s">
        <v>191</v>
      </c>
      <c r="E739" s="389" t="s">
        <v>248</v>
      </c>
      <c r="F739" s="388">
        <v>10.75</v>
      </c>
      <c r="G739" s="388">
        <v>11.191175897232</v>
      </c>
      <c r="H739" s="387" t="s">
        <v>200</v>
      </c>
      <c r="I739" s="390">
        <v>65648</v>
      </c>
      <c r="J739" s="390">
        <v>65648</v>
      </c>
      <c r="K739" s="390">
        <v>63929.88</v>
      </c>
      <c r="L739" s="392">
        <v>1</v>
      </c>
      <c r="M739" s="274" t="s">
        <v>191</v>
      </c>
      <c r="N739" s="274" t="s">
        <v>191</v>
      </c>
    </row>
    <row r="740" spans="1:14" s="274" customFormat="1" ht="22.8" customHeight="1" x14ac:dyDescent="0.45">
      <c r="A740" s="394" t="s">
        <v>539</v>
      </c>
      <c r="B740" s="387" t="s">
        <v>198</v>
      </c>
      <c r="C740" s="388">
        <v>97.750600000000006</v>
      </c>
      <c r="D740" s="388" t="s">
        <v>191</v>
      </c>
      <c r="E740" s="389" t="s">
        <v>225</v>
      </c>
      <c r="F740" s="388">
        <v>10.9</v>
      </c>
      <c r="G740" s="388">
        <v>11.3785760319637</v>
      </c>
      <c r="H740" s="387" t="s">
        <v>200</v>
      </c>
      <c r="I740" s="390">
        <v>150000</v>
      </c>
      <c r="J740" s="390">
        <v>150000</v>
      </c>
      <c r="K740" s="390">
        <v>146625.97</v>
      </c>
      <c r="L740" s="392">
        <v>1</v>
      </c>
      <c r="M740" s="274" t="s">
        <v>191</v>
      </c>
      <c r="N740" s="274" t="s">
        <v>191</v>
      </c>
    </row>
    <row r="741" spans="1:14" s="274" customFormat="1" ht="22.8" customHeight="1" x14ac:dyDescent="0.45">
      <c r="A741" s="394" t="s">
        <v>539</v>
      </c>
      <c r="B741" s="387" t="s">
        <v>198</v>
      </c>
      <c r="C741" s="388">
        <v>98.251900000000006</v>
      </c>
      <c r="D741" s="388" t="s">
        <v>191</v>
      </c>
      <c r="E741" s="389" t="s">
        <v>210</v>
      </c>
      <c r="F741" s="388">
        <v>10.5</v>
      </c>
      <c r="G741" s="388">
        <v>10.968575402087099</v>
      </c>
      <c r="H741" s="387" t="s">
        <v>200</v>
      </c>
      <c r="I741" s="390">
        <v>34640</v>
      </c>
      <c r="J741" s="390">
        <v>34640</v>
      </c>
      <c r="K741" s="390">
        <v>34034.46</v>
      </c>
      <c r="L741" s="392">
        <v>3</v>
      </c>
      <c r="M741" s="274" t="s">
        <v>191</v>
      </c>
      <c r="N741" s="274" t="s">
        <v>191</v>
      </c>
    </row>
    <row r="742" spans="1:14" s="274" customFormat="1" ht="22.8" customHeight="1" x14ac:dyDescent="0.45">
      <c r="A742" s="394" t="s">
        <v>635</v>
      </c>
      <c r="B742" s="387" t="s">
        <v>198</v>
      </c>
      <c r="C742" s="388">
        <v>98.017899999999997</v>
      </c>
      <c r="D742" s="388" t="s">
        <v>191</v>
      </c>
      <c r="E742" s="389" t="s">
        <v>226</v>
      </c>
      <c r="F742" s="388">
        <v>7</v>
      </c>
      <c r="G742" s="388">
        <v>7.1759426300279996</v>
      </c>
      <c r="H742" s="387" t="s">
        <v>200</v>
      </c>
      <c r="I742" s="390">
        <v>536000</v>
      </c>
      <c r="J742" s="390">
        <v>536000</v>
      </c>
      <c r="K742" s="390">
        <v>525375.74</v>
      </c>
      <c r="L742" s="392">
        <v>1</v>
      </c>
      <c r="M742" s="274" t="s">
        <v>191</v>
      </c>
      <c r="N742" s="274" t="s">
        <v>191</v>
      </c>
    </row>
    <row r="743" spans="1:14" s="275" customFormat="1" ht="22.8" customHeight="1" x14ac:dyDescent="0.45">
      <c r="A743" s="393" t="s">
        <v>191</v>
      </c>
      <c r="B743" s="383" t="s">
        <v>191</v>
      </c>
      <c r="C743" s="384" t="s">
        <v>191</v>
      </c>
      <c r="D743" s="384" t="s">
        <v>191</v>
      </c>
      <c r="E743" s="385" t="s">
        <v>191</v>
      </c>
      <c r="F743" s="384" t="s">
        <v>191</v>
      </c>
      <c r="G743" s="384" t="s">
        <v>191</v>
      </c>
      <c r="H743" s="383" t="s">
        <v>191</v>
      </c>
      <c r="I743" s="386">
        <v>45622789.380000003</v>
      </c>
      <c r="J743" s="386">
        <v>45622789.380000003</v>
      </c>
      <c r="K743" s="386">
        <v>43464893.780000001</v>
      </c>
      <c r="L743" s="391">
        <v>332</v>
      </c>
      <c r="M743" s="275" t="s">
        <v>191</v>
      </c>
      <c r="N743" s="275" t="s">
        <v>191</v>
      </c>
    </row>
    <row r="744" spans="1:14" s="275" customFormat="1" ht="22.8" customHeight="1" x14ac:dyDescent="0.45">
      <c r="A744" s="393" t="s">
        <v>139</v>
      </c>
      <c r="B744" s="383" t="s">
        <v>191</v>
      </c>
      <c r="C744" s="384" t="s">
        <v>191</v>
      </c>
      <c r="D744" s="384" t="s">
        <v>191</v>
      </c>
      <c r="E744" s="385" t="s">
        <v>191</v>
      </c>
      <c r="F744" s="384" t="s">
        <v>191</v>
      </c>
      <c r="G744" s="384" t="s">
        <v>191</v>
      </c>
      <c r="H744" s="383" t="s">
        <v>191</v>
      </c>
      <c r="I744" s="386" t="s">
        <v>191</v>
      </c>
      <c r="J744" s="386" t="s">
        <v>191</v>
      </c>
      <c r="K744" s="386" t="s">
        <v>191</v>
      </c>
      <c r="L744" s="391" t="s">
        <v>191</v>
      </c>
      <c r="M744" s="275" t="s">
        <v>191</v>
      </c>
      <c r="N744" s="275" t="s">
        <v>191</v>
      </c>
    </row>
    <row r="745" spans="1:14" s="274" customFormat="1" ht="22.8" customHeight="1" x14ac:dyDescent="0.45">
      <c r="A745" s="394" t="s">
        <v>569</v>
      </c>
      <c r="B745" s="387" t="s">
        <v>198</v>
      </c>
      <c r="C745" s="388">
        <v>99.273300000000006</v>
      </c>
      <c r="D745" s="388">
        <v>8.5</v>
      </c>
      <c r="E745" s="389" t="s">
        <v>269</v>
      </c>
      <c r="F745" s="388">
        <v>10.5</v>
      </c>
      <c r="G745" s="388">
        <v>10.8459243931696</v>
      </c>
      <c r="H745" s="387" t="s">
        <v>200</v>
      </c>
      <c r="I745" s="390">
        <v>113532.22</v>
      </c>
      <c r="J745" s="390">
        <v>110000</v>
      </c>
      <c r="K745" s="390">
        <v>109200.6</v>
      </c>
      <c r="L745" s="392">
        <v>1</v>
      </c>
      <c r="M745" s="274" t="s">
        <v>191</v>
      </c>
      <c r="N745" s="274" t="s">
        <v>191</v>
      </c>
    </row>
    <row r="746" spans="1:14" s="274" customFormat="1" ht="22.8" customHeight="1" x14ac:dyDescent="0.45">
      <c r="A746" s="394" t="s">
        <v>636</v>
      </c>
      <c r="B746" s="387" t="s">
        <v>198</v>
      </c>
      <c r="C746" s="388">
        <v>95.616299999999995</v>
      </c>
      <c r="D746" s="388">
        <v>8.5</v>
      </c>
      <c r="E746" s="389" t="s">
        <v>235</v>
      </c>
      <c r="F746" s="388">
        <v>13.5</v>
      </c>
      <c r="G746" s="388">
        <v>13.5048511850264</v>
      </c>
      <c r="H746" s="387" t="s">
        <v>200</v>
      </c>
      <c r="I746" s="390">
        <v>34054.17</v>
      </c>
      <c r="J746" s="390">
        <v>31400</v>
      </c>
      <c r="K746" s="390">
        <v>30023.52</v>
      </c>
      <c r="L746" s="392">
        <v>1</v>
      </c>
      <c r="M746" s="274" t="s">
        <v>191</v>
      </c>
      <c r="N746" s="274" t="s">
        <v>191</v>
      </c>
    </row>
    <row r="747" spans="1:14" s="274" customFormat="1" ht="22.8" customHeight="1" x14ac:dyDescent="0.45">
      <c r="A747" s="394" t="s">
        <v>636</v>
      </c>
      <c r="B747" s="387" t="s">
        <v>198</v>
      </c>
      <c r="C747" s="388">
        <v>96.027500000000003</v>
      </c>
      <c r="D747" s="388">
        <v>8.5</v>
      </c>
      <c r="E747" s="389" t="s">
        <v>234</v>
      </c>
      <c r="F747" s="388">
        <v>13</v>
      </c>
      <c r="G747" s="388">
        <v>13.002252152992799</v>
      </c>
      <c r="H747" s="387" t="s">
        <v>200</v>
      </c>
      <c r="I747" s="390">
        <v>22671.57</v>
      </c>
      <c r="J747" s="390">
        <v>20900</v>
      </c>
      <c r="K747" s="390">
        <v>20069.75</v>
      </c>
      <c r="L747" s="392">
        <v>1</v>
      </c>
      <c r="M747" s="274" t="s">
        <v>191</v>
      </c>
      <c r="N747" s="274" t="s">
        <v>191</v>
      </c>
    </row>
    <row r="748" spans="1:14" s="274" customFormat="1" ht="22.8" customHeight="1" x14ac:dyDescent="0.45">
      <c r="A748" s="394" t="s">
        <v>636</v>
      </c>
      <c r="B748" s="387" t="s">
        <v>198</v>
      </c>
      <c r="C748" s="388">
        <v>98.349100000000007</v>
      </c>
      <c r="D748" s="388">
        <v>8.5</v>
      </c>
      <c r="E748" s="389" t="s">
        <v>213</v>
      </c>
      <c r="F748" s="388">
        <v>12</v>
      </c>
      <c r="G748" s="388">
        <v>12.36</v>
      </c>
      <c r="H748" s="387" t="s">
        <v>200</v>
      </c>
      <c r="I748" s="390">
        <v>50248.5</v>
      </c>
      <c r="J748" s="390">
        <v>48200</v>
      </c>
      <c r="K748" s="390">
        <v>47404.25</v>
      </c>
      <c r="L748" s="392">
        <v>1</v>
      </c>
      <c r="M748" s="274" t="s">
        <v>191</v>
      </c>
      <c r="N748" s="274" t="s">
        <v>191</v>
      </c>
    </row>
    <row r="749" spans="1:14" s="275" customFormat="1" ht="22.8" customHeight="1" x14ac:dyDescent="0.45">
      <c r="A749" s="393" t="s">
        <v>191</v>
      </c>
      <c r="B749" s="383" t="s">
        <v>191</v>
      </c>
      <c r="C749" s="384" t="s">
        <v>191</v>
      </c>
      <c r="D749" s="384" t="s">
        <v>191</v>
      </c>
      <c r="E749" s="385" t="s">
        <v>191</v>
      </c>
      <c r="F749" s="384" t="s">
        <v>191</v>
      </c>
      <c r="G749" s="384" t="s">
        <v>191</v>
      </c>
      <c r="H749" s="383" t="s">
        <v>191</v>
      </c>
      <c r="I749" s="386">
        <v>220506.46</v>
      </c>
      <c r="J749" s="386">
        <v>210500</v>
      </c>
      <c r="K749" s="386">
        <v>206698.12</v>
      </c>
      <c r="L749" s="391">
        <v>4</v>
      </c>
      <c r="M749" s="275" t="s">
        <v>191</v>
      </c>
      <c r="N749" s="275" t="s">
        <v>191</v>
      </c>
    </row>
    <row r="750" spans="1:14" s="275" customFormat="1" ht="22.8" customHeight="1" x14ac:dyDescent="0.45">
      <c r="A750" s="393" t="s">
        <v>140</v>
      </c>
      <c r="B750" s="383" t="s">
        <v>191</v>
      </c>
      <c r="C750" s="384" t="s">
        <v>191</v>
      </c>
      <c r="D750" s="384" t="s">
        <v>191</v>
      </c>
      <c r="E750" s="385" t="s">
        <v>191</v>
      </c>
      <c r="F750" s="384" t="s">
        <v>191</v>
      </c>
      <c r="G750" s="384" t="s">
        <v>191</v>
      </c>
      <c r="H750" s="383" t="s">
        <v>191</v>
      </c>
      <c r="I750" s="386" t="s">
        <v>191</v>
      </c>
      <c r="J750" s="386" t="s">
        <v>191</v>
      </c>
      <c r="K750" s="386" t="s">
        <v>191</v>
      </c>
      <c r="L750" s="391" t="s">
        <v>191</v>
      </c>
      <c r="M750" s="275" t="s">
        <v>191</v>
      </c>
      <c r="N750" s="275" t="s">
        <v>191</v>
      </c>
    </row>
    <row r="751" spans="1:14" s="274" customFormat="1" ht="22.8" customHeight="1" x14ac:dyDescent="0.45">
      <c r="A751" s="394" t="s">
        <v>323</v>
      </c>
      <c r="B751" s="387" t="s">
        <v>198</v>
      </c>
      <c r="C751" s="388">
        <v>99.997200000000007</v>
      </c>
      <c r="D751" s="388">
        <v>7.9</v>
      </c>
      <c r="E751" s="389" t="s">
        <v>232</v>
      </c>
      <c r="F751" s="388">
        <v>7.9</v>
      </c>
      <c r="G751" s="388">
        <v>8.0837215207866997</v>
      </c>
      <c r="H751" s="387" t="s">
        <v>200</v>
      </c>
      <c r="I751" s="390">
        <v>103358.53</v>
      </c>
      <c r="J751" s="390">
        <v>100001</v>
      </c>
      <c r="K751" s="390">
        <v>99998.22</v>
      </c>
      <c r="L751" s="392">
        <v>1</v>
      </c>
      <c r="M751" s="274" t="s">
        <v>191</v>
      </c>
      <c r="N751" s="274" t="s">
        <v>191</v>
      </c>
    </row>
    <row r="752" spans="1:14" s="274" customFormat="1" ht="22.8" customHeight="1" x14ac:dyDescent="0.45">
      <c r="A752" s="394" t="s">
        <v>323</v>
      </c>
      <c r="B752" s="387" t="s">
        <v>198</v>
      </c>
      <c r="C752" s="388">
        <v>100</v>
      </c>
      <c r="D752" s="388">
        <v>7.6</v>
      </c>
      <c r="E752" s="389" t="s">
        <v>283</v>
      </c>
      <c r="F752" s="388">
        <v>7.6</v>
      </c>
      <c r="G752" s="388">
        <v>7.8362747347535002</v>
      </c>
      <c r="H752" s="387" t="s">
        <v>200</v>
      </c>
      <c r="I752" s="390">
        <v>9133000</v>
      </c>
      <c r="J752" s="390">
        <v>9000000</v>
      </c>
      <c r="K752" s="390">
        <v>9000000</v>
      </c>
      <c r="L752" s="392">
        <v>1</v>
      </c>
      <c r="M752" s="274" t="s">
        <v>191</v>
      </c>
      <c r="N752" s="274" t="s">
        <v>191</v>
      </c>
    </row>
    <row r="753" spans="1:14" s="274" customFormat="1" ht="22.8" customHeight="1" x14ac:dyDescent="0.45">
      <c r="A753" s="394" t="s">
        <v>323</v>
      </c>
      <c r="B753" s="387" t="s">
        <v>198</v>
      </c>
      <c r="C753" s="388">
        <v>100.0129</v>
      </c>
      <c r="D753" s="388">
        <v>9.35</v>
      </c>
      <c r="E753" s="389" t="s">
        <v>280</v>
      </c>
      <c r="F753" s="388">
        <v>8.9</v>
      </c>
      <c r="G753" s="388">
        <v>9.0991576048217002</v>
      </c>
      <c r="H753" s="387" t="s">
        <v>200</v>
      </c>
      <c r="I753" s="390">
        <v>2188038.88</v>
      </c>
      <c r="J753" s="390">
        <v>2000000</v>
      </c>
      <c r="K753" s="390">
        <v>2000257.04</v>
      </c>
      <c r="L753" s="392">
        <v>1</v>
      </c>
      <c r="M753" s="274" t="s">
        <v>191</v>
      </c>
      <c r="N753" s="274" t="s">
        <v>191</v>
      </c>
    </row>
    <row r="754" spans="1:14" s="274" customFormat="1" ht="22.8" customHeight="1" x14ac:dyDescent="0.45">
      <c r="A754" s="394" t="s">
        <v>323</v>
      </c>
      <c r="B754" s="387" t="s">
        <v>198</v>
      </c>
      <c r="C754" s="388">
        <v>100.0277</v>
      </c>
      <c r="D754" s="388">
        <v>8.9</v>
      </c>
      <c r="E754" s="389" t="s">
        <v>600</v>
      </c>
      <c r="F754" s="388">
        <v>8.65</v>
      </c>
      <c r="G754" s="388">
        <v>8.9138119747213</v>
      </c>
      <c r="H754" s="387" t="s">
        <v>200</v>
      </c>
      <c r="I754" s="390">
        <v>626996.67000000004</v>
      </c>
      <c r="J754" s="390">
        <v>600000</v>
      </c>
      <c r="K754" s="390">
        <v>600166.22</v>
      </c>
      <c r="L754" s="392">
        <v>1</v>
      </c>
      <c r="M754" s="274" t="s">
        <v>191</v>
      </c>
      <c r="N754" s="274" t="s">
        <v>191</v>
      </c>
    </row>
    <row r="755" spans="1:14" s="274" customFormat="1" ht="22.8" customHeight="1" x14ac:dyDescent="0.45">
      <c r="A755" s="394" t="s">
        <v>323</v>
      </c>
      <c r="B755" s="387" t="s">
        <v>198</v>
      </c>
      <c r="C755" s="388">
        <v>100.15470000000001</v>
      </c>
      <c r="D755" s="388">
        <v>7.4</v>
      </c>
      <c r="E755" s="389" t="s">
        <v>637</v>
      </c>
      <c r="F755" s="388">
        <v>7</v>
      </c>
      <c r="G755" s="388">
        <v>7.1385624780326999</v>
      </c>
      <c r="H755" s="387" t="s">
        <v>200</v>
      </c>
      <c r="I755" s="390">
        <v>3111616.68</v>
      </c>
      <c r="J755" s="390">
        <v>3000000</v>
      </c>
      <c r="K755" s="390">
        <v>3004639.86</v>
      </c>
      <c r="L755" s="392">
        <v>1</v>
      </c>
      <c r="M755" s="274" t="s">
        <v>191</v>
      </c>
      <c r="N755" s="274" t="s">
        <v>191</v>
      </c>
    </row>
    <row r="756" spans="1:14" s="274" customFormat="1" ht="22.8" customHeight="1" x14ac:dyDescent="0.45">
      <c r="A756" s="394" t="s">
        <v>323</v>
      </c>
      <c r="B756" s="387" t="s">
        <v>198</v>
      </c>
      <c r="C756" s="388">
        <v>100.657</v>
      </c>
      <c r="D756" s="388">
        <v>7</v>
      </c>
      <c r="E756" s="389" t="s">
        <v>295</v>
      </c>
      <c r="F756" s="388">
        <v>4.25</v>
      </c>
      <c r="G756" s="388">
        <v>4.318989730917</v>
      </c>
      <c r="H756" s="387" t="s">
        <v>200</v>
      </c>
      <c r="I756" s="390">
        <v>2544236.1</v>
      </c>
      <c r="J756" s="390">
        <v>2500000</v>
      </c>
      <c r="K756" s="390">
        <v>2516425.9</v>
      </c>
      <c r="L756" s="392">
        <v>2</v>
      </c>
      <c r="M756" s="274" t="s">
        <v>191</v>
      </c>
      <c r="N756" s="274" t="s">
        <v>191</v>
      </c>
    </row>
    <row r="757" spans="1:14" s="274" customFormat="1" ht="22.8" customHeight="1" x14ac:dyDescent="0.45">
      <c r="A757" s="394" t="s">
        <v>323</v>
      </c>
      <c r="B757" s="387" t="s">
        <v>198</v>
      </c>
      <c r="C757" s="388">
        <v>100.6863</v>
      </c>
      <c r="D757" s="388">
        <v>7.1</v>
      </c>
      <c r="E757" s="389" t="s">
        <v>233</v>
      </c>
      <c r="F757" s="388">
        <v>4.25</v>
      </c>
      <c r="G757" s="388">
        <v>4.3187315912580004</v>
      </c>
      <c r="H757" s="387" t="s">
        <v>200</v>
      </c>
      <c r="I757" s="390">
        <v>2041022.24</v>
      </c>
      <c r="J757" s="390">
        <v>2000000</v>
      </c>
      <c r="K757" s="390">
        <v>2013725.2</v>
      </c>
      <c r="L757" s="392">
        <v>1</v>
      </c>
      <c r="M757" s="274" t="s">
        <v>191</v>
      </c>
      <c r="N757" s="274" t="s">
        <v>191</v>
      </c>
    </row>
    <row r="758" spans="1:14" s="274" customFormat="1" ht="22.8" customHeight="1" x14ac:dyDescent="0.45">
      <c r="A758" s="394" t="s">
        <v>323</v>
      </c>
      <c r="B758" s="387" t="s">
        <v>198</v>
      </c>
      <c r="C758" s="388">
        <v>100.8691</v>
      </c>
      <c r="D758" s="388">
        <v>7.4</v>
      </c>
      <c r="E758" s="389" t="s">
        <v>638</v>
      </c>
      <c r="F758" s="388">
        <v>5.25</v>
      </c>
      <c r="G758" s="388">
        <v>5.3302326306249004</v>
      </c>
      <c r="H758" s="387" t="s">
        <v>200</v>
      </c>
      <c r="I758" s="390">
        <v>3111616.68</v>
      </c>
      <c r="J758" s="390">
        <v>3000000</v>
      </c>
      <c r="K758" s="390">
        <v>3026072.64</v>
      </c>
      <c r="L758" s="392">
        <v>1</v>
      </c>
      <c r="M758" s="274" t="s">
        <v>191</v>
      </c>
      <c r="N758" s="274" t="s">
        <v>191</v>
      </c>
    </row>
    <row r="759" spans="1:14" s="275" customFormat="1" ht="22.8" customHeight="1" x14ac:dyDescent="0.45">
      <c r="A759" s="393" t="s">
        <v>191</v>
      </c>
      <c r="B759" s="383" t="s">
        <v>191</v>
      </c>
      <c r="C759" s="384" t="s">
        <v>191</v>
      </c>
      <c r="D759" s="384" t="s">
        <v>191</v>
      </c>
      <c r="E759" s="385" t="s">
        <v>191</v>
      </c>
      <c r="F759" s="384" t="s">
        <v>191</v>
      </c>
      <c r="G759" s="384" t="s">
        <v>191</v>
      </c>
      <c r="H759" s="383" t="s">
        <v>191</v>
      </c>
      <c r="I759" s="386">
        <v>22859885.780000001</v>
      </c>
      <c r="J759" s="386">
        <v>22200001</v>
      </c>
      <c r="K759" s="386">
        <v>22261285.079999998</v>
      </c>
      <c r="L759" s="391">
        <v>9</v>
      </c>
      <c r="M759" s="275" t="s">
        <v>191</v>
      </c>
      <c r="N759" s="275" t="s">
        <v>191</v>
      </c>
    </row>
    <row r="760" spans="1:14" s="275" customFormat="1" ht="22.8" customHeight="1" x14ac:dyDescent="0.45">
      <c r="A760" s="393" t="s">
        <v>141</v>
      </c>
      <c r="B760" s="383" t="s">
        <v>191</v>
      </c>
      <c r="C760" s="384" t="s">
        <v>191</v>
      </c>
      <c r="D760" s="384" t="s">
        <v>191</v>
      </c>
      <c r="E760" s="385" t="s">
        <v>191</v>
      </c>
      <c r="F760" s="384" t="s">
        <v>191</v>
      </c>
      <c r="G760" s="384" t="s">
        <v>191</v>
      </c>
      <c r="H760" s="383" t="s">
        <v>191</v>
      </c>
      <c r="I760" s="386" t="s">
        <v>191</v>
      </c>
      <c r="J760" s="386" t="s">
        <v>191</v>
      </c>
      <c r="K760" s="386" t="s">
        <v>191</v>
      </c>
      <c r="L760" s="391" t="s">
        <v>191</v>
      </c>
      <c r="M760" s="275" t="s">
        <v>191</v>
      </c>
      <c r="N760" s="275" t="s">
        <v>191</v>
      </c>
    </row>
    <row r="761" spans="1:14" s="274" customFormat="1" ht="22.8" customHeight="1" x14ac:dyDescent="0.45">
      <c r="A761" s="394" t="s">
        <v>297</v>
      </c>
      <c r="B761" s="387" t="s">
        <v>198</v>
      </c>
      <c r="C761" s="388">
        <v>93.1053</v>
      </c>
      <c r="D761" s="388">
        <v>8.5</v>
      </c>
      <c r="E761" s="389" t="s">
        <v>507</v>
      </c>
      <c r="F761" s="388">
        <v>12</v>
      </c>
      <c r="G761" s="388">
        <v>12.550881</v>
      </c>
      <c r="H761" s="387" t="s">
        <v>202</v>
      </c>
      <c r="I761" s="390">
        <v>21111.7</v>
      </c>
      <c r="J761" s="390">
        <v>23000</v>
      </c>
      <c r="K761" s="390">
        <v>19656.11</v>
      </c>
      <c r="L761" s="392">
        <v>1</v>
      </c>
      <c r="M761" s="274" t="s">
        <v>191</v>
      </c>
      <c r="N761" s="274" t="s">
        <v>191</v>
      </c>
    </row>
    <row r="762" spans="1:14" s="274" customFormat="1" ht="22.8" customHeight="1" x14ac:dyDescent="0.45">
      <c r="A762" s="394" t="s">
        <v>297</v>
      </c>
      <c r="B762" s="387" t="s">
        <v>198</v>
      </c>
      <c r="C762" s="388">
        <v>93.127399999999994</v>
      </c>
      <c r="D762" s="388">
        <v>8.5</v>
      </c>
      <c r="E762" s="389" t="s">
        <v>639</v>
      </c>
      <c r="F762" s="388">
        <v>12</v>
      </c>
      <c r="G762" s="388">
        <v>12.550881</v>
      </c>
      <c r="H762" s="387" t="s">
        <v>202</v>
      </c>
      <c r="I762" s="390">
        <v>3212.65</v>
      </c>
      <c r="J762" s="390">
        <v>3500</v>
      </c>
      <c r="K762" s="390">
        <v>2991.86</v>
      </c>
      <c r="L762" s="392">
        <v>1</v>
      </c>
      <c r="M762" s="274" t="s">
        <v>191</v>
      </c>
      <c r="N762" s="274" t="s">
        <v>191</v>
      </c>
    </row>
    <row r="763" spans="1:14" s="274" customFormat="1" ht="22.8" customHeight="1" x14ac:dyDescent="0.45">
      <c r="A763" s="394" t="s">
        <v>297</v>
      </c>
      <c r="B763" s="387" t="s">
        <v>198</v>
      </c>
      <c r="C763" s="388">
        <v>93.246899999999997</v>
      </c>
      <c r="D763" s="388">
        <v>8.5</v>
      </c>
      <c r="E763" s="389" t="s">
        <v>640</v>
      </c>
      <c r="F763" s="388">
        <v>12</v>
      </c>
      <c r="G763" s="388">
        <v>12.550881</v>
      </c>
      <c r="H763" s="387" t="s">
        <v>202</v>
      </c>
      <c r="I763" s="390">
        <v>6829.18</v>
      </c>
      <c r="J763" s="390">
        <v>7440</v>
      </c>
      <c r="K763" s="390">
        <v>6368</v>
      </c>
      <c r="L763" s="392">
        <v>1</v>
      </c>
      <c r="M763" s="274" t="s">
        <v>191</v>
      </c>
      <c r="N763" s="274" t="s">
        <v>191</v>
      </c>
    </row>
    <row r="764" spans="1:14" s="274" customFormat="1" ht="22.8" customHeight="1" x14ac:dyDescent="0.45">
      <c r="A764" s="394" t="s">
        <v>297</v>
      </c>
      <c r="B764" s="387" t="s">
        <v>198</v>
      </c>
      <c r="C764" s="388">
        <v>93.254499999999993</v>
      </c>
      <c r="D764" s="388">
        <v>8.5</v>
      </c>
      <c r="E764" s="389" t="s">
        <v>641</v>
      </c>
      <c r="F764" s="388">
        <v>12</v>
      </c>
      <c r="G764" s="388">
        <v>12.550881</v>
      </c>
      <c r="H764" s="387" t="s">
        <v>202</v>
      </c>
      <c r="I764" s="390">
        <v>13860.29</v>
      </c>
      <c r="J764" s="390">
        <v>15100</v>
      </c>
      <c r="K764" s="390">
        <v>12925.33</v>
      </c>
      <c r="L764" s="392">
        <v>2</v>
      </c>
      <c r="M764" s="274" t="s">
        <v>191</v>
      </c>
      <c r="N764" s="274" t="s">
        <v>191</v>
      </c>
    </row>
    <row r="765" spans="1:14" s="274" customFormat="1" ht="22.8" customHeight="1" x14ac:dyDescent="0.45">
      <c r="A765" s="394" t="s">
        <v>297</v>
      </c>
      <c r="B765" s="387" t="s">
        <v>198</v>
      </c>
      <c r="C765" s="388">
        <v>93.262</v>
      </c>
      <c r="D765" s="388">
        <v>8.5</v>
      </c>
      <c r="E765" s="389" t="s">
        <v>642</v>
      </c>
      <c r="F765" s="388">
        <v>12</v>
      </c>
      <c r="G765" s="388">
        <v>12.550881</v>
      </c>
      <c r="H765" s="387" t="s">
        <v>202</v>
      </c>
      <c r="I765" s="390">
        <v>3726.67</v>
      </c>
      <c r="J765" s="390">
        <v>4060</v>
      </c>
      <c r="K765" s="390">
        <v>3475.57</v>
      </c>
      <c r="L765" s="392">
        <v>1</v>
      </c>
      <c r="M765" s="274" t="s">
        <v>191</v>
      </c>
      <c r="N765" s="274" t="s">
        <v>191</v>
      </c>
    </row>
    <row r="766" spans="1:14" s="274" customFormat="1" ht="22.8" customHeight="1" x14ac:dyDescent="0.45">
      <c r="A766" s="394" t="s">
        <v>297</v>
      </c>
      <c r="B766" s="387" t="s">
        <v>198</v>
      </c>
      <c r="C766" s="388">
        <v>93.3</v>
      </c>
      <c r="D766" s="388">
        <v>8.5</v>
      </c>
      <c r="E766" s="389" t="s">
        <v>643</v>
      </c>
      <c r="F766" s="388">
        <v>12</v>
      </c>
      <c r="G766" s="388">
        <v>12.550881</v>
      </c>
      <c r="H766" s="387" t="s">
        <v>202</v>
      </c>
      <c r="I766" s="390">
        <v>5232.03</v>
      </c>
      <c r="J766" s="390">
        <v>5700</v>
      </c>
      <c r="K766" s="390">
        <v>4881.4799999999996</v>
      </c>
      <c r="L766" s="392">
        <v>1</v>
      </c>
      <c r="M766" s="274" t="s">
        <v>191</v>
      </c>
      <c r="N766" s="274" t="s">
        <v>191</v>
      </c>
    </row>
    <row r="767" spans="1:14" s="274" customFormat="1" ht="22.8" customHeight="1" x14ac:dyDescent="0.45">
      <c r="A767" s="394" t="s">
        <v>297</v>
      </c>
      <c r="B767" s="387" t="s">
        <v>198</v>
      </c>
      <c r="C767" s="388">
        <v>93.307599999999994</v>
      </c>
      <c r="D767" s="388">
        <v>8.5</v>
      </c>
      <c r="E767" s="389" t="s">
        <v>488</v>
      </c>
      <c r="F767" s="388">
        <v>12</v>
      </c>
      <c r="G767" s="388">
        <v>12.550881</v>
      </c>
      <c r="H767" s="387" t="s">
        <v>202</v>
      </c>
      <c r="I767" s="390">
        <v>5277.93</v>
      </c>
      <c r="J767" s="390">
        <v>5750</v>
      </c>
      <c r="K767" s="390">
        <v>4924.71</v>
      </c>
      <c r="L767" s="392">
        <v>1</v>
      </c>
      <c r="M767" s="274" t="s">
        <v>191</v>
      </c>
      <c r="N767" s="274" t="s">
        <v>191</v>
      </c>
    </row>
    <row r="768" spans="1:14" s="274" customFormat="1" ht="22.8" customHeight="1" x14ac:dyDescent="0.45">
      <c r="A768" s="394" t="s">
        <v>297</v>
      </c>
      <c r="B768" s="387" t="s">
        <v>198</v>
      </c>
      <c r="C768" s="388">
        <v>93.315299999999993</v>
      </c>
      <c r="D768" s="388">
        <v>8.5</v>
      </c>
      <c r="E768" s="389" t="s">
        <v>644</v>
      </c>
      <c r="F768" s="388">
        <v>12</v>
      </c>
      <c r="G768" s="388">
        <v>12.550881</v>
      </c>
      <c r="H768" s="387" t="s">
        <v>202</v>
      </c>
      <c r="I768" s="390">
        <v>3442.13</v>
      </c>
      <c r="J768" s="390">
        <v>3750</v>
      </c>
      <c r="K768" s="390">
        <v>3212.03</v>
      </c>
      <c r="L768" s="392">
        <v>1</v>
      </c>
      <c r="M768" s="274" t="s">
        <v>191</v>
      </c>
      <c r="N768" s="274" t="s">
        <v>191</v>
      </c>
    </row>
    <row r="769" spans="1:14" s="274" customFormat="1" ht="22.8" customHeight="1" x14ac:dyDescent="0.45">
      <c r="A769" s="394" t="s">
        <v>297</v>
      </c>
      <c r="B769" s="387" t="s">
        <v>198</v>
      </c>
      <c r="C769" s="388">
        <v>93.330600000000004</v>
      </c>
      <c r="D769" s="388">
        <v>8.5</v>
      </c>
      <c r="E769" s="389" t="s">
        <v>645</v>
      </c>
      <c r="F769" s="388">
        <v>12</v>
      </c>
      <c r="G769" s="388">
        <v>12.550881</v>
      </c>
      <c r="H769" s="387" t="s">
        <v>202</v>
      </c>
      <c r="I769" s="390">
        <v>5277.93</v>
      </c>
      <c r="J769" s="390">
        <v>5750</v>
      </c>
      <c r="K769" s="390">
        <v>4925.92</v>
      </c>
      <c r="L769" s="392">
        <v>1</v>
      </c>
      <c r="M769" s="274" t="s">
        <v>191</v>
      </c>
      <c r="N769" s="274" t="s">
        <v>191</v>
      </c>
    </row>
    <row r="770" spans="1:14" s="274" customFormat="1" ht="22.8" customHeight="1" x14ac:dyDescent="0.45">
      <c r="A770" s="394" t="s">
        <v>646</v>
      </c>
      <c r="B770" s="387" t="s">
        <v>198</v>
      </c>
      <c r="C770" s="388">
        <v>99.999799999999993</v>
      </c>
      <c r="D770" s="388">
        <v>9</v>
      </c>
      <c r="E770" s="389" t="s">
        <v>647</v>
      </c>
      <c r="F770" s="388">
        <v>9</v>
      </c>
      <c r="G770" s="388">
        <v>9.3806897670982998</v>
      </c>
      <c r="H770" s="387" t="s">
        <v>202</v>
      </c>
      <c r="I770" s="390">
        <v>49000</v>
      </c>
      <c r="J770" s="390">
        <v>49000</v>
      </c>
      <c r="K770" s="390">
        <v>48999.91</v>
      </c>
      <c r="L770" s="392">
        <v>1</v>
      </c>
      <c r="M770" s="274" t="s">
        <v>191</v>
      </c>
      <c r="N770" s="274" t="s">
        <v>191</v>
      </c>
    </row>
    <row r="771" spans="1:14" s="274" customFormat="1" ht="22.8" customHeight="1" x14ac:dyDescent="0.45">
      <c r="A771" s="394" t="s">
        <v>298</v>
      </c>
      <c r="B771" s="387" t="s">
        <v>198</v>
      </c>
      <c r="C771" s="388">
        <v>98.48</v>
      </c>
      <c r="D771" s="388">
        <v>9</v>
      </c>
      <c r="E771" s="389" t="s">
        <v>262</v>
      </c>
      <c r="F771" s="388">
        <v>10.25</v>
      </c>
      <c r="G771" s="388">
        <v>10.745514005659899</v>
      </c>
      <c r="H771" s="387" t="s">
        <v>202</v>
      </c>
      <c r="I771" s="390">
        <v>280000</v>
      </c>
      <c r="J771" s="390">
        <v>290155.44</v>
      </c>
      <c r="K771" s="390">
        <v>275743.98</v>
      </c>
      <c r="L771" s="392">
        <v>1</v>
      </c>
      <c r="M771" s="274" t="s">
        <v>191</v>
      </c>
      <c r="N771" s="274" t="s">
        <v>191</v>
      </c>
    </row>
    <row r="772" spans="1:14" s="274" customFormat="1" ht="22.8" customHeight="1" x14ac:dyDescent="0.45">
      <c r="A772" s="394" t="s">
        <v>298</v>
      </c>
      <c r="B772" s="387" t="s">
        <v>198</v>
      </c>
      <c r="C772" s="388">
        <v>98.525599999999997</v>
      </c>
      <c r="D772" s="388">
        <v>9</v>
      </c>
      <c r="E772" s="389" t="s">
        <v>207</v>
      </c>
      <c r="F772" s="388">
        <v>10.199999999999999</v>
      </c>
      <c r="G772" s="388">
        <v>10.690622692343601</v>
      </c>
      <c r="H772" s="387" t="s">
        <v>202</v>
      </c>
      <c r="I772" s="390">
        <v>30000</v>
      </c>
      <c r="J772" s="390">
        <v>31914.89</v>
      </c>
      <c r="K772" s="390">
        <v>29557.68</v>
      </c>
      <c r="L772" s="392">
        <v>1</v>
      </c>
      <c r="M772" s="274" t="s">
        <v>191</v>
      </c>
      <c r="N772" s="274" t="s">
        <v>191</v>
      </c>
    </row>
    <row r="773" spans="1:14" s="274" customFormat="1" ht="22.8" customHeight="1" x14ac:dyDescent="0.45">
      <c r="A773" s="394" t="s">
        <v>298</v>
      </c>
      <c r="B773" s="387" t="s">
        <v>198</v>
      </c>
      <c r="C773" s="388">
        <v>98.710599999999999</v>
      </c>
      <c r="D773" s="388">
        <v>9</v>
      </c>
      <c r="E773" s="389" t="s">
        <v>648</v>
      </c>
      <c r="F773" s="388">
        <v>10.050000000000001</v>
      </c>
      <c r="G773" s="388">
        <v>10.526098356022899</v>
      </c>
      <c r="H773" s="387" t="s">
        <v>202</v>
      </c>
      <c r="I773" s="390">
        <v>20000</v>
      </c>
      <c r="J773" s="390">
        <v>21276.6</v>
      </c>
      <c r="K773" s="390">
        <v>19742.13</v>
      </c>
      <c r="L773" s="392">
        <v>1</v>
      </c>
      <c r="M773" s="274" t="s">
        <v>191</v>
      </c>
      <c r="N773" s="274" t="s">
        <v>191</v>
      </c>
    </row>
    <row r="774" spans="1:14" s="275" customFormat="1" ht="22.8" customHeight="1" x14ac:dyDescent="0.45">
      <c r="A774" s="393" t="s">
        <v>191</v>
      </c>
      <c r="B774" s="383" t="s">
        <v>191</v>
      </c>
      <c r="C774" s="384" t="s">
        <v>191</v>
      </c>
      <c r="D774" s="384" t="s">
        <v>191</v>
      </c>
      <c r="E774" s="385" t="s">
        <v>191</v>
      </c>
      <c r="F774" s="384" t="s">
        <v>191</v>
      </c>
      <c r="G774" s="384" t="s">
        <v>191</v>
      </c>
      <c r="H774" s="383" t="s">
        <v>191</v>
      </c>
      <c r="I774" s="386">
        <v>446970.51</v>
      </c>
      <c r="J774" s="386">
        <v>466396.93</v>
      </c>
      <c r="K774" s="386">
        <v>437404.71</v>
      </c>
      <c r="L774" s="391">
        <v>14</v>
      </c>
      <c r="M774" s="275" t="s">
        <v>191</v>
      </c>
      <c r="N774" s="275" t="s">
        <v>191</v>
      </c>
    </row>
    <row r="775" spans="1:14" s="275" customFormat="1" ht="22.8" customHeight="1" x14ac:dyDescent="0.45">
      <c r="A775" s="393" t="s">
        <v>671</v>
      </c>
      <c r="B775" s="383"/>
      <c r="C775" s="384"/>
      <c r="D775" s="384"/>
      <c r="E775" s="385"/>
      <c r="F775" s="384"/>
      <c r="G775" s="384"/>
      <c r="H775" s="383"/>
      <c r="I775" s="386"/>
      <c r="J775" s="386"/>
      <c r="K775" s="386"/>
      <c r="L775" s="391"/>
    </row>
    <row r="776" spans="1:14" s="274" customFormat="1" ht="22.8" customHeight="1" x14ac:dyDescent="0.45">
      <c r="A776" s="394" t="s">
        <v>323</v>
      </c>
      <c r="B776" s="387" t="s">
        <v>198</v>
      </c>
      <c r="C776" s="388"/>
      <c r="D776" s="388"/>
      <c r="E776" s="389" t="s">
        <v>301</v>
      </c>
      <c r="F776" s="388">
        <v>10.5</v>
      </c>
      <c r="G776" s="388"/>
      <c r="H776" s="387"/>
      <c r="I776" s="390">
        <v>4272</v>
      </c>
      <c r="J776" s="390">
        <v>4272</v>
      </c>
      <c r="K776" s="390">
        <v>4493.79</v>
      </c>
      <c r="L776" s="392">
        <v>1</v>
      </c>
    </row>
    <row r="777" spans="1:14" s="274" customFormat="1" ht="22.8" customHeight="1" x14ac:dyDescent="0.45">
      <c r="A777" s="394" t="s">
        <v>440</v>
      </c>
      <c r="B777" s="387" t="s">
        <v>198</v>
      </c>
      <c r="C777" s="388"/>
      <c r="D777" s="388"/>
      <c r="E777" s="389" t="s">
        <v>301</v>
      </c>
      <c r="F777" s="388">
        <v>10.5</v>
      </c>
      <c r="G777" s="388"/>
      <c r="H777" s="387"/>
      <c r="I777" s="390">
        <v>4659</v>
      </c>
      <c r="J777" s="390">
        <v>4659</v>
      </c>
      <c r="K777" s="390">
        <v>4900.88</v>
      </c>
      <c r="L777" s="392">
        <v>1</v>
      </c>
    </row>
    <row r="778" spans="1:14" s="274" customFormat="1" ht="22.8" customHeight="1" x14ac:dyDescent="0.45">
      <c r="A778" s="394" t="s">
        <v>440</v>
      </c>
      <c r="B778" s="387" t="s">
        <v>198</v>
      </c>
      <c r="C778" s="388"/>
      <c r="D778" s="388"/>
      <c r="E778" s="389" t="s">
        <v>213</v>
      </c>
      <c r="F778" s="388">
        <v>10.5</v>
      </c>
      <c r="G778" s="388"/>
      <c r="H778" s="387"/>
      <c r="I778" s="390">
        <v>5775</v>
      </c>
      <c r="J778" s="390">
        <v>5775</v>
      </c>
      <c r="K778" s="390">
        <v>6078.19</v>
      </c>
      <c r="L778" s="392">
        <v>1</v>
      </c>
    </row>
    <row r="779" spans="1:14" s="274" customFormat="1" ht="22.8" customHeight="1" x14ac:dyDescent="0.45">
      <c r="A779" s="394" t="s">
        <v>659</v>
      </c>
      <c r="B779" s="387" t="s">
        <v>198</v>
      </c>
      <c r="C779" s="388"/>
      <c r="D779" s="388"/>
      <c r="E779" s="389" t="s">
        <v>301</v>
      </c>
      <c r="F779" s="388">
        <v>10</v>
      </c>
      <c r="G779" s="388"/>
      <c r="H779" s="387"/>
      <c r="I779" s="390">
        <v>10579.16</v>
      </c>
      <c r="J779" s="390">
        <v>10579.16</v>
      </c>
      <c r="K779" s="390">
        <v>11102.24</v>
      </c>
      <c r="L779" s="392">
        <v>1</v>
      </c>
    </row>
    <row r="780" spans="1:14" s="274" customFormat="1" ht="22.8" customHeight="1" x14ac:dyDescent="0.45">
      <c r="A780" s="394" t="s">
        <v>651</v>
      </c>
      <c r="B780" s="387" t="s">
        <v>198</v>
      </c>
      <c r="C780" s="388"/>
      <c r="D780" s="388"/>
      <c r="E780" s="389" t="s">
        <v>633</v>
      </c>
      <c r="F780" s="388">
        <v>9.75</v>
      </c>
      <c r="G780" s="388"/>
      <c r="H780" s="387"/>
      <c r="I780" s="390">
        <v>10059.93</v>
      </c>
      <c r="J780" s="390">
        <v>10059.93</v>
      </c>
      <c r="K780" s="390">
        <v>10449.540000000001</v>
      </c>
      <c r="L780" s="392">
        <v>1</v>
      </c>
    </row>
    <row r="781" spans="1:14" s="274" customFormat="1" ht="22.8" customHeight="1" x14ac:dyDescent="0.45">
      <c r="A781" s="394" t="s">
        <v>651</v>
      </c>
      <c r="B781" s="387" t="s">
        <v>198</v>
      </c>
      <c r="C781" s="388"/>
      <c r="D781" s="388"/>
      <c r="E781" s="389" t="s">
        <v>250</v>
      </c>
      <c r="F781" s="388">
        <v>10</v>
      </c>
      <c r="G781" s="388"/>
      <c r="H781" s="387"/>
      <c r="I781" s="390">
        <v>16999.919999999998</v>
      </c>
      <c r="J781" s="390">
        <v>16999.919999999998</v>
      </c>
      <c r="K781" s="390">
        <v>17831.03</v>
      </c>
      <c r="L781" s="392">
        <v>1</v>
      </c>
    </row>
    <row r="782" spans="1:14" s="274" customFormat="1" ht="22.8" customHeight="1" x14ac:dyDescent="0.45">
      <c r="A782" s="394" t="s">
        <v>651</v>
      </c>
      <c r="B782" s="387" t="s">
        <v>198</v>
      </c>
      <c r="C782" s="388"/>
      <c r="D782" s="388"/>
      <c r="E782" s="389" t="s">
        <v>666</v>
      </c>
      <c r="F782" s="388">
        <v>10</v>
      </c>
      <c r="G782" s="388"/>
      <c r="H782" s="387"/>
      <c r="I782" s="390">
        <v>4313.76</v>
      </c>
      <c r="J782" s="390">
        <v>4313.76</v>
      </c>
      <c r="K782" s="390">
        <v>4525.8500000000004</v>
      </c>
      <c r="L782" s="392">
        <v>1</v>
      </c>
    </row>
    <row r="783" spans="1:14" s="274" customFormat="1" ht="22.8" customHeight="1" x14ac:dyDescent="0.45">
      <c r="A783" s="394" t="s">
        <v>651</v>
      </c>
      <c r="B783" s="387" t="s">
        <v>198</v>
      </c>
      <c r="C783" s="388"/>
      <c r="D783" s="388"/>
      <c r="E783" s="389" t="s">
        <v>301</v>
      </c>
      <c r="F783" s="388">
        <v>9</v>
      </c>
      <c r="G783" s="388"/>
      <c r="H783" s="387"/>
      <c r="I783" s="390">
        <v>16431</v>
      </c>
      <c r="J783" s="390">
        <v>16431</v>
      </c>
      <c r="K783" s="390">
        <v>17162.18</v>
      </c>
      <c r="L783" s="392">
        <v>1</v>
      </c>
    </row>
    <row r="784" spans="1:14" s="274" customFormat="1" ht="22.8" customHeight="1" x14ac:dyDescent="0.45">
      <c r="A784" s="394" t="s">
        <v>651</v>
      </c>
      <c r="B784" s="387" t="s">
        <v>198</v>
      </c>
      <c r="C784" s="388"/>
      <c r="D784" s="388"/>
      <c r="E784" s="389" t="s">
        <v>301</v>
      </c>
      <c r="F784" s="388">
        <v>10</v>
      </c>
      <c r="G784" s="388"/>
      <c r="H784" s="387"/>
      <c r="I784" s="390">
        <v>16136.13</v>
      </c>
      <c r="J784" s="390">
        <v>16136.13</v>
      </c>
      <c r="K784" s="390">
        <v>16933.97</v>
      </c>
      <c r="L784" s="392">
        <v>3</v>
      </c>
    </row>
    <row r="785" spans="1:12" s="274" customFormat="1" ht="22.8" customHeight="1" x14ac:dyDescent="0.45">
      <c r="A785" s="394" t="s">
        <v>651</v>
      </c>
      <c r="B785" s="387" t="s">
        <v>198</v>
      </c>
      <c r="C785" s="388"/>
      <c r="D785" s="388"/>
      <c r="E785" s="389" t="s">
        <v>280</v>
      </c>
      <c r="F785" s="388">
        <v>8.5</v>
      </c>
      <c r="G785" s="388"/>
      <c r="H785" s="387"/>
      <c r="I785" s="390">
        <v>19887.66</v>
      </c>
      <c r="J785" s="390">
        <v>19887.66</v>
      </c>
      <c r="K785" s="390">
        <v>20728.189999999999</v>
      </c>
      <c r="L785" s="392">
        <v>1</v>
      </c>
    </row>
    <row r="786" spans="1:12" s="274" customFormat="1" ht="22.8" customHeight="1" x14ac:dyDescent="0.45">
      <c r="A786" s="394" t="s">
        <v>651</v>
      </c>
      <c r="B786" s="387" t="s">
        <v>198</v>
      </c>
      <c r="C786" s="388"/>
      <c r="D786" s="388"/>
      <c r="E786" s="389" t="s">
        <v>280</v>
      </c>
      <c r="F786" s="388">
        <v>9.5</v>
      </c>
      <c r="G786" s="388"/>
      <c r="H786" s="387"/>
      <c r="I786" s="390">
        <v>19775</v>
      </c>
      <c r="J786" s="390">
        <v>19775</v>
      </c>
      <c r="K786" s="390">
        <v>20709.09</v>
      </c>
      <c r="L786" s="392">
        <v>1</v>
      </c>
    </row>
    <row r="787" spans="1:12" s="274" customFormat="1" ht="22.8" customHeight="1" x14ac:dyDescent="0.45">
      <c r="A787" s="394" t="s">
        <v>651</v>
      </c>
      <c r="B787" s="387" t="s">
        <v>198</v>
      </c>
      <c r="C787" s="388"/>
      <c r="D787" s="388"/>
      <c r="E787" s="389" t="s">
        <v>213</v>
      </c>
      <c r="F787" s="388">
        <v>10</v>
      </c>
      <c r="G787" s="388"/>
      <c r="H787" s="387"/>
      <c r="I787" s="390">
        <v>7380.16</v>
      </c>
      <c r="J787" s="390">
        <v>7380.16</v>
      </c>
      <c r="K787" s="390">
        <v>7749.17</v>
      </c>
      <c r="L787" s="392">
        <v>2</v>
      </c>
    </row>
    <row r="788" spans="1:12" s="274" customFormat="1" ht="22.8" customHeight="1" x14ac:dyDescent="0.45">
      <c r="A788" s="394" t="s">
        <v>521</v>
      </c>
      <c r="B788" s="387" t="s">
        <v>198</v>
      </c>
      <c r="C788" s="388"/>
      <c r="D788" s="388"/>
      <c r="E788" s="389" t="s">
        <v>667</v>
      </c>
      <c r="F788" s="388">
        <v>7.09</v>
      </c>
      <c r="G788" s="388"/>
      <c r="H788" s="387"/>
      <c r="I788" s="390">
        <v>97282.08</v>
      </c>
      <c r="J788" s="390">
        <v>97282.08</v>
      </c>
      <c r="K788" s="390">
        <v>99868.57</v>
      </c>
      <c r="L788" s="392">
        <v>1</v>
      </c>
    </row>
    <row r="789" spans="1:12" s="274" customFormat="1" ht="22.8" customHeight="1" x14ac:dyDescent="0.45">
      <c r="A789" s="394" t="s">
        <v>521</v>
      </c>
      <c r="B789" s="387" t="s">
        <v>198</v>
      </c>
      <c r="C789" s="388"/>
      <c r="D789" s="388"/>
      <c r="E789" s="389" t="s">
        <v>668</v>
      </c>
      <c r="F789" s="388">
        <v>7.09</v>
      </c>
      <c r="G789" s="388"/>
      <c r="H789" s="387"/>
      <c r="I789" s="390">
        <v>138888</v>
      </c>
      <c r="J789" s="390">
        <v>138888</v>
      </c>
      <c r="K789" s="390">
        <v>139298.29999999999</v>
      </c>
      <c r="L789" s="392">
        <v>2</v>
      </c>
    </row>
    <row r="790" spans="1:12" s="274" customFormat="1" ht="22.8" customHeight="1" x14ac:dyDescent="0.45">
      <c r="A790" s="394" t="s">
        <v>521</v>
      </c>
      <c r="B790" s="387" t="s">
        <v>198</v>
      </c>
      <c r="C790" s="388"/>
      <c r="D790" s="388"/>
      <c r="E790" s="389" t="s">
        <v>668</v>
      </c>
      <c r="F790" s="388">
        <v>7.59</v>
      </c>
      <c r="G790" s="388"/>
      <c r="H790" s="387"/>
      <c r="I790" s="390">
        <v>12704</v>
      </c>
      <c r="J790" s="390">
        <v>12704</v>
      </c>
      <c r="K790" s="390">
        <v>12744.18</v>
      </c>
      <c r="L790" s="392">
        <v>1</v>
      </c>
    </row>
    <row r="791" spans="1:12" s="274" customFormat="1" ht="22.8" customHeight="1" x14ac:dyDescent="0.45">
      <c r="A791" s="394" t="s">
        <v>521</v>
      </c>
      <c r="B791" s="387" t="s">
        <v>198</v>
      </c>
      <c r="C791" s="388"/>
      <c r="D791" s="388"/>
      <c r="E791" s="389" t="s">
        <v>668</v>
      </c>
      <c r="F791" s="388">
        <v>8</v>
      </c>
      <c r="G791" s="388"/>
      <c r="H791" s="387"/>
      <c r="I791" s="390">
        <v>199583</v>
      </c>
      <c r="J791" s="390">
        <v>199583</v>
      </c>
      <c r="K791" s="390">
        <v>200248.27</v>
      </c>
      <c r="L791" s="392">
        <v>8</v>
      </c>
    </row>
    <row r="792" spans="1:12" s="274" customFormat="1" ht="22.8" customHeight="1" x14ac:dyDescent="0.45">
      <c r="A792" s="394" t="s">
        <v>521</v>
      </c>
      <c r="B792" s="387" t="s">
        <v>198</v>
      </c>
      <c r="C792" s="388"/>
      <c r="D792" s="388"/>
      <c r="E792" s="389" t="s">
        <v>668</v>
      </c>
      <c r="F792" s="388">
        <v>9.09</v>
      </c>
      <c r="G792" s="388"/>
      <c r="H792" s="387"/>
      <c r="I792" s="390">
        <v>21072</v>
      </c>
      <c r="J792" s="390">
        <v>21072</v>
      </c>
      <c r="K792" s="390">
        <v>21151.81</v>
      </c>
      <c r="L792" s="392">
        <v>1</v>
      </c>
    </row>
    <row r="793" spans="1:12" s="274" customFormat="1" ht="22.8" customHeight="1" x14ac:dyDescent="0.45">
      <c r="A793" s="394" t="s">
        <v>521</v>
      </c>
      <c r="B793" s="387" t="s">
        <v>198</v>
      </c>
      <c r="C793" s="388"/>
      <c r="D793" s="388"/>
      <c r="E793" s="389" t="s">
        <v>668</v>
      </c>
      <c r="F793" s="388">
        <v>10</v>
      </c>
      <c r="G793" s="388"/>
      <c r="H793" s="387"/>
      <c r="I793" s="390">
        <v>397159.61</v>
      </c>
      <c r="J793" s="390">
        <v>397159.61</v>
      </c>
      <c r="K793" s="390">
        <v>398814.45</v>
      </c>
      <c r="L793" s="392">
        <v>7</v>
      </c>
    </row>
    <row r="794" spans="1:12" s="274" customFormat="1" ht="22.8" customHeight="1" x14ac:dyDescent="0.45">
      <c r="A794" s="394" t="s">
        <v>521</v>
      </c>
      <c r="B794" s="387" t="s">
        <v>198</v>
      </c>
      <c r="C794" s="388"/>
      <c r="D794" s="388"/>
      <c r="E794" s="389" t="s">
        <v>669</v>
      </c>
      <c r="F794" s="388">
        <v>8</v>
      </c>
      <c r="G794" s="388"/>
      <c r="H794" s="387"/>
      <c r="I794" s="390">
        <v>46300</v>
      </c>
      <c r="J794" s="390">
        <v>46300</v>
      </c>
      <c r="K794" s="390">
        <v>47843.33</v>
      </c>
      <c r="L794" s="392">
        <v>1</v>
      </c>
    </row>
    <row r="795" spans="1:12" s="274" customFormat="1" ht="22.8" customHeight="1" x14ac:dyDescent="0.45">
      <c r="A795" s="394" t="s">
        <v>521</v>
      </c>
      <c r="B795" s="387" t="s">
        <v>198</v>
      </c>
      <c r="C795" s="388"/>
      <c r="D795" s="388"/>
      <c r="E795" s="389" t="s">
        <v>670</v>
      </c>
      <c r="F795" s="388">
        <v>7.09</v>
      </c>
      <c r="G795" s="388"/>
      <c r="H795" s="387"/>
      <c r="I795" s="390">
        <v>44131</v>
      </c>
      <c r="J795" s="390">
        <v>44131</v>
      </c>
      <c r="K795" s="390">
        <v>44278.75</v>
      </c>
      <c r="L795" s="392">
        <v>1</v>
      </c>
    </row>
    <row r="796" spans="1:12" s="274" customFormat="1" ht="22.8" customHeight="1" x14ac:dyDescent="0.45">
      <c r="A796" s="394" t="s">
        <v>521</v>
      </c>
      <c r="B796" s="387" t="s">
        <v>198</v>
      </c>
      <c r="C796" s="388"/>
      <c r="D796" s="388"/>
      <c r="E796" s="389" t="s">
        <v>670</v>
      </c>
      <c r="F796" s="388">
        <v>10</v>
      </c>
      <c r="G796" s="388"/>
      <c r="H796" s="387"/>
      <c r="I796" s="390">
        <v>126585</v>
      </c>
      <c r="J796" s="390">
        <v>126585</v>
      </c>
      <c r="K796" s="390">
        <v>127182.76</v>
      </c>
      <c r="L796" s="392">
        <v>3</v>
      </c>
    </row>
    <row r="797" spans="1:12" s="274" customFormat="1" ht="22.8" customHeight="1" x14ac:dyDescent="0.45">
      <c r="A797" s="394" t="s">
        <v>521</v>
      </c>
      <c r="B797" s="387" t="s">
        <v>198</v>
      </c>
      <c r="C797" s="388"/>
      <c r="D797" s="388"/>
      <c r="E797" s="389" t="s">
        <v>280</v>
      </c>
      <c r="F797" s="388">
        <v>9.59</v>
      </c>
      <c r="G797" s="388"/>
      <c r="H797" s="387"/>
      <c r="I797" s="390">
        <v>169920.33</v>
      </c>
      <c r="J797" s="390">
        <v>169920.33</v>
      </c>
      <c r="K797" s="390">
        <v>178022.74</v>
      </c>
      <c r="L797" s="392">
        <v>1</v>
      </c>
    </row>
    <row r="798" spans="1:12" s="274" customFormat="1" ht="22.8" customHeight="1" x14ac:dyDescent="0.45">
      <c r="A798" s="394" t="s">
        <v>521</v>
      </c>
      <c r="B798" s="387" t="s">
        <v>198</v>
      </c>
      <c r="C798" s="388"/>
      <c r="D798" s="388"/>
      <c r="E798" s="389" t="s">
        <v>213</v>
      </c>
      <c r="F798" s="388">
        <v>8.5</v>
      </c>
      <c r="G798" s="388"/>
      <c r="H798" s="387"/>
      <c r="I798" s="390">
        <v>52972.25</v>
      </c>
      <c r="J798" s="390">
        <v>52972.25</v>
      </c>
      <c r="K798" s="390">
        <v>55223.57</v>
      </c>
      <c r="L798" s="392">
        <v>1</v>
      </c>
    </row>
    <row r="799" spans="1:12" s="274" customFormat="1" ht="22.8" customHeight="1" x14ac:dyDescent="0.45">
      <c r="A799" s="394" t="s">
        <v>521</v>
      </c>
      <c r="B799" s="387" t="s">
        <v>198</v>
      </c>
      <c r="C799" s="388"/>
      <c r="D799" s="388"/>
      <c r="E799" s="389" t="s">
        <v>427</v>
      </c>
      <c r="F799" s="388">
        <v>10</v>
      </c>
      <c r="G799" s="388"/>
      <c r="H799" s="387"/>
      <c r="I799" s="390">
        <v>20809</v>
      </c>
      <c r="J799" s="390">
        <v>20809</v>
      </c>
      <c r="K799" s="390">
        <v>20976.63</v>
      </c>
      <c r="L799" s="392">
        <v>1</v>
      </c>
    </row>
    <row r="800" spans="1:12" s="274" customFormat="1" ht="22.8" customHeight="1" x14ac:dyDescent="0.45">
      <c r="A800" s="394" t="s">
        <v>521</v>
      </c>
      <c r="B800" s="387" t="s">
        <v>198</v>
      </c>
      <c r="C800" s="388"/>
      <c r="D800" s="388"/>
      <c r="E800" s="389" t="s">
        <v>242</v>
      </c>
      <c r="F800" s="388">
        <v>10.59</v>
      </c>
      <c r="G800" s="388"/>
      <c r="H800" s="387"/>
      <c r="I800" s="390">
        <v>250121.54</v>
      </c>
      <c r="J800" s="390">
        <v>250121.54</v>
      </c>
      <c r="K800" s="390">
        <v>252328.86</v>
      </c>
      <c r="L800" s="392">
        <v>1</v>
      </c>
    </row>
    <row r="801" spans="1:14" s="275" customFormat="1" ht="22.8" customHeight="1" x14ac:dyDescent="0.45">
      <c r="A801" s="393"/>
      <c r="B801" s="383"/>
      <c r="C801" s="384"/>
      <c r="D801" s="384"/>
      <c r="E801" s="385"/>
      <c r="F801" s="384"/>
      <c r="G801" s="384"/>
      <c r="H801" s="383"/>
      <c r="I801" s="386">
        <f>SUM(I776:I800)</f>
        <v>1713796.5300000003</v>
      </c>
      <c r="J801" s="386">
        <f t="shared" ref="J801:K801" si="0">SUM(J776:J800)</f>
        <v>1713796.5300000003</v>
      </c>
      <c r="K801" s="386">
        <f t="shared" si="0"/>
        <v>1740646.3399999999</v>
      </c>
      <c r="L801" s="391">
        <f>SUM(L776:L800)</f>
        <v>44</v>
      </c>
    </row>
    <row r="802" spans="1:14" ht="20.399999999999999" x14ac:dyDescent="0.3">
      <c r="A802" s="231" t="s">
        <v>143</v>
      </c>
      <c r="B802" s="232" t="s">
        <v>191</v>
      </c>
      <c r="C802" s="233" t="s">
        <v>191</v>
      </c>
      <c r="D802" s="233" t="s">
        <v>191</v>
      </c>
      <c r="E802" s="232" t="s">
        <v>191</v>
      </c>
      <c r="F802" s="233" t="s">
        <v>191</v>
      </c>
      <c r="G802" s="233" t="s">
        <v>191</v>
      </c>
      <c r="H802" s="233" t="s">
        <v>191</v>
      </c>
      <c r="I802" s="235">
        <f>+I774+I759+I749+I743+I529+I507+I504+I419+I401+I310+I305+I295+I284+I267+I257+I192+I175+I168+I151+I123+I111+I106+I84+I81+I62+I59+I801</f>
        <v>471634052.18000001</v>
      </c>
      <c r="J802" s="235">
        <f>+J774+J759+J749+J743+J529+J507+J504+J419+J401+J310+J305+J295+J284+J267+J257+J192+J175+J168+J151+J123+J111+J106+J84+J81+J62+J59+J801</f>
        <v>468252342.81000006</v>
      </c>
      <c r="K802" s="235">
        <f>+K774+K759+K749+K743+K529+K507+K504+K419+K401+K310+K305+K295+K284+K267+K257+K192+K175+K168+K151+K123+K111+K106+K84+K81+K62+K59+K801</f>
        <v>461434329.51999986</v>
      </c>
      <c r="L802" s="423">
        <f>+L774+L759+L749+L743+L529+L507+L504+L419+L401+L310+L305+L295+L284+L267+L257+L192+L175+L168+L151+L123+L111+L106+L84+L81+L62+L59</f>
        <v>1267</v>
      </c>
      <c r="M802" s="224" t="s">
        <v>191</v>
      </c>
      <c r="N802" s="224" t="s">
        <v>191</v>
      </c>
    </row>
    <row r="803" spans="1:14" s="274" customFormat="1" ht="20.399999999999999" x14ac:dyDescent="0.3">
      <c r="A803" s="270" t="s">
        <v>191</v>
      </c>
      <c r="B803" s="271" t="s">
        <v>191</v>
      </c>
      <c r="C803" s="271" t="s">
        <v>191</v>
      </c>
      <c r="D803" s="271" t="s">
        <v>191</v>
      </c>
      <c r="E803" s="272" t="s">
        <v>191</v>
      </c>
      <c r="F803" s="271" t="s">
        <v>191</v>
      </c>
      <c r="G803" s="271" t="s">
        <v>191</v>
      </c>
      <c r="H803" s="297" t="s">
        <v>191</v>
      </c>
      <c r="I803" s="276" t="s">
        <v>191</v>
      </c>
      <c r="J803" s="276" t="s">
        <v>191</v>
      </c>
      <c r="K803" s="276" t="s">
        <v>191</v>
      </c>
      <c r="L803" s="302" t="s">
        <v>191</v>
      </c>
      <c r="M803" s="274" t="s">
        <v>191</v>
      </c>
      <c r="N803" s="274" t="s">
        <v>191</v>
      </c>
    </row>
    <row r="804" spans="1:14" ht="24.6" x14ac:dyDescent="0.3">
      <c r="A804" s="261" t="s">
        <v>13</v>
      </c>
      <c r="B804" s="262" t="s">
        <v>191</v>
      </c>
      <c r="C804" s="263" t="s">
        <v>191</v>
      </c>
      <c r="D804" s="263" t="s">
        <v>191</v>
      </c>
      <c r="E804" s="262" t="s">
        <v>191</v>
      </c>
      <c r="F804" s="263" t="s">
        <v>191</v>
      </c>
      <c r="G804" s="263" t="s">
        <v>191</v>
      </c>
      <c r="H804" s="309" t="s">
        <v>191</v>
      </c>
      <c r="I804" s="397">
        <f>+I802+I51</f>
        <v>472347575.18000001</v>
      </c>
      <c r="J804" s="397">
        <f>+J802+J51</f>
        <v>469028892.81000006</v>
      </c>
      <c r="K804" s="397">
        <f>+K802+K51</f>
        <v>462867010.85999984</v>
      </c>
      <c r="L804" s="308">
        <f>+L802+L51</f>
        <v>1392</v>
      </c>
      <c r="M804" s="224" t="s">
        <v>191</v>
      </c>
      <c r="N804" s="224" t="s">
        <v>191</v>
      </c>
    </row>
    <row r="805" spans="1:14" x14ac:dyDescent="0.3">
      <c r="A805" s="224" t="s">
        <v>191</v>
      </c>
      <c r="B805" s="224" t="s">
        <v>191</v>
      </c>
      <c r="C805" s="225" t="s">
        <v>191</v>
      </c>
      <c r="D805" s="225" t="s">
        <v>191</v>
      </c>
      <c r="E805" s="224" t="s">
        <v>191</v>
      </c>
      <c r="F805" s="225" t="s">
        <v>191</v>
      </c>
      <c r="G805" s="225" t="s">
        <v>191</v>
      </c>
      <c r="H805" s="310" t="s">
        <v>191</v>
      </c>
      <c r="I805" s="224" t="s">
        <v>191</v>
      </c>
      <c r="J805" s="224" t="s">
        <v>191</v>
      </c>
      <c r="K805" s="224" t="s">
        <v>191</v>
      </c>
      <c r="L805" s="290" t="s">
        <v>191</v>
      </c>
      <c r="M805" s="224" t="s">
        <v>191</v>
      </c>
      <c r="N805" s="224" t="s">
        <v>191</v>
      </c>
    </row>
    <row r="806" spans="1:14" x14ac:dyDescent="0.3">
      <c r="A806" s="224" t="s">
        <v>191</v>
      </c>
      <c r="B806" s="224" t="s">
        <v>191</v>
      </c>
      <c r="C806" s="225" t="s">
        <v>191</v>
      </c>
      <c r="D806" s="225" t="s">
        <v>191</v>
      </c>
      <c r="E806" s="224" t="s">
        <v>191</v>
      </c>
      <c r="F806" s="225" t="s">
        <v>191</v>
      </c>
      <c r="G806" s="225" t="s">
        <v>191</v>
      </c>
      <c r="H806" s="310" t="s">
        <v>191</v>
      </c>
      <c r="I806" s="224" t="s">
        <v>191</v>
      </c>
      <c r="J806" s="224" t="s">
        <v>191</v>
      </c>
      <c r="K806" s="224" t="s">
        <v>191</v>
      </c>
      <c r="L806" s="290" t="s">
        <v>191</v>
      </c>
      <c r="M806" s="224" t="s">
        <v>191</v>
      </c>
      <c r="N806" s="224" t="s">
        <v>191</v>
      </c>
    </row>
    <row r="807" spans="1:14" x14ac:dyDescent="0.3">
      <c r="A807" s="224" t="s">
        <v>191</v>
      </c>
      <c r="B807" s="224" t="s">
        <v>191</v>
      </c>
      <c r="C807" s="225" t="s">
        <v>191</v>
      </c>
      <c r="D807" s="225" t="s">
        <v>191</v>
      </c>
      <c r="E807" s="224" t="s">
        <v>191</v>
      </c>
      <c r="F807" s="225" t="s">
        <v>191</v>
      </c>
      <c r="G807" s="225" t="s">
        <v>191</v>
      </c>
      <c r="H807" s="310" t="s">
        <v>191</v>
      </c>
      <c r="I807" s="224" t="s">
        <v>191</v>
      </c>
      <c r="J807" s="224" t="s">
        <v>191</v>
      </c>
      <c r="K807" s="224" t="s">
        <v>191</v>
      </c>
      <c r="L807" s="290" t="s">
        <v>191</v>
      </c>
      <c r="M807" s="224" t="s">
        <v>191</v>
      </c>
      <c r="N807" s="224" t="s">
        <v>191</v>
      </c>
    </row>
    <row r="808" spans="1:14" x14ac:dyDescent="0.3">
      <c r="A808" s="224" t="s">
        <v>191</v>
      </c>
      <c r="B808" s="224" t="s">
        <v>191</v>
      </c>
      <c r="C808" s="225" t="s">
        <v>191</v>
      </c>
      <c r="D808" s="225" t="s">
        <v>191</v>
      </c>
      <c r="E808" s="224" t="s">
        <v>191</v>
      </c>
      <c r="F808" s="225" t="s">
        <v>191</v>
      </c>
      <c r="G808" s="225" t="s">
        <v>191</v>
      </c>
      <c r="H808" s="310" t="s">
        <v>191</v>
      </c>
      <c r="I808" s="224" t="s">
        <v>191</v>
      </c>
      <c r="J808" s="224" t="s">
        <v>191</v>
      </c>
      <c r="K808" s="224" t="s">
        <v>191</v>
      </c>
      <c r="L808" s="290" t="s">
        <v>191</v>
      </c>
      <c r="M808" s="224" t="s">
        <v>191</v>
      </c>
      <c r="N808" s="224" t="s">
        <v>191</v>
      </c>
    </row>
    <row r="809" spans="1:14" x14ac:dyDescent="0.3">
      <c r="A809" s="224" t="s">
        <v>191</v>
      </c>
      <c r="B809" s="224" t="s">
        <v>191</v>
      </c>
      <c r="C809" s="225" t="s">
        <v>191</v>
      </c>
      <c r="D809" s="225" t="s">
        <v>191</v>
      </c>
      <c r="E809" s="224" t="s">
        <v>191</v>
      </c>
      <c r="F809" s="225" t="s">
        <v>191</v>
      </c>
      <c r="G809" s="225" t="s">
        <v>191</v>
      </c>
      <c r="H809" s="310" t="s">
        <v>191</v>
      </c>
      <c r="I809" s="224" t="s">
        <v>191</v>
      </c>
      <c r="J809" s="224" t="s">
        <v>191</v>
      </c>
      <c r="K809" s="224" t="s">
        <v>191</v>
      </c>
      <c r="L809" s="290" t="s">
        <v>191</v>
      </c>
      <c r="M809" s="224" t="s">
        <v>191</v>
      </c>
      <c r="N809" s="224" t="s">
        <v>191</v>
      </c>
    </row>
    <row r="810" spans="1:14" x14ac:dyDescent="0.3">
      <c r="A810" s="224" t="s">
        <v>191</v>
      </c>
      <c r="B810" s="224" t="s">
        <v>191</v>
      </c>
      <c r="C810" s="225" t="s">
        <v>191</v>
      </c>
      <c r="D810" s="225" t="s">
        <v>191</v>
      </c>
      <c r="E810" s="224" t="s">
        <v>191</v>
      </c>
      <c r="F810" s="225" t="s">
        <v>191</v>
      </c>
      <c r="G810" s="225" t="s">
        <v>191</v>
      </c>
      <c r="H810" s="310" t="s">
        <v>191</v>
      </c>
      <c r="I810" s="224" t="s">
        <v>191</v>
      </c>
      <c r="J810" s="290" t="s">
        <v>191</v>
      </c>
      <c r="K810" s="290" t="s">
        <v>191</v>
      </c>
      <c r="L810" s="290" t="s">
        <v>191</v>
      </c>
      <c r="M810" s="224" t="s">
        <v>191</v>
      </c>
      <c r="N810" s="224" t="s">
        <v>191</v>
      </c>
    </row>
    <row r="811" spans="1:14" x14ac:dyDescent="0.3">
      <c r="A811" s="224" t="s">
        <v>191</v>
      </c>
      <c r="B811" s="224" t="s">
        <v>191</v>
      </c>
      <c r="C811" s="225" t="s">
        <v>191</v>
      </c>
      <c r="D811" s="225" t="s">
        <v>191</v>
      </c>
      <c r="E811" s="224" t="s">
        <v>191</v>
      </c>
      <c r="F811" s="225" t="s">
        <v>191</v>
      </c>
      <c r="G811" s="225" t="s">
        <v>191</v>
      </c>
      <c r="H811" s="310" t="s">
        <v>191</v>
      </c>
      <c r="I811" s="224" t="s">
        <v>191</v>
      </c>
      <c r="J811" s="290" t="s">
        <v>191</v>
      </c>
      <c r="K811" s="290" t="s">
        <v>191</v>
      </c>
      <c r="L811" s="290" t="s">
        <v>191</v>
      </c>
      <c r="M811" s="224" t="s">
        <v>191</v>
      </c>
      <c r="N811" s="224" t="s">
        <v>191</v>
      </c>
    </row>
    <row r="812" spans="1:14" x14ac:dyDescent="0.3">
      <c r="A812" s="224" t="s">
        <v>191</v>
      </c>
      <c r="B812" s="224" t="s">
        <v>191</v>
      </c>
      <c r="C812" s="225" t="s">
        <v>191</v>
      </c>
      <c r="D812" s="225" t="s">
        <v>191</v>
      </c>
      <c r="E812" s="224" t="s">
        <v>191</v>
      </c>
      <c r="F812" s="225" t="s">
        <v>191</v>
      </c>
      <c r="G812" s="225" t="s">
        <v>191</v>
      </c>
      <c r="H812" s="310" t="s">
        <v>191</v>
      </c>
      <c r="I812" s="224" t="s">
        <v>191</v>
      </c>
      <c r="J812" s="290" t="s">
        <v>191</v>
      </c>
      <c r="K812" s="290" t="s">
        <v>191</v>
      </c>
      <c r="L812" s="290" t="s">
        <v>191</v>
      </c>
      <c r="M812" s="224" t="s">
        <v>191</v>
      </c>
      <c r="N812" s="224" t="s">
        <v>191</v>
      </c>
    </row>
    <row r="813" spans="1:14" x14ac:dyDescent="0.3">
      <c r="A813" s="224" t="s">
        <v>191</v>
      </c>
      <c r="B813" s="224" t="s">
        <v>191</v>
      </c>
      <c r="C813" s="225" t="s">
        <v>191</v>
      </c>
      <c r="D813" s="225" t="s">
        <v>191</v>
      </c>
      <c r="E813" s="224" t="s">
        <v>191</v>
      </c>
      <c r="F813" s="225" t="s">
        <v>191</v>
      </c>
      <c r="G813" s="225" t="s">
        <v>191</v>
      </c>
      <c r="H813" s="310" t="s">
        <v>191</v>
      </c>
      <c r="I813" s="224" t="s">
        <v>191</v>
      </c>
      <c r="J813" s="290" t="s">
        <v>191</v>
      </c>
      <c r="K813" s="290" t="s">
        <v>191</v>
      </c>
      <c r="L813" s="290" t="s">
        <v>191</v>
      </c>
      <c r="M813" s="224" t="s">
        <v>191</v>
      </c>
      <c r="N813" s="224" t="s">
        <v>191</v>
      </c>
    </row>
  </sheetData>
  <mergeCells count="3">
    <mergeCell ref="A1:F1"/>
    <mergeCell ref="A2:L2"/>
    <mergeCell ref="A53:L53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G42"/>
  <sheetViews>
    <sheetView showGridLines="0" topLeftCell="A16" zoomScale="60" zoomScaleNormal="60" workbookViewId="0">
      <selection activeCell="F40" sqref="F40"/>
    </sheetView>
  </sheetViews>
  <sheetFormatPr baseColWidth="10" defaultColWidth="12.88671875" defaultRowHeight="13.2" x14ac:dyDescent="0.25"/>
  <cols>
    <col min="1" max="1" width="1.109375" style="194" customWidth="1"/>
    <col min="2" max="2" width="63" style="191" customWidth="1"/>
    <col min="3" max="3" width="34.88671875" style="192" customWidth="1"/>
    <col min="4" max="4" width="14.5546875" style="193" customWidth="1"/>
    <col min="5" max="5" width="4.88671875" style="193" customWidth="1"/>
    <col min="6" max="6" width="24.109375" style="192" customWidth="1"/>
    <col min="7" max="7" width="13.109375" style="193" customWidth="1"/>
    <col min="8" max="16384" width="12.88671875" style="194"/>
  </cols>
  <sheetData>
    <row r="1" spans="2:7" ht="4.5" customHeight="1" x14ac:dyDescent="0.25"/>
    <row r="2" spans="2:7" ht="112.5" customHeight="1" x14ac:dyDescent="0.25">
      <c r="B2" s="460" t="s">
        <v>316</v>
      </c>
      <c r="C2" s="460"/>
      <c r="D2" s="195"/>
      <c r="E2" s="196"/>
      <c r="F2" s="197"/>
      <c r="G2" s="196"/>
    </row>
    <row r="3" spans="2:7" ht="19.8" x14ac:dyDescent="0.25">
      <c r="B3" s="198"/>
      <c r="C3" s="197"/>
      <c r="D3" s="196"/>
      <c r="E3" s="196"/>
      <c r="F3" s="197"/>
      <c r="G3" s="196"/>
    </row>
    <row r="4" spans="2:7" ht="25.5" customHeight="1" x14ac:dyDescent="0.25">
      <c r="B4" s="199" t="s">
        <v>40</v>
      </c>
      <c r="C4" s="200" t="s">
        <v>122</v>
      </c>
      <c r="D4" s="201" t="s">
        <v>79</v>
      </c>
      <c r="E4" s="201"/>
      <c r="F4" s="200" t="s">
        <v>123</v>
      </c>
      <c r="G4" s="201" t="s">
        <v>79</v>
      </c>
    </row>
    <row r="5" spans="2:7" ht="19.5" customHeight="1" x14ac:dyDescent="0.45">
      <c r="B5" s="202" t="s">
        <v>124</v>
      </c>
      <c r="C5" s="203"/>
      <c r="D5" s="204"/>
      <c r="E5" s="204"/>
      <c r="F5" s="203"/>
      <c r="G5" s="204"/>
    </row>
    <row r="6" spans="2:7" ht="22.5" customHeight="1" x14ac:dyDescent="0.25">
      <c r="B6" s="205" t="s">
        <v>195</v>
      </c>
      <c r="C6" s="206">
        <v>724550</v>
      </c>
      <c r="D6" s="368">
        <f>(C6/$C$40)*100</f>
        <v>0.15447875623592122</v>
      </c>
      <c r="E6" s="369"/>
      <c r="F6" s="206">
        <v>1386041.34</v>
      </c>
      <c r="G6" s="368">
        <f>(F6/$F$40)*100</f>
        <v>0.29944699178815015</v>
      </c>
    </row>
    <row r="7" spans="2:7" ht="22.5" customHeight="1" x14ac:dyDescent="0.25">
      <c r="B7" s="205" t="s">
        <v>196</v>
      </c>
      <c r="C7" s="206">
        <v>52000</v>
      </c>
      <c r="D7" s="368">
        <f>(C7/$C$40)*100</f>
        <v>1.1086737042671871E-2</v>
      </c>
      <c r="E7" s="369"/>
      <c r="F7" s="206">
        <v>46640</v>
      </c>
      <c r="G7" s="368">
        <f>(F7/$F$40)*100</f>
        <v>1.0076328384981161E-2</v>
      </c>
    </row>
    <row r="8" spans="2:7" ht="22.5" customHeight="1" x14ac:dyDescent="0.25">
      <c r="B8" s="205" t="s">
        <v>308</v>
      </c>
      <c r="C8" s="206">
        <v>0</v>
      </c>
      <c r="D8" s="368">
        <f>(C8/$C$40)*100</f>
        <v>0</v>
      </c>
      <c r="E8" s="369"/>
      <c r="F8" s="206">
        <v>0</v>
      </c>
      <c r="G8" s="368">
        <f>(F8/$F$40)*100</f>
        <v>0</v>
      </c>
    </row>
    <row r="9" spans="2:7" ht="18.75" customHeight="1" x14ac:dyDescent="0.25">
      <c r="B9" s="208"/>
      <c r="C9" s="209">
        <f>SUM(C6:C8)</f>
        <v>776550</v>
      </c>
      <c r="D9" s="368"/>
      <c r="E9" s="370"/>
      <c r="F9" s="209">
        <f>SUM(F6:F8)</f>
        <v>1432681.34</v>
      </c>
      <c r="G9" s="369"/>
    </row>
    <row r="10" spans="2:7" ht="7.5" customHeight="1" x14ac:dyDescent="0.25">
      <c r="B10" s="210"/>
      <c r="C10" s="211"/>
      <c r="D10" s="371"/>
      <c r="E10" s="372"/>
      <c r="F10" s="373"/>
      <c r="G10" s="372"/>
    </row>
    <row r="11" spans="2:7" ht="15.75" customHeight="1" x14ac:dyDescent="0.45">
      <c r="B11" s="202" t="s">
        <v>125</v>
      </c>
      <c r="C11" s="211"/>
      <c r="D11" s="371"/>
      <c r="E11" s="372"/>
      <c r="F11" s="373"/>
      <c r="G11" s="372"/>
    </row>
    <row r="12" spans="2:7" ht="22.5" customHeight="1" x14ac:dyDescent="0.25">
      <c r="B12" s="205" t="s">
        <v>127</v>
      </c>
      <c r="C12" s="206">
        <v>127000</v>
      </c>
      <c r="D12" s="368">
        <f t="shared" ref="D12:D37" si="0">(C12/$C$40)*100</f>
        <v>2.7077223161910143E-2</v>
      </c>
      <c r="E12" s="369"/>
      <c r="F12" s="206">
        <v>120487.53</v>
      </c>
      <c r="G12" s="368">
        <f t="shared" ref="G12:G37" si="1">(F12/$F$40)*100</f>
        <v>2.6030701513191878E-2</v>
      </c>
    </row>
    <row r="13" spans="2:7" ht="22.5" customHeight="1" x14ac:dyDescent="0.25">
      <c r="B13" s="205" t="s">
        <v>205</v>
      </c>
      <c r="C13" s="206">
        <v>150597.5</v>
      </c>
      <c r="D13" s="368">
        <f t="shared" si="0"/>
        <v>3.210836311122648E-2</v>
      </c>
      <c r="E13" s="369"/>
      <c r="F13" s="206">
        <v>142151.12</v>
      </c>
      <c r="G13" s="368">
        <f t="shared" si="1"/>
        <v>3.0711006977119704E-2</v>
      </c>
    </row>
    <row r="14" spans="2:7" ht="22.5" customHeight="1" x14ac:dyDescent="0.25">
      <c r="B14" s="205" t="s">
        <v>356</v>
      </c>
      <c r="C14" s="206">
        <v>392127.18</v>
      </c>
      <c r="D14" s="368">
        <f t="shared" si="0"/>
        <v>8.3604056383547301E-2</v>
      </c>
      <c r="E14" s="369"/>
      <c r="F14" s="206">
        <v>366839.99999999994</v>
      </c>
      <c r="G14" s="368">
        <f t="shared" si="1"/>
        <v>7.9253865882214586E-2</v>
      </c>
    </row>
    <row r="15" spans="2:7" ht="22.5" customHeight="1" x14ac:dyDescent="0.25">
      <c r="B15" s="205" t="s">
        <v>128</v>
      </c>
      <c r="C15" s="206">
        <v>249521.47</v>
      </c>
      <c r="D15" s="368">
        <f t="shared" si="0"/>
        <v>5.3199594699825721E-2</v>
      </c>
      <c r="E15" s="369"/>
      <c r="F15" s="206">
        <v>235296.83</v>
      </c>
      <c r="G15" s="368">
        <f t="shared" si="1"/>
        <v>5.083465109401987E-2</v>
      </c>
    </row>
    <row r="16" spans="2:7" ht="22.5" customHeight="1" x14ac:dyDescent="0.25">
      <c r="B16" s="205" t="s">
        <v>117</v>
      </c>
      <c r="C16" s="206">
        <v>1693891.58</v>
      </c>
      <c r="D16" s="368">
        <f t="shared" si="0"/>
        <v>0.36114866396646117</v>
      </c>
      <c r="E16" s="369"/>
      <c r="F16" s="206">
        <v>1541637.7000000002</v>
      </c>
      <c r="G16" s="368">
        <f t="shared" si="1"/>
        <v>0.33306277263865935</v>
      </c>
    </row>
    <row r="17" spans="2:7" ht="22.5" customHeight="1" x14ac:dyDescent="0.25">
      <c r="B17" s="205" t="s">
        <v>336</v>
      </c>
      <c r="C17" s="206">
        <v>1685848.34</v>
      </c>
      <c r="D17" s="368">
        <f t="shared" si="0"/>
        <v>0.35943379306547851</v>
      </c>
      <c r="E17" s="369"/>
      <c r="F17" s="206">
        <v>1701439.44</v>
      </c>
      <c r="G17" s="368">
        <f t="shared" si="1"/>
        <v>0.36758710387217947</v>
      </c>
    </row>
    <row r="18" spans="2:7" ht="22.5" customHeight="1" x14ac:dyDescent="0.25">
      <c r="B18" s="205" t="s">
        <v>118</v>
      </c>
      <c r="C18" s="206">
        <v>493110.5</v>
      </c>
      <c r="D18" s="368">
        <f t="shared" si="0"/>
        <v>0.1051343547400086</v>
      </c>
      <c r="E18" s="369"/>
      <c r="F18" s="206">
        <v>385561.97</v>
      </c>
      <c r="G18" s="368">
        <f t="shared" si="1"/>
        <v>8.3298649710125516E-2</v>
      </c>
    </row>
    <row r="19" spans="2:7" ht="22.5" customHeight="1" x14ac:dyDescent="0.25">
      <c r="B19" s="205" t="s">
        <v>129</v>
      </c>
      <c r="C19" s="206">
        <v>540268.99</v>
      </c>
      <c r="D19" s="368">
        <f t="shared" si="0"/>
        <v>0.11518885046999841</v>
      </c>
      <c r="E19" s="369"/>
      <c r="F19" s="206">
        <v>500023.43</v>
      </c>
      <c r="G19" s="368">
        <f t="shared" si="1"/>
        <v>0.10802745027582848</v>
      </c>
    </row>
    <row r="20" spans="2:7" ht="22.5" customHeight="1" x14ac:dyDescent="0.25">
      <c r="B20" s="205" t="s">
        <v>130</v>
      </c>
      <c r="C20" s="206">
        <v>366894</v>
      </c>
      <c r="D20" s="368">
        <f t="shared" si="0"/>
        <v>7.822417885642409E-2</v>
      </c>
      <c r="E20" s="369"/>
      <c r="F20" s="206">
        <v>279016.5</v>
      </c>
      <c r="G20" s="368">
        <f t="shared" si="1"/>
        <v>6.0280057436279934E-2</v>
      </c>
    </row>
    <row r="21" spans="2:7" ht="22.5" customHeight="1" x14ac:dyDescent="0.25">
      <c r="B21" s="205" t="s">
        <v>365</v>
      </c>
      <c r="C21" s="206">
        <v>946725</v>
      </c>
      <c r="D21" s="368">
        <f t="shared" si="0"/>
        <v>0.20184790628314472</v>
      </c>
      <c r="E21" s="369"/>
      <c r="F21" s="206">
        <v>726099.7100000002</v>
      </c>
      <c r="G21" s="368">
        <f t="shared" si="1"/>
        <v>0.15687004970410787</v>
      </c>
    </row>
    <row r="22" spans="2:7" ht="22.5" customHeight="1" x14ac:dyDescent="0.25">
      <c r="B22" s="205" t="s">
        <v>142</v>
      </c>
      <c r="C22" s="206">
        <v>33130145.539999999</v>
      </c>
      <c r="D22" s="368">
        <f t="shared" si="0"/>
        <v>7.0635617651428504</v>
      </c>
      <c r="E22" s="369"/>
      <c r="F22" s="206">
        <v>31962099.390000004</v>
      </c>
      <c r="G22" s="368">
        <f t="shared" si="1"/>
        <v>6.9052446253654827</v>
      </c>
    </row>
    <row r="23" spans="2:7" ht="22.5" customHeight="1" x14ac:dyDescent="0.25">
      <c r="B23" s="205" t="s">
        <v>131</v>
      </c>
      <c r="C23" s="206">
        <v>125708076.84999999</v>
      </c>
      <c r="D23" s="368">
        <f t="shared" si="0"/>
        <v>26.801776772614172</v>
      </c>
      <c r="E23" s="369"/>
      <c r="F23" s="206">
        <v>125875416.06999999</v>
      </c>
      <c r="G23" s="368">
        <f t="shared" si="1"/>
        <v>27.194726156034619</v>
      </c>
    </row>
    <row r="24" spans="2:7" ht="22.5" customHeight="1" x14ac:dyDescent="0.25">
      <c r="B24" s="205" t="s">
        <v>134</v>
      </c>
      <c r="C24" s="206">
        <v>113200000</v>
      </c>
      <c r="D24" s="368">
        <f t="shared" si="0"/>
        <v>24.1349737159703</v>
      </c>
      <c r="E24" s="369"/>
      <c r="F24" s="206">
        <v>113261107.58</v>
      </c>
      <c r="G24" s="368">
        <f t="shared" si="1"/>
        <v>24.469470695170646</v>
      </c>
    </row>
    <row r="25" spans="2:7" ht="22.5" customHeight="1" x14ac:dyDescent="0.25">
      <c r="B25" s="205" t="s">
        <v>448</v>
      </c>
      <c r="C25" s="206">
        <v>17440000</v>
      </c>
      <c r="D25" s="368">
        <f t="shared" si="0"/>
        <v>3.7183210389268728</v>
      </c>
      <c r="E25" s="369"/>
      <c r="F25" s="206">
        <v>17448569.330000002</v>
      </c>
      <c r="G25" s="368">
        <f t="shared" si="1"/>
        <v>3.7696722645195266</v>
      </c>
    </row>
    <row r="26" spans="2:7" ht="22.5" customHeight="1" x14ac:dyDescent="0.25">
      <c r="B26" s="205" t="s">
        <v>133</v>
      </c>
      <c r="C26" s="206">
        <v>43136000</v>
      </c>
      <c r="D26" s="368">
        <f t="shared" si="0"/>
        <v>9.1968747898594945</v>
      </c>
      <c r="E26" s="369"/>
      <c r="F26" s="206">
        <v>42821109.240000002</v>
      </c>
      <c r="G26" s="368">
        <f t="shared" si="1"/>
        <v>9.2512769835203912</v>
      </c>
    </row>
    <row r="27" spans="2:7" ht="22.5" customHeight="1" x14ac:dyDescent="0.25">
      <c r="B27" s="205" t="s">
        <v>121</v>
      </c>
      <c r="C27" s="206">
        <v>53137.39</v>
      </c>
      <c r="D27" s="368">
        <f t="shared" si="0"/>
        <v>1.1329235962767342E-2</v>
      </c>
      <c r="E27" s="369"/>
      <c r="F27" s="206">
        <v>50772.07</v>
      </c>
      <c r="G27" s="368">
        <f t="shared" si="1"/>
        <v>1.0969040525412744E-2</v>
      </c>
    </row>
    <row r="28" spans="2:7" ht="22.5" customHeight="1" x14ac:dyDescent="0.25">
      <c r="B28" s="205" t="s">
        <v>119</v>
      </c>
      <c r="C28" s="206">
        <v>30705970.380000006</v>
      </c>
      <c r="D28" s="368">
        <f t="shared" si="0"/>
        <v>6.5467119085217558</v>
      </c>
      <c r="E28" s="369"/>
      <c r="F28" s="206">
        <v>30632080.87000002</v>
      </c>
      <c r="G28" s="368">
        <f t="shared" si="1"/>
        <v>6.6179010712139705</v>
      </c>
    </row>
    <row r="29" spans="2:7" ht="22.5" customHeight="1" x14ac:dyDescent="0.25">
      <c r="B29" s="205" t="s">
        <v>135</v>
      </c>
      <c r="C29" s="206">
        <v>6622110.7300000004</v>
      </c>
      <c r="D29" s="368">
        <f t="shared" si="0"/>
        <v>1.4118769294416511</v>
      </c>
      <c r="E29" s="369"/>
      <c r="F29" s="206">
        <v>6508254.7399999993</v>
      </c>
      <c r="G29" s="368">
        <f t="shared" si="1"/>
        <v>1.4060744419671993</v>
      </c>
    </row>
    <row r="30" spans="2:7" ht="22.5" customHeight="1" x14ac:dyDescent="0.25">
      <c r="B30" s="205" t="s">
        <v>136</v>
      </c>
      <c r="C30" s="206">
        <v>19326579.34</v>
      </c>
      <c r="D30" s="368">
        <f t="shared" si="0"/>
        <v>4.1205519822483625</v>
      </c>
      <c r="E30" s="369"/>
      <c r="F30" s="206">
        <v>16783239.789999995</v>
      </c>
      <c r="G30" s="368">
        <f t="shared" si="1"/>
        <v>3.6259312926226888</v>
      </c>
    </row>
    <row r="31" spans="2:7" ht="22.5" customHeight="1" x14ac:dyDescent="0.25">
      <c r="B31" s="205" t="s">
        <v>137</v>
      </c>
      <c r="C31" s="206">
        <v>30000</v>
      </c>
      <c r="D31" s="368">
        <f t="shared" si="0"/>
        <v>6.3961944476953088E-3</v>
      </c>
      <c r="E31" s="369"/>
      <c r="F31" s="206">
        <v>29236.12</v>
      </c>
      <c r="G31" s="368">
        <f t="shared" si="1"/>
        <v>6.3163110167820634E-3</v>
      </c>
    </row>
    <row r="32" spans="2:7" ht="22.5" customHeight="1" x14ac:dyDescent="0.25">
      <c r="B32" s="205" t="s">
        <v>120</v>
      </c>
      <c r="C32" s="206">
        <v>2040854.18</v>
      </c>
      <c r="D32" s="368">
        <f t="shared" si="0"/>
        <v>0.43512333915572537</v>
      </c>
      <c r="E32" s="369"/>
      <c r="F32" s="206">
        <v>1952962.06</v>
      </c>
      <c r="G32" s="368">
        <f t="shared" si="1"/>
        <v>0.42192725214342364</v>
      </c>
    </row>
    <row r="33" spans="1:7" ht="22.5" customHeight="1" x14ac:dyDescent="0.25">
      <c r="B33" s="205" t="s">
        <v>138</v>
      </c>
      <c r="C33" s="206">
        <v>45622789.379999995</v>
      </c>
      <c r="D33" s="368">
        <f t="shared" si="0"/>
        <v>9.7270744040242825</v>
      </c>
      <c r="E33" s="369"/>
      <c r="F33" s="206">
        <v>43464893.779999986</v>
      </c>
      <c r="G33" s="368">
        <f t="shared" si="1"/>
        <v>9.3903632707033662</v>
      </c>
    </row>
    <row r="34" spans="1:7" ht="22.5" customHeight="1" x14ac:dyDescent="0.25">
      <c r="B34" s="205" t="s">
        <v>139</v>
      </c>
      <c r="C34" s="206">
        <v>210500</v>
      </c>
      <c r="D34" s="368">
        <f t="shared" si="0"/>
        <v>4.4879964374662087E-2</v>
      </c>
      <c r="E34" s="369"/>
      <c r="F34" s="206">
        <v>206698.12</v>
      </c>
      <c r="G34" s="368">
        <f t="shared" si="1"/>
        <v>4.4656049178349956E-2</v>
      </c>
    </row>
    <row r="35" spans="1:7" ht="22.5" customHeight="1" x14ac:dyDescent="0.25">
      <c r="B35" s="205" t="s">
        <v>140</v>
      </c>
      <c r="C35" s="206">
        <v>22200001</v>
      </c>
      <c r="D35" s="368">
        <f t="shared" si="0"/>
        <v>4.733184104501011</v>
      </c>
      <c r="E35" s="369"/>
      <c r="F35" s="206">
        <v>22261285.079999998</v>
      </c>
      <c r="G35" s="368">
        <f t="shared" si="1"/>
        <v>4.8094343640171866</v>
      </c>
    </row>
    <row r="36" spans="1:7" ht="22.5" customHeight="1" x14ac:dyDescent="0.25">
      <c r="B36" s="205" t="s">
        <v>649</v>
      </c>
      <c r="C36" s="206">
        <v>1713796.53</v>
      </c>
      <c r="D36" s="368">
        <f t="shared" si="0"/>
        <v>0.36539252832218294</v>
      </c>
      <c r="E36" s="369"/>
      <c r="F36" s="206">
        <v>1740646.3399999999</v>
      </c>
      <c r="G36" s="368">
        <f t="shared" si="1"/>
        <v>0.37605754982752071</v>
      </c>
    </row>
    <row r="37" spans="1:7" ht="22.5" customHeight="1" x14ac:dyDescent="0.25">
      <c r="B37" s="205" t="s">
        <v>141</v>
      </c>
      <c r="C37" s="206">
        <v>466396.93</v>
      </c>
      <c r="D37" s="368">
        <f t="shared" si="0"/>
        <v>9.9438848469604602E-2</v>
      </c>
      <c r="E37" s="369"/>
      <c r="F37" s="206">
        <v>437404.71</v>
      </c>
      <c r="G37" s="368">
        <f t="shared" si="1"/>
        <v>9.4499002896600612E-2</v>
      </c>
    </row>
    <row r="38" spans="1:7" ht="22.5" customHeight="1" x14ac:dyDescent="0.25">
      <c r="B38" s="205"/>
      <c r="C38" s="209">
        <f>SUM(C12:C37)</f>
        <v>468252342.80999994</v>
      </c>
      <c r="D38" s="357"/>
      <c r="E38" s="207"/>
      <c r="F38" s="209">
        <f>SUM(F12:F37)</f>
        <v>461434329.51999992</v>
      </c>
      <c r="G38" s="207"/>
    </row>
    <row r="39" spans="1:7" x14ac:dyDescent="0.25">
      <c r="C39" s="212"/>
      <c r="F39" s="212"/>
    </row>
    <row r="40" spans="1:7" ht="24.6" x14ac:dyDescent="0.25">
      <c r="B40" s="213" t="s">
        <v>126</v>
      </c>
      <c r="C40" s="214">
        <f>C38+C9</f>
        <v>469028892.80999994</v>
      </c>
      <c r="D40" s="215">
        <v>100</v>
      </c>
      <c r="E40" s="216"/>
      <c r="F40" s="214">
        <f>F38+F9</f>
        <v>462867010.8599999</v>
      </c>
      <c r="G40" s="215">
        <f>(F40/F40)*100</f>
        <v>100</v>
      </c>
    </row>
    <row r="42" spans="1:7" s="192" customFormat="1" x14ac:dyDescent="0.25">
      <c r="A42" s="194"/>
      <c r="B42" s="191"/>
      <c r="D42" s="193"/>
      <c r="E42" s="193"/>
      <c r="F42" s="217"/>
      <c r="G42" s="193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Año</vt:lpstr>
      <vt:lpstr>Operaciones (mes)</vt:lpstr>
      <vt:lpstr>Titulos (mes)</vt:lpstr>
      <vt:lpstr>BVGInfo!Área_de_impresión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2024-10-25T21:06:09Z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