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8_{07F64DC2-0C59-499F-B29D-255D2212DF46}" xr6:coauthVersionLast="47" xr6:coauthVersionMax="47" xr10:uidLastSave="{00000000-0000-0000-0000-000000000000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22" r:id="rId6"/>
    <sheet name="CV Acumulado" sheetId="24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Acumulado'!$B$2:$O$56</definedName>
    <definedName name="_xlnm.Print_Area" localSheetId="5">'CV Mes'!$B$2:$P$56</definedName>
    <definedName name="_xlnm.Print_Area" localSheetId="4">Nacional!$B$3:$F$65</definedName>
    <definedName name="_xlnm.Print_Area" localSheetId="7">'Operaciones (mes)'!$A$1:$L$37</definedName>
    <definedName name="_xlnm.Print_Area" localSheetId="3">Titulos!$B$2:$I$60</definedName>
    <definedName name="_xlnm.Print_Area" localSheetId="8">'Titulos (mes)'!$B$1:$G$43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" i="12" l="1"/>
  <c r="G26" i="12"/>
  <c r="G27" i="12"/>
  <c r="G28" i="12"/>
  <c r="G29" i="12"/>
  <c r="G30" i="12"/>
  <c r="G31" i="12"/>
  <c r="G32" i="12"/>
  <c r="G33" i="12"/>
  <c r="G24" i="12"/>
  <c r="G8" i="12"/>
  <c r="G9" i="12"/>
  <c r="G10" i="12"/>
  <c r="G11" i="12"/>
  <c r="G12" i="12"/>
  <c r="G13" i="12"/>
  <c r="G14" i="12"/>
  <c r="G15" i="12"/>
  <c r="G7" i="12"/>
  <c r="J48" i="12"/>
  <c r="G42" i="12"/>
  <c r="L48" i="12"/>
  <c r="I48" i="12"/>
  <c r="F9" i="13"/>
  <c r="C9" i="13"/>
  <c r="G46" i="12"/>
  <c r="K45" i="12"/>
  <c r="G44" i="12"/>
  <c r="K43" i="12"/>
  <c r="K41" i="12"/>
  <c r="K48" i="12" s="1"/>
  <c r="L1336" i="12"/>
  <c r="K1336" i="12"/>
  <c r="J1336" i="12"/>
  <c r="I1336" i="12"/>
  <c r="L540" i="12"/>
  <c r="K540" i="12"/>
  <c r="K1338" i="12" s="1"/>
  <c r="J540" i="12"/>
  <c r="I540" i="12"/>
  <c r="J1338" i="12" l="1"/>
  <c r="L1338" i="12"/>
  <c r="I1338" i="12"/>
  <c r="E34" i="7" l="1"/>
  <c r="E33" i="7"/>
  <c r="D34" i="7"/>
  <c r="D33" i="7"/>
  <c r="E6" i="7"/>
  <c r="E5" i="7"/>
  <c r="D6" i="7"/>
  <c r="D5" i="7"/>
  <c r="O48" i="24"/>
  <c r="N48" i="24"/>
  <c r="L48" i="24"/>
  <c r="J48" i="24"/>
  <c r="H48" i="24"/>
  <c r="F48" i="24"/>
  <c r="D48" i="24"/>
  <c r="O34" i="24"/>
  <c r="O54" i="24" s="1"/>
  <c r="N34" i="24"/>
  <c r="N54" i="24" s="1"/>
  <c r="L34" i="24"/>
  <c r="L54" i="24" s="1"/>
  <c r="M12" i="24" s="1"/>
  <c r="J34" i="24"/>
  <c r="J54" i="24" s="1"/>
  <c r="K39" i="24" s="1"/>
  <c r="H34" i="24"/>
  <c r="H54" i="24" s="1"/>
  <c r="F34" i="24"/>
  <c r="D34" i="24"/>
  <c r="M14" i="24" l="1"/>
  <c r="M16" i="24"/>
  <c r="M48" i="24"/>
  <c r="K40" i="24"/>
  <c r="K26" i="24"/>
  <c r="K12" i="24"/>
  <c r="M17" i="24"/>
  <c r="M21" i="24"/>
  <c r="M22" i="24"/>
  <c r="M39" i="24"/>
  <c r="M24" i="24"/>
  <c r="M40" i="24"/>
  <c r="M26" i="24"/>
  <c r="M44" i="24"/>
  <c r="M29" i="24"/>
  <c r="M9" i="24"/>
  <c r="K48" i="24"/>
  <c r="K14" i="24"/>
  <c r="K29" i="24"/>
  <c r="K44" i="24"/>
  <c r="K17" i="24"/>
  <c r="K21" i="24"/>
  <c r="K9" i="24"/>
  <c r="K24" i="24"/>
  <c r="F54" i="24"/>
  <c r="G11" i="24" s="1"/>
  <c r="D54" i="24"/>
  <c r="E15" i="24" s="1"/>
  <c r="E48" i="24"/>
  <c r="G23" i="24"/>
  <c r="G7" i="24"/>
  <c r="G19" i="24"/>
  <c r="G29" i="24"/>
  <c r="G8" i="24"/>
  <c r="I39" i="24"/>
  <c r="I21" i="24"/>
  <c r="I9" i="24"/>
  <c r="I46" i="24"/>
  <c r="I28" i="24"/>
  <c r="I16" i="24"/>
  <c r="I41" i="24"/>
  <c r="I23" i="24"/>
  <c r="I11" i="24"/>
  <c r="I30" i="24"/>
  <c r="I18" i="24"/>
  <c r="I6" i="24"/>
  <c r="I43" i="24"/>
  <c r="I25" i="24"/>
  <c r="I13" i="24"/>
  <c r="I24" i="24"/>
  <c r="I15" i="24"/>
  <c r="I42" i="24"/>
  <c r="I27" i="24"/>
  <c r="I7" i="24"/>
  <c r="I19" i="24"/>
  <c r="I45" i="24"/>
  <c r="I31" i="24"/>
  <c r="I10" i="24"/>
  <c r="I22" i="24"/>
  <c r="I14" i="24"/>
  <c r="I40" i="24"/>
  <c r="I26" i="24"/>
  <c r="I17" i="24"/>
  <c r="I44" i="24"/>
  <c r="I29" i="24"/>
  <c r="I8" i="24"/>
  <c r="I20" i="24"/>
  <c r="I32" i="24"/>
  <c r="I12" i="24"/>
  <c r="I48" i="24"/>
  <c r="I34" i="24"/>
  <c r="K46" i="24"/>
  <c r="K28" i="24"/>
  <c r="K16" i="24"/>
  <c r="K41" i="24"/>
  <c r="K23" i="24"/>
  <c r="K11" i="24"/>
  <c r="K30" i="24"/>
  <c r="K18" i="24"/>
  <c r="K6" i="24"/>
  <c r="K43" i="24"/>
  <c r="K25" i="24"/>
  <c r="K13" i="24"/>
  <c r="K32" i="24"/>
  <c r="K20" i="24"/>
  <c r="K8" i="24"/>
  <c r="K22" i="24"/>
  <c r="K34" i="24"/>
  <c r="E44" i="24"/>
  <c r="E26" i="24"/>
  <c r="E14" i="24"/>
  <c r="K10" i="24"/>
  <c r="K31" i="24"/>
  <c r="M41" i="24"/>
  <c r="M23" i="24"/>
  <c r="M11" i="24"/>
  <c r="M30" i="24"/>
  <c r="M18" i="24"/>
  <c r="M6" i="24"/>
  <c r="M43" i="24"/>
  <c r="M25" i="24"/>
  <c r="M13" i="24"/>
  <c r="M32" i="24"/>
  <c r="M20" i="24"/>
  <c r="M8" i="24"/>
  <c r="M45" i="24"/>
  <c r="M27" i="24"/>
  <c r="M15" i="24"/>
  <c r="K45" i="24"/>
  <c r="M10" i="24"/>
  <c r="K19" i="24"/>
  <c r="M31" i="24"/>
  <c r="M34" i="24"/>
  <c r="M54" i="24" s="1"/>
  <c r="M46" i="24"/>
  <c r="K7" i="24"/>
  <c r="E12" i="24"/>
  <c r="M19" i="24"/>
  <c r="K27" i="24"/>
  <c r="K42" i="24"/>
  <c r="M7" i="24"/>
  <c r="K15" i="24"/>
  <c r="M28" i="24"/>
  <c r="M42" i="24"/>
  <c r="K54" i="24" l="1"/>
  <c r="I54" i="24"/>
  <c r="G27" i="24"/>
  <c r="G16" i="24"/>
  <c r="G42" i="24"/>
  <c r="G28" i="24"/>
  <c r="G25" i="24"/>
  <c r="G15" i="24"/>
  <c r="G46" i="24"/>
  <c r="G34" i="24"/>
  <c r="G24" i="24"/>
  <c r="G9" i="24"/>
  <c r="G40" i="24"/>
  <c r="G12" i="24"/>
  <c r="G21" i="24"/>
  <c r="G13" i="24"/>
  <c r="G32" i="24"/>
  <c r="G39" i="24"/>
  <c r="G22" i="24"/>
  <c r="G6" i="24"/>
  <c r="G14" i="24"/>
  <c r="G10" i="24"/>
  <c r="G18" i="24"/>
  <c r="G26" i="24"/>
  <c r="G41" i="24"/>
  <c r="G43" i="24"/>
  <c r="G17" i="24"/>
  <c r="G31" i="24"/>
  <c r="G30" i="24"/>
  <c r="G44" i="24"/>
  <c r="G48" i="24"/>
  <c r="G20" i="24"/>
  <c r="G45" i="24"/>
  <c r="E54" i="24"/>
  <c r="E40" i="24"/>
  <c r="E18" i="24"/>
  <c r="E29" i="24"/>
  <c r="E8" i="24"/>
  <c r="E27" i="24"/>
  <c r="E6" i="24"/>
  <c r="E17" i="24"/>
  <c r="E45" i="24"/>
  <c r="E25" i="24"/>
  <c r="E13" i="24"/>
  <c r="E43" i="24"/>
  <c r="E42" i="24"/>
  <c r="E22" i="24"/>
  <c r="E30" i="24"/>
  <c r="E10" i="24"/>
  <c r="E11" i="24"/>
  <c r="E7" i="24"/>
  <c r="E34" i="24"/>
  <c r="E23" i="24"/>
  <c r="E19" i="24"/>
  <c r="E20" i="24"/>
  <c r="E24" i="24"/>
  <c r="E41" i="24"/>
  <c r="E31" i="24"/>
  <c r="E16" i="24"/>
  <c r="E28" i="24"/>
  <c r="E46" i="24"/>
  <c r="E32" i="24"/>
  <c r="E9" i="24"/>
  <c r="E21" i="24"/>
  <c r="E39" i="24"/>
  <c r="G54" i="24" l="1"/>
  <c r="E35" i="7" l="1"/>
  <c r="E7" i="7"/>
  <c r="D16" i="4" l="1"/>
  <c r="D10" i="5"/>
  <c r="E13" i="5"/>
  <c r="C16" i="4" l="1"/>
  <c r="C25" i="6"/>
  <c r="E9" i="5"/>
  <c r="E10" i="5"/>
  <c r="E11" i="5"/>
  <c r="E12" i="5"/>
  <c r="E14" i="5"/>
  <c r="E15" i="5"/>
  <c r="E17" i="5"/>
  <c r="D16" i="5"/>
  <c r="E16" i="5" s="1"/>
  <c r="D8" i="5"/>
  <c r="E8" i="5" s="1"/>
  <c r="D7" i="7" l="1"/>
  <c r="B37" i="4" l="1"/>
  <c r="G12" i="6"/>
  <c r="G8" i="6"/>
  <c r="G7" i="6"/>
  <c r="G6" i="6"/>
  <c r="L18" i="12" l="1"/>
  <c r="K18" i="12"/>
  <c r="J18" i="12"/>
  <c r="I18" i="12"/>
  <c r="G21" i="6" l="1"/>
  <c r="P39" i="6" l="1"/>
  <c r="H18" i="6"/>
  <c r="I18" i="6"/>
  <c r="O48" i="22" l="1"/>
  <c r="N48" i="22"/>
  <c r="L48" i="22"/>
  <c r="J48" i="22"/>
  <c r="H48" i="22"/>
  <c r="F48" i="22"/>
  <c r="D48" i="22"/>
  <c r="O34" i="22"/>
  <c r="N34" i="22"/>
  <c r="L34" i="22"/>
  <c r="J34" i="22"/>
  <c r="H34" i="22"/>
  <c r="F34" i="22"/>
  <c r="D34" i="22"/>
  <c r="N54" i="22" l="1"/>
  <c r="F54" i="22"/>
  <c r="O54" i="22"/>
  <c r="H54" i="22"/>
  <c r="D54" i="22"/>
  <c r="J54" i="22"/>
  <c r="L54" i="22"/>
  <c r="M45" i="22" s="1"/>
  <c r="G45" i="22" l="1"/>
  <c r="G32" i="22"/>
  <c r="G30" i="22"/>
  <c r="G21" i="22"/>
  <c r="G10" i="22"/>
  <c r="G22" i="22"/>
  <c r="G40" i="22"/>
  <c r="G15" i="22"/>
  <c r="G8" i="22"/>
  <c r="G44" i="22"/>
  <c r="G20" i="22"/>
  <c r="G48" i="22"/>
  <c r="G42" i="22"/>
  <c r="G27" i="22"/>
  <c r="G31" i="22"/>
  <c r="G12" i="22"/>
  <c r="G19" i="22"/>
  <c r="G41" i="22"/>
  <c r="G46" i="22"/>
  <c r="G16" i="22"/>
  <c r="I45" i="22"/>
  <c r="G11" i="22"/>
  <c r="G28" i="22"/>
  <c r="G29" i="22"/>
  <c r="G34" i="22"/>
  <c r="G9" i="22"/>
  <c r="E34" i="22"/>
  <c r="E45" i="22"/>
  <c r="K48" i="22"/>
  <c r="K45" i="22"/>
  <c r="G26" i="22"/>
  <c r="G13" i="22"/>
  <c r="G23" i="22"/>
  <c r="G39" i="22"/>
  <c r="G24" i="22"/>
  <c r="G18" i="22"/>
  <c r="G43" i="22"/>
  <c r="G14" i="22"/>
  <c r="G25" i="22"/>
  <c r="G17" i="22"/>
  <c r="G7" i="22"/>
  <c r="G6" i="22"/>
  <c r="M29" i="22"/>
  <c r="M17" i="22"/>
  <c r="M31" i="22"/>
  <c r="M19" i="22"/>
  <c r="M7" i="22"/>
  <c r="M44" i="22"/>
  <c r="M30" i="22"/>
  <c r="M18" i="22"/>
  <c r="M6" i="22"/>
  <c r="M43" i="22"/>
  <c r="M25" i="22"/>
  <c r="M13" i="22"/>
  <c r="M32" i="22"/>
  <c r="M11" i="22"/>
  <c r="M14" i="22"/>
  <c r="M39" i="22"/>
  <c r="M20" i="22"/>
  <c r="M10" i="22"/>
  <c r="M28" i="22"/>
  <c r="M24" i="22"/>
  <c r="M42" i="22"/>
  <c r="M34" i="22"/>
  <c r="M16" i="22"/>
  <c r="M8" i="22"/>
  <c r="M9" i="22"/>
  <c r="M23" i="22"/>
  <c r="M12" i="22"/>
  <c r="M41" i="22"/>
  <c r="M26" i="22"/>
  <c r="M46" i="22"/>
  <c r="M15" i="22"/>
  <c r="M40" i="22"/>
  <c r="M22" i="22"/>
  <c r="M21" i="22"/>
  <c r="M27" i="22"/>
  <c r="K40" i="22"/>
  <c r="K22" i="22"/>
  <c r="K10" i="22"/>
  <c r="K42" i="22"/>
  <c r="K24" i="22"/>
  <c r="K12" i="22"/>
  <c r="K41" i="22"/>
  <c r="K23" i="22"/>
  <c r="K11" i="22"/>
  <c r="K30" i="22"/>
  <c r="K18" i="22"/>
  <c r="K6" i="22"/>
  <c r="K43" i="22"/>
  <c r="K44" i="22"/>
  <c r="K29" i="22"/>
  <c r="K25" i="22"/>
  <c r="K7" i="22"/>
  <c r="K14" i="22"/>
  <c r="K28" i="22"/>
  <c r="K13" i="22"/>
  <c r="K39" i="22"/>
  <c r="K17" i="22"/>
  <c r="K31" i="22"/>
  <c r="K27" i="22"/>
  <c r="K9" i="22"/>
  <c r="K19" i="22"/>
  <c r="K26" i="22"/>
  <c r="K21" i="22"/>
  <c r="K32" i="22"/>
  <c r="K16" i="22"/>
  <c r="K34" i="22"/>
  <c r="K8" i="22"/>
  <c r="K46" i="22"/>
  <c r="K15" i="22"/>
  <c r="K20" i="22"/>
  <c r="M48" i="22"/>
  <c r="I46" i="22"/>
  <c r="I27" i="22"/>
  <c r="I15" i="22"/>
  <c r="I29" i="22"/>
  <c r="I17" i="22"/>
  <c r="I28" i="22"/>
  <c r="I16" i="22"/>
  <c r="I41" i="22"/>
  <c r="I23" i="22"/>
  <c r="I11" i="22"/>
  <c r="I30" i="22"/>
  <c r="I40" i="22"/>
  <c r="I22" i="22"/>
  <c r="I44" i="22"/>
  <c r="I18" i="22"/>
  <c r="I25" i="22"/>
  <c r="I43" i="22"/>
  <c r="I14" i="22"/>
  <c r="I10" i="22"/>
  <c r="I24" i="22"/>
  <c r="I39" i="22"/>
  <c r="I20" i="22"/>
  <c r="I21" i="22"/>
  <c r="I32" i="22"/>
  <c r="I6" i="22"/>
  <c r="I42" i="22"/>
  <c r="I31" i="22"/>
  <c r="I9" i="22"/>
  <c r="I12" i="22"/>
  <c r="I19" i="22"/>
  <c r="I34" i="22"/>
  <c r="I26" i="22"/>
  <c r="I8" i="22"/>
  <c r="I7" i="22"/>
  <c r="I13" i="22"/>
  <c r="E43" i="22"/>
  <c r="E25" i="22"/>
  <c r="E13" i="22"/>
  <c r="E46" i="22"/>
  <c r="E27" i="22"/>
  <c r="E15" i="22"/>
  <c r="E44" i="22"/>
  <c r="E26" i="22"/>
  <c r="E14" i="22"/>
  <c r="E39" i="22"/>
  <c r="E21" i="22"/>
  <c r="E9" i="22"/>
  <c r="E28" i="22"/>
  <c r="E30" i="22"/>
  <c r="E19" i="22"/>
  <c r="E8" i="22"/>
  <c r="E40" i="22"/>
  <c r="E22" i="22"/>
  <c r="E10" i="22"/>
  <c r="E32" i="22"/>
  <c r="E29" i="22"/>
  <c r="E18" i="22"/>
  <c r="E7" i="22"/>
  <c r="E24" i="22"/>
  <c r="E6" i="22"/>
  <c r="E42" i="22"/>
  <c r="E20" i="22"/>
  <c r="E16" i="22"/>
  <c r="E41" i="22"/>
  <c r="E31" i="22"/>
  <c r="E23" i="22"/>
  <c r="E12" i="22"/>
  <c r="E11" i="22"/>
  <c r="E17" i="22"/>
  <c r="E48" i="22"/>
  <c r="I48" i="22"/>
  <c r="G54" i="22" l="1"/>
  <c r="E54" i="22"/>
  <c r="M54" i="22"/>
  <c r="K54" i="22"/>
  <c r="I54" i="22"/>
  <c r="Q34" i="6" l="1"/>
  <c r="Q35" i="6"/>
  <c r="Q36" i="6"/>
  <c r="Q37" i="6"/>
  <c r="Q38" i="6"/>
  <c r="Q39" i="6"/>
  <c r="Q33" i="6"/>
  <c r="L33" i="7" l="1"/>
  <c r="L34" i="7"/>
  <c r="L35" i="7" l="1"/>
  <c r="M33" i="7" s="1"/>
  <c r="M34" i="7" l="1"/>
  <c r="H5" i="6"/>
  <c r="G9" i="6"/>
  <c r="G10" i="6"/>
  <c r="G11" i="6"/>
  <c r="G13" i="6"/>
  <c r="G14" i="6"/>
  <c r="G15" i="6"/>
  <c r="G16" i="6"/>
  <c r="G17" i="6"/>
  <c r="G19" i="6"/>
  <c r="G20" i="6"/>
  <c r="G23" i="6"/>
  <c r="G5" i="6"/>
  <c r="I6" i="6"/>
  <c r="I7" i="6"/>
  <c r="I8" i="6"/>
  <c r="I9" i="6"/>
  <c r="I10" i="6"/>
  <c r="I11" i="6"/>
  <c r="I12" i="6"/>
  <c r="I13" i="6"/>
  <c r="I14" i="6"/>
  <c r="I15" i="6"/>
  <c r="I16" i="6"/>
  <c r="I17" i="6"/>
  <c r="I19" i="6"/>
  <c r="I20" i="6"/>
  <c r="I21" i="6"/>
  <c r="I22" i="6"/>
  <c r="I23" i="6"/>
  <c r="I5" i="6"/>
  <c r="H6" i="6"/>
  <c r="H7" i="6"/>
  <c r="H8" i="6"/>
  <c r="H9" i="6"/>
  <c r="H10" i="6"/>
  <c r="H11" i="6"/>
  <c r="H12" i="6"/>
  <c r="H13" i="6"/>
  <c r="H14" i="6"/>
  <c r="H15" i="6"/>
  <c r="H16" i="6"/>
  <c r="H17" i="6"/>
  <c r="H19" i="6"/>
  <c r="H20" i="6"/>
  <c r="H21" i="6"/>
  <c r="H22" i="6"/>
  <c r="H23" i="6"/>
  <c r="D18" i="6" l="1"/>
  <c r="D5" i="6"/>
  <c r="D6" i="6"/>
  <c r="F15" i="4"/>
  <c r="F14" i="4"/>
  <c r="F16" i="4" l="1"/>
  <c r="M39" i="6"/>
  <c r="C41" i="13" l="1"/>
  <c r="F41" i="13"/>
  <c r="L34" i="12"/>
  <c r="K34" i="12"/>
  <c r="J34" i="12"/>
  <c r="I34" i="12"/>
  <c r="C43" i="13" l="1"/>
  <c r="D7" i="13" s="1"/>
  <c r="F43" i="13"/>
  <c r="G7" i="13" s="1"/>
  <c r="I37" i="12"/>
  <c r="I50" i="12" s="1"/>
  <c r="J37" i="12"/>
  <c r="K37" i="12"/>
  <c r="L37" i="12"/>
  <c r="L50" i="12" s="1"/>
  <c r="D16" i="13" l="1"/>
  <c r="D17" i="13"/>
  <c r="D18" i="13"/>
  <c r="D19" i="13"/>
  <c r="G16" i="13"/>
  <c r="G17" i="13"/>
  <c r="G18" i="13"/>
  <c r="G19" i="13"/>
  <c r="G37" i="13"/>
  <c r="G36" i="13"/>
  <c r="G38" i="13"/>
  <c r="D38" i="13"/>
  <c r="D37" i="13"/>
  <c r="D36" i="13"/>
  <c r="G27" i="13"/>
  <c r="G26" i="13"/>
  <c r="G25" i="13"/>
  <c r="D27" i="13"/>
  <c r="D25" i="13"/>
  <c r="D26" i="13"/>
  <c r="G22" i="13"/>
  <c r="G21" i="13"/>
  <c r="G15" i="13"/>
  <c r="G20" i="13"/>
  <c r="G23" i="13"/>
  <c r="D23" i="13"/>
  <c r="D22" i="13"/>
  <c r="D21" i="13"/>
  <c r="D20" i="13"/>
  <c r="D15" i="13"/>
  <c r="K50" i="12"/>
  <c r="K1340" i="12" s="1"/>
  <c r="J50" i="12"/>
  <c r="J1340" i="12" s="1"/>
  <c r="G8" i="13"/>
  <c r="G32" i="13"/>
  <c r="D8" i="13"/>
  <c r="D32" i="13"/>
  <c r="L1340" i="12"/>
  <c r="G28" i="13"/>
  <c r="G24" i="13"/>
  <c r="D24" i="13"/>
  <c r="D28" i="13"/>
  <c r="D13" i="13"/>
  <c r="D12" i="13"/>
  <c r="D40" i="13"/>
  <c r="D6" i="13"/>
  <c r="D39" i="13"/>
  <c r="D35" i="13"/>
  <c r="D34" i="13"/>
  <c r="D33" i="13"/>
  <c r="D31" i="13"/>
  <c r="D30" i="13"/>
  <c r="D29" i="13"/>
  <c r="D14" i="13"/>
  <c r="G39" i="13"/>
  <c r="G35" i="13"/>
  <c r="G34" i="13"/>
  <c r="G33" i="13"/>
  <c r="G31" i="13"/>
  <c r="G30" i="13"/>
  <c r="G29" i="13"/>
  <c r="G6" i="13"/>
  <c r="G14" i="13"/>
  <c r="G13" i="13"/>
  <c r="G12" i="13"/>
  <c r="G40" i="13"/>
  <c r="G43" i="13"/>
  <c r="L13" i="7"/>
  <c r="C42" i="4"/>
  <c r="C44" i="4" s="1"/>
  <c r="J25" i="4"/>
  <c r="L9" i="7"/>
  <c r="L8" i="7"/>
  <c r="L14" i="7"/>
  <c r="L19" i="7"/>
  <c r="F5" i="7"/>
  <c r="N34" i="6"/>
  <c r="G15" i="4"/>
  <c r="D42" i="4"/>
  <c r="D44" i="4" s="1"/>
  <c r="J24" i="4"/>
  <c r="K26" i="4"/>
  <c r="K24" i="4"/>
  <c r="K53" i="4" l="1"/>
  <c r="J52" i="4"/>
  <c r="F6" i="7"/>
  <c r="L15" i="7" s="1"/>
  <c r="F42" i="4"/>
  <c r="N33" i="6"/>
  <c r="N39" i="6"/>
  <c r="N38" i="6"/>
  <c r="N37" i="6"/>
  <c r="N36" i="6"/>
  <c r="N35" i="6"/>
  <c r="K25" i="4"/>
  <c r="K52" i="4"/>
  <c r="K54" i="4"/>
  <c r="J26" i="4"/>
  <c r="L40" i="7" l="1"/>
  <c r="F43" i="4"/>
  <c r="J53" i="4"/>
  <c r="G16" i="4"/>
  <c r="G14" i="4"/>
  <c r="F33" i="7"/>
  <c r="L45" i="7"/>
  <c r="F7" i="7"/>
  <c r="L20" i="7" s="1"/>
  <c r="L18" i="7"/>
  <c r="E25" i="6"/>
  <c r="E7" i="5"/>
  <c r="G42" i="4"/>
  <c r="J54" i="4"/>
  <c r="F20" i="6" l="1"/>
  <c r="F18" i="6"/>
  <c r="F44" i="4"/>
  <c r="G44" i="4" s="1"/>
  <c r="G43" i="4"/>
  <c r="M18" i="7"/>
  <c r="F14" i="6"/>
  <c r="I25" i="6"/>
  <c r="F22" i="6"/>
  <c r="F19" i="6"/>
  <c r="F15" i="6"/>
  <c r="F21" i="6"/>
  <c r="F5" i="6"/>
  <c r="F6" i="6"/>
  <c r="F9" i="6"/>
  <c r="F7" i="6"/>
  <c r="F10" i="6"/>
  <c r="F23" i="6"/>
  <c r="F11" i="6"/>
  <c r="F12" i="6"/>
  <c r="F13" i="6"/>
  <c r="F16" i="6"/>
  <c r="F17" i="6"/>
  <c r="F8" i="6"/>
  <c r="F25" i="6" l="1"/>
  <c r="G33" i="7" l="1"/>
  <c r="M19" i="7"/>
  <c r="G7" i="7"/>
  <c r="L10" i="7"/>
  <c r="M8" i="7" s="1"/>
  <c r="G5" i="7" l="1"/>
  <c r="G6" i="7"/>
  <c r="M14" i="7"/>
  <c r="M13" i="7"/>
  <c r="M9" i="7"/>
  <c r="G25" i="6"/>
  <c r="D9" i="6"/>
  <c r="D13" i="6"/>
  <c r="D14" i="6" l="1"/>
  <c r="D8" i="6"/>
  <c r="D12" i="6"/>
  <c r="D17" i="6"/>
  <c r="D21" i="6"/>
  <c r="D10" i="6"/>
  <c r="D11" i="6"/>
  <c r="H25" i="6"/>
  <c r="D23" i="6"/>
  <c r="D15" i="6"/>
  <c r="D16" i="6"/>
  <c r="D22" i="6"/>
  <c r="D7" i="6"/>
  <c r="D19" i="6"/>
  <c r="D20" i="6"/>
  <c r="D25" i="6" l="1"/>
  <c r="L39" i="7" l="1"/>
  <c r="L41" i="7" s="1"/>
  <c r="M40" i="7" s="1"/>
  <c r="F34" i="7"/>
  <c r="G34" i="7" s="1"/>
  <c r="D35" i="7"/>
  <c r="M39" i="7" l="1"/>
  <c r="F35" i="7"/>
  <c r="G35" i="7" s="1"/>
  <c r="L44" i="7"/>
  <c r="L46" i="7" l="1"/>
  <c r="M45" i="7" s="1"/>
  <c r="M44" i="7" l="1"/>
</calcChain>
</file>

<file path=xl/sharedStrings.xml><?xml version="1.0" encoding="utf-8"?>
<sst xmlns="http://schemas.openxmlformats.org/spreadsheetml/2006/main" count="5529" uniqueCount="1031">
  <si>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</si>
  <si>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</si>
  <si>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</si>
  <si>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</si>
  <si>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</si>
  <si>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</si>
  <si>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</si>
  <si>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</si>
  <si>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</si>
  <si>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</si>
  <si>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</si>
  <si>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</si>
  <si>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</si>
  <si>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</si>
  <si>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</si>
  <si>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</si>
  <si>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</si>
  <si>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</si>
  <si>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</si>
  <si>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</si>
  <si>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</si>
  <si>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</si>
  <si>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</si>
  <si>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</si>
  <si>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</si>
  <si>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</si>
  <si>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</si>
  <si>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</si>
  <si>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</si>
  <si>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</si>
  <si>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</si>
  <si>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</si>
  <si>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</si>
  <si>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</si>
  <si>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</si>
  <si>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</si>
  <si>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</si>
  <si>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</si>
  <si>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</si>
  <si>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</si>
  <si>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</si>
  <si>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% Part.</t>
  </si>
  <si>
    <t>% Variación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</si>
  <si>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</si>
  <si>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</si>
  <si>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</si>
  <si>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</si>
  <si>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</si>
  <si>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</si>
  <si>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</si>
  <si>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</si>
  <si>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</si>
  <si>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</si>
  <si>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</si>
  <si>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</si>
  <si>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</si>
  <si>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</si>
  <si>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</si>
  <si>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</si>
  <si>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</si>
  <si>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</si>
  <si>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</si>
  <si>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</si>
  <si>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</si>
  <si>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</si>
  <si>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</si>
  <si>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</si>
  <si>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</si>
  <si>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</si>
  <si>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</si>
  <si>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</si>
  <si>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</si>
  <si>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</si>
  <si>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</si>
  <si>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</si>
  <si>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</si>
  <si>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</si>
  <si>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</si>
  <si>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</si>
  <si>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</si>
  <si>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</si>
  <si>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</si>
  <si>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</si>
  <si>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</si>
  <si>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</si>
  <si>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</si>
  <si>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</si>
  <si>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</si>
  <si>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</si>
  <si>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</si>
  <si>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</si>
  <si>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</si>
  <si>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</si>
  <si>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</si>
  <si>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</si>
  <si>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</si>
  <si>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</si>
  <si>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</si>
  <si>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</si>
  <si>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</si>
  <si>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</si>
  <si>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</si>
  <si>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</si>
  <si>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</si>
  <si>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</si>
  <si>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</si>
  <si>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</si>
  <si>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</si>
  <si>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</si>
  <si>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</si>
  <si>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</si>
  <si>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</si>
  <si>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</si>
  <si>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</si>
  <si>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</si>
  <si>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</si>
  <si>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</si>
  <si>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VALOR NOMINAL</t>
  </si>
  <si>
    <t>VALOR EFECTIVO</t>
  </si>
  <si>
    <t>Renta Variable</t>
  </si>
  <si>
    <t>Renta Fija</t>
  </si>
  <si>
    <t>TOTALES</t>
  </si>
  <si>
    <t>AVAL BANCARIO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</si>
  <si>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</si>
  <si>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</si>
  <si>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</si>
  <si>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</si>
  <si>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</si>
  <si>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</si>
  <si>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</si>
  <si>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</si>
  <si>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PAPEL COMERCIAL CERO CUPON</t>
  </si>
  <si>
    <t>POLIZAS DE ACUMULACION</t>
  </si>
  <si>
    <t>VALORES TITULARIZACION CREDITICIA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</si>
  <si>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</si>
  <si>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</si>
  <si>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</si>
  <si>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</si>
  <si>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</si>
  <si>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</si>
  <si>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</si>
  <si>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</si>
  <si>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</si>
  <si>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</si>
  <si>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</si>
  <si>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</si>
  <si>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</si>
  <si>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</si>
  <si>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</si>
  <si>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</si>
  <si>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</si>
  <si>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</si>
  <si>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</si>
  <si>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</si>
  <si>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</si>
  <si>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</si>
  <si>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</si>
  <si>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</si>
  <si>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</si>
  <si>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</si>
  <si>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</si>
  <si>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</si>
  <si>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</si>
  <si>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</si>
  <si>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</si>
  <si>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</si>
  <si>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</si>
  <si>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</si>
  <si>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</si>
  <si>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</si>
  <si>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</si>
  <si>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</si>
  <si>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</si>
  <si>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</si>
  <si>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</si>
  <si>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</si>
  <si>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</si>
  <si>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</si>
  <si>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</si>
  <si>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</si>
  <si>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</si>
  <si>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</si>
  <si>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</si>
  <si>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</si>
  <si>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</si>
  <si>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</si>
  <si>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</si>
  <si>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CUOTA DE PARTICIPACION</t>
  </si>
  <si>
    <t>BANCO DEL PACIFICO S.A.</t>
  </si>
  <si>
    <t>$</t>
  </si>
  <si>
    <t>(1)</t>
  </si>
  <si>
    <t>BANCO GENERAL RUMIÑAHUI S.A.</t>
  </si>
  <si>
    <t>359 D</t>
  </si>
  <si>
    <t>BANCO GUAYAQUIL S.A.</t>
  </si>
  <si>
    <t>272 D</t>
  </si>
  <si>
    <t/>
  </si>
  <si>
    <t>MINISTERIO DE ECONOMÍA Y FINANZAS</t>
  </si>
  <si>
    <t>(2)</t>
  </si>
  <si>
    <t>BANCO AMAZONAS S.A.</t>
  </si>
  <si>
    <t>181 D</t>
  </si>
  <si>
    <t>BANCO DE DESARROLLO DEL ECUADOR B.P.</t>
  </si>
  <si>
    <t>91 D</t>
  </si>
  <si>
    <t>182 D</t>
  </si>
  <si>
    <t>BANCO DE LA PRODUCCION S.A PRODUBANCO</t>
  </si>
  <si>
    <t>210 D</t>
  </si>
  <si>
    <t>BANCO DEL AUSTRO S.A.</t>
  </si>
  <si>
    <t>31 D</t>
  </si>
  <si>
    <t>180 D</t>
  </si>
  <si>
    <t>30 D</t>
  </si>
  <si>
    <t>BANCO BOLIVARIANO C.A.</t>
  </si>
  <si>
    <t>361 D</t>
  </si>
  <si>
    <t>BANCO PICHINCHA C.A.</t>
  </si>
  <si>
    <t>358 D</t>
  </si>
  <si>
    <t>357 D</t>
  </si>
  <si>
    <t>90 D</t>
  </si>
  <si>
    <t>BANECUADOR B.P.</t>
  </si>
  <si>
    <t>35 D</t>
  </si>
  <si>
    <t>CORPORACIÓN FINANCIERA NACIONAL B.P.</t>
  </si>
  <si>
    <t>63 D</t>
  </si>
  <si>
    <t>BANCO DINERS CLUB DEL ECUADOR S.A.</t>
  </si>
  <si>
    <t>SERVICIO DE RENTAS INTERNAS</t>
  </si>
  <si>
    <t>EMPACADORA GRUPO GRANMAR S.A. EMPAGRAN</t>
  </si>
  <si>
    <t>ENVASES DEL LITORAL S.A.</t>
  </si>
  <si>
    <t>INVESTEAM S.A.</t>
  </si>
  <si>
    <t>LA FABRIL S.A.</t>
  </si>
  <si>
    <t>MINUTOCORP S.A.</t>
  </si>
  <si>
    <t>NATLUK S.A.</t>
  </si>
  <si>
    <t>PLASTICOS DEL LITORAL PLASTLIT S.A</t>
  </si>
  <si>
    <t>SUPERDEPORTE S.A.</t>
  </si>
  <si>
    <t>TELCONET S.A.</t>
  </si>
  <si>
    <t>ARTES GRAFICAS SENEFELDER C.A.</t>
  </si>
  <si>
    <t>120 D</t>
  </si>
  <si>
    <t>356 D</t>
  </si>
  <si>
    <t>270 D</t>
  </si>
  <si>
    <t>PROMOTORES INMOBILIARIOS PRONOBIS S.A.</t>
  </si>
  <si>
    <t>SURGALARE S.A.</t>
  </si>
  <si>
    <t>STARCARGO CIA. LTDA.</t>
  </si>
  <si>
    <t>CORPORACION FAVORITA C.A.</t>
  </si>
  <si>
    <t>INVERSANCARLOS S.A.</t>
  </si>
  <si>
    <t>Instituto de Seguridad Social de la Policía Nacional</t>
  </si>
  <si>
    <t>Notas del Tesoro</t>
  </si>
  <si>
    <t>TOTAL CUOTAS Y VALORES  DE PARTICIPACIÓN</t>
  </si>
  <si>
    <t>271 D</t>
  </si>
  <si>
    <t>363 D</t>
  </si>
  <si>
    <t>PRODUCTORA CARTONERA S.A.</t>
  </si>
  <si>
    <t>ASISERVY S.A.</t>
  </si>
  <si>
    <t>Valor Efectivo 2025</t>
  </si>
  <si>
    <t>PAPEL COMERCIAL CON INTERES TIPO 1</t>
  </si>
  <si>
    <t>97 D</t>
  </si>
  <si>
    <t>BANCO DE MACHALA S.A.</t>
  </si>
  <si>
    <t>CORPORACIÓN ECUATORIANA DE ALIMENTOS Y BEBIDAS CORPABE S.A</t>
  </si>
  <si>
    <t>CERVECERIA NACIONAL CN S.A.</t>
  </si>
  <si>
    <t>1050 D</t>
  </si>
  <si>
    <t>COOPERATIVA DE AHORRO Y CRÉDITO ALIANZA DEL VALLE</t>
  </si>
  <si>
    <t>183 D</t>
  </si>
  <si>
    <t>Promedio Diario 2025</t>
  </si>
  <si>
    <t>BONO CDF-RES-2025-001</t>
  </si>
  <si>
    <t>365 D</t>
  </si>
  <si>
    <t>NOTAS DEL TESORO</t>
  </si>
  <si>
    <t>CARVAGU S.A.</t>
  </si>
  <si>
    <t>1096 D</t>
  </si>
  <si>
    <t>1365 D</t>
  </si>
  <si>
    <t>FÁBRICA DE DILUYENTES Y ADHESIVOS DISTHER C. LTDA. DISTHER</t>
  </si>
  <si>
    <t>1061 D</t>
  </si>
  <si>
    <t>360 D</t>
  </si>
  <si>
    <t>34 D</t>
  </si>
  <si>
    <t>266 D</t>
  </si>
  <si>
    <t>319 D</t>
  </si>
  <si>
    <t>1806 D</t>
  </si>
  <si>
    <t>364 D</t>
  </si>
  <si>
    <t>160 D</t>
  </si>
  <si>
    <t>1036 D</t>
  </si>
  <si>
    <t>175 D</t>
  </si>
  <si>
    <t>294 D</t>
  </si>
  <si>
    <t>300 D</t>
  </si>
  <si>
    <t>185 D</t>
  </si>
  <si>
    <t>SOCIEDAD INDUSTRIAL GANADERA ELORDEÑO S.A.</t>
  </si>
  <si>
    <t>FONDO COLECTIVO DE INVERSIÓN VANGUARDIA VERSÁTIL</t>
  </si>
  <si>
    <t>329 D</t>
  </si>
  <si>
    <t>332 D</t>
  </si>
  <si>
    <t>1054 D</t>
  </si>
  <si>
    <t>1062 D</t>
  </si>
  <si>
    <t>BONO CDF-RES-2025-001 JUBILADOS</t>
  </si>
  <si>
    <t>1435 D</t>
  </si>
  <si>
    <t>1074 D</t>
  </si>
  <si>
    <t>273 D</t>
  </si>
  <si>
    <t>161 D</t>
  </si>
  <si>
    <t>CARTIMEX S. A.</t>
  </si>
  <si>
    <t>637 D</t>
  </si>
  <si>
    <t>1005 D</t>
  </si>
  <si>
    <t>1064 D</t>
  </si>
  <si>
    <t>IMPORT GREEN POWER TECHNOLOGY, EQUIPMENT &amp; MACHINERY ITEM S.A.</t>
  </si>
  <si>
    <t>INMOBILIARIA LAVIE S.A.</t>
  </si>
  <si>
    <t>615 D</t>
  </si>
  <si>
    <t>980 D</t>
  </si>
  <si>
    <t>244 D</t>
  </si>
  <si>
    <t>1826 D</t>
  </si>
  <si>
    <t>1645 D</t>
  </si>
  <si>
    <t>1280 D</t>
  </si>
  <si>
    <t>1082 D</t>
  </si>
  <si>
    <t>252 D</t>
  </si>
  <si>
    <t>265 D</t>
  </si>
  <si>
    <t>263 D</t>
  </si>
  <si>
    <t>1088 D</t>
  </si>
  <si>
    <t>914 D</t>
  </si>
  <si>
    <t>TUBERIAS PACIFICO S.A. TUPASA</t>
  </si>
  <si>
    <t>ALMACENES BOYACA S.A.</t>
  </si>
  <si>
    <t>179 D</t>
  </si>
  <si>
    <t>221 D</t>
  </si>
  <si>
    <t>218 D</t>
  </si>
  <si>
    <t>70 D</t>
  </si>
  <si>
    <t>FIDEICOMISO TITULARIZACIÓN DE FLUJOS FUTUROS DE FONDOS VIA NATURA</t>
  </si>
  <si>
    <t>BOLSA DE VALORES DE QUITO BVQ SOCIEDAD ANÓNIMA</t>
  </si>
  <si>
    <t>FIDEICOMISO TITULARIZACIÓN OMNI HOSPITAL</t>
  </si>
  <si>
    <t>BEVERAGE BRAND &amp; PATENTS COMPANY BBPC S.A</t>
  </si>
  <si>
    <t>305 D</t>
  </si>
  <si>
    <t>1160 D</t>
  </si>
  <si>
    <t>BONO ACTA RESOLUTIVA 002-2022</t>
  </si>
  <si>
    <t>1037 D</t>
  </si>
  <si>
    <t>BONO ACTA RESOLUTIVA 004-2018 - JUBILADO</t>
  </si>
  <si>
    <t>1014 D</t>
  </si>
  <si>
    <t>1070 D</t>
  </si>
  <si>
    <t>1790 D</t>
  </si>
  <si>
    <t>1814 D</t>
  </si>
  <si>
    <t>1463 D</t>
  </si>
  <si>
    <t>32 D</t>
  </si>
  <si>
    <t>72 D</t>
  </si>
  <si>
    <t>BANCO INTERNACIONAL S. A.</t>
  </si>
  <si>
    <t>202 D</t>
  </si>
  <si>
    <t>COOPERATIVA DE AHORRO Y CRÉDITO 29 DE OCTUBRE LTDA.</t>
  </si>
  <si>
    <t>163 D</t>
  </si>
  <si>
    <t>105 D</t>
  </si>
  <si>
    <t>119 D</t>
  </si>
  <si>
    <t>978 D</t>
  </si>
  <si>
    <t>1095 D</t>
  </si>
  <si>
    <t>GREEN ENERGY CONSTRUCTIONS &amp; INTEGRATION C&amp;I S.A</t>
  </si>
  <si>
    <t>479 D</t>
  </si>
  <si>
    <t>1827 D</t>
  </si>
  <si>
    <t>950 D</t>
  </si>
  <si>
    <t>PROMOTORA INMOBILIARIA PROZONAS S.A</t>
  </si>
  <si>
    <t>RYC S.A.</t>
  </si>
  <si>
    <t>CORPORACION EL ROSADO S.A.</t>
  </si>
  <si>
    <t>1825 D</t>
  </si>
  <si>
    <t>1460 D</t>
  </si>
  <si>
    <t>1369 D</t>
  </si>
  <si>
    <t>823 D</t>
  </si>
  <si>
    <t>268 D</t>
  </si>
  <si>
    <t>FUROIANI OBRAS Y PROYECTOS S. A.</t>
  </si>
  <si>
    <t>241 D</t>
  </si>
  <si>
    <t>346 D</t>
  </si>
  <si>
    <t>224 D</t>
  </si>
  <si>
    <t>LIGA PROFESIONAL DE FUTBOL DEL ECUADOR</t>
  </si>
  <si>
    <t>186 D</t>
  </si>
  <si>
    <t>328 D</t>
  </si>
  <si>
    <t>878 D</t>
  </si>
  <si>
    <t>REPORTO - ACCIONES</t>
  </si>
  <si>
    <t>133 D</t>
  </si>
  <si>
    <t>153 D</t>
  </si>
  <si>
    <t>162 D</t>
  </si>
  <si>
    <t>176 D</t>
  </si>
  <si>
    <t>166 D</t>
  </si>
  <si>
    <t>151 D</t>
  </si>
  <si>
    <t>84 D</t>
  </si>
  <si>
    <t>80 D</t>
  </si>
  <si>
    <t>1771 D</t>
  </si>
  <si>
    <t>1406 D</t>
  </si>
  <si>
    <t>1375 D</t>
  </si>
  <si>
    <t>1582 D</t>
  </si>
  <si>
    <t>321 D</t>
  </si>
  <si>
    <t>BONO ACTA RESOLUTIVA 032-2019</t>
  </si>
  <si>
    <t>1777 D</t>
  </si>
  <si>
    <t>1042 D</t>
  </si>
  <si>
    <t>998 D</t>
  </si>
  <si>
    <t>317 D</t>
  </si>
  <si>
    <t>296 D</t>
  </si>
  <si>
    <t>1035 D</t>
  </si>
  <si>
    <t>278 D</t>
  </si>
  <si>
    <t>1762 D</t>
  </si>
  <si>
    <t>1757 D</t>
  </si>
  <si>
    <t>1743 D</t>
  </si>
  <si>
    <t>1392 D</t>
  </si>
  <si>
    <t>1383 D</t>
  </si>
  <si>
    <t>2345 D</t>
  </si>
  <si>
    <t>2531 D</t>
  </si>
  <si>
    <t>1984 D</t>
  </si>
  <si>
    <t>1574 D</t>
  </si>
  <si>
    <t>1428 D</t>
  </si>
  <si>
    <t>1432 D</t>
  </si>
  <si>
    <t>1420 D</t>
  </si>
  <si>
    <t>872 D</t>
  </si>
  <si>
    <t>626 D</t>
  </si>
  <si>
    <t>973 D</t>
  </si>
  <si>
    <t>2538 D</t>
  </si>
  <si>
    <t>2537 D</t>
  </si>
  <si>
    <t>2553 D</t>
  </si>
  <si>
    <t>1934 D</t>
  </si>
  <si>
    <t>93 D</t>
  </si>
  <si>
    <t>42 D</t>
  </si>
  <si>
    <t>191 D</t>
  </si>
  <si>
    <t>62 D</t>
  </si>
  <si>
    <t>(3)</t>
  </si>
  <si>
    <t>1091 D</t>
  </si>
  <si>
    <t>1089 D</t>
  </si>
  <si>
    <t>1819 D</t>
  </si>
  <si>
    <t>1090 D</t>
  </si>
  <si>
    <t>1084 D</t>
  </si>
  <si>
    <t>1077 D</t>
  </si>
  <si>
    <t>818 D</t>
  </si>
  <si>
    <t>FORMAPER S.A</t>
  </si>
  <si>
    <t>2558 D</t>
  </si>
  <si>
    <t>HUMANITAS S.A.</t>
  </si>
  <si>
    <t>488 D</t>
  </si>
  <si>
    <t>1632 D</t>
  </si>
  <si>
    <t>1509 D</t>
  </si>
  <si>
    <t>1461 D</t>
  </si>
  <si>
    <t>PREDUCA S.A.</t>
  </si>
  <si>
    <t>1362 D</t>
  </si>
  <si>
    <t>1357 D</t>
  </si>
  <si>
    <t>1033 D</t>
  </si>
  <si>
    <t>609 D</t>
  </si>
  <si>
    <t>1431 D</t>
  </si>
  <si>
    <t>1417 D</t>
  </si>
  <si>
    <t>1342 D</t>
  </si>
  <si>
    <t>1250 D</t>
  </si>
  <si>
    <t>1235 D</t>
  </si>
  <si>
    <t>1053 D</t>
  </si>
  <si>
    <t>875 D</t>
  </si>
  <si>
    <t>974 D</t>
  </si>
  <si>
    <t>993 D</t>
  </si>
  <si>
    <t>902 D</t>
  </si>
  <si>
    <t>730 D</t>
  </si>
  <si>
    <t>279 D</t>
  </si>
  <si>
    <t>189 D</t>
  </si>
  <si>
    <t>ENERGYCONTROL S.A</t>
  </si>
  <si>
    <t>1715 D</t>
  </si>
  <si>
    <t>1727 D</t>
  </si>
  <si>
    <t>1637 D</t>
  </si>
  <si>
    <t>1545 D</t>
  </si>
  <si>
    <t>1454 D</t>
  </si>
  <si>
    <t>1453 D</t>
  </si>
  <si>
    <t>1363 D</t>
  </si>
  <si>
    <t>1272 D</t>
  </si>
  <si>
    <t>1181 D</t>
  </si>
  <si>
    <t>1180 D</t>
  </si>
  <si>
    <t>907 D</t>
  </si>
  <si>
    <t>816 D</t>
  </si>
  <si>
    <t>723 D</t>
  </si>
  <si>
    <t>631 D</t>
  </si>
  <si>
    <t>630 D</t>
  </si>
  <si>
    <t>707 D</t>
  </si>
  <si>
    <t>177 D</t>
  </si>
  <si>
    <t>343 D</t>
  </si>
  <si>
    <t>85 D</t>
  </si>
  <si>
    <t>1350 D</t>
  </si>
  <si>
    <t>1533 D</t>
  </si>
  <si>
    <t>1714 D</t>
  </si>
  <si>
    <t>1804 D</t>
  </si>
  <si>
    <t>1281 D</t>
  </si>
  <si>
    <t>549 D</t>
  </si>
  <si>
    <t>184 D</t>
  </si>
  <si>
    <t>1067 D</t>
  </si>
  <si>
    <t>885 D</t>
  </si>
  <si>
    <t>1553 D</t>
  </si>
  <si>
    <t>1370 D</t>
  </si>
  <si>
    <t>1188 D</t>
  </si>
  <si>
    <t>1006 D</t>
  </si>
  <si>
    <t>915 D</t>
  </si>
  <si>
    <t>551 D</t>
  </si>
  <si>
    <t>457 D</t>
  </si>
  <si>
    <t>92 D</t>
  </si>
  <si>
    <t>938 D</t>
  </si>
  <si>
    <t>200 D</t>
  </si>
  <si>
    <t>40 D</t>
  </si>
  <si>
    <t>1576 D</t>
  </si>
  <si>
    <t>376 D</t>
  </si>
  <si>
    <t>2559 D</t>
  </si>
  <si>
    <t>2377 D</t>
  </si>
  <si>
    <t>2283 D</t>
  </si>
  <si>
    <t>2191 D</t>
  </si>
  <si>
    <t>2100 D</t>
  </si>
  <si>
    <t>2010 D</t>
  </si>
  <si>
    <t>1918 D</t>
  </si>
  <si>
    <t>732 D</t>
  </si>
  <si>
    <t>550 D</t>
  </si>
  <si>
    <t>459 D</t>
  </si>
  <si>
    <t>1317 D</t>
  </si>
  <si>
    <t>1408 D</t>
  </si>
  <si>
    <t>1429 D</t>
  </si>
  <si>
    <t>137 D</t>
  </si>
  <si>
    <t>335 D</t>
  </si>
  <si>
    <t>293 D</t>
  </si>
  <si>
    <t>277 D</t>
  </si>
  <si>
    <t>217 D</t>
  </si>
  <si>
    <t>CONTINENTAL TIRE ANDINA S.A.</t>
  </si>
  <si>
    <t>313 D</t>
  </si>
  <si>
    <t>302 D</t>
  </si>
  <si>
    <t>214 D</t>
  </si>
  <si>
    <t>82 D</t>
  </si>
  <si>
    <t>41 D</t>
  </si>
  <si>
    <t>276 D</t>
  </si>
  <si>
    <t>GALARMOBIL S.A.</t>
  </si>
  <si>
    <t>258 D</t>
  </si>
  <si>
    <t>49 D</t>
  </si>
  <si>
    <t>79 D</t>
  </si>
  <si>
    <t>26 D</t>
  </si>
  <si>
    <t>NEGOCIOS AUTOMOTRICES NEOHYUNDAI S.A.</t>
  </si>
  <si>
    <t>178 D</t>
  </si>
  <si>
    <t>60 D</t>
  </si>
  <si>
    <t>269 D</t>
  </si>
  <si>
    <t>102 D</t>
  </si>
  <si>
    <t>135 D</t>
  </si>
  <si>
    <t>FIDEICOMISO TITULARIZACION PROYECTO NUEVO TRANSPORTE GUAYAQUIL</t>
  </si>
  <si>
    <t>1238 D</t>
  </si>
  <si>
    <t>1236 D</t>
  </si>
  <si>
    <t>844 D</t>
  </si>
  <si>
    <t>FIDEICOMISO TITULARIZACION GM HOTEL</t>
  </si>
  <si>
    <t>FIDEICOMISO HOTEL CIUDAD DEL RIO</t>
  </si>
  <si>
    <t>FONDO DE INVERSIÓN COTIZADO PRIME</t>
  </si>
  <si>
    <t>ACCIONES PREFERIDAS</t>
  </si>
  <si>
    <t>HOLCIM ECUADOR S.A.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</si>
  <si>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al mes de Agosto 2025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</si>
  <si>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 - Agosto 2025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</si>
  <si>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Agosto de 2025 - No. 359</t>
    </r>
  </si>
  <si>
    <t>EN AGOSTO DE 2025</t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</si>
  <si>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a Enero - Agosto 2025</t>
    </r>
  </si>
  <si>
    <t>El monto tranzado en la BVG en el mes de Agosto fue de US$ 563,8 millones, mientras que a nivel nacional  el monto negociado fue de US$ 1.353,0 millones
La participación de la BVG en valores efectivos en el monto nacional es del 41.7%
Por tipo de Renta a Nivel Nacional, la renta variable alcanzó US$ 16,5 millones que representa el 1.2% mientras que en renta fija se cerró US$ 1.336,6 millones que representa el 98.8% del total negociado.</t>
  </si>
  <si>
    <t>En  el período Enero-Agosto  de 2025, el monto transado en BVG es de US$ 5406,6 millones mostrando un  crecimiento del 16,2% respecto al mismo período del año 2024.
Las negociaciones por sector de emisión, en papeles del sector privado se negociaron US$ 1993,9 millones que representa el 36,9% del total transado frente a US$ 3412,7 millones en papeles del sector público que tienen una participación del 63,1%. Los papeles del sector privado muestran un incremento del 11,9% respecto al período anterior mientras los papeles emitidos por el sector público presentan un aumento del 19,0%.</t>
  </si>
  <si>
    <t>COMPORTAMIENTO COMPARATIVO ENERO-AGOSTO 2025 VS 2024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</si>
  <si>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Agosto de 2025 - No. 359</t>
    </r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</si>
  <si>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a Enero  - Agosto</t>
    </r>
  </si>
  <si>
    <t>BOLETÍN MENSUAL DE OPERACIONES
AGOSTO 2025</t>
  </si>
  <si>
    <t>344 D</t>
  </si>
  <si>
    <t>284 D</t>
  </si>
  <si>
    <t>157 D</t>
  </si>
  <si>
    <t>147 D</t>
  </si>
  <si>
    <t>BONO ACTA RESOLUTIVA 002-2021</t>
  </si>
  <si>
    <t>1491 D</t>
  </si>
  <si>
    <t>1501 D</t>
  </si>
  <si>
    <t>1450 D</t>
  </si>
  <si>
    <t>1437 D</t>
  </si>
  <si>
    <t>711 D</t>
  </si>
  <si>
    <t>1009 D</t>
  </si>
  <si>
    <t>1495 D</t>
  </si>
  <si>
    <t>635 D</t>
  </si>
  <si>
    <t>2478 D</t>
  </si>
  <si>
    <t>2474 D</t>
  </si>
  <si>
    <t>1752 D</t>
  </si>
  <si>
    <t>1745 D</t>
  </si>
  <si>
    <t>2111 D</t>
  </si>
  <si>
    <t>2462 D</t>
  </si>
  <si>
    <t>1744 D</t>
  </si>
  <si>
    <t>2096 D</t>
  </si>
  <si>
    <t>1947 D</t>
  </si>
  <si>
    <t>1832 D</t>
  </si>
  <si>
    <t>1738 D</t>
  </si>
  <si>
    <t>1958 D</t>
  </si>
  <si>
    <t>1366 D</t>
  </si>
  <si>
    <t>1584 D</t>
  </si>
  <si>
    <t>2320 D</t>
  </si>
  <si>
    <t>1737 D</t>
  </si>
  <si>
    <t>1386 D</t>
  </si>
  <si>
    <t>1379 D</t>
  </si>
  <si>
    <t>1378 D</t>
  </si>
  <si>
    <t>1736 D</t>
  </si>
  <si>
    <t>1733 D</t>
  </si>
  <si>
    <t>2099 D</t>
  </si>
  <si>
    <t>2477 D</t>
  </si>
  <si>
    <t>2463 D</t>
  </si>
  <si>
    <t>1021 D</t>
  </si>
  <si>
    <t>2842 D</t>
  </si>
  <si>
    <t>1373 D</t>
  </si>
  <si>
    <t>2828 D</t>
  </si>
  <si>
    <t>1368 D</t>
  </si>
  <si>
    <t>1374 D</t>
  </si>
  <si>
    <t>1591 D</t>
  </si>
  <si>
    <t>1586 D</t>
  </si>
  <si>
    <t>1551 D</t>
  </si>
  <si>
    <t>1218 D</t>
  </si>
  <si>
    <t>1023 D</t>
  </si>
  <si>
    <t>1016 D</t>
  </si>
  <si>
    <t>1022 D</t>
  </si>
  <si>
    <t>642 D</t>
  </si>
  <si>
    <t>375 D</t>
  </si>
  <si>
    <t>1364 D</t>
  </si>
  <si>
    <t>1729 D</t>
  </si>
  <si>
    <t>606 D</t>
  </si>
  <si>
    <t>634 D</t>
  </si>
  <si>
    <t>1000 D</t>
  </si>
  <si>
    <t>972 D</t>
  </si>
  <si>
    <t>1334 D</t>
  </si>
  <si>
    <t>1730 D</t>
  </si>
  <si>
    <t>412 D</t>
  </si>
  <si>
    <t>1224 D</t>
  </si>
  <si>
    <t>1215 D</t>
  </si>
  <si>
    <t>1751 D</t>
  </si>
  <si>
    <t>1701 D</t>
  </si>
  <si>
    <t>1700 D</t>
  </si>
  <si>
    <t>1693 D</t>
  </si>
  <si>
    <t>1679 D</t>
  </si>
  <si>
    <t>1689 D</t>
  </si>
  <si>
    <t>959 D</t>
  </si>
  <si>
    <t>971 D</t>
  </si>
  <si>
    <t>958 D</t>
  </si>
  <si>
    <t>953 D</t>
  </si>
  <si>
    <t>1034 D</t>
  </si>
  <si>
    <t>960 D</t>
  </si>
  <si>
    <t>228 D</t>
  </si>
  <si>
    <t>1011 D</t>
  </si>
  <si>
    <t>977 D</t>
  </si>
  <si>
    <t>963 D</t>
  </si>
  <si>
    <t>2542 D</t>
  </si>
  <si>
    <t>2555 D</t>
  </si>
  <si>
    <t>2551 D</t>
  </si>
  <si>
    <t>3644 D</t>
  </si>
  <si>
    <t>2833 D</t>
  </si>
  <si>
    <t>3265 D</t>
  </si>
  <si>
    <t>2548 D</t>
  </si>
  <si>
    <t>2922 D</t>
  </si>
  <si>
    <t>2917 D</t>
  </si>
  <si>
    <t>2911 D</t>
  </si>
  <si>
    <t>2550 D</t>
  </si>
  <si>
    <t>1720 D</t>
  </si>
  <si>
    <t>2549 D</t>
  </si>
  <si>
    <t>1817 D</t>
  </si>
  <si>
    <t>2189 D</t>
  </si>
  <si>
    <t>2185 D</t>
  </si>
  <si>
    <t>2176 D</t>
  </si>
  <si>
    <t>2175 D</t>
  </si>
  <si>
    <t>2171 D</t>
  </si>
  <si>
    <t>2545 D</t>
  </si>
  <si>
    <t>2536 D</t>
  </si>
  <si>
    <t>2102 D</t>
  </si>
  <si>
    <t>1718 D</t>
  </si>
  <si>
    <t>2083 D</t>
  </si>
  <si>
    <t>1705 D</t>
  </si>
  <si>
    <t>2177 D</t>
  </si>
  <si>
    <t>2170 D</t>
  </si>
  <si>
    <t>1725 D</t>
  </si>
  <si>
    <t>1719 D</t>
  </si>
  <si>
    <t>1713 D</t>
  </si>
  <si>
    <t>1707 D</t>
  </si>
  <si>
    <t>1706 D</t>
  </si>
  <si>
    <t>715 D</t>
  </si>
  <si>
    <t>2534 D</t>
  </si>
  <si>
    <t>1075 D</t>
  </si>
  <si>
    <t>1354 D</t>
  </si>
  <si>
    <t>1341 D</t>
  </si>
  <si>
    <t>BONO DEL ESTADO CDF-RES-2024-0004 JUBILADO</t>
  </si>
  <si>
    <t>2666 D</t>
  </si>
  <si>
    <t>3028 D</t>
  </si>
  <si>
    <t>3066 D</t>
  </si>
  <si>
    <t>2149 D</t>
  </si>
  <si>
    <t>2304 D</t>
  </si>
  <si>
    <t>3026 D</t>
  </si>
  <si>
    <t>2313 D</t>
  </si>
  <si>
    <t>2156 D</t>
  </si>
  <si>
    <t>2691 D</t>
  </si>
  <si>
    <t>2215 D</t>
  </si>
  <si>
    <t>3013 D</t>
  </si>
  <si>
    <t>1966 D</t>
  </si>
  <si>
    <t>2546 D</t>
  </si>
  <si>
    <t>2287 D</t>
  </si>
  <si>
    <t>2518 D</t>
  </si>
  <si>
    <t>3011 D</t>
  </si>
  <si>
    <t>3019 D</t>
  </si>
  <si>
    <t>3018 D</t>
  </si>
  <si>
    <t>2312 D</t>
  </si>
  <si>
    <t>2308 D</t>
  </si>
  <si>
    <t>1946 D</t>
  </si>
  <si>
    <t>2293 D</t>
  </si>
  <si>
    <t>2289 D</t>
  </si>
  <si>
    <t>2212 D</t>
  </si>
  <si>
    <t>2519 D</t>
  </si>
  <si>
    <t>2150 D</t>
  </si>
  <si>
    <t>1849 D</t>
  </si>
  <si>
    <t>2867 D</t>
  </si>
  <si>
    <t>1552 D</t>
  </si>
  <si>
    <t>1796 D</t>
  </si>
  <si>
    <t>1930 D</t>
  </si>
  <si>
    <t>1603 D</t>
  </si>
  <si>
    <t>1596 D</t>
  </si>
  <si>
    <t>1594 D</t>
  </si>
  <si>
    <t>1543 D</t>
  </si>
  <si>
    <t>1602 D</t>
  </si>
  <si>
    <t>1588 D</t>
  </si>
  <si>
    <t>1550 D</t>
  </si>
  <si>
    <t>1397 D</t>
  </si>
  <si>
    <t>1595 D</t>
  </si>
  <si>
    <t>1590 D</t>
  </si>
  <si>
    <t>1583 D</t>
  </si>
  <si>
    <t>1581 D</t>
  </si>
  <si>
    <t>1575 D</t>
  </si>
  <si>
    <t>1539 D</t>
  </si>
  <si>
    <t>1538 D</t>
  </si>
  <si>
    <t>1530 D</t>
  </si>
  <si>
    <t>1407 D</t>
  </si>
  <si>
    <t>1467 D</t>
  </si>
  <si>
    <t>1193 D</t>
  </si>
  <si>
    <t>1394 D</t>
  </si>
  <si>
    <t>1393 D</t>
  </si>
  <si>
    <t>1390 D</t>
  </si>
  <si>
    <t>1384 D</t>
  </si>
  <si>
    <t>1239 D</t>
  </si>
  <si>
    <t>1032 D</t>
  </si>
  <si>
    <t>852 D</t>
  </si>
  <si>
    <t>709 D</t>
  </si>
  <si>
    <t>699 D</t>
  </si>
  <si>
    <t>747 D</t>
  </si>
  <si>
    <t>688 D</t>
  </si>
  <si>
    <t>503 D</t>
  </si>
  <si>
    <t>1532 D</t>
  </si>
  <si>
    <t>1766 D</t>
  </si>
  <si>
    <t>1194 D</t>
  </si>
  <si>
    <t>1209 D</t>
  </si>
  <si>
    <t>BONO DEL ESTADOCDF-RES-2024-0004</t>
  </si>
  <si>
    <t>3436 D</t>
  </si>
  <si>
    <t>607 D</t>
  </si>
  <si>
    <t>574 D</t>
  </si>
  <si>
    <t>612 D</t>
  </si>
  <si>
    <t>587 D</t>
  </si>
  <si>
    <t>586 D</t>
  </si>
  <si>
    <t>629 D</t>
  </si>
  <si>
    <t>628 D</t>
  </si>
  <si>
    <t>188 D</t>
  </si>
  <si>
    <t>1308 D</t>
  </si>
  <si>
    <t>925 D</t>
  </si>
  <si>
    <t>1295 D</t>
  </si>
  <si>
    <t>2887 D</t>
  </si>
  <si>
    <t>2532 D</t>
  </si>
  <si>
    <t>1899 D</t>
  </si>
  <si>
    <t>1534 D</t>
  </si>
  <si>
    <t>1535 D</t>
  </si>
  <si>
    <t>1525 D</t>
  </si>
  <si>
    <t>1425 D</t>
  </si>
  <si>
    <t>1419 D</t>
  </si>
  <si>
    <t>1522 D</t>
  </si>
  <si>
    <t>1521 D</t>
  </si>
  <si>
    <t>1520 D</t>
  </si>
  <si>
    <t>1515 D</t>
  </si>
  <si>
    <t>1512 D</t>
  </si>
  <si>
    <t>1418 D</t>
  </si>
  <si>
    <t>1414 D</t>
  </si>
  <si>
    <t>1405 D</t>
  </si>
  <si>
    <t>1169 D</t>
  </si>
  <si>
    <t>1162 D</t>
  </si>
  <si>
    <t>1041 D</t>
  </si>
  <si>
    <t>803 D</t>
  </si>
  <si>
    <t>1514 D</t>
  </si>
  <si>
    <t>1404 D</t>
  </si>
  <si>
    <t>781 D</t>
  </si>
  <si>
    <t>1040 D</t>
  </si>
  <si>
    <t>192 D</t>
  </si>
  <si>
    <t>BANCO COOPNACIONAL S.A.</t>
  </si>
  <si>
    <t>56 D</t>
  </si>
  <si>
    <t>96 D</t>
  </si>
  <si>
    <t>123 D</t>
  </si>
  <si>
    <t>196 D</t>
  </si>
  <si>
    <t>109 D</t>
  </si>
  <si>
    <t>303 D</t>
  </si>
  <si>
    <t>154 D</t>
  </si>
  <si>
    <t>131 D</t>
  </si>
  <si>
    <t>27 D</t>
  </si>
  <si>
    <t>150 D</t>
  </si>
  <si>
    <t>58 D</t>
  </si>
  <si>
    <t>209 D</t>
  </si>
  <si>
    <t>108 D</t>
  </si>
  <si>
    <t>BANCO VISIONFUND ECUADOR S.A.</t>
  </si>
  <si>
    <t>COOPERATIVA DE AHORRO Y CREDITO ANDALUCIA LTDA.</t>
  </si>
  <si>
    <t>735 D</t>
  </si>
  <si>
    <t>CERTIFICADO DE AHORRO</t>
  </si>
  <si>
    <t>ASOCIACION MUTUALISTA DE AHORRO Y CREDITO PARA LA VIVIENDA PICHINCHA</t>
  </si>
  <si>
    <t>98 D</t>
  </si>
  <si>
    <t>107 D</t>
  </si>
  <si>
    <t>351 D</t>
  </si>
  <si>
    <t>38 D</t>
  </si>
  <si>
    <t>AINSA S.A</t>
  </si>
  <si>
    <t>1081 D</t>
  </si>
  <si>
    <t>1078 D</t>
  </si>
  <si>
    <t>1069 D</t>
  </si>
  <si>
    <t>ASERTIA COMERCIAL S.A</t>
  </si>
  <si>
    <t>CARRO SEGURO CARSEG S.A.</t>
  </si>
  <si>
    <t>425 D</t>
  </si>
  <si>
    <t>426 D</t>
  </si>
  <si>
    <t>398 D</t>
  </si>
  <si>
    <t>452 D</t>
  </si>
  <si>
    <t>481 D</t>
  </si>
  <si>
    <t>517 D</t>
  </si>
  <si>
    <t>518 D</t>
  </si>
  <si>
    <t>542 D</t>
  </si>
  <si>
    <t>543 D</t>
  </si>
  <si>
    <t>579 D</t>
  </si>
  <si>
    <t>602 D</t>
  </si>
  <si>
    <t>608 D</t>
  </si>
  <si>
    <t>638 D</t>
  </si>
  <si>
    <t>671 D</t>
  </si>
  <si>
    <t>CORPETROLSA S.A</t>
  </si>
  <si>
    <t>942 D</t>
  </si>
  <si>
    <t>CORPORACION ECUATORIANA DE ALUMINIO S.A. CEDAL</t>
  </si>
  <si>
    <t>726 D</t>
  </si>
  <si>
    <t>2541 D</t>
  </si>
  <si>
    <t>DISTRIBUIDORA FARMACEUTICA ECUATORIANA DIFARE S.A.</t>
  </si>
  <si>
    <t>223 D</t>
  </si>
  <si>
    <t>DREAMPACK ECUADOR S.A.</t>
  </si>
  <si>
    <t>1225 D</t>
  </si>
  <si>
    <t>1456 D</t>
  </si>
  <si>
    <t>1455 D</t>
  </si>
  <si>
    <t>983 D</t>
  </si>
  <si>
    <t>843 D</t>
  </si>
  <si>
    <t>841 D</t>
  </si>
  <si>
    <t>833 D</t>
  </si>
  <si>
    <t>1047 D</t>
  </si>
  <si>
    <t>863 D</t>
  </si>
  <si>
    <t>1816 D</t>
  </si>
  <si>
    <t>1813 D</t>
  </si>
  <si>
    <t>1098 D</t>
  </si>
  <si>
    <t>1380 D</t>
  </si>
  <si>
    <t>INDUSTRIAS OMEGA C.A.</t>
  </si>
  <si>
    <t>2557 D</t>
  </si>
  <si>
    <t>1274 D</t>
  </si>
  <si>
    <t>880 D</t>
  </si>
  <si>
    <t>693 D</t>
  </si>
  <si>
    <t>487 D</t>
  </si>
  <si>
    <t>525 D</t>
  </si>
  <si>
    <t>1019 D</t>
  </si>
  <si>
    <t>853 D</t>
  </si>
  <si>
    <t>PRODUCTOS DEL AGRO SYLVIA MARIA S.A. AGROSYLMA</t>
  </si>
  <si>
    <t>746 D</t>
  </si>
  <si>
    <t>428 D</t>
  </si>
  <si>
    <t>617 D</t>
  </si>
  <si>
    <t>625 D</t>
  </si>
  <si>
    <t>1349 D</t>
  </si>
  <si>
    <t>913 D</t>
  </si>
  <si>
    <t>901 D</t>
  </si>
  <si>
    <t>986 D</t>
  </si>
  <si>
    <t>577 D</t>
  </si>
  <si>
    <t>2269 D</t>
  </si>
  <si>
    <t>TIENDAS INDUSTRIALES ASOCIADAS TIA S.A.</t>
  </si>
  <si>
    <t>1783 D</t>
  </si>
  <si>
    <t>1776 D</t>
  </si>
  <si>
    <t>3373 D</t>
  </si>
  <si>
    <t>3358 D</t>
  </si>
  <si>
    <t>TUVAL S.A.</t>
  </si>
  <si>
    <t>1815 D</t>
  </si>
  <si>
    <t>OBLIGACIONES CONV.EN ACCIONES</t>
  </si>
  <si>
    <t>1223 D</t>
  </si>
  <si>
    <t>466 D</t>
  </si>
  <si>
    <t>854 D</t>
  </si>
  <si>
    <t>10 D</t>
  </si>
  <si>
    <t>COMPUTADORES Y EQUIPOS COMPUEQUIP DOS S.A.</t>
  </si>
  <si>
    <t>808 D</t>
  </si>
  <si>
    <t>992 D</t>
  </si>
  <si>
    <t>CULTIVO Y EXPORTACIÓN ACUÍCOLA CEAEXPORT S.A.</t>
  </si>
  <si>
    <t>1554 D</t>
  </si>
  <si>
    <t>1190 D</t>
  </si>
  <si>
    <t>1004 D</t>
  </si>
  <si>
    <t>822 D</t>
  </si>
  <si>
    <t>DIMOLFIN S.A.</t>
  </si>
  <si>
    <t>1147 D</t>
  </si>
  <si>
    <t>1361 D</t>
  </si>
  <si>
    <t>1279 D</t>
  </si>
  <si>
    <t>1275 D</t>
  </si>
  <si>
    <t>1273 D</t>
  </si>
  <si>
    <t>1187 D</t>
  </si>
  <si>
    <t>1183 D</t>
  </si>
  <si>
    <t>997 D</t>
  </si>
  <si>
    <t>909 D</t>
  </si>
  <si>
    <t>906 D</t>
  </si>
  <si>
    <t>815 D</t>
  </si>
  <si>
    <t>731 D</t>
  </si>
  <si>
    <t>727 D</t>
  </si>
  <si>
    <t>725 D</t>
  </si>
  <si>
    <t>724 D</t>
  </si>
  <si>
    <t>791 D</t>
  </si>
  <si>
    <t>633 D</t>
  </si>
  <si>
    <t>545 D</t>
  </si>
  <si>
    <t>879 D</t>
  </si>
  <si>
    <t>458 D</t>
  </si>
  <si>
    <t>454 D</t>
  </si>
  <si>
    <t>451 D</t>
  </si>
  <si>
    <t>140 D</t>
  </si>
  <si>
    <t>87 D</t>
  </si>
  <si>
    <t>48 D</t>
  </si>
  <si>
    <t>610 D</t>
  </si>
  <si>
    <t>793 D</t>
  </si>
  <si>
    <t>886 D</t>
  </si>
  <si>
    <t>887 D</t>
  </si>
  <si>
    <t>136 D</t>
  </si>
  <si>
    <t>2465 D</t>
  </si>
  <si>
    <t>2464 D</t>
  </si>
  <si>
    <t>2376 D</t>
  </si>
  <si>
    <t>2282 D</t>
  </si>
  <si>
    <t>2190 D</t>
  </si>
  <si>
    <t>2098 D</t>
  </si>
  <si>
    <t>2009 D</t>
  </si>
  <si>
    <t>1917 D</t>
  </si>
  <si>
    <t>1734 D</t>
  </si>
  <si>
    <t>1644 D</t>
  </si>
  <si>
    <t>1145 D</t>
  </si>
  <si>
    <t>1600 D</t>
  </si>
  <si>
    <t>521 D</t>
  </si>
  <si>
    <t>1722 D</t>
  </si>
  <si>
    <t>1615 D</t>
  </si>
  <si>
    <t>1540 D</t>
  </si>
  <si>
    <t>1523 D</t>
  </si>
  <si>
    <t>1448 D</t>
  </si>
  <si>
    <t>1340 D</t>
  </si>
  <si>
    <t>1267 D</t>
  </si>
  <si>
    <t>1175 D</t>
  </si>
  <si>
    <t>1158 D</t>
  </si>
  <si>
    <t>976 D</t>
  </si>
  <si>
    <t>811 D</t>
  </si>
  <si>
    <t>794 D</t>
  </si>
  <si>
    <t>717 D</t>
  </si>
  <si>
    <t>700 D</t>
  </si>
  <si>
    <t>538 D</t>
  </si>
  <si>
    <t>444 D</t>
  </si>
  <si>
    <t>427 D</t>
  </si>
  <si>
    <t>352 D</t>
  </si>
  <si>
    <t>261 D</t>
  </si>
  <si>
    <t>171 D</t>
  </si>
  <si>
    <t>1099 D</t>
  </si>
  <si>
    <t>1191 D</t>
  </si>
  <si>
    <t>1555 D</t>
  </si>
  <si>
    <t>733 D</t>
  </si>
  <si>
    <t>825 D</t>
  </si>
  <si>
    <t>917 D</t>
  </si>
  <si>
    <t>2533 D</t>
  </si>
  <si>
    <t>2527 D</t>
  </si>
  <si>
    <t>2442 D</t>
  </si>
  <si>
    <t>2436 D</t>
  </si>
  <si>
    <t>2351 D</t>
  </si>
  <si>
    <t>2257 D</t>
  </si>
  <si>
    <t>2251 D</t>
  </si>
  <si>
    <t>2165 D</t>
  </si>
  <si>
    <t>2159 D</t>
  </si>
  <si>
    <t>2074 D</t>
  </si>
  <si>
    <t>2068 D</t>
  </si>
  <si>
    <t>1978 D</t>
  </si>
  <si>
    <t>1892 D</t>
  </si>
  <si>
    <t>1886 D</t>
  </si>
  <si>
    <t>1800 D</t>
  </si>
  <si>
    <t>1794 D</t>
  </si>
  <si>
    <t>1709 D</t>
  </si>
  <si>
    <t>1703 D</t>
  </si>
  <si>
    <t>1619 D</t>
  </si>
  <si>
    <t>1613 D</t>
  </si>
  <si>
    <t>1527 D</t>
  </si>
  <si>
    <t>1344 D</t>
  </si>
  <si>
    <t>1338 D</t>
  </si>
  <si>
    <t>1254 D</t>
  </si>
  <si>
    <t>1248 D</t>
  </si>
  <si>
    <t>1156 D</t>
  </si>
  <si>
    <t>979 D</t>
  </si>
  <si>
    <t>888 D</t>
  </si>
  <si>
    <t>882 D</t>
  </si>
  <si>
    <t>797 D</t>
  </si>
  <si>
    <t>706 D</t>
  </si>
  <si>
    <t>524 D</t>
  </si>
  <si>
    <t>433 D</t>
  </si>
  <si>
    <t>339 D</t>
  </si>
  <si>
    <t>333 D</t>
  </si>
  <si>
    <t>248 D</t>
  </si>
  <si>
    <t>242 D</t>
  </si>
  <si>
    <t>66 D</t>
  </si>
  <si>
    <t>1214 D</t>
  </si>
  <si>
    <t>1296 D</t>
  </si>
  <si>
    <t>1387 D</t>
  </si>
  <si>
    <t>1226 D</t>
  </si>
  <si>
    <t>1316 D</t>
  </si>
  <si>
    <t>729 D</t>
  </si>
  <si>
    <t>916 D</t>
  </si>
  <si>
    <t>1721 D</t>
  </si>
  <si>
    <t>1356 D</t>
  </si>
  <si>
    <t>1083 D</t>
  </si>
  <si>
    <t>810 D</t>
  </si>
  <si>
    <t>719 D</t>
  </si>
  <si>
    <t>537 D</t>
  </si>
  <si>
    <t>446 D</t>
  </si>
  <si>
    <t>260 D</t>
  </si>
  <si>
    <t>ACERÍA DEL ECUADOR C.A. ADELCA</t>
  </si>
  <si>
    <t>165 D</t>
  </si>
  <si>
    <t>122 D</t>
  </si>
  <si>
    <t>117 D</t>
  </si>
  <si>
    <t>354 D</t>
  </si>
  <si>
    <t>330 D</t>
  </si>
  <si>
    <t>287 D</t>
  </si>
  <si>
    <t>282 D</t>
  </si>
  <si>
    <t>281 D</t>
  </si>
  <si>
    <t>275 D</t>
  </si>
  <si>
    <t>220 D</t>
  </si>
  <si>
    <t>245 D</t>
  </si>
  <si>
    <t>129 D</t>
  </si>
  <si>
    <t>68 D</t>
  </si>
  <si>
    <t>53 D</t>
  </si>
  <si>
    <t>45 D</t>
  </si>
  <si>
    <t>18 D</t>
  </si>
  <si>
    <t>3 D</t>
  </si>
  <si>
    <t>350 D</t>
  </si>
  <si>
    <t>5 D</t>
  </si>
  <si>
    <t>254 D</t>
  </si>
  <si>
    <t>INTEROC S.A.</t>
  </si>
  <si>
    <t>310 D</t>
  </si>
  <si>
    <t>286 D</t>
  </si>
  <si>
    <t>164 D</t>
  </si>
  <si>
    <t>124 D</t>
  </si>
  <si>
    <t>POFIDEL S.A.</t>
  </si>
  <si>
    <t>104 D</t>
  </si>
  <si>
    <t>39 D</t>
  </si>
  <si>
    <t>195 D</t>
  </si>
  <si>
    <t>251 D</t>
  </si>
  <si>
    <t>197 D</t>
  </si>
  <si>
    <t>341 D</t>
  </si>
  <si>
    <t>340 D</t>
  </si>
  <si>
    <t>21 D</t>
  </si>
  <si>
    <t>FIDEICOMISO DE TITULARIZACIÓN DE CARTERA RETAILER 2</t>
  </si>
  <si>
    <t>928 D</t>
  </si>
  <si>
    <t>FIDEICOMISO DE TITULARIZACIÓN PRIMERA EMISIÓN DE FLUJOS FUTUROS LACOSTA COUNTRY CLUB</t>
  </si>
  <si>
    <t>FIDEICOMISO TERCERA TITULARIZACIÓN DE RETAIL CARTIMEX</t>
  </si>
  <si>
    <t>1217 D</t>
  </si>
  <si>
    <t>FIDEICOMISO TITULARIZACIÓN CARTERA CREDITO RETAIL II</t>
  </si>
  <si>
    <t>148 D</t>
  </si>
  <si>
    <t>149 D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</si>
  <si>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Agosto de 2025  Hasta: 31 de Agosto de 2025</t>
    </r>
  </si>
  <si>
    <t>CUOTAS Y VALORES  DE PARTICIPACIÓN - CERTIFICADOS DE APORTAION</t>
  </si>
  <si>
    <t>MUTUALISTA DE AHORRO Y CREDITO PARA LA VIVIENDA PICHINCHA</t>
  </si>
  <si>
    <t>FONDO DE INVERSIÓN COTIZADO FIDUCIA ETF</t>
  </si>
  <si>
    <t>CERTIFICADOS DE APORTACION</t>
  </si>
  <si>
    <t>CONJUNTO CLINICO NACIONAL CONCLINA S.A.</t>
  </si>
  <si>
    <t>EDUCACION Y FUTURO TEKAFUTURO S.A</t>
  </si>
  <si>
    <t>SOCIEDAD AGRICOLA E INDUSTRIAL SAN CARLOS S.A.</t>
  </si>
  <si>
    <t>BIENES RAÍCES E INVERSIONES DE CAPITAL BRIKAPITAL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</si>
</sst>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0.0000"/>
    <numFmt numFmtId="173" formatCode="_ [$$-300A]* #,##0.00_ ;_ [$$-300A]* \-#,##0.00_ ;_ [$$-300A]* &quot;-&quot;??_ ;_ @_ "/>
    <numFmt numFmtId="175" formatCode="#,##0.000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color rgb="FFFF000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theme="0"/>
      <name val="Segoe UI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9"/>
      <color rgb="FFFF0000"/>
      <name val="Arial"/>
      <family val="2"/>
    </font>
    <font>
      <sz val="8"/>
      <color rgb="FFFF0000"/>
      <name val="Poppins"/>
      <family val="3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name val="Poppins"/>
      <family val="3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Segoe UI"/>
      <family val="2"/>
    </font>
    <font>
      <sz val="22"/>
      <name val="Poppins"/>
    </font>
    <font>
      <sz val="10"/>
      <color theme="0"/>
      <name val="Arial"/>
      <family val="2"/>
    </font>
    <font>
      <sz val="9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5" fillId="0" borderId="0"/>
  </cellStyleXfs>
  <cellXfs count="483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0" fillId="0" borderId="0" xfId="1" applyNumberFormat="1" applyFont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8" fillId="0" borderId="1" xfId="1" applyFont="1" applyBorder="1" applyAlignment="1">
      <alignment horizontal="centerContinuous" vertical="center"/>
    </xf>
    <xf numFmtId="0" fontId="8" fillId="0" borderId="1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10" fontId="11" fillId="0" borderId="0" xfId="3" applyNumberFormat="1" applyFont="1" applyBorder="1" applyAlignment="1">
      <alignment horizontal="center" vertical="center"/>
    </xf>
    <xf numFmtId="167" fontId="8" fillId="0" borderId="0" xfId="3" applyNumberFormat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" fontId="8" fillId="0" borderId="0" xfId="1" applyNumberFormat="1" applyFont="1" applyAlignment="1">
      <alignment vertical="center"/>
    </xf>
    <xf numFmtId="3" fontId="8" fillId="0" borderId="0" xfId="1" applyNumberFormat="1" applyFont="1" applyAlignment="1">
      <alignment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right" vertical="center" indent="2"/>
    </xf>
    <xf numFmtId="3" fontId="29" fillId="2" borderId="0" xfId="1" applyNumberFormat="1" applyFont="1" applyFill="1" applyAlignment="1">
      <alignment horizontal="right" vertical="center" indent="3"/>
    </xf>
    <xf numFmtId="3" fontId="29" fillId="2" borderId="0" xfId="3" applyNumberFormat="1" applyFont="1" applyFill="1" applyBorder="1" applyAlignment="1">
      <alignment horizontal="right" vertical="center" indent="3"/>
    </xf>
    <xf numFmtId="3" fontId="29" fillId="2" borderId="0" xfId="2" applyNumberFormat="1" applyFont="1" applyFill="1" applyBorder="1" applyAlignment="1">
      <alignment horizontal="right" vertical="center" indent="3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51" fillId="0" borderId="0" xfId="1" applyFont="1"/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41" fillId="5" borderId="1" xfId="1" applyFont="1" applyFill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6" fillId="3" borderId="0" xfId="4338" applyNumberFormat="1" applyFont="1" applyFill="1" applyAlignment="1">
      <alignment vertical="center"/>
    </xf>
    <xf numFmtId="1" fontId="56" fillId="3" borderId="0" xfId="4338" applyNumberFormat="1" applyFont="1" applyFill="1" applyAlignment="1">
      <alignment horizontal="right" vertical="center"/>
    </xf>
    <xf numFmtId="1" fontId="56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59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61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4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5" fillId="0" borderId="0" xfId="4337" applyFont="1" applyAlignment="1">
      <alignment vertical="center"/>
    </xf>
    <xf numFmtId="0" fontId="55" fillId="0" borderId="0" xfId="7" applyFont="1" applyAlignment="1">
      <alignment vertical="center"/>
    </xf>
    <xf numFmtId="0" fontId="56" fillId="6" borderId="1" xfId="7" applyFont="1" applyFill="1" applyBorder="1" applyAlignment="1">
      <alignment vertical="center"/>
    </xf>
    <xf numFmtId="0" fontId="56" fillId="6" borderId="0" xfId="7" applyFont="1" applyFill="1" applyAlignment="1">
      <alignment vertical="center"/>
    </xf>
    <xf numFmtId="0" fontId="56" fillId="6" borderId="0" xfId="7" applyFont="1" applyFill="1" applyAlignment="1">
      <alignment horizontal="center" vertical="center"/>
    </xf>
    <xf numFmtId="3" fontId="56" fillId="6" borderId="0" xfId="7" applyNumberFormat="1" applyFont="1" applyFill="1" applyAlignment="1">
      <alignment vertical="center"/>
    </xf>
    <xf numFmtId="4" fontId="56" fillId="6" borderId="0" xfId="7" applyNumberFormat="1" applyFont="1" applyFill="1" applyAlignment="1">
      <alignment vertical="center"/>
    </xf>
    <xf numFmtId="3" fontId="56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6" fillId="6" borderId="3" xfId="7" applyFont="1" applyFill="1" applyBorder="1" applyAlignment="1">
      <alignment vertical="center"/>
    </xf>
    <xf numFmtId="0" fontId="56" fillId="6" borderId="4" xfId="7" applyFont="1" applyFill="1" applyBorder="1" applyAlignment="1">
      <alignment vertical="center"/>
    </xf>
    <xf numFmtId="0" fontId="56" fillId="6" borderId="4" xfId="7" applyFont="1" applyFill="1" applyBorder="1" applyAlignment="1">
      <alignment horizontal="center" vertical="center"/>
    </xf>
    <xf numFmtId="3" fontId="56" fillId="6" borderId="4" xfId="7" applyNumberFormat="1" applyFont="1" applyFill="1" applyBorder="1" applyAlignment="1">
      <alignment vertical="center"/>
    </xf>
    <xf numFmtId="4" fontId="56" fillId="6" borderId="4" xfId="7" applyNumberFormat="1" applyFont="1" applyFill="1" applyBorder="1" applyAlignment="1">
      <alignment vertical="center"/>
    </xf>
    <xf numFmtId="3" fontId="56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0" fontId="58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3" fontId="5" fillId="0" borderId="0" xfId="4334" applyNumberFormat="1" applyFont="1" applyAlignment="1">
      <alignment vertical="center"/>
    </xf>
    <xf numFmtId="0" fontId="62" fillId="0" borderId="0" xfId="1" applyFont="1"/>
    <xf numFmtId="0" fontId="63" fillId="2" borderId="0" xfId="1" applyFont="1" applyFill="1" applyAlignment="1">
      <alignment horizontal="left"/>
    </xf>
    <xf numFmtId="166" fontId="62" fillId="2" borderId="0" xfId="5" applyNumberFormat="1" applyFont="1" applyFill="1" applyAlignment="1">
      <alignment horizontal="right"/>
    </xf>
    <xf numFmtId="10" fontId="62" fillId="0" borderId="0" xfId="3" applyNumberFormat="1" applyFont="1"/>
    <xf numFmtId="0" fontId="62" fillId="2" borderId="0" xfId="1" applyFont="1" applyFill="1"/>
    <xf numFmtId="3" fontId="62" fillId="2" borderId="0" xfId="1" applyNumberFormat="1" applyFont="1" applyFill="1" applyAlignment="1">
      <alignment horizontal="right"/>
    </xf>
    <xf numFmtId="9" fontId="62" fillId="0" borderId="0" xfId="1" applyNumberFormat="1" applyFont="1"/>
    <xf numFmtId="0" fontId="62" fillId="2" borderId="0" xfId="1" applyFont="1" applyFill="1" applyAlignment="1">
      <alignment horizontal="right"/>
    </xf>
    <xf numFmtId="166" fontId="62" fillId="2" borderId="0" xfId="5" applyNumberFormat="1" applyFont="1" applyFill="1"/>
    <xf numFmtId="3" fontId="62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4" fillId="3" borderId="10" xfId="3" applyNumberFormat="1" applyFont="1" applyFill="1" applyBorder="1" applyAlignment="1">
      <alignment horizontal="center" vertical="center" wrapText="1"/>
    </xf>
    <xf numFmtId="173" fontId="6" fillId="0" borderId="0" xfId="1" applyNumberFormat="1" applyFont="1"/>
    <xf numFmtId="0" fontId="33" fillId="0" borderId="0" xfId="7" applyFont="1" applyAlignment="1">
      <alignment horizontal="center" vertical="center"/>
    </xf>
    <xf numFmtId="3" fontId="13" fillId="0" borderId="0" xfId="7" applyNumberFormat="1" applyFont="1" applyAlignment="1">
      <alignment vertical="center"/>
    </xf>
    <xf numFmtId="3" fontId="54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67" fillId="0" borderId="0" xfId="6" applyFont="1" applyAlignment="1">
      <alignment horizontal="left" vertical="center"/>
    </xf>
    <xf numFmtId="0" fontId="68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70" fillId="0" borderId="18" xfId="6" applyFont="1" applyBorder="1" applyAlignment="1">
      <alignment vertical="center"/>
    </xf>
    <xf numFmtId="0" fontId="70" fillId="0" borderId="18" xfId="6" applyFont="1" applyBorder="1" applyAlignment="1">
      <alignment horizontal="left" vertical="center"/>
    </xf>
    <xf numFmtId="4" fontId="70" fillId="0" borderId="18" xfId="6" applyNumberFormat="1" applyFont="1" applyBorder="1" applyAlignment="1">
      <alignment horizontal="right" vertical="center"/>
    </xf>
    <xf numFmtId="10" fontId="70" fillId="0" borderId="18" xfId="6" applyNumberFormat="1" applyFont="1" applyBorder="1" applyAlignment="1">
      <alignment horizontal="right" vertical="center"/>
    </xf>
    <xf numFmtId="3" fontId="70" fillId="0" borderId="18" xfId="6" applyNumberFormat="1" applyFont="1" applyBorder="1" applyAlignment="1">
      <alignment horizontal="center" vertical="center"/>
    </xf>
    <xf numFmtId="0" fontId="71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2" fillId="0" borderId="0" xfId="6" applyNumberFormat="1" applyFont="1" applyAlignment="1">
      <alignment horizontal="right" vertical="center"/>
    </xf>
    <xf numFmtId="10" fontId="72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3" fillId="0" borderId="0" xfId="6" applyFont="1" applyAlignment="1">
      <alignment vertical="center"/>
    </xf>
    <xf numFmtId="0" fontId="74" fillId="0" borderId="0" xfId="6" applyFont="1" applyAlignment="1">
      <alignment vertical="center"/>
    </xf>
    <xf numFmtId="0" fontId="74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75" fillId="0" borderId="0" xfId="1" applyFont="1" applyAlignment="1">
      <alignment horizontal="left" vertical="center"/>
    </xf>
    <xf numFmtId="10" fontId="64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76" fillId="0" borderId="0" xfId="1" applyFont="1"/>
    <xf numFmtId="0" fontId="77" fillId="0" borderId="0" xfId="1" applyFont="1"/>
    <xf numFmtId="0" fontId="77" fillId="2" borderId="0" xfId="1" applyFont="1" applyFill="1"/>
    <xf numFmtId="0" fontId="77" fillId="2" borderId="0" xfId="1" applyFont="1" applyFill="1" applyAlignment="1">
      <alignment horizontal="right"/>
    </xf>
    <xf numFmtId="0" fontId="78" fillId="2" borderId="0" xfId="1" applyFont="1" applyFill="1" applyAlignment="1">
      <alignment horizontal="left"/>
    </xf>
    <xf numFmtId="166" fontId="77" fillId="2" borderId="0" xfId="5" applyNumberFormat="1" applyFont="1" applyFill="1" applyAlignment="1">
      <alignment horizontal="right"/>
    </xf>
    <xf numFmtId="10" fontId="77" fillId="0" borderId="0" xfId="3" applyNumberFormat="1" applyFont="1"/>
    <xf numFmtId="3" fontId="62" fillId="0" borderId="0" xfId="1" applyNumberFormat="1" applyFont="1"/>
    <xf numFmtId="0" fontId="62" fillId="0" borderId="0" xfId="3" applyNumberFormat="1" applyFont="1"/>
    <xf numFmtId="173" fontId="79" fillId="0" borderId="0" xfId="1" applyNumberFormat="1" applyFont="1"/>
    <xf numFmtId="3" fontId="80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81" fillId="0" borderId="0" xfId="1" applyFont="1" applyAlignment="1">
      <alignment vertical="center"/>
    </xf>
    <xf numFmtId="0" fontId="6" fillId="0" borderId="0" xfId="4337" applyFont="1" applyAlignment="1">
      <alignment vertical="center"/>
    </xf>
    <xf numFmtId="0" fontId="6" fillId="0" borderId="0" xfId="7" applyFont="1" applyAlignment="1">
      <alignment vertical="center"/>
    </xf>
    <xf numFmtId="0" fontId="83" fillId="0" borderId="1" xfId="0" applyFont="1" applyBorder="1"/>
    <xf numFmtId="0" fontId="83" fillId="0" borderId="2" xfId="0" applyFont="1" applyBorder="1" applyAlignment="1">
      <alignment horizontal="center"/>
    </xf>
    <xf numFmtId="0" fontId="82" fillId="0" borderId="1" xfId="0" applyFont="1" applyBorder="1"/>
    <xf numFmtId="0" fontId="82" fillId="0" borderId="2" xfId="0" applyFont="1" applyBorder="1" applyAlignment="1">
      <alignment horizontal="center"/>
    </xf>
    <xf numFmtId="4" fontId="56" fillId="6" borderId="4" xfId="7" applyNumberFormat="1" applyFont="1" applyFill="1" applyBorder="1" applyAlignment="1">
      <alignment horizontal="center" vertical="center"/>
    </xf>
    <xf numFmtId="0" fontId="84" fillId="0" borderId="3" xfId="0" applyFont="1" applyBorder="1"/>
    <xf numFmtId="0" fontId="84" fillId="0" borderId="4" xfId="0" applyFont="1" applyBorder="1" applyAlignment="1">
      <alignment horizontal="center"/>
    </xf>
    <xf numFmtId="172" fontId="84" fillId="0" borderId="4" xfId="0" applyNumberFormat="1" applyFont="1" applyBorder="1"/>
    <xf numFmtId="0" fontId="84" fillId="0" borderId="4" xfId="0" applyFont="1" applyBorder="1" applyAlignment="1">
      <alignment horizontal="right"/>
    </xf>
    <xf numFmtId="4" fontId="84" fillId="0" borderId="4" xfId="0" applyNumberFormat="1" applyFont="1" applyBorder="1"/>
    <xf numFmtId="0" fontId="84" fillId="0" borderId="5" xfId="0" applyFont="1" applyBorder="1" applyAlignment="1">
      <alignment horizontal="center"/>
    </xf>
    <xf numFmtId="0" fontId="33" fillId="0" borderId="4" xfId="7" applyFont="1" applyBorder="1" applyAlignment="1">
      <alignment horizontal="center" vertical="center"/>
    </xf>
    <xf numFmtId="0" fontId="33" fillId="4" borderId="0" xfId="7" applyFont="1" applyFill="1" applyAlignment="1">
      <alignment horizontal="center" vertical="center"/>
    </xf>
    <xf numFmtId="0" fontId="57" fillId="6" borderId="0" xfId="7" applyFont="1" applyFill="1" applyAlignment="1">
      <alignment horizontal="center" vertical="center"/>
    </xf>
    <xf numFmtId="0" fontId="57" fillId="6" borderId="4" xfId="7" applyFont="1" applyFill="1" applyBorder="1" applyAlignment="1">
      <alignment horizontal="center" vertical="center"/>
    </xf>
    <xf numFmtId="0" fontId="66" fillId="6" borderId="4" xfId="7" applyFont="1" applyFill="1" applyBorder="1" applyAlignment="1">
      <alignment horizontal="center" vertical="center"/>
    </xf>
    <xf numFmtId="0" fontId="18" fillId="0" borderId="0" xfId="7" applyFont="1" applyAlignment="1">
      <alignment horizontal="center" vertical="center"/>
    </xf>
    <xf numFmtId="3" fontId="36" fillId="4" borderId="8" xfId="7" applyNumberFormat="1" applyFont="1" applyFill="1" applyBorder="1" applyAlignment="1">
      <alignment horizontal="center" vertical="center"/>
    </xf>
    <xf numFmtId="0" fontId="52" fillId="0" borderId="6" xfId="1" applyFont="1" applyBorder="1" applyAlignment="1">
      <alignment horizontal="center" vertical="center" wrapText="1"/>
    </xf>
    <xf numFmtId="0" fontId="52" fillId="0" borderId="7" xfId="1" applyFont="1" applyBorder="1" applyAlignment="1">
      <alignment horizontal="center" vertical="center" wrapText="1"/>
    </xf>
    <xf numFmtId="3" fontId="52" fillId="0" borderId="8" xfId="1" applyNumberFormat="1" applyFont="1" applyBorder="1" applyAlignment="1">
      <alignment horizontal="center" vertical="center" wrapText="1"/>
    </xf>
    <xf numFmtId="0" fontId="41" fillId="5" borderId="3" xfId="1" applyFont="1" applyFill="1" applyBorder="1" applyAlignment="1">
      <alignment vertical="center" wrapText="1"/>
    </xf>
    <xf numFmtId="0" fontId="54" fillId="0" borderId="4" xfId="1" applyFont="1" applyBorder="1" applyAlignment="1">
      <alignment vertical="center" wrapText="1"/>
    </xf>
    <xf numFmtId="0" fontId="54" fillId="0" borderId="4" xfId="1" applyFont="1" applyBorder="1" applyAlignment="1">
      <alignment horizontal="center" vertical="center" wrapText="1"/>
    </xf>
    <xf numFmtId="3" fontId="54" fillId="0" borderId="5" xfId="1" applyNumberFormat="1" applyFont="1" applyBorder="1" applyAlignment="1">
      <alignment vertical="center" wrapText="1"/>
    </xf>
    <xf numFmtId="10" fontId="85" fillId="0" borderId="1" xfId="10" applyNumberFormat="1" applyFont="1" applyBorder="1" applyAlignment="1">
      <alignment vertical="center"/>
    </xf>
    <xf numFmtId="3" fontId="49" fillId="0" borderId="0" xfId="1" applyNumberFormat="1" applyFont="1" applyAlignment="1">
      <alignment vertical="center"/>
    </xf>
    <xf numFmtId="3" fontId="36" fillId="0" borderId="2" xfId="4338" applyNumberFormat="1" applyFont="1" applyBorder="1" applyAlignment="1">
      <alignment horizontal="center"/>
    </xf>
    <xf numFmtId="2" fontId="33" fillId="0" borderId="5" xfId="10" applyNumberFormat="1" applyFont="1" applyBorder="1" applyAlignment="1">
      <alignment horizontal="center" vertical="center"/>
    </xf>
    <xf numFmtId="2" fontId="33" fillId="0" borderId="5" xfId="4338" applyNumberFormat="1" applyFont="1" applyBorder="1" applyAlignment="1">
      <alignment horizontal="center" vertical="center"/>
    </xf>
    <xf numFmtId="2" fontId="23" fillId="0" borderId="2" xfId="4338" applyNumberFormat="1" applyFont="1" applyBorder="1" applyAlignment="1">
      <alignment horizontal="center" vertical="center"/>
    </xf>
    <xf numFmtId="4" fontId="33" fillId="0" borderId="21" xfId="4338" applyNumberFormat="1" applyFont="1" applyBorder="1" applyAlignment="1">
      <alignment horizontal="center" vertical="center"/>
    </xf>
    <xf numFmtId="0" fontId="86" fillId="0" borderId="0" xfId="1" applyFont="1" applyAlignment="1">
      <alignment vertical="center"/>
    </xf>
    <xf numFmtId="0" fontId="86" fillId="2" borderId="0" xfId="1" applyFont="1" applyFill="1" applyAlignment="1">
      <alignment vertical="center"/>
    </xf>
    <xf numFmtId="3" fontId="86" fillId="2" borderId="0" xfId="1" applyNumberFormat="1" applyFont="1" applyFill="1" applyAlignment="1">
      <alignment vertical="center"/>
    </xf>
    <xf numFmtId="0" fontId="87" fillId="2" borderId="0" xfId="1" applyFont="1" applyFill="1" applyAlignment="1">
      <alignment horizontal="left" vertical="center"/>
    </xf>
    <xf numFmtId="10" fontId="86" fillId="2" borderId="0" xfId="3" applyNumberFormat="1" applyFont="1" applyFill="1" applyAlignment="1">
      <alignment vertical="center"/>
    </xf>
    <xf numFmtId="3" fontId="86" fillId="0" borderId="0" xfId="1" applyNumberFormat="1" applyFont="1" applyAlignment="1">
      <alignment vertical="center"/>
    </xf>
    <xf numFmtId="0" fontId="87" fillId="0" borderId="0" xfId="1" applyFont="1" applyAlignment="1">
      <alignment horizontal="left" vertical="center"/>
    </xf>
    <xf numFmtId="3" fontId="87" fillId="0" borderId="0" xfId="1" applyNumberFormat="1" applyFont="1" applyAlignment="1">
      <alignment horizontal="left" vertical="center"/>
    </xf>
    <xf numFmtId="0" fontId="5" fillId="0" borderId="1" xfId="7" applyFont="1" applyBorder="1" applyAlignment="1">
      <alignment vertical="center"/>
    </xf>
    <xf numFmtId="4" fontId="3" fillId="0" borderId="0" xfId="6" applyNumberFormat="1" applyAlignment="1">
      <alignment vertic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41" fillId="3" borderId="0" xfId="1" applyFont="1" applyFill="1" applyAlignment="1">
      <alignment horizontal="center" vertical="center" wrapText="1"/>
    </xf>
    <xf numFmtId="0" fontId="69" fillId="3" borderId="0" xfId="1" applyFont="1" applyFill="1" applyAlignment="1">
      <alignment horizontal="center" vertical="center" wrapText="1"/>
    </xf>
    <xf numFmtId="0" fontId="69" fillId="3" borderId="0" xfId="1" applyFont="1" applyFill="1" applyAlignment="1">
      <alignment horizontal="center" vertical="center"/>
    </xf>
    <xf numFmtId="0" fontId="53" fillId="2" borderId="1" xfId="1" applyFont="1" applyFill="1" applyBorder="1" applyAlignment="1">
      <alignment horizontal="center" vertical="center"/>
    </xf>
    <xf numFmtId="0" fontId="53" fillId="2" borderId="0" xfId="1" applyFont="1" applyFill="1" applyAlignment="1">
      <alignment horizontal="center" vertical="center"/>
    </xf>
    <xf numFmtId="0" fontId="53" fillId="2" borderId="2" xfId="1" applyFont="1" applyFill="1" applyBorder="1" applyAlignment="1">
      <alignment horizontal="center" vertical="center"/>
    </xf>
    <xf numFmtId="0" fontId="53" fillId="2" borderId="6" xfId="1" applyFont="1" applyFill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53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  <xf numFmtId="3" fontId="75" fillId="0" borderId="0" xfId="1" applyNumberFormat="1" applyFont="1" applyAlignment="1">
      <alignment horizontal="left" vertical="center"/>
    </xf>
    <xf numFmtId="0" fontId="82" fillId="0" borderId="6" xfId="0" applyFont="1" applyBorder="1"/>
    <xf numFmtId="0" fontId="82" fillId="0" borderId="7" xfId="0" applyFont="1" applyBorder="1"/>
    <xf numFmtId="172" fontId="82" fillId="0" borderId="7" xfId="0" applyNumberFormat="1" applyFont="1" applyBorder="1"/>
    <xf numFmtId="0" fontId="82" fillId="0" borderId="7" xfId="0" applyFont="1" applyBorder="1" applyAlignment="1">
      <alignment horizontal="center"/>
    </xf>
    <xf numFmtId="4" fontId="82" fillId="0" borderId="7" xfId="0" applyNumberFormat="1" applyFont="1" applyBorder="1"/>
    <xf numFmtId="0" fontId="82" fillId="0" borderId="8" xfId="0" applyFont="1" applyBorder="1" applyAlignment="1">
      <alignment horizontal="center"/>
    </xf>
    <xf numFmtId="0" fontId="83" fillId="0" borderId="0" xfId="0" applyFont="1" applyBorder="1"/>
    <xf numFmtId="172" fontId="83" fillId="0" borderId="0" xfId="0" applyNumberFormat="1" applyFont="1" applyBorder="1"/>
    <xf numFmtId="0" fontId="83" fillId="0" borderId="0" xfId="0" applyFont="1" applyBorder="1" applyAlignment="1">
      <alignment horizontal="center"/>
    </xf>
    <xf numFmtId="4" fontId="83" fillId="0" borderId="0" xfId="0" applyNumberFormat="1" applyFont="1" applyBorder="1"/>
    <xf numFmtId="0" fontId="82" fillId="0" borderId="0" xfId="0" applyFont="1" applyBorder="1"/>
    <xf numFmtId="172" fontId="82" fillId="0" borderId="0" xfId="0" applyNumberFormat="1" applyFont="1" applyBorder="1"/>
    <xf numFmtId="0" fontId="82" fillId="0" borderId="0" xfId="0" applyFont="1" applyBorder="1" applyAlignment="1">
      <alignment horizontal="center"/>
    </xf>
    <xf numFmtId="4" fontId="82" fillId="0" borderId="0" xfId="0" applyNumberFormat="1" applyFont="1" applyBorder="1"/>
    <xf numFmtId="172" fontId="82" fillId="0" borderId="0" xfId="0" applyNumberFormat="1" applyFont="1" applyBorder="1" applyAlignment="1">
      <alignment horizontal="right"/>
    </xf>
    <xf numFmtId="0" fontId="82" fillId="0" borderId="0" xfId="0" applyFont="1" applyBorder="1" applyAlignment="1">
      <alignment horizontal="right"/>
    </xf>
    <xf numFmtId="4" fontId="3" fillId="0" borderId="0" xfId="4338" applyNumberFormat="1"/>
    <xf numFmtId="175" fontId="3" fillId="0" borderId="0" xfId="4338" applyNumberFormat="1"/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1" defaultTableStyle="TableStyleMedium2" defaultPivotStyle="PivotStyleLight16">
    <tableStyle name="Invisible" pivot="0" table="0" count="0" xr9:uid="{31BCC2D2-B814-4D30-83B7-0E6D626025E7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Certificados de Tesorería</c:v>
                </c:pt>
                <c:pt idx="2">
                  <c:v>Depositos a Plazo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1404603230.9200001</c:v>
                </c:pt>
                <c:pt idx="1">
                  <c:v>1012701349.9700005</c:v>
                </c:pt>
                <c:pt idx="2">
                  <c:v>964211771.38999987</c:v>
                </c:pt>
                <c:pt idx="3">
                  <c:v>691408392.21999979</c:v>
                </c:pt>
                <c:pt idx="4">
                  <c:v>632685021.91999972</c:v>
                </c:pt>
                <c:pt idx="5">
                  <c:v>700996022.34000015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1468030449.6700001</c:v>
                </c:pt>
                <c:pt idx="1">
                  <c:v>1156918095.8900008</c:v>
                </c:pt>
                <c:pt idx="2">
                  <c:v>947355183.29000008</c:v>
                </c:pt>
                <c:pt idx="3">
                  <c:v>338465718.93999994</c:v>
                </c:pt>
                <c:pt idx="4">
                  <c:v>336109679.13</c:v>
                </c:pt>
                <c:pt idx="5">
                  <c:v>404029778.91999912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5.5207362978334971E-2"/>
                  <c:y val="5.962068617632829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2.7516953980137527E-2"/>
                  <c:y val="-8.82015357307355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5136208715.0998907</c:v>
                </c:pt>
                <c:pt idx="1">
                  <c:v>6245973640.7099991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Enero-Agosto 2025</a:t>
            </a:r>
            <a:endParaRPr lang="es-MX" sz="900" b="1">
              <a:latin typeface="Segoe UI Variable Display Semib" pitchFamily="2" charset="0"/>
            </a:endParaRP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5159266173.3098907</c:v>
                </c:pt>
                <c:pt idx="1">
                  <c:v>6316109048.9599991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23057458.210000001</c:v>
                </c:pt>
                <c:pt idx="1">
                  <c:v>70135408.25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4.0102613480776136E-2"/>
                  <c:y val="-0.146566724320524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8.6640704570627877E-2"/>
                  <c:y val="0.1755906822732885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2812554293.5085807</c:v>
                </c:pt>
                <c:pt idx="1">
                  <c:v>3196857367.5907664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8.758260093575114E-2"/>
                  <c:y val="0.128340444290504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2835611751.7185807</c:v>
                </c:pt>
                <c:pt idx="1">
                  <c:v>3266992775.8407664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5.3065665552817123E-2"/>
                  <c:y val="-8.8519964575249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5.4146357637852707E-2"/>
                  <c:y val="0.105783749473947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23057458.210000001</c:v>
                </c:pt>
                <c:pt idx="1">
                  <c:v>70135408.25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1026475.6599999997</c:v>
                </c:pt>
                <c:pt idx="1">
                  <c:v>562791830.80000079</c:v>
                </c:pt>
                <c:pt idx="2">
                  <c:v>563818306.46000075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15445620.879999999</c:v>
                </c:pt>
                <c:pt idx="1">
                  <c:v>773759409.93999887</c:v>
                </c:pt>
                <c:pt idx="2">
                  <c:v>789205030.81999886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ax val="10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1026475.6599999997</c:v>
                </c:pt>
                <c:pt idx="1">
                  <c:v>315452215.34989071</c:v>
                </c:pt>
                <c:pt idx="2">
                  <c:v>316478691.00989074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15445620.879999999</c:v>
                </c:pt>
                <c:pt idx="1">
                  <c:v>387764790.57657635</c:v>
                </c:pt>
                <c:pt idx="2">
                  <c:v>403210411.45657635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AGOSTO 2025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0.01967</cdr:x>
      <cdr:y>0.01489</cdr:y>
    </cdr:from>
    <cdr:to>
      <cdr:x>0.98779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473" y="78275"/>
          <a:ext cx="6226153" cy="101121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Enero-Agosto  2025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Enero-Agosto 2024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293594</xdr:colOff>
      <xdr:row>38</xdr:row>
      <xdr:rowOff>99191</xdr:rowOff>
    </xdr:from>
    <xdr:to>
      <xdr:col>8</xdr:col>
      <xdr:colOff>421341</xdr:colOff>
      <xdr:row>61</xdr:row>
      <xdr:rowOff>130735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508747" y="8490156"/>
          <a:ext cx="10248900" cy="350985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7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535699" y="9291654"/>
          <a:ext cx="3514195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759404</xdr:colOff>
      <xdr:row>0</xdr:row>
      <xdr:rowOff>0</xdr:rowOff>
    </xdr:from>
    <xdr:to>
      <xdr:col>9</xdr:col>
      <xdr:colOff>2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3440" y="0"/>
          <a:ext cx="3369253" cy="970118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Enero-Agosto 2025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Enero-Agosto 2025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0.02365</cdr:x>
      <cdr:y>0</cdr:y>
    </cdr:from>
    <cdr:to>
      <cdr:x>0.98257</cdr:x>
      <cdr:y>0.20739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201" y="0"/>
          <a:ext cx="3292421" cy="717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Enero-Agosto </a:t>
          </a:r>
          <a:r>
            <a:rPr lang="es-MX" sz="1100" b="0" i="0" baseline="0">
              <a:effectLst/>
              <a:latin typeface="+mn-lt"/>
              <a:ea typeface="+mn-ea"/>
              <a:cs typeface="+mn-cs"/>
            </a:rPr>
            <a:t>2025</a:t>
          </a:r>
          <a:endParaRPr lang="es-EC" sz="900" b="0">
            <a:effectLst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0.17733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29" y="76717"/>
          <a:ext cx="3035949" cy="542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1100" b="0" i="0" baseline="0">
              <a:effectLst/>
              <a:latin typeface="+mn-lt"/>
              <a:ea typeface="+mn-ea"/>
              <a:cs typeface="+mn-cs"/>
            </a:rPr>
            <a:t>Enero-Agosto 2025</a:t>
          </a:r>
          <a:endParaRPr lang="es-EC" sz="900" b="0">
            <a:effectLst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Enero-Agosto 2025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76C7AFB4-9D1D-4965-AEBB-141BE5D7DF01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Advfinsa, Picaval, Ecuabursátil y Mercapital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EC921D-D533-4469-97B2-28575D17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3D78B6F7-1174-46A3-9FA2-5767855968F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45F5B79B-AD9A-45CC-B945-227F7749401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F35A10B-4352-4169-B13A-5A735AFECF2E}"/>
            </a:ext>
          </a:extLst>
        </xdr:cNvPr>
        <xdr:cNvSpPr>
          <a:spLocks noChangeArrowheads="1"/>
        </xdr:cNvSpPr>
      </xdr:nvSpPr>
      <xdr:spPr bwMode="auto">
        <a:xfrm>
          <a:off x="2674620" y="187611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Advfinsa, Plusbursátil y Masvalores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acumulado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DFC039-CC95-4393-BCF0-94A924633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C429B404-BCAC-48A7-A98C-A6A8ADF3B7DA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DD5D0A50-8DF8-43E5-8FE5-742548756512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-1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6</xdr:col>
      <xdr:colOff>893066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59129" y="7358185"/>
          <a:ext cx="12772841" cy="5249593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>
      <selection activeCell="I10" sqref="I10"/>
    </sheetView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opLeftCell="A4" zoomScale="79" zoomScaleNormal="79" workbookViewId="0">
      <selection activeCell="C16" sqref="C16"/>
    </sheetView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25" t="s">
        <v>522</v>
      </c>
      <c r="C1" s="426"/>
      <c r="D1" s="48"/>
      <c r="E1" s="48"/>
      <c r="F1" s="48"/>
      <c r="G1" s="65"/>
    </row>
    <row r="2" spans="1:13" ht="9.75" customHeight="1" x14ac:dyDescent="0.3">
      <c r="B2" s="427" t="s">
        <v>0</v>
      </c>
      <c r="C2" s="428"/>
      <c r="D2" s="428"/>
      <c r="E2" s="428"/>
      <c r="F2" s="428"/>
      <c r="G2" s="429"/>
    </row>
    <row r="3" spans="1:13" s="8" customFormat="1" ht="23.25" customHeight="1" x14ac:dyDescent="0.3">
      <c r="B3" s="427"/>
      <c r="C3" s="428"/>
      <c r="D3" s="428"/>
      <c r="E3" s="428"/>
      <c r="F3" s="428"/>
      <c r="G3" s="429"/>
      <c r="H3" s="66"/>
      <c r="I3" s="7"/>
      <c r="J3" s="7"/>
      <c r="K3" s="7"/>
      <c r="L3" s="7"/>
      <c r="M3" s="7"/>
    </row>
    <row r="4" spans="1:13" s="10" customFormat="1" ht="68.400000000000006" customHeight="1" x14ac:dyDescent="0.3">
      <c r="B4" s="433" t="s">
        <v>525</v>
      </c>
      <c r="C4" s="434"/>
      <c r="D4" s="434"/>
      <c r="E4" s="434"/>
      <c r="F4" s="434"/>
      <c r="G4" s="435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36"/>
      <c r="C5" s="437"/>
      <c r="D5" s="437"/>
      <c r="E5" s="437"/>
      <c r="F5" s="437"/>
      <c r="G5" s="438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49"/>
      <c r="B7" s="430" t="s">
        <v>1</v>
      </c>
      <c r="C7" s="431"/>
      <c r="D7" s="431"/>
      <c r="E7" s="431"/>
      <c r="F7" s="431"/>
      <c r="G7" s="432"/>
      <c r="H7" s="11"/>
      <c r="I7" s="7"/>
      <c r="J7" s="7"/>
      <c r="K7" s="7"/>
      <c r="L7" s="7"/>
      <c r="M7" s="7"/>
    </row>
    <row r="8" spans="1:13" s="8" customFormat="1" x14ac:dyDescent="0.3">
      <c r="A8" s="49"/>
      <c r="B8" s="430" t="s">
        <v>2</v>
      </c>
      <c r="C8" s="431"/>
      <c r="D8" s="431"/>
      <c r="E8" s="431"/>
      <c r="F8" s="431"/>
      <c r="G8" s="432"/>
      <c r="H8" s="11"/>
      <c r="I8" s="7"/>
      <c r="J8" s="7"/>
      <c r="K8" s="7"/>
      <c r="L8" s="7"/>
      <c r="M8" s="7"/>
    </row>
    <row r="9" spans="1:13" s="8" customFormat="1" x14ac:dyDescent="0.3">
      <c r="A9" s="49"/>
      <c r="B9" s="430" t="s">
        <v>523</v>
      </c>
      <c r="C9" s="431"/>
      <c r="D9" s="431"/>
      <c r="E9" s="431"/>
      <c r="F9" s="431"/>
      <c r="G9" s="432"/>
      <c r="H9" s="11"/>
      <c r="I9" s="7"/>
      <c r="J9" s="7"/>
      <c r="K9" s="7"/>
      <c r="L9" s="7"/>
      <c r="M9" s="7"/>
    </row>
    <row r="10" spans="1:13" s="8" customFormat="1" x14ac:dyDescent="0.3">
      <c r="A10" s="49"/>
      <c r="B10" s="439" t="s">
        <v>3</v>
      </c>
      <c r="C10" s="440"/>
      <c r="D10" s="440"/>
      <c r="E10" s="440"/>
      <c r="F10" s="440"/>
      <c r="G10" s="441"/>
      <c r="H10" s="11"/>
      <c r="I10" s="7"/>
      <c r="J10" s="7"/>
      <c r="K10" s="7"/>
      <c r="L10" s="7"/>
      <c r="M10" s="7"/>
    </row>
    <row r="11" spans="1:13" s="8" customFormat="1" x14ac:dyDescent="0.3">
      <c r="A11" s="49"/>
      <c r="B11" s="50"/>
      <c r="C11" s="51"/>
      <c r="D11" s="52"/>
      <c r="E11" s="51"/>
      <c r="F11" s="51"/>
      <c r="G11" s="53"/>
      <c r="H11" s="12"/>
      <c r="I11" s="7"/>
      <c r="J11" s="7"/>
      <c r="K11" s="7"/>
      <c r="L11" s="7"/>
      <c r="M11" s="7"/>
    </row>
    <row r="12" spans="1:13" s="8" customFormat="1" ht="24" x14ac:dyDescent="0.3">
      <c r="A12" s="49"/>
      <c r="B12" s="54"/>
      <c r="C12" s="55" t="s">
        <v>4</v>
      </c>
      <c r="D12" s="55" t="s">
        <v>4</v>
      </c>
      <c r="E12" s="55"/>
      <c r="F12" s="55" t="s">
        <v>5</v>
      </c>
      <c r="G12" s="56" t="s">
        <v>6</v>
      </c>
      <c r="H12" s="13"/>
      <c r="I12" s="7"/>
      <c r="J12" s="7"/>
      <c r="K12" s="7"/>
      <c r="L12" s="7"/>
      <c r="M12" s="7"/>
    </row>
    <row r="13" spans="1:13" s="8" customFormat="1" x14ac:dyDescent="0.3">
      <c r="A13" s="49"/>
      <c r="B13" s="54"/>
      <c r="C13" s="57" t="s">
        <v>7</v>
      </c>
      <c r="D13" s="55" t="s">
        <v>8</v>
      </c>
      <c r="E13" s="58"/>
      <c r="F13" s="57" t="s">
        <v>9</v>
      </c>
      <c r="G13" s="59" t="s">
        <v>10</v>
      </c>
      <c r="H13" s="12"/>
      <c r="I13" s="7"/>
      <c r="J13" s="7"/>
      <c r="K13" s="7"/>
      <c r="L13" s="7"/>
      <c r="M13" s="7"/>
    </row>
    <row r="14" spans="1:13" s="8" customFormat="1" ht="24" customHeight="1" x14ac:dyDescent="0.3">
      <c r="A14" s="49"/>
      <c r="B14" s="60" t="s">
        <v>11</v>
      </c>
      <c r="C14" s="61">
        <v>1026475.6599999997</v>
      </c>
      <c r="D14" s="61">
        <v>15445620.879999999</v>
      </c>
      <c r="E14" s="62"/>
      <c r="F14" s="63">
        <f>SUM(C14:E14)</f>
        <v>16472096.539999999</v>
      </c>
      <c r="G14" s="197">
        <f>+C14/F14</f>
        <v>6.231602986950438E-2</v>
      </c>
      <c r="H14" s="408"/>
      <c r="I14" s="16"/>
      <c r="J14" s="4"/>
      <c r="K14" s="7"/>
      <c r="L14" s="7"/>
      <c r="M14" s="7"/>
    </row>
    <row r="15" spans="1:13" s="8" customFormat="1" ht="42.6" x14ac:dyDescent="0.3">
      <c r="A15" s="49"/>
      <c r="B15" s="60" t="s">
        <v>12</v>
      </c>
      <c r="C15" s="61">
        <v>562791830.80000079</v>
      </c>
      <c r="D15" s="61">
        <v>773759409.93999887</v>
      </c>
      <c r="E15" s="63"/>
      <c r="F15" s="63">
        <f>SUM(C15:E15)</f>
        <v>1336551240.7399998</v>
      </c>
      <c r="G15" s="197">
        <f>+C15/F15</f>
        <v>0.42107763147816424</v>
      </c>
      <c r="H15" s="408"/>
      <c r="I15" s="7"/>
      <c r="J15" s="7"/>
      <c r="K15" s="7"/>
      <c r="L15" s="7"/>
      <c r="M15" s="7"/>
    </row>
    <row r="16" spans="1:13" s="8" customFormat="1" ht="24" customHeight="1" x14ac:dyDescent="0.3">
      <c r="A16" s="49"/>
      <c r="B16" s="64" t="s">
        <v>13</v>
      </c>
      <c r="C16" s="61">
        <f>SUM(C14:C15)</f>
        <v>563818306.46000075</v>
      </c>
      <c r="D16" s="61">
        <f>SUM(D14:D15)</f>
        <v>789205030.81999886</v>
      </c>
      <c r="E16" s="61"/>
      <c r="F16" s="63">
        <f>SUM(F14:F15)</f>
        <v>1353023337.2799997</v>
      </c>
      <c r="G16" s="197">
        <f>+C16/F16</f>
        <v>0.41670996421499423</v>
      </c>
      <c r="H16" s="12"/>
      <c r="I16" s="7"/>
      <c r="J16" s="5"/>
      <c r="K16" s="7"/>
      <c r="L16" s="7"/>
      <c r="M16" s="7"/>
    </row>
    <row r="17" spans="2:13" s="8" customFormat="1" ht="24" x14ac:dyDescent="0.3">
      <c r="B17" s="35"/>
      <c r="C17" s="61"/>
      <c r="D17" s="61"/>
      <c r="E17" s="22"/>
      <c r="F17" s="23"/>
      <c r="G17" s="36"/>
      <c r="H17" s="12"/>
      <c r="I17" s="7"/>
      <c r="J17" s="7"/>
      <c r="K17" s="7"/>
      <c r="L17" s="7"/>
      <c r="M17" s="7"/>
    </row>
    <row r="18" spans="2:13" s="8" customFormat="1" ht="24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193"/>
      <c r="I23" s="190"/>
      <c r="J23" s="191" t="s">
        <v>14</v>
      </c>
      <c r="K23" s="191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193"/>
      <c r="I24" s="190" t="s">
        <v>11</v>
      </c>
      <c r="J24" s="192">
        <f>C14</f>
        <v>1026475.6599999997</v>
      </c>
      <c r="K24" s="192">
        <f>D14</f>
        <v>15445620.879999999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193"/>
      <c r="I25" s="190" t="s">
        <v>12</v>
      </c>
      <c r="J25" s="192">
        <f t="shared" ref="J25:K26" si="0">C15</f>
        <v>562791830.80000079</v>
      </c>
      <c r="K25" s="192">
        <f t="shared" si="0"/>
        <v>773759409.93999887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193"/>
      <c r="I26" s="190" t="s">
        <v>13</v>
      </c>
      <c r="J26" s="192">
        <f t="shared" si="0"/>
        <v>563818306.46000075</v>
      </c>
      <c r="K26" s="192">
        <f t="shared" si="0"/>
        <v>789205030.81999886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193"/>
      <c r="I27" s="194"/>
      <c r="J27" s="194"/>
      <c r="K27" s="194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193"/>
      <c r="I28" s="194"/>
      <c r="J28" s="195"/>
      <c r="K28" s="194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30" t="s">
        <v>16</v>
      </c>
      <c r="C35" s="431"/>
      <c r="D35" s="431"/>
      <c r="E35" s="431"/>
      <c r="F35" s="431"/>
      <c r="G35" s="432"/>
      <c r="H35" s="6"/>
      <c r="I35" s="7"/>
      <c r="J35" s="20"/>
      <c r="K35" s="7"/>
      <c r="L35" s="7"/>
      <c r="M35" s="7"/>
    </row>
    <row r="36" spans="2:13" s="8" customFormat="1" x14ac:dyDescent="0.3">
      <c r="B36" s="430" t="s">
        <v>2</v>
      </c>
      <c r="C36" s="431"/>
      <c r="D36" s="431"/>
      <c r="E36" s="431"/>
      <c r="F36" s="431"/>
      <c r="G36" s="432"/>
      <c r="H36" s="6"/>
      <c r="I36" s="7"/>
      <c r="J36" s="7"/>
      <c r="K36" s="7"/>
      <c r="L36" s="7"/>
      <c r="M36" s="7"/>
    </row>
    <row r="37" spans="2:13" s="8" customFormat="1" x14ac:dyDescent="0.3">
      <c r="B37" s="430" t="str">
        <f>B9</f>
        <v>EN AGOSTO DE 2025</v>
      </c>
      <c r="C37" s="431"/>
      <c r="D37" s="431"/>
      <c r="E37" s="431"/>
      <c r="F37" s="431"/>
      <c r="G37" s="432"/>
      <c r="H37" s="6"/>
      <c r="I37" s="7"/>
      <c r="J37" s="7"/>
      <c r="K37" s="7"/>
      <c r="L37" s="7"/>
      <c r="M37" s="7"/>
    </row>
    <row r="38" spans="2:13" s="8" customFormat="1" x14ac:dyDescent="0.3">
      <c r="B38" s="439" t="s">
        <v>17</v>
      </c>
      <c r="C38" s="440"/>
      <c r="D38" s="440"/>
      <c r="E38" s="440"/>
      <c r="F38" s="440"/>
      <c r="G38" s="441"/>
      <c r="H38" s="6"/>
      <c r="I38" s="7"/>
      <c r="J38" s="7"/>
      <c r="K38" s="7"/>
      <c r="L38" s="7"/>
      <c r="M38" s="7"/>
    </row>
    <row r="39" spans="2:13" s="8" customFormat="1" x14ac:dyDescent="0.3">
      <c r="B39" s="67"/>
      <c r="C39" s="68"/>
      <c r="D39" s="69"/>
      <c r="E39" s="68"/>
      <c r="F39" s="68"/>
      <c r="G39" s="70"/>
      <c r="H39" s="7"/>
      <c r="I39" s="7"/>
      <c r="J39" s="7"/>
      <c r="K39" s="7"/>
      <c r="L39" s="7"/>
      <c r="M39" s="7"/>
    </row>
    <row r="40" spans="2:13" s="8" customFormat="1" ht="24" x14ac:dyDescent="0.3">
      <c r="B40" s="67"/>
      <c r="C40" s="71" t="s">
        <v>4</v>
      </c>
      <c r="D40" s="71" t="s">
        <v>4</v>
      </c>
      <c r="E40" s="71"/>
      <c r="F40" s="71" t="s">
        <v>5</v>
      </c>
      <c r="G40" s="72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67"/>
      <c r="C41" s="73" t="s">
        <v>7</v>
      </c>
      <c r="D41" s="71" t="s">
        <v>8</v>
      </c>
      <c r="E41" s="74"/>
      <c r="F41" s="73" t="s">
        <v>9</v>
      </c>
      <c r="G41" s="75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76" t="s">
        <v>11</v>
      </c>
      <c r="C42" s="99">
        <f>+C14</f>
        <v>1026475.6599999997</v>
      </c>
      <c r="D42" s="100">
        <f>+D14</f>
        <v>15445620.879999999</v>
      </c>
      <c r="E42" s="101"/>
      <c r="F42" s="102">
        <f>SUM(C42:E42)</f>
        <v>16472096.539999999</v>
      </c>
      <c r="G42" s="103">
        <f>C42/F42</f>
        <v>6.231602986950438E-2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76" t="s">
        <v>12</v>
      </c>
      <c r="C43" s="99">
        <v>315452215.34989071</v>
      </c>
      <c r="D43" s="100">
        <v>387764790.57657635</v>
      </c>
      <c r="E43" s="102"/>
      <c r="F43" s="102">
        <f>SUM(C43:E43)</f>
        <v>703217005.92646706</v>
      </c>
      <c r="G43" s="103">
        <f>C43/F43</f>
        <v>0.44858445215540826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78" t="s">
        <v>13</v>
      </c>
      <c r="C44" s="99">
        <f>SUM(C42:C43)</f>
        <v>316478691.00989074</v>
      </c>
      <c r="D44" s="100">
        <f>SUM(D42:D43)</f>
        <v>403210411.45657635</v>
      </c>
      <c r="E44" s="100"/>
      <c r="F44" s="102">
        <f>SUM(F42:F43)</f>
        <v>719689102.46646702</v>
      </c>
      <c r="G44" s="103">
        <f>C44/F44</f>
        <v>0.43974361974535614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79"/>
      <c r="C45" s="80"/>
      <c r="D45" s="81"/>
      <c r="E45" s="81"/>
      <c r="F45" s="82"/>
      <c r="G45" s="83"/>
      <c r="H45" s="17"/>
      <c r="I45" s="7"/>
      <c r="J45" s="7"/>
      <c r="K45" s="7"/>
      <c r="L45" s="7"/>
      <c r="M45" s="7"/>
    </row>
    <row r="46" spans="2:13" s="8" customFormat="1" ht="24" x14ac:dyDescent="0.3">
      <c r="B46" s="84"/>
      <c r="C46" s="77"/>
      <c r="D46" s="85"/>
      <c r="E46" s="85"/>
      <c r="F46" s="86"/>
      <c r="G46" s="86"/>
      <c r="H46" s="17"/>
      <c r="I46" s="7"/>
      <c r="J46" s="7"/>
      <c r="K46" s="7"/>
      <c r="L46" s="7"/>
      <c r="M46" s="7"/>
    </row>
    <row r="47" spans="2:13" s="8" customFormat="1" ht="24" x14ac:dyDescent="0.3">
      <c r="B47" s="84"/>
      <c r="C47" s="77"/>
      <c r="D47" s="85"/>
      <c r="E47" s="85"/>
      <c r="F47" s="86"/>
      <c r="G47" s="86"/>
      <c r="H47" s="17"/>
      <c r="I47" s="7"/>
      <c r="J47" s="7"/>
      <c r="K47" s="7"/>
      <c r="L47" s="7"/>
      <c r="M47" s="7"/>
    </row>
    <row r="48" spans="2:13" s="8" customFormat="1" ht="24" x14ac:dyDescent="0.3">
      <c r="B48" s="84"/>
      <c r="C48" s="77"/>
      <c r="D48" s="85"/>
      <c r="E48" s="85"/>
      <c r="F48" s="86"/>
      <c r="G48" s="86"/>
      <c r="H48" s="17"/>
      <c r="I48" s="7"/>
      <c r="J48" s="7"/>
      <c r="K48" s="7"/>
      <c r="L48" s="7"/>
      <c r="M48" s="7"/>
    </row>
    <row r="49" spans="2:13" s="8" customFormat="1" ht="24" x14ac:dyDescent="0.3">
      <c r="B49" s="84"/>
      <c r="C49" s="77"/>
      <c r="D49" s="85"/>
      <c r="E49" s="85"/>
      <c r="F49" s="86"/>
      <c r="G49" s="86"/>
      <c r="H49" s="17"/>
      <c r="I49" s="7"/>
      <c r="J49" s="7"/>
      <c r="K49" s="7"/>
      <c r="L49" s="7"/>
      <c r="M49" s="7"/>
    </row>
    <row r="50" spans="2:13" s="8" customFormat="1" ht="24" x14ac:dyDescent="0.3">
      <c r="B50" s="84"/>
      <c r="C50" s="85"/>
      <c r="D50" s="85"/>
      <c r="E50" s="85"/>
      <c r="F50" s="86"/>
      <c r="G50" s="86"/>
      <c r="H50" s="17"/>
      <c r="I50" s="7"/>
      <c r="J50" s="7"/>
      <c r="K50" s="7"/>
      <c r="L50" s="7"/>
      <c r="M50" s="7"/>
    </row>
    <row r="51" spans="2:13" s="8" customFormat="1" ht="24" x14ac:dyDescent="0.3">
      <c r="B51" s="68"/>
      <c r="C51" s="68"/>
      <c r="D51" s="68"/>
      <c r="E51" s="68"/>
      <c r="F51" s="86"/>
      <c r="G51" s="86"/>
      <c r="H51" s="17"/>
      <c r="I51" s="196"/>
      <c r="J51" s="191" t="s">
        <v>14</v>
      </c>
      <c r="K51" s="191" t="s">
        <v>15</v>
      </c>
      <c r="L51" s="7"/>
      <c r="M51" s="7"/>
    </row>
    <row r="52" spans="2:13" s="8" customFormat="1" ht="24" x14ac:dyDescent="0.3">
      <c r="B52" s="68"/>
      <c r="C52" s="68"/>
      <c r="D52" s="68"/>
      <c r="E52" s="68"/>
      <c r="F52" s="86"/>
      <c r="G52" s="86"/>
      <c r="H52" s="17"/>
      <c r="I52" s="190" t="s">
        <v>11</v>
      </c>
      <c r="J52" s="192">
        <f>C42</f>
        <v>1026475.6599999997</v>
      </c>
      <c r="K52" s="192">
        <f>D42</f>
        <v>15445620.879999999</v>
      </c>
      <c r="L52" s="7"/>
      <c r="M52" s="7"/>
    </row>
    <row r="53" spans="2:13" s="8" customFormat="1" ht="24" x14ac:dyDescent="0.3">
      <c r="B53" s="68"/>
      <c r="C53" s="68"/>
      <c r="D53" s="68"/>
      <c r="E53" s="68"/>
      <c r="F53" s="86"/>
      <c r="G53" s="86"/>
      <c r="H53" s="17"/>
      <c r="I53" s="190" t="s">
        <v>12</v>
      </c>
      <c r="J53" s="192">
        <f t="shared" ref="J53:K54" si="1">C43</f>
        <v>315452215.34989071</v>
      </c>
      <c r="K53" s="192">
        <f t="shared" si="1"/>
        <v>387764790.57657635</v>
      </c>
      <c r="L53" s="7"/>
      <c r="M53" s="7"/>
    </row>
    <row r="54" spans="2:13" s="8" customFormat="1" ht="24" x14ac:dyDescent="0.3">
      <c r="B54" s="68"/>
      <c r="C54" s="68"/>
      <c r="D54" s="68"/>
      <c r="E54" s="68"/>
      <c r="F54" s="86"/>
      <c r="G54" s="86"/>
      <c r="H54" s="17"/>
      <c r="I54" s="190" t="s">
        <v>13</v>
      </c>
      <c r="J54" s="192">
        <f t="shared" si="1"/>
        <v>316478691.00989074</v>
      </c>
      <c r="K54" s="192">
        <f t="shared" si="1"/>
        <v>403210411.45657635</v>
      </c>
      <c r="L54" s="7"/>
      <c r="M54" s="7"/>
    </row>
    <row r="55" spans="2:13" s="8" customFormat="1" ht="24" x14ac:dyDescent="0.3">
      <c r="B55" s="68"/>
      <c r="C55" s="68"/>
      <c r="D55" s="68"/>
      <c r="E55" s="68"/>
      <c r="F55" s="86"/>
      <c r="G55" s="86"/>
      <c r="H55" s="17"/>
      <c r="I55" s="7"/>
      <c r="J55" s="7"/>
      <c r="K55" s="7"/>
      <c r="L55" s="7"/>
      <c r="M55" s="7"/>
    </row>
    <row r="56" spans="2:13" s="8" customFormat="1" ht="24" x14ac:dyDescent="0.3">
      <c r="B56" s="68"/>
      <c r="C56" s="68"/>
      <c r="D56" s="68"/>
      <c r="E56" s="68"/>
      <c r="F56" s="86"/>
      <c r="G56" s="86"/>
      <c r="H56" s="17"/>
      <c r="I56" s="7"/>
      <c r="J56" s="7"/>
      <c r="K56" s="7"/>
      <c r="L56" s="7"/>
      <c r="M56" s="7"/>
    </row>
    <row r="57" spans="2:13" s="8" customFormat="1" ht="24" x14ac:dyDescent="0.3">
      <c r="B57" s="87"/>
      <c r="C57" s="68"/>
      <c r="D57" s="68"/>
      <c r="E57" s="68"/>
      <c r="F57" s="86"/>
      <c r="G57" s="86"/>
      <c r="H57" s="17"/>
      <c r="I57" s="7"/>
      <c r="J57" s="7"/>
      <c r="K57" s="7"/>
      <c r="L57" s="7"/>
      <c r="M57" s="7"/>
    </row>
    <row r="58" spans="2:13" s="8" customFormat="1" ht="24" x14ac:dyDescent="0.3">
      <c r="B58" s="87"/>
      <c r="C58" s="68"/>
      <c r="D58" s="68"/>
      <c r="E58" s="68"/>
      <c r="F58" s="86"/>
      <c r="G58" s="86"/>
      <c r="H58" s="17"/>
      <c r="I58" s="7"/>
      <c r="J58" s="7"/>
      <c r="K58" s="7"/>
      <c r="L58" s="7"/>
      <c r="M58" s="7"/>
    </row>
    <row r="59" spans="2:13" s="8" customFormat="1" ht="24" x14ac:dyDescent="0.3">
      <c r="B59" s="87"/>
      <c r="C59" s="68"/>
      <c r="D59" s="68"/>
      <c r="E59" s="68"/>
      <c r="F59" s="86"/>
      <c r="G59" s="86"/>
      <c r="H59" s="17"/>
      <c r="I59" s="7"/>
      <c r="J59" s="7"/>
      <c r="K59" s="7"/>
      <c r="L59" s="7"/>
      <c r="M59" s="7"/>
    </row>
    <row r="60" spans="2:13" s="8" customFormat="1" ht="24" x14ac:dyDescent="0.3">
      <c r="B60" s="87"/>
      <c r="C60" s="68"/>
      <c r="D60" s="68"/>
      <c r="E60" s="68"/>
      <c r="F60" s="86"/>
      <c r="G60" s="86"/>
      <c r="H60" s="17"/>
      <c r="I60" s="7"/>
      <c r="J60" s="7"/>
      <c r="K60" s="7"/>
      <c r="L60" s="7"/>
      <c r="M60" s="7"/>
    </row>
    <row r="61" spans="2:13" s="8" customFormat="1" ht="24" x14ac:dyDescent="0.3">
      <c r="B61" s="87"/>
      <c r="C61" s="68"/>
      <c r="D61" s="68"/>
      <c r="E61" s="68"/>
      <c r="F61" s="86"/>
      <c r="G61" s="86"/>
      <c r="H61" s="17"/>
      <c r="I61" s="7"/>
      <c r="J61" s="7"/>
      <c r="K61" s="7"/>
      <c r="L61" s="7"/>
      <c r="M61" s="7"/>
    </row>
    <row r="62" spans="2:13" s="8" customFormat="1" ht="24" x14ac:dyDescent="0.3">
      <c r="B62" s="88"/>
      <c r="C62" s="89"/>
      <c r="D62" s="89"/>
      <c r="E62" s="89"/>
      <c r="F62" s="90"/>
      <c r="G62" s="91"/>
      <c r="H62" s="17"/>
      <c r="I62" s="7"/>
      <c r="J62" s="7"/>
      <c r="K62" s="7"/>
      <c r="L62" s="7"/>
      <c r="M62" s="7"/>
    </row>
    <row r="63" spans="2:13" s="8" customFormat="1" ht="24" x14ac:dyDescent="0.3">
      <c r="B63" s="92" t="s">
        <v>18</v>
      </c>
      <c r="C63" s="85"/>
      <c r="D63" s="85"/>
      <c r="E63" s="85"/>
      <c r="F63" s="86"/>
      <c r="G63" s="93"/>
      <c r="H63" s="17"/>
      <c r="I63" s="7"/>
      <c r="J63" s="7"/>
      <c r="K63" s="7"/>
      <c r="L63" s="7"/>
      <c r="M63" s="7"/>
    </row>
    <row r="64" spans="2:13" s="8" customFormat="1" ht="24" x14ac:dyDescent="0.3">
      <c r="B64" s="92" t="s">
        <v>19</v>
      </c>
      <c r="C64" s="85"/>
      <c r="D64" s="85"/>
      <c r="E64" s="85"/>
      <c r="F64" s="86"/>
      <c r="G64" s="93"/>
      <c r="H64" s="17"/>
      <c r="I64" s="7"/>
      <c r="J64" s="7"/>
      <c r="K64" s="7"/>
      <c r="L64" s="7"/>
      <c r="M64" s="7"/>
    </row>
    <row r="65" spans="2:13" s="8" customFormat="1" ht="24" x14ac:dyDescent="0.3">
      <c r="B65" s="92" t="s">
        <v>20</v>
      </c>
      <c r="C65" s="85"/>
      <c r="D65" s="85"/>
      <c r="E65" s="85"/>
      <c r="F65" s="86"/>
      <c r="G65" s="93"/>
      <c r="H65" s="17"/>
      <c r="I65" s="7"/>
      <c r="J65" s="7"/>
      <c r="K65" s="7"/>
      <c r="L65" s="7"/>
      <c r="M65" s="7"/>
    </row>
    <row r="66" spans="2:13" s="8" customFormat="1" ht="24" x14ac:dyDescent="0.3">
      <c r="B66" s="92" t="s">
        <v>21</v>
      </c>
      <c r="C66" s="85"/>
      <c r="D66" s="85"/>
      <c r="E66" s="85"/>
      <c r="F66" s="86"/>
      <c r="G66" s="93"/>
      <c r="H66" s="17"/>
      <c r="I66" s="7"/>
      <c r="J66" s="7"/>
      <c r="K66" s="7"/>
      <c r="L66" s="7"/>
      <c r="M66" s="7"/>
    </row>
    <row r="67" spans="2:13" s="8" customFormat="1" ht="24" x14ac:dyDescent="0.3">
      <c r="B67" s="92" t="s">
        <v>22</v>
      </c>
      <c r="C67" s="85"/>
      <c r="D67" s="85"/>
      <c r="E67" s="85"/>
      <c r="F67" s="86"/>
      <c r="G67" s="93"/>
      <c r="H67" s="17"/>
      <c r="I67" s="7"/>
      <c r="J67" s="7"/>
      <c r="K67" s="7"/>
      <c r="L67" s="7"/>
      <c r="M67" s="7"/>
    </row>
    <row r="68" spans="2:13" s="8" customFormat="1" ht="24" x14ac:dyDescent="0.3">
      <c r="B68" s="92" t="s">
        <v>23</v>
      </c>
      <c r="C68" s="85"/>
      <c r="D68" s="85"/>
      <c r="E68" s="85"/>
      <c r="F68" s="86"/>
      <c r="G68" s="93"/>
      <c r="H68" s="17"/>
      <c r="I68" s="7"/>
      <c r="J68" s="7"/>
      <c r="K68" s="7"/>
      <c r="L68" s="7"/>
      <c r="M68" s="7"/>
    </row>
    <row r="69" spans="2:13" s="8" customFormat="1" ht="24" x14ac:dyDescent="0.3">
      <c r="B69" s="67"/>
      <c r="C69" s="85"/>
      <c r="D69" s="85"/>
      <c r="E69" s="85"/>
      <c r="F69" s="86"/>
      <c r="G69" s="93"/>
      <c r="H69" s="17"/>
      <c r="I69" s="7"/>
      <c r="J69" s="7"/>
      <c r="K69" s="7"/>
      <c r="L69" s="7"/>
      <c r="M69" s="7"/>
    </row>
    <row r="70" spans="2:13" s="8" customFormat="1" x14ac:dyDescent="0.3">
      <c r="B70" s="76" t="s">
        <v>24</v>
      </c>
      <c r="C70" s="94"/>
      <c r="D70" s="94"/>
      <c r="E70" s="94"/>
      <c r="F70" s="68"/>
      <c r="G70" s="70"/>
      <c r="H70" s="7"/>
      <c r="I70" s="7"/>
      <c r="J70" s="7"/>
      <c r="K70" s="7"/>
      <c r="L70" s="7"/>
      <c r="M70" s="7"/>
    </row>
    <row r="71" spans="2:13" s="8" customFormat="1" x14ac:dyDescent="0.3">
      <c r="B71" s="95" t="s">
        <v>25</v>
      </c>
      <c r="C71" s="96"/>
      <c r="D71" s="96"/>
      <c r="E71" s="96"/>
      <c r="F71" s="97"/>
      <c r="G71" s="98"/>
      <c r="H71" s="7"/>
      <c r="I71" s="7"/>
      <c r="J71" s="7"/>
      <c r="K71" s="7"/>
      <c r="L71" s="7"/>
      <c r="M71" s="7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A1:H31"/>
  <sheetViews>
    <sheetView showGridLines="0" zoomScale="70" zoomScaleNormal="70" workbookViewId="0"/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6" width="11.5546875" style="37"/>
    <col min="7" max="7" width="20.6640625" style="37" bestFit="1" customWidth="1"/>
    <col min="8" max="8" width="15.44140625" style="37" bestFit="1" customWidth="1"/>
    <col min="9" max="16384" width="11.5546875" style="37"/>
  </cols>
  <sheetData>
    <row r="1" spans="1:8" s="7" customFormat="1" ht="73.5" customHeight="1" x14ac:dyDescent="0.3">
      <c r="A1" s="380" t="s">
        <v>182</v>
      </c>
      <c r="B1" s="444" t="s">
        <v>528</v>
      </c>
      <c r="C1" s="426"/>
      <c r="D1" s="48"/>
    </row>
    <row r="2" spans="1:8" ht="39.75" customHeight="1" x14ac:dyDescent="0.3">
      <c r="B2" s="442" t="s">
        <v>527</v>
      </c>
      <c r="C2" s="442"/>
      <c r="D2" s="442"/>
      <c r="E2" s="442"/>
    </row>
    <row r="3" spans="1:8" s="7" customFormat="1" ht="51" customHeight="1" x14ac:dyDescent="0.3">
      <c r="B3" s="443" t="s">
        <v>526</v>
      </c>
      <c r="C3" s="443"/>
      <c r="D3" s="443"/>
      <c r="E3" s="443"/>
    </row>
    <row r="4" spans="1:8" s="7" customFormat="1" ht="87.75" customHeight="1" x14ac:dyDescent="0.3">
      <c r="B4" s="443"/>
      <c r="C4" s="443"/>
      <c r="D4" s="443"/>
      <c r="E4" s="443"/>
    </row>
    <row r="5" spans="1:8" ht="15" x14ac:dyDescent="0.3">
      <c r="B5" s="150"/>
      <c r="C5" s="150"/>
      <c r="D5" s="150"/>
      <c r="E5" s="150"/>
    </row>
    <row r="6" spans="1:8" s="39" customFormat="1" ht="42" customHeight="1" x14ac:dyDescent="0.3">
      <c r="B6" s="153"/>
      <c r="C6" s="151">
        <v>2024</v>
      </c>
      <c r="D6" s="151">
        <v>2025</v>
      </c>
      <c r="E6" s="152" t="s">
        <v>26</v>
      </c>
    </row>
    <row r="7" spans="1:8" s="40" customFormat="1" ht="27.75" customHeight="1" x14ac:dyDescent="0.3">
      <c r="B7" s="157" t="s">
        <v>27</v>
      </c>
      <c r="C7" s="158">
        <v>4650908905.8400002</v>
      </c>
      <c r="D7" s="158">
        <v>5406605788.7599878</v>
      </c>
      <c r="E7" s="159">
        <f>(D7-C7)/C7</f>
        <v>0.16248369904022048</v>
      </c>
    </row>
    <row r="8" spans="1:8" s="40" customFormat="1" ht="28.5" customHeight="1" x14ac:dyDescent="0.3">
      <c r="B8" s="157" t="s">
        <v>28</v>
      </c>
      <c r="C8" s="158">
        <v>27520171.040473375</v>
      </c>
      <c r="D8" s="158">
        <f>D7/D18</f>
        <v>32967108.468048707</v>
      </c>
      <c r="E8" s="159">
        <f t="shared" ref="E8:E17" si="0">(D8-C8)/C8</f>
        <v>0.19792527523047104</v>
      </c>
    </row>
    <row r="9" spans="1:8" s="40" customFormat="1" ht="28.5" customHeight="1" x14ac:dyDescent="0.3">
      <c r="B9" s="157" t="s">
        <v>29</v>
      </c>
      <c r="C9" s="158">
        <v>1976922966.905</v>
      </c>
      <c r="D9" s="158">
        <v>2835611751.8016071</v>
      </c>
      <c r="E9" s="159">
        <f t="shared" si="0"/>
        <v>0.43435621886721243</v>
      </c>
    </row>
    <row r="10" spans="1:8" s="40" customFormat="1" ht="28.5" customHeight="1" x14ac:dyDescent="0.3">
      <c r="B10" s="157" t="s">
        <v>30</v>
      </c>
      <c r="C10" s="158">
        <v>4644373914.8900003</v>
      </c>
      <c r="D10" s="158">
        <f>D7-D11</f>
        <v>5383548330.5499878</v>
      </c>
      <c r="E10" s="159">
        <f t="shared" si="0"/>
        <v>0.15915480303818183</v>
      </c>
      <c r="G10" s="199"/>
    </row>
    <row r="11" spans="1:8" s="40" customFormat="1" ht="28.5" customHeight="1" x14ac:dyDescent="0.3">
      <c r="B11" s="157" t="s">
        <v>31</v>
      </c>
      <c r="C11" s="158">
        <v>6534990.9500000002</v>
      </c>
      <c r="D11" s="158">
        <v>23057458.20999999</v>
      </c>
      <c r="E11" s="159">
        <f t="shared" si="0"/>
        <v>2.528307596202561</v>
      </c>
    </row>
    <row r="12" spans="1:8" s="40" customFormat="1" ht="28.5" customHeight="1" x14ac:dyDescent="0.3">
      <c r="B12" s="157" t="s">
        <v>32</v>
      </c>
      <c r="C12" s="158">
        <v>1782051774.7499928</v>
      </c>
      <c r="D12" s="158">
        <v>1993900654.0599961</v>
      </c>
      <c r="E12" s="159">
        <f t="shared" si="0"/>
        <v>0.11887919437117585</v>
      </c>
      <c r="F12" s="304"/>
      <c r="G12" s="202"/>
      <c r="H12" s="304"/>
    </row>
    <row r="13" spans="1:8" s="40" customFormat="1" ht="28.5" customHeight="1" x14ac:dyDescent="0.3">
      <c r="B13" s="157" t="s">
        <v>33</v>
      </c>
      <c r="C13" s="158">
        <v>2868857131.0900073</v>
      </c>
      <c r="D13" s="158">
        <v>3412705134.6999917</v>
      </c>
      <c r="E13" s="159">
        <f>(D13-C13)/C13</f>
        <v>0.18956956682027321</v>
      </c>
      <c r="F13" s="304"/>
      <c r="G13" s="202"/>
      <c r="H13" s="304"/>
    </row>
    <row r="14" spans="1:8" s="40" customFormat="1" ht="28.5" customHeight="1" x14ac:dyDescent="0.3">
      <c r="B14" s="157" t="s">
        <v>34</v>
      </c>
      <c r="C14" s="158">
        <v>3787.2930000000001</v>
      </c>
      <c r="D14" s="158">
        <v>8081.6450000000004</v>
      </c>
      <c r="E14" s="159">
        <f t="shared" si="0"/>
        <v>1.1338842809362784</v>
      </c>
      <c r="G14" s="202"/>
    </row>
    <row r="15" spans="1:8" s="40" customFormat="1" ht="28.5" customHeight="1" x14ac:dyDescent="0.3">
      <c r="B15" s="157" t="s">
        <v>35</v>
      </c>
      <c r="C15" s="158">
        <v>9053</v>
      </c>
      <c r="D15" s="158">
        <v>14919</v>
      </c>
      <c r="E15" s="159">
        <f t="shared" si="0"/>
        <v>0.64796200154644867</v>
      </c>
    </row>
    <row r="16" spans="1:8" s="40" customFormat="1" ht="28.5" customHeight="1" x14ac:dyDescent="0.3">
      <c r="B16" s="157" t="s">
        <v>36</v>
      </c>
      <c r="C16" s="158">
        <v>53.568047337278109</v>
      </c>
      <c r="D16" s="158">
        <f>D15/D18</f>
        <v>90.969512195121951</v>
      </c>
      <c r="E16" s="159">
        <f t="shared" si="0"/>
        <v>0.69820474549603539</v>
      </c>
    </row>
    <row r="17" spans="2:5" s="40" customFormat="1" ht="28.5" customHeight="1" x14ac:dyDescent="0.3">
      <c r="B17" s="157" t="s">
        <v>37</v>
      </c>
      <c r="C17" s="198">
        <v>143.19120000000001</v>
      </c>
      <c r="D17" s="198">
        <v>166.4786</v>
      </c>
      <c r="E17" s="159">
        <f t="shared" si="0"/>
        <v>0.16263150249456662</v>
      </c>
    </row>
    <row r="18" spans="2:5" s="40" customFormat="1" ht="28.5" customHeight="1" x14ac:dyDescent="0.3">
      <c r="B18" s="157" t="s">
        <v>38</v>
      </c>
      <c r="C18" s="158">
        <v>169</v>
      </c>
      <c r="D18" s="158">
        <v>164</v>
      </c>
      <c r="E18" s="159" t="s">
        <v>39</v>
      </c>
    </row>
    <row r="19" spans="2:5" s="40" customFormat="1" ht="20.399999999999999" x14ac:dyDescent="0.3">
      <c r="B19" s="156"/>
      <c r="C19" s="155"/>
      <c r="D19" s="155"/>
      <c r="E19" s="154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9"/>
  <sheetViews>
    <sheetView showGridLines="0" zoomScale="78" zoomScaleNormal="78" workbookViewId="0"/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8.88671875" style="200" customWidth="1"/>
    <col min="13" max="13" width="13.6640625" style="200" bestFit="1" customWidth="1"/>
    <col min="14" max="14" width="11.5546875" style="200" bestFit="1" customWidth="1"/>
    <col min="15" max="15" width="16.33203125" style="200" customWidth="1"/>
    <col min="16" max="16" width="14.44140625" style="200" bestFit="1" customWidth="1"/>
    <col min="17" max="19" width="11.5546875" style="200"/>
    <col min="20" max="16384" width="11.5546875" style="37"/>
  </cols>
  <sheetData>
    <row r="1" spans="2:19" ht="74.25" customHeight="1" x14ac:dyDescent="0.3">
      <c r="B1" s="444" t="s">
        <v>529</v>
      </c>
      <c r="C1" s="444"/>
      <c r="D1" s="444"/>
      <c r="E1" s="444"/>
      <c r="F1" s="444"/>
      <c r="G1" s="160"/>
      <c r="H1" s="160"/>
    </row>
    <row r="2" spans="2:19" ht="11.25" customHeight="1" x14ac:dyDescent="0.3">
      <c r="B2" s="161"/>
      <c r="C2" s="161"/>
      <c r="D2" s="161"/>
      <c r="E2" s="161"/>
      <c r="F2" s="161"/>
      <c r="G2" s="161"/>
      <c r="H2" s="162"/>
      <c r="I2" s="162"/>
    </row>
    <row r="3" spans="2:19" s="44" customFormat="1" ht="40.799999999999997" x14ac:dyDescent="0.3">
      <c r="B3" s="188" t="s">
        <v>40</v>
      </c>
      <c r="C3" s="149" t="s">
        <v>246</v>
      </c>
      <c r="D3" s="189" t="s">
        <v>41</v>
      </c>
      <c r="E3" s="149" t="s">
        <v>77</v>
      </c>
      <c r="F3" s="189" t="s">
        <v>41</v>
      </c>
      <c r="G3" s="189" t="s">
        <v>42</v>
      </c>
      <c r="H3" s="149" t="s">
        <v>255</v>
      </c>
      <c r="I3" s="149" t="s">
        <v>78</v>
      </c>
      <c r="L3" s="200"/>
      <c r="M3" s="200"/>
      <c r="N3" s="201"/>
      <c r="O3" s="201"/>
      <c r="P3" s="201"/>
      <c r="Q3" s="201"/>
      <c r="R3" s="201"/>
      <c r="S3" s="201"/>
    </row>
    <row r="4" spans="2:19" s="44" customFormat="1" ht="12" customHeight="1" x14ac:dyDescent="0.3">
      <c r="B4" s="163"/>
      <c r="C4" s="164"/>
      <c r="D4" s="165"/>
      <c r="E4" s="164"/>
      <c r="F4" s="166"/>
      <c r="G4" s="167"/>
      <c r="H4" s="168"/>
      <c r="I4" s="169"/>
      <c r="L4" s="200"/>
      <c r="M4" s="200"/>
      <c r="N4" s="201"/>
      <c r="O4" s="201"/>
      <c r="P4" s="201"/>
      <c r="Q4" s="201"/>
      <c r="R4" s="201"/>
      <c r="S4" s="201"/>
    </row>
    <row r="5" spans="2:19" s="44" customFormat="1" ht="18" customHeight="1" x14ac:dyDescent="0.3">
      <c r="B5" s="181" t="s">
        <v>43</v>
      </c>
      <c r="C5" s="182">
        <v>15478111.349999996</v>
      </c>
      <c r="D5" s="183">
        <f t="shared" ref="D5:D23" si="0">C5/$C$25</f>
        <v>2.8628148518203486E-3</v>
      </c>
      <c r="E5" s="182">
        <v>6292366.9499999993</v>
      </c>
      <c r="F5" s="183">
        <f t="shared" ref="F5:F23" si="1">E5/$E$25</f>
        <v>1.3529327444145101E-3</v>
      </c>
      <c r="G5" s="183">
        <f>(C5-E5)/E5</f>
        <v>1.4598233817244237</v>
      </c>
      <c r="H5" s="184">
        <f t="shared" ref="H5:H23" si="2">C5/$M$40</f>
        <v>94378.727743902418</v>
      </c>
      <c r="I5" s="184">
        <f t="shared" ref="I5:I23" si="3">E5/$P$40</f>
        <v>37232.940532544373</v>
      </c>
      <c r="L5" s="200"/>
      <c r="M5" s="200"/>
      <c r="N5" s="201"/>
      <c r="O5" s="201"/>
      <c r="P5" s="201"/>
      <c r="Q5" s="201"/>
      <c r="R5" s="201"/>
      <c r="S5" s="201"/>
    </row>
    <row r="6" spans="2:19" s="44" customFormat="1" ht="20.399999999999999" x14ac:dyDescent="0.3">
      <c r="B6" s="181" t="s">
        <v>44</v>
      </c>
      <c r="C6" s="182">
        <v>1960</v>
      </c>
      <c r="D6" s="183">
        <f t="shared" si="0"/>
        <v>3.6251949496201837E-7</v>
      </c>
      <c r="E6" s="182">
        <v>6174</v>
      </c>
      <c r="F6" s="183">
        <f t="shared" si="1"/>
        <v>1.3274824609545677E-6</v>
      </c>
      <c r="G6" s="183">
        <f t="shared" ref="G6:G8" si="4">(C6-E6)/E6</f>
        <v>-0.68253968253968256</v>
      </c>
      <c r="H6" s="184">
        <f t="shared" si="2"/>
        <v>11.951219512195122</v>
      </c>
      <c r="I6" s="184">
        <f t="shared" si="3"/>
        <v>36.532544378698226</v>
      </c>
      <c r="L6" s="200"/>
      <c r="M6" s="200"/>
      <c r="N6" s="201"/>
      <c r="O6" s="201"/>
      <c r="P6" s="201"/>
      <c r="Q6" s="201"/>
      <c r="R6" s="201"/>
      <c r="S6" s="201"/>
    </row>
    <row r="7" spans="2:19" s="44" customFormat="1" ht="20.399999999999999" x14ac:dyDescent="0.3">
      <c r="B7" s="181" t="s">
        <v>45</v>
      </c>
      <c r="C7" s="182">
        <v>7577386.8600000022</v>
      </c>
      <c r="D7" s="183">
        <f t="shared" si="0"/>
        <v>1.4015053355199158E-3</v>
      </c>
      <c r="E7" s="182">
        <v>236450</v>
      </c>
      <c r="F7" s="183">
        <f t="shared" si="1"/>
        <v>5.0839525087902093E-5</v>
      </c>
      <c r="G7" s="183">
        <f t="shared" si="4"/>
        <v>31.046465891308955</v>
      </c>
      <c r="H7" s="184">
        <f t="shared" si="2"/>
        <v>46203.578414634161</v>
      </c>
      <c r="I7" s="184">
        <f t="shared" si="3"/>
        <v>1399.1124260355029</v>
      </c>
      <c r="L7" s="200"/>
      <c r="M7" s="200"/>
      <c r="N7" s="201"/>
      <c r="O7" s="201"/>
      <c r="P7" s="201"/>
      <c r="Q7" s="201"/>
      <c r="R7" s="201"/>
      <c r="S7" s="201"/>
    </row>
    <row r="8" spans="2:19" s="44" customFormat="1" ht="20.399999999999999" x14ac:dyDescent="0.3">
      <c r="B8" s="181" t="s">
        <v>46</v>
      </c>
      <c r="C8" s="182">
        <v>366075.71</v>
      </c>
      <c r="D8" s="183">
        <f t="shared" si="0"/>
        <v>6.7708970156664445E-5</v>
      </c>
      <c r="E8" s="182">
        <v>450999.19999999995</v>
      </c>
      <c r="F8" s="183">
        <f t="shared" si="1"/>
        <v>9.697012113776177E-5</v>
      </c>
      <c r="G8" s="183">
        <f t="shared" si="4"/>
        <v>-0.18830075530067447</v>
      </c>
      <c r="H8" s="184">
        <f t="shared" si="2"/>
        <v>2232.1689634146342</v>
      </c>
      <c r="I8" s="184">
        <f t="shared" si="3"/>
        <v>2668.6343195266268</v>
      </c>
      <c r="L8" s="200"/>
      <c r="M8" s="200"/>
      <c r="N8" s="201"/>
      <c r="O8" s="201"/>
      <c r="P8" s="201"/>
      <c r="Q8" s="201"/>
      <c r="R8" s="201"/>
      <c r="S8" s="201"/>
    </row>
    <row r="9" spans="2:19" s="44" customFormat="1" ht="20.399999999999999" x14ac:dyDescent="0.3">
      <c r="B9" s="181" t="s">
        <v>47</v>
      </c>
      <c r="C9" s="182">
        <v>16479819.889999997</v>
      </c>
      <c r="D9" s="183">
        <f t="shared" si="0"/>
        <v>3.0480897875448084E-3</v>
      </c>
      <c r="E9" s="182">
        <v>14759289.489999998</v>
      </c>
      <c r="F9" s="183">
        <f t="shared" si="1"/>
        <v>3.1734204622815166E-3</v>
      </c>
      <c r="G9" s="183">
        <f t="shared" ref="G9:G23" si="5">(C9-E9)/E9</f>
        <v>0.11657271179386554</v>
      </c>
      <c r="H9" s="184">
        <f t="shared" si="2"/>
        <v>100486.70664634144</v>
      </c>
      <c r="I9" s="184">
        <f t="shared" si="3"/>
        <v>87333.073905325436</v>
      </c>
      <c r="L9" s="200"/>
      <c r="M9" s="200"/>
      <c r="N9" s="201"/>
      <c r="O9" s="201"/>
      <c r="P9" s="201"/>
      <c r="Q9" s="201"/>
      <c r="R9" s="201"/>
      <c r="S9" s="201"/>
    </row>
    <row r="10" spans="2:19" s="44" customFormat="1" ht="20.399999999999999" x14ac:dyDescent="0.3">
      <c r="B10" s="181" t="s">
        <v>48</v>
      </c>
      <c r="C10" s="182">
        <v>691408392.21999979</v>
      </c>
      <c r="D10" s="183">
        <f t="shared" si="0"/>
        <v>0.12788215365310993</v>
      </c>
      <c r="E10" s="182">
        <v>336109679.13</v>
      </c>
      <c r="F10" s="183">
        <f t="shared" si="1"/>
        <v>7.2267525753505424E-2</v>
      </c>
      <c r="G10" s="183">
        <f t="shared" si="5"/>
        <v>1.0570915839426864</v>
      </c>
      <c r="H10" s="184">
        <f t="shared" si="2"/>
        <v>4215904.8306097547</v>
      </c>
      <c r="I10" s="184">
        <f t="shared" si="3"/>
        <v>1988814.6694082839</v>
      </c>
      <c r="L10" s="200"/>
      <c r="M10" s="200"/>
      <c r="N10" s="201"/>
      <c r="O10" s="201"/>
      <c r="P10" s="201"/>
      <c r="Q10" s="201"/>
      <c r="R10" s="201"/>
      <c r="S10" s="201"/>
    </row>
    <row r="11" spans="2:19" s="44" customFormat="1" ht="20.399999999999999" x14ac:dyDescent="0.3">
      <c r="B11" s="181" t="s">
        <v>49</v>
      </c>
      <c r="C11" s="182">
        <v>1404603230.9200001</v>
      </c>
      <c r="D11" s="183">
        <f t="shared" si="0"/>
        <v>0.25979390504853966</v>
      </c>
      <c r="E11" s="182">
        <v>1468030449.6700001</v>
      </c>
      <c r="F11" s="183">
        <f t="shared" si="1"/>
        <v>0.31564377617171563</v>
      </c>
      <c r="G11" s="183">
        <f t="shared" si="5"/>
        <v>-4.320565609811286E-2</v>
      </c>
      <c r="H11" s="184">
        <f t="shared" si="2"/>
        <v>8564653.8470731713</v>
      </c>
      <c r="I11" s="184">
        <f t="shared" si="3"/>
        <v>8686570.7081065085</v>
      </c>
      <c r="L11" s="200"/>
      <c r="M11" s="200"/>
      <c r="N11" s="201"/>
      <c r="O11" s="201"/>
      <c r="P11" s="201"/>
      <c r="Q11" s="201"/>
      <c r="R11" s="201"/>
      <c r="S11" s="201"/>
    </row>
    <row r="12" spans="2:19" s="44" customFormat="1" ht="20.399999999999999" x14ac:dyDescent="0.3">
      <c r="B12" s="181" t="s">
        <v>50</v>
      </c>
      <c r="C12" s="182">
        <v>3549840</v>
      </c>
      <c r="D12" s="183">
        <f t="shared" si="0"/>
        <v>6.5657459387549559E-4</v>
      </c>
      <c r="E12" s="182">
        <v>2842307.95</v>
      </c>
      <c r="F12" s="183">
        <f t="shared" si="1"/>
        <v>6.1112956790682418E-4</v>
      </c>
      <c r="G12" s="183">
        <f t="shared" si="5"/>
        <v>0.24892870950172721</v>
      </c>
      <c r="H12" s="184">
        <f t="shared" si="2"/>
        <v>21645.365853658535</v>
      </c>
      <c r="I12" s="184">
        <f t="shared" si="3"/>
        <v>16818.390236686391</v>
      </c>
      <c r="L12" s="200"/>
      <c r="M12" s="200"/>
      <c r="N12" s="201"/>
      <c r="O12" s="201"/>
      <c r="P12" s="201"/>
      <c r="Q12" s="201"/>
      <c r="R12" s="201"/>
      <c r="S12" s="201"/>
    </row>
    <row r="13" spans="2:19" s="44" customFormat="1" ht="20.399999999999999" x14ac:dyDescent="0.3">
      <c r="B13" s="181" t="s">
        <v>51</v>
      </c>
      <c r="C13" s="182">
        <v>1012701349.9700005</v>
      </c>
      <c r="D13" s="183">
        <f t="shared" si="0"/>
        <v>0.18730815405024429</v>
      </c>
      <c r="E13" s="182">
        <v>947355183.29000008</v>
      </c>
      <c r="F13" s="183">
        <f t="shared" si="1"/>
        <v>0.20369248301131759</v>
      </c>
      <c r="G13" s="183">
        <f t="shared" si="5"/>
        <v>6.8977473108939494E-2</v>
      </c>
      <c r="H13" s="184">
        <f t="shared" si="2"/>
        <v>6175008.231524393</v>
      </c>
      <c r="I13" s="184">
        <f t="shared" si="3"/>
        <v>5605651.9721301775</v>
      </c>
      <c r="L13" s="200"/>
      <c r="M13" s="200"/>
      <c r="N13" s="201"/>
      <c r="O13" s="201"/>
      <c r="P13" s="201"/>
      <c r="Q13" s="201"/>
      <c r="R13" s="201"/>
      <c r="S13" s="201"/>
    </row>
    <row r="14" spans="2:19" s="44" customFormat="1" ht="20.399999999999999" x14ac:dyDescent="0.3">
      <c r="B14" s="181" t="s">
        <v>52</v>
      </c>
      <c r="C14" s="182">
        <v>964211771.38999987</v>
      </c>
      <c r="D14" s="183">
        <f t="shared" si="0"/>
        <v>0.17833957367384484</v>
      </c>
      <c r="E14" s="182">
        <v>1156918095.8900008</v>
      </c>
      <c r="F14" s="183">
        <f t="shared" si="1"/>
        <v>0.248750968748774</v>
      </c>
      <c r="G14" s="183">
        <f t="shared" si="5"/>
        <v>-0.16656868380276713</v>
      </c>
      <c r="H14" s="184">
        <f t="shared" si="2"/>
        <v>5879340.0694512185</v>
      </c>
      <c r="I14" s="184">
        <f t="shared" si="3"/>
        <v>6845669.2064497089</v>
      </c>
      <c r="L14" s="200"/>
      <c r="M14" s="200"/>
      <c r="N14" s="201"/>
      <c r="O14" s="201"/>
      <c r="P14" s="201"/>
      <c r="Q14" s="201"/>
      <c r="R14" s="201"/>
      <c r="S14" s="201"/>
    </row>
    <row r="15" spans="2:19" s="44" customFormat="1" ht="20.399999999999999" x14ac:dyDescent="0.3">
      <c r="B15" s="181" t="s">
        <v>53</v>
      </c>
      <c r="C15" s="182">
        <v>810115.28999999969</v>
      </c>
      <c r="D15" s="183">
        <f t="shared" si="0"/>
        <v>1.4983805397541272E-4</v>
      </c>
      <c r="E15" s="182">
        <v>928715.48999999987</v>
      </c>
      <c r="F15" s="183">
        <f t="shared" si="1"/>
        <v>1.9968473018980027E-4</v>
      </c>
      <c r="G15" s="183">
        <f t="shared" si="5"/>
        <v>-0.12770347999687204</v>
      </c>
      <c r="H15" s="184">
        <f t="shared" si="2"/>
        <v>4939.7273780487785</v>
      </c>
      <c r="I15" s="184">
        <f t="shared" si="3"/>
        <v>5495.3579289940817</v>
      </c>
      <c r="L15" s="200"/>
      <c r="M15" s="200"/>
      <c r="N15" s="201"/>
      <c r="O15" s="201"/>
      <c r="P15" s="201"/>
      <c r="Q15" s="201"/>
      <c r="R15" s="201"/>
      <c r="S15" s="201"/>
    </row>
    <row r="16" spans="2:19" s="44" customFormat="1" ht="20.399999999999999" x14ac:dyDescent="0.3">
      <c r="B16" s="181" t="s">
        <v>54</v>
      </c>
      <c r="C16" s="182">
        <v>4106605.91</v>
      </c>
      <c r="D16" s="183">
        <f t="shared" si="0"/>
        <v>7.5955341862308167E-4</v>
      </c>
      <c r="E16" s="182">
        <v>4937573.17</v>
      </c>
      <c r="F16" s="183">
        <f t="shared" si="1"/>
        <v>1.0616361812204155E-3</v>
      </c>
      <c r="G16" s="183">
        <f t="shared" si="5"/>
        <v>-0.1682946725830495</v>
      </c>
      <c r="H16" s="184">
        <f t="shared" si="2"/>
        <v>25040.279939024393</v>
      </c>
      <c r="I16" s="184">
        <f t="shared" si="3"/>
        <v>29216.409289940828</v>
      </c>
      <c r="L16" s="200"/>
      <c r="M16" s="200"/>
      <c r="N16" s="201"/>
      <c r="O16" s="201"/>
      <c r="P16" s="201"/>
      <c r="Q16" s="201"/>
      <c r="R16" s="201"/>
      <c r="S16" s="201"/>
    </row>
    <row r="17" spans="2:23" s="44" customFormat="1" ht="20.399999999999999" x14ac:dyDescent="0.3">
      <c r="B17" s="181" t="s">
        <v>55</v>
      </c>
      <c r="C17" s="182">
        <v>215212966.16999993</v>
      </c>
      <c r="D17" s="183">
        <f t="shared" si="0"/>
        <v>3.9805559084299141E-2</v>
      </c>
      <c r="E17" s="182">
        <v>258679558.11000001</v>
      </c>
      <c r="F17" s="183">
        <f t="shared" si="1"/>
        <v>5.5619140978053594E-2</v>
      </c>
      <c r="G17" s="183">
        <f t="shared" si="5"/>
        <v>-0.16803257380514197</v>
      </c>
      <c r="H17" s="184">
        <f t="shared" si="2"/>
        <v>1312274.1839634143</v>
      </c>
      <c r="I17" s="184">
        <f t="shared" si="3"/>
        <v>1530648.2728402368</v>
      </c>
      <c r="L17" s="200"/>
      <c r="M17" s="200"/>
      <c r="N17" s="201"/>
      <c r="O17" s="201"/>
      <c r="P17" s="201"/>
      <c r="Q17" s="201"/>
      <c r="R17" s="201"/>
      <c r="S17" s="201"/>
    </row>
    <row r="18" spans="2:23" s="44" customFormat="1" ht="20.399999999999999" x14ac:dyDescent="0.3">
      <c r="B18" s="181" t="s">
        <v>240</v>
      </c>
      <c r="C18" s="182">
        <v>313996426.33999997</v>
      </c>
      <c r="D18" s="183">
        <f t="shared" si="0"/>
        <v>5.8076441784007858E-2</v>
      </c>
      <c r="E18" s="182">
        <v>0</v>
      </c>
      <c r="F18" s="183">
        <f t="shared" ref="F18" si="6">E18/$E$25</f>
        <v>0</v>
      </c>
      <c r="G18" s="183" t="s">
        <v>39</v>
      </c>
      <c r="H18" s="184">
        <f t="shared" ref="H18" si="7">C18/$M$40</f>
        <v>1914612.3557317071</v>
      </c>
      <c r="I18" s="184">
        <f t="shared" si="3"/>
        <v>0</v>
      </c>
      <c r="L18" s="200"/>
      <c r="M18" s="200"/>
      <c r="N18" s="201"/>
      <c r="O18" s="201"/>
      <c r="P18" s="201"/>
      <c r="Q18" s="201"/>
      <c r="R18" s="201"/>
      <c r="S18" s="201"/>
      <c r="T18" s="201"/>
    </row>
    <row r="19" spans="2:23" s="44" customFormat="1" ht="20.399999999999999" x14ac:dyDescent="0.3">
      <c r="B19" s="181" t="s">
        <v>56</v>
      </c>
      <c r="C19" s="182">
        <v>632685021.91999972</v>
      </c>
      <c r="D19" s="183">
        <f t="shared" si="0"/>
        <v>0.11702074215126114</v>
      </c>
      <c r="E19" s="182">
        <v>338465718.93999994</v>
      </c>
      <c r="F19" s="183">
        <f t="shared" si="1"/>
        <v>7.277410196424168E-2</v>
      </c>
      <c r="G19" s="183">
        <f t="shared" si="5"/>
        <v>0.86927356750169504</v>
      </c>
      <c r="H19" s="184">
        <f t="shared" si="2"/>
        <v>3857835.4995121933</v>
      </c>
      <c r="I19" s="184">
        <f t="shared" si="3"/>
        <v>2002755.7333727807</v>
      </c>
      <c r="L19" s="200"/>
      <c r="M19" s="200"/>
      <c r="N19" s="201"/>
      <c r="O19" s="201"/>
      <c r="P19" s="201"/>
      <c r="Q19" s="201"/>
      <c r="R19" s="201"/>
      <c r="S19" s="201"/>
      <c r="T19" s="201"/>
    </row>
    <row r="20" spans="2:23" s="44" customFormat="1" ht="20.399999999999999" x14ac:dyDescent="0.3">
      <c r="B20" s="181" t="s">
        <v>57</v>
      </c>
      <c r="C20" s="182">
        <v>79100439.279999986</v>
      </c>
      <c r="D20" s="183">
        <f t="shared" si="0"/>
        <v>1.4630332295438468E-2</v>
      </c>
      <c r="E20" s="182">
        <v>95478352.589999989</v>
      </c>
      <c r="F20" s="183">
        <f t="shared" si="1"/>
        <v>2.0528966385497425E-2</v>
      </c>
      <c r="G20" s="183">
        <f t="shared" si="5"/>
        <v>-0.17153535713304041</v>
      </c>
      <c r="H20" s="184">
        <f t="shared" si="2"/>
        <v>482319.75170731702</v>
      </c>
      <c r="I20" s="184">
        <f t="shared" si="3"/>
        <v>564960.66621301766</v>
      </c>
      <c r="L20" s="200"/>
      <c r="M20" s="200"/>
      <c r="N20" s="201"/>
      <c r="O20" s="201"/>
      <c r="P20" s="201"/>
      <c r="Q20" s="201"/>
      <c r="R20" s="201"/>
      <c r="S20" s="201"/>
      <c r="T20" s="201"/>
    </row>
    <row r="21" spans="2:23" s="44" customFormat="1" ht="20.399999999999999" x14ac:dyDescent="0.3">
      <c r="B21" s="181" t="s">
        <v>58</v>
      </c>
      <c r="C21" s="182">
        <v>19573969.169999998</v>
      </c>
      <c r="D21" s="183">
        <f t="shared" si="0"/>
        <v>3.6203803152604682E-3</v>
      </c>
      <c r="E21" s="182">
        <v>10311324.579999998</v>
      </c>
      <c r="F21" s="183">
        <f t="shared" si="1"/>
        <v>2.2170558032328668E-3</v>
      </c>
      <c r="G21" s="183">
        <f t="shared" si="5"/>
        <v>0.89829822717112073</v>
      </c>
      <c r="H21" s="184">
        <f t="shared" si="2"/>
        <v>119353.47054878047</v>
      </c>
      <c r="I21" s="184">
        <f t="shared" si="3"/>
        <v>61013.754911242591</v>
      </c>
      <c r="L21" s="200"/>
      <c r="M21" s="200"/>
      <c r="N21" s="201"/>
      <c r="O21" s="201"/>
      <c r="P21" s="201"/>
      <c r="Q21" s="201"/>
      <c r="R21" s="201"/>
      <c r="S21" s="201"/>
      <c r="T21" s="201"/>
    </row>
    <row r="22" spans="2:23" s="44" customFormat="1" ht="20.399999999999999" x14ac:dyDescent="0.3">
      <c r="B22" s="181" t="s">
        <v>59</v>
      </c>
      <c r="C22" s="182">
        <v>0</v>
      </c>
      <c r="D22" s="183">
        <f t="shared" si="0"/>
        <v>0</v>
      </c>
      <c r="E22" s="182">
        <v>0</v>
      </c>
      <c r="F22" s="183">
        <f t="shared" si="1"/>
        <v>0</v>
      </c>
      <c r="G22" s="183" t="s">
        <v>39</v>
      </c>
      <c r="H22" s="184">
        <f t="shared" si="2"/>
        <v>0</v>
      </c>
      <c r="I22" s="184">
        <f t="shared" si="3"/>
        <v>0</v>
      </c>
      <c r="L22" s="200"/>
      <c r="M22" s="200"/>
      <c r="N22" s="201"/>
      <c r="O22" s="201"/>
      <c r="P22" s="201"/>
      <c r="Q22" s="201"/>
      <c r="R22" s="201"/>
      <c r="S22" s="201"/>
      <c r="T22" s="201"/>
      <c r="U22" s="201"/>
      <c r="V22" s="201"/>
      <c r="W22" s="201"/>
    </row>
    <row r="23" spans="2:23" s="44" customFormat="1" ht="20.399999999999999" x14ac:dyDescent="0.3">
      <c r="B23" s="181" t="s">
        <v>60</v>
      </c>
      <c r="C23" s="182">
        <v>24742306.369999994</v>
      </c>
      <c r="D23" s="183">
        <f t="shared" si="0"/>
        <v>4.576310412983637E-3</v>
      </c>
      <c r="E23" s="182">
        <v>9106667.3900000006</v>
      </c>
      <c r="F23" s="183">
        <f t="shared" si="1"/>
        <v>1.9580403689620847E-3</v>
      </c>
      <c r="G23" s="183">
        <f t="shared" si="5"/>
        <v>1.7169441147229592</v>
      </c>
      <c r="H23" s="184">
        <f t="shared" si="2"/>
        <v>150867.72176829266</v>
      </c>
      <c r="I23" s="184">
        <f t="shared" si="3"/>
        <v>53885.605857988172</v>
      </c>
      <c r="L23" s="200"/>
      <c r="M23" s="200"/>
      <c r="N23" s="201"/>
      <c r="O23" s="201"/>
      <c r="P23" s="201"/>
      <c r="Q23" s="201"/>
      <c r="R23" s="201"/>
      <c r="S23" s="201"/>
      <c r="T23" s="201"/>
      <c r="U23" s="201"/>
      <c r="V23" s="201"/>
      <c r="W23" s="201"/>
    </row>
    <row r="24" spans="2:23" s="44" customFormat="1" ht="20.399999999999999" x14ac:dyDescent="0.3">
      <c r="B24" s="170"/>
      <c r="C24" s="164"/>
      <c r="D24" s="166"/>
      <c r="E24" s="169"/>
      <c r="F24" s="166"/>
      <c r="G24" s="171"/>
      <c r="H24" s="169"/>
      <c r="I24" s="169"/>
      <c r="L24" s="200"/>
      <c r="M24" s="200"/>
      <c r="N24" s="201"/>
      <c r="O24" s="201"/>
      <c r="P24" s="201"/>
      <c r="Q24" s="201"/>
      <c r="R24" s="201"/>
      <c r="S24" s="201"/>
      <c r="T24" s="201"/>
      <c r="U24" s="201"/>
      <c r="V24" s="201"/>
      <c r="W24" s="201"/>
    </row>
    <row r="25" spans="2:23" s="44" customFormat="1" ht="20.399999999999999" x14ac:dyDescent="0.3">
      <c r="B25" s="185" t="s">
        <v>13</v>
      </c>
      <c r="C25" s="186">
        <f>SUM(C5:C23)</f>
        <v>5406605788.7599993</v>
      </c>
      <c r="D25" s="187">
        <f>SUM(D5:D24)</f>
        <v>1</v>
      </c>
      <c r="E25" s="186">
        <f>SUM(E5:E24)</f>
        <v>4650908905.8400011</v>
      </c>
      <c r="F25" s="187">
        <f>SUM(F5:F24)</f>
        <v>1</v>
      </c>
      <c r="G25" s="187">
        <f t="shared" ref="G25" si="8">(C25-E25)/E25</f>
        <v>0.1624836990402227</v>
      </c>
      <c r="H25" s="186">
        <f>C25/BVGInfo!$D$18</f>
        <v>32967108.468048777</v>
      </c>
      <c r="I25" s="186">
        <f>E25/BVGInfo!$C$18</f>
        <v>27520171.040473379</v>
      </c>
      <c r="L25" s="200"/>
      <c r="M25" s="200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2:23" ht="5.25" customHeight="1" x14ac:dyDescent="0.3">
      <c r="B26" s="18"/>
      <c r="C26" s="172"/>
      <c r="D26" s="173"/>
      <c r="E26" s="172"/>
      <c r="F26" s="173"/>
      <c r="G26" s="174"/>
      <c r="H26" s="175"/>
      <c r="I26" s="175"/>
      <c r="T26" s="200"/>
      <c r="U26" s="200"/>
      <c r="V26" s="200"/>
      <c r="W26" s="200"/>
    </row>
    <row r="27" spans="2:23" x14ac:dyDescent="0.3">
      <c r="B27" s="176"/>
      <c r="C27" s="177"/>
      <c r="D27" s="178"/>
      <c r="E27" s="179"/>
      <c r="F27" s="178"/>
      <c r="G27" s="178"/>
      <c r="H27" s="148"/>
      <c r="I27" s="148"/>
      <c r="T27" s="200"/>
      <c r="U27" s="200"/>
      <c r="V27" s="200"/>
      <c r="W27" s="200"/>
    </row>
    <row r="28" spans="2:23" x14ac:dyDescent="0.3">
      <c r="C28" s="38"/>
      <c r="E28" s="180"/>
      <c r="F28" s="162"/>
      <c r="H28" s="162"/>
      <c r="I28" s="162"/>
      <c r="T28" s="200"/>
      <c r="U28" s="200"/>
      <c r="V28" s="200"/>
      <c r="W28" s="200"/>
    </row>
    <row r="29" spans="2:23" x14ac:dyDescent="0.3">
      <c r="E29" s="162"/>
      <c r="F29" s="162"/>
      <c r="H29" s="162"/>
      <c r="I29" s="162"/>
      <c r="T29" s="200"/>
      <c r="U29" s="200"/>
      <c r="V29" s="200"/>
      <c r="W29" s="200"/>
    </row>
    <row r="30" spans="2:23" x14ac:dyDescent="0.3">
      <c r="E30" s="162"/>
      <c r="F30" s="162"/>
      <c r="H30" s="162"/>
      <c r="I30" s="162"/>
      <c r="L30" s="415"/>
      <c r="M30" s="415"/>
      <c r="N30" s="415"/>
      <c r="O30" s="415"/>
      <c r="P30" s="415"/>
      <c r="Q30" s="415"/>
      <c r="R30" s="415"/>
      <c r="T30" s="200"/>
      <c r="U30" s="200"/>
      <c r="V30" s="200"/>
      <c r="W30" s="200"/>
    </row>
    <row r="31" spans="2:23" x14ac:dyDescent="0.3">
      <c r="E31" s="162"/>
      <c r="F31" s="162"/>
      <c r="H31" s="162"/>
      <c r="I31" s="162"/>
      <c r="L31" s="416"/>
      <c r="M31" s="417">
        <v>2025</v>
      </c>
      <c r="N31" s="416"/>
      <c r="O31" s="418"/>
      <c r="P31" s="417">
        <v>2024</v>
      </c>
      <c r="Q31" s="416"/>
      <c r="R31" s="415"/>
      <c r="T31" s="200"/>
      <c r="U31" s="200"/>
      <c r="V31" s="200"/>
      <c r="W31" s="200"/>
    </row>
    <row r="32" spans="2:23" ht="11.25" customHeight="1" x14ac:dyDescent="0.3">
      <c r="E32" s="162"/>
      <c r="F32" s="162"/>
      <c r="H32" s="162"/>
      <c r="I32" s="162"/>
      <c r="L32" s="416"/>
      <c r="M32" s="416"/>
      <c r="N32" s="416"/>
      <c r="O32" s="418"/>
      <c r="P32" s="417"/>
      <c r="Q32" s="416"/>
      <c r="R32" s="415"/>
      <c r="T32" s="200"/>
      <c r="U32" s="200"/>
      <c r="V32" s="200"/>
      <c r="W32" s="200"/>
    </row>
    <row r="33" spans="5:23" x14ac:dyDescent="0.3">
      <c r="E33" s="162"/>
      <c r="F33" s="162"/>
      <c r="H33" s="162"/>
      <c r="I33" s="162"/>
      <c r="L33" s="418" t="s">
        <v>49</v>
      </c>
      <c r="M33" s="417">
        <v>1404603230.9200001</v>
      </c>
      <c r="N33" s="419">
        <f>+M33/$M$39</f>
        <v>0.25979390504853961</v>
      </c>
      <c r="O33" s="418" t="s">
        <v>49</v>
      </c>
      <c r="P33" s="417">
        <v>1468030449.6700001</v>
      </c>
      <c r="Q33" s="419">
        <f>+P33/$P$39</f>
        <v>0.31564377617171568</v>
      </c>
      <c r="R33" s="415"/>
      <c r="T33" s="200"/>
      <c r="U33" s="200"/>
      <c r="V33" s="200"/>
      <c r="W33" s="200"/>
    </row>
    <row r="34" spans="5:23" x14ac:dyDescent="0.3">
      <c r="E34" s="162"/>
      <c r="F34" s="162"/>
      <c r="H34" s="162"/>
      <c r="I34" s="162"/>
      <c r="L34" s="418" t="s">
        <v>51</v>
      </c>
      <c r="M34" s="417">
        <v>1012701349.9700005</v>
      </c>
      <c r="N34" s="419">
        <f t="shared" ref="N34:N39" si="9">+M34/$M$39</f>
        <v>0.18730815405024426</v>
      </c>
      <c r="O34" s="418" t="s">
        <v>52</v>
      </c>
      <c r="P34" s="417">
        <v>1156918095.8900008</v>
      </c>
      <c r="Q34" s="419">
        <f t="shared" ref="Q34:Q39" si="10">+P34/$P$39</f>
        <v>0.24875096874877406</v>
      </c>
      <c r="R34" s="415"/>
      <c r="T34" s="200"/>
      <c r="U34" s="200"/>
      <c r="V34" s="200"/>
      <c r="W34" s="200"/>
    </row>
    <row r="35" spans="5:23" x14ac:dyDescent="0.3">
      <c r="E35" s="162"/>
      <c r="F35" s="162"/>
      <c r="H35" s="162"/>
      <c r="I35" s="162"/>
      <c r="L35" s="418" t="s">
        <v>52</v>
      </c>
      <c r="M35" s="417">
        <v>964211771.38999987</v>
      </c>
      <c r="N35" s="419">
        <f t="shared" si="9"/>
        <v>0.17833957367384481</v>
      </c>
      <c r="O35" s="418" t="s">
        <v>51</v>
      </c>
      <c r="P35" s="417">
        <v>947355183.29000008</v>
      </c>
      <c r="Q35" s="419">
        <f t="shared" si="10"/>
        <v>0.20369248301131762</v>
      </c>
      <c r="R35" s="415"/>
      <c r="T35" s="200"/>
      <c r="U35" s="200"/>
      <c r="V35" s="200"/>
      <c r="W35" s="200"/>
    </row>
    <row r="36" spans="5:23" x14ac:dyDescent="0.3">
      <c r="E36" s="162"/>
      <c r="F36" s="162"/>
      <c r="H36" s="162"/>
      <c r="I36" s="162"/>
      <c r="L36" s="418" t="s">
        <v>48</v>
      </c>
      <c r="M36" s="417">
        <v>691408392.21999979</v>
      </c>
      <c r="N36" s="419">
        <f t="shared" si="9"/>
        <v>0.1278821536531099</v>
      </c>
      <c r="O36" s="418" t="s">
        <v>56</v>
      </c>
      <c r="P36" s="417">
        <v>338465718.93999994</v>
      </c>
      <c r="Q36" s="419">
        <f t="shared" si="10"/>
        <v>7.2774101964241694E-2</v>
      </c>
      <c r="R36" s="415"/>
      <c r="T36" s="200"/>
      <c r="U36" s="200"/>
      <c r="V36" s="200"/>
      <c r="W36" s="200"/>
    </row>
    <row r="37" spans="5:23" x14ac:dyDescent="0.3">
      <c r="E37" s="162"/>
      <c r="F37" s="162"/>
      <c r="H37" s="162"/>
      <c r="I37" s="162"/>
      <c r="L37" s="418" t="s">
        <v>56</v>
      </c>
      <c r="M37" s="417">
        <v>632685021.91999972</v>
      </c>
      <c r="N37" s="419">
        <f t="shared" si="9"/>
        <v>0.11702074215126111</v>
      </c>
      <c r="O37" s="418" t="s">
        <v>48</v>
      </c>
      <c r="P37" s="417">
        <v>336109679.13</v>
      </c>
      <c r="Q37" s="419">
        <f t="shared" si="10"/>
        <v>7.2267525753505438E-2</v>
      </c>
      <c r="R37" s="415"/>
      <c r="T37" s="200"/>
      <c r="U37" s="200"/>
      <c r="V37" s="200"/>
      <c r="W37" s="200"/>
    </row>
    <row r="38" spans="5:23" x14ac:dyDescent="0.3">
      <c r="E38" s="162"/>
      <c r="F38" s="162"/>
      <c r="H38" s="162"/>
      <c r="I38" s="162"/>
      <c r="L38" s="418" t="s">
        <v>61</v>
      </c>
      <c r="M38" s="417">
        <v>700996022.34000015</v>
      </c>
      <c r="N38" s="419">
        <f t="shared" si="9"/>
        <v>0.1296554714230003</v>
      </c>
      <c r="O38" s="418" t="s">
        <v>61</v>
      </c>
      <c r="P38" s="417">
        <v>404029778.91999912</v>
      </c>
      <c r="Q38" s="419">
        <f t="shared" si="10"/>
        <v>8.6871144350445489E-2</v>
      </c>
      <c r="R38" s="415"/>
      <c r="T38" s="200"/>
      <c r="U38" s="200"/>
      <c r="V38" s="200"/>
      <c r="W38" s="200"/>
    </row>
    <row r="39" spans="5:23" x14ac:dyDescent="0.3">
      <c r="E39" s="162"/>
      <c r="F39" s="162"/>
      <c r="H39" s="162"/>
      <c r="I39" s="162"/>
      <c r="L39" s="418" t="s">
        <v>62</v>
      </c>
      <c r="M39" s="417">
        <f>SUM(M33:M38)</f>
        <v>5406605788.7600002</v>
      </c>
      <c r="N39" s="419">
        <f t="shared" si="9"/>
        <v>1</v>
      </c>
      <c r="O39" s="418" t="s">
        <v>62</v>
      </c>
      <c r="P39" s="417">
        <f>SUM(P33:P38)</f>
        <v>4650908905.8400002</v>
      </c>
      <c r="Q39" s="419">
        <f t="shared" si="10"/>
        <v>1</v>
      </c>
      <c r="R39" s="415"/>
      <c r="T39" s="200"/>
      <c r="U39" s="200"/>
      <c r="V39" s="200"/>
      <c r="W39" s="200"/>
    </row>
    <row r="40" spans="5:23" x14ac:dyDescent="0.3">
      <c r="E40" s="162"/>
      <c r="F40" s="162"/>
      <c r="H40" s="162"/>
      <c r="I40" s="162"/>
      <c r="L40" s="418" t="s">
        <v>63</v>
      </c>
      <c r="M40" s="416">
        <v>164</v>
      </c>
      <c r="N40" s="419"/>
      <c r="O40" s="418" t="s">
        <v>63</v>
      </c>
      <c r="P40" s="416">
        <v>169</v>
      </c>
      <c r="Q40" s="416"/>
      <c r="R40" s="415"/>
      <c r="T40" s="200"/>
      <c r="U40" s="200"/>
      <c r="V40" s="200"/>
      <c r="W40" s="200"/>
    </row>
    <row r="41" spans="5:23" x14ac:dyDescent="0.3">
      <c r="E41" s="162"/>
      <c r="F41" s="162"/>
      <c r="H41" s="162"/>
      <c r="I41" s="162"/>
      <c r="L41" s="415"/>
      <c r="M41" s="415"/>
      <c r="N41" s="415"/>
      <c r="O41" s="415"/>
      <c r="P41" s="420"/>
      <c r="Q41" s="415"/>
      <c r="R41" s="415"/>
      <c r="T41" s="200"/>
      <c r="U41" s="200"/>
      <c r="V41" s="200"/>
      <c r="W41" s="200"/>
    </row>
    <row r="42" spans="5:23" x14ac:dyDescent="0.3">
      <c r="E42" s="162"/>
      <c r="F42" s="162"/>
      <c r="H42" s="162"/>
      <c r="I42" s="162"/>
      <c r="L42" s="421"/>
      <c r="M42" s="422"/>
      <c r="N42" s="421"/>
      <c r="O42" s="415"/>
      <c r="P42" s="415"/>
      <c r="Q42" s="421"/>
      <c r="R42" s="421"/>
      <c r="T42" s="200"/>
      <c r="U42" s="200"/>
      <c r="V42" s="200"/>
      <c r="W42" s="200"/>
    </row>
    <row r="43" spans="5:23" x14ac:dyDescent="0.3">
      <c r="E43" s="162"/>
      <c r="F43" s="162"/>
      <c r="H43" s="162"/>
      <c r="I43" s="162"/>
      <c r="L43" s="360"/>
      <c r="M43" s="360"/>
      <c r="N43" s="360"/>
      <c r="Q43" s="360"/>
      <c r="R43" s="360"/>
      <c r="T43" s="200"/>
      <c r="U43" s="200"/>
      <c r="V43" s="200"/>
      <c r="W43" s="200"/>
    </row>
    <row r="44" spans="5:23" x14ac:dyDescent="0.3">
      <c r="E44" s="162"/>
      <c r="F44" s="162"/>
      <c r="H44" s="162"/>
      <c r="I44" s="162"/>
      <c r="L44" s="360"/>
      <c r="M44" s="360"/>
      <c r="N44" s="360"/>
      <c r="Q44" s="360"/>
      <c r="R44" s="360"/>
      <c r="T44" s="200"/>
      <c r="U44" s="200"/>
      <c r="V44" s="200"/>
      <c r="W44" s="200"/>
    </row>
    <row r="45" spans="5:23" x14ac:dyDescent="0.3">
      <c r="E45" s="162"/>
      <c r="F45" s="162"/>
      <c r="H45" s="162"/>
      <c r="I45" s="162"/>
      <c r="L45" s="360"/>
      <c r="M45" s="360"/>
      <c r="N45" s="360"/>
      <c r="Q45" s="360"/>
      <c r="R45" s="360"/>
      <c r="T45" s="200"/>
      <c r="U45" s="200"/>
      <c r="V45" s="200"/>
      <c r="W45" s="200"/>
    </row>
    <row r="46" spans="5:23" x14ac:dyDescent="0.3">
      <c r="E46" s="162"/>
      <c r="F46" s="162"/>
      <c r="H46" s="162"/>
      <c r="I46" s="162"/>
      <c r="L46" s="360"/>
      <c r="M46" s="360"/>
      <c r="N46" s="360"/>
      <c r="Q46" s="360"/>
      <c r="R46" s="360"/>
      <c r="T46" s="200"/>
      <c r="U46" s="200"/>
      <c r="V46" s="200"/>
      <c r="W46" s="200"/>
    </row>
    <row r="47" spans="5:23" x14ac:dyDescent="0.3">
      <c r="E47" s="162"/>
      <c r="F47" s="162"/>
      <c r="H47" s="162"/>
      <c r="I47" s="162"/>
      <c r="L47" s="360"/>
      <c r="M47" s="360"/>
      <c r="N47" s="360"/>
      <c r="Q47" s="360"/>
      <c r="R47" s="360"/>
      <c r="T47" s="200"/>
      <c r="U47" s="200"/>
      <c r="V47" s="200"/>
      <c r="W47" s="200"/>
    </row>
    <row r="48" spans="5:23" x14ac:dyDescent="0.3">
      <c r="E48" s="162"/>
      <c r="F48" s="162"/>
      <c r="H48" s="162"/>
      <c r="I48" s="162"/>
      <c r="L48" s="360"/>
      <c r="M48" s="360"/>
      <c r="N48" s="360"/>
      <c r="Q48" s="360"/>
      <c r="R48" s="360"/>
      <c r="T48" s="200"/>
      <c r="U48" s="200"/>
      <c r="V48" s="200"/>
      <c r="W48" s="200"/>
    </row>
    <row r="49" spans="12:23" x14ac:dyDescent="0.3">
      <c r="L49" s="360"/>
      <c r="M49" s="360"/>
      <c r="N49" s="360"/>
      <c r="Q49" s="360"/>
      <c r="R49" s="360"/>
      <c r="T49" s="200"/>
      <c r="U49" s="200"/>
      <c r="V49" s="200"/>
      <c r="W49" s="200"/>
    </row>
    <row r="50" spans="12:23" x14ac:dyDescent="0.3">
      <c r="L50" s="360"/>
      <c r="M50" s="360"/>
      <c r="N50" s="360"/>
      <c r="Q50" s="360"/>
      <c r="R50" s="360"/>
      <c r="T50" s="200"/>
      <c r="U50" s="200"/>
      <c r="V50" s="200"/>
      <c r="W50" s="200"/>
    </row>
    <row r="51" spans="12:23" x14ac:dyDescent="0.3">
      <c r="L51" s="360"/>
      <c r="M51" s="360"/>
      <c r="N51" s="360"/>
      <c r="Q51" s="360"/>
      <c r="R51" s="360"/>
      <c r="T51" s="200"/>
      <c r="U51" s="200"/>
      <c r="V51" s="200"/>
      <c r="W51" s="200"/>
    </row>
    <row r="52" spans="12:23" x14ac:dyDescent="0.3">
      <c r="L52" s="360"/>
      <c r="M52" s="360"/>
      <c r="N52" s="360"/>
      <c r="Q52" s="360"/>
      <c r="R52" s="360"/>
      <c r="T52" s="200"/>
      <c r="U52" s="200"/>
      <c r="V52" s="200"/>
      <c r="W52" s="200"/>
    </row>
    <row r="53" spans="12:23" x14ac:dyDescent="0.3">
      <c r="L53" s="360"/>
      <c r="M53" s="360"/>
      <c r="N53" s="360"/>
      <c r="Q53" s="360"/>
      <c r="R53" s="360"/>
      <c r="T53" s="200"/>
      <c r="U53" s="200"/>
      <c r="V53" s="200"/>
      <c r="W53" s="200"/>
    </row>
    <row r="54" spans="12:23" x14ac:dyDescent="0.3">
      <c r="L54" s="360"/>
      <c r="M54" s="360"/>
      <c r="N54" s="360"/>
      <c r="Q54" s="360"/>
      <c r="R54" s="360"/>
      <c r="T54" s="200"/>
      <c r="U54" s="200"/>
      <c r="V54" s="200"/>
      <c r="W54" s="200"/>
    </row>
    <row r="55" spans="12:23" x14ac:dyDescent="0.3">
      <c r="L55" s="360"/>
      <c r="M55" s="360"/>
      <c r="N55" s="360"/>
      <c r="Q55" s="360"/>
      <c r="R55" s="360"/>
      <c r="T55" s="200"/>
      <c r="U55" s="200"/>
      <c r="V55" s="200"/>
      <c r="W55" s="200"/>
    </row>
    <row r="56" spans="12:23" x14ac:dyDescent="0.3">
      <c r="L56" s="360"/>
      <c r="M56" s="360"/>
      <c r="N56" s="360"/>
      <c r="Q56" s="360"/>
      <c r="R56" s="360"/>
      <c r="T56" s="200"/>
      <c r="U56" s="200"/>
      <c r="V56" s="200"/>
      <c r="W56" s="200"/>
    </row>
    <row r="57" spans="12:23" x14ac:dyDescent="0.3">
      <c r="L57" s="360"/>
      <c r="M57" s="360"/>
      <c r="N57" s="360"/>
      <c r="Q57" s="360"/>
      <c r="R57" s="360"/>
      <c r="T57" s="200"/>
      <c r="U57" s="200"/>
      <c r="V57" s="200"/>
      <c r="W57" s="200"/>
    </row>
    <row r="58" spans="12:23" x14ac:dyDescent="0.3">
      <c r="L58" s="360"/>
      <c r="M58" s="360"/>
      <c r="N58" s="360"/>
      <c r="Q58" s="360"/>
      <c r="R58" s="360"/>
      <c r="T58" s="200"/>
      <c r="U58" s="200"/>
      <c r="V58" s="200"/>
      <c r="W58" s="200"/>
    </row>
    <row r="59" spans="12:23" x14ac:dyDescent="0.3">
      <c r="L59" s="360"/>
      <c r="M59" s="360"/>
      <c r="N59" s="360"/>
      <c r="Q59" s="360"/>
      <c r="R59" s="360"/>
      <c r="T59" s="200"/>
      <c r="U59" s="200"/>
      <c r="V59" s="200"/>
      <c r="W59" s="200"/>
    </row>
    <row r="60" spans="12:23" x14ac:dyDescent="0.3">
      <c r="L60" s="360"/>
      <c r="M60" s="360"/>
      <c r="N60" s="360"/>
      <c r="Q60" s="360"/>
      <c r="R60" s="360"/>
      <c r="T60" s="200"/>
      <c r="U60" s="200"/>
      <c r="V60" s="200"/>
      <c r="W60" s="200"/>
    </row>
    <row r="61" spans="12:23" x14ac:dyDescent="0.3">
      <c r="L61" s="360"/>
      <c r="M61" s="360"/>
      <c r="N61" s="360"/>
      <c r="Q61" s="360"/>
      <c r="R61" s="360"/>
      <c r="T61" s="200"/>
      <c r="U61" s="200"/>
      <c r="V61" s="200"/>
      <c r="W61" s="200"/>
    </row>
    <row r="62" spans="12:23" x14ac:dyDescent="0.3">
      <c r="L62" s="360"/>
      <c r="M62" s="360"/>
      <c r="N62" s="360"/>
      <c r="Q62" s="360"/>
      <c r="R62" s="360"/>
      <c r="T62" s="200"/>
      <c r="U62" s="200"/>
      <c r="V62" s="200"/>
      <c r="W62" s="200"/>
    </row>
    <row r="63" spans="12:23" x14ac:dyDescent="0.3">
      <c r="L63" s="360"/>
      <c r="M63" s="360"/>
      <c r="N63" s="360"/>
      <c r="Q63" s="360"/>
      <c r="R63" s="360"/>
      <c r="T63" s="200"/>
      <c r="U63" s="200"/>
      <c r="V63" s="200"/>
      <c r="W63" s="200"/>
    </row>
    <row r="64" spans="12:23" x14ac:dyDescent="0.3">
      <c r="L64" s="360"/>
      <c r="M64" s="360"/>
      <c r="N64" s="360"/>
      <c r="Q64" s="360"/>
      <c r="R64" s="360"/>
      <c r="T64" s="200"/>
      <c r="U64" s="200"/>
      <c r="V64" s="200"/>
      <c r="W64" s="200"/>
    </row>
    <row r="65" spans="12:23" x14ac:dyDescent="0.3">
      <c r="L65" s="360"/>
      <c r="M65" s="464"/>
      <c r="N65" s="360"/>
      <c r="Q65" s="360"/>
      <c r="R65" s="360"/>
      <c r="T65" s="200"/>
      <c r="U65" s="200"/>
      <c r="V65" s="200"/>
      <c r="W65" s="200"/>
    </row>
    <row r="66" spans="12:23" x14ac:dyDescent="0.3">
      <c r="L66" s="360"/>
      <c r="M66" s="360"/>
      <c r="N66" s="360"/>
      <c r="P66" s="360"/>
      <c r="Q66" s="360"/>
      <c r="R66" s="360"/>
      <c r="T66" s="200"/>
      <c r="U66" s="200"/>
      <c r="V66" s="200"/>
      <c r="W66" s="200"/>
    </row>
    <row r="67" spans="12:23" x14ac:dyDescent="0.3">
      <c r="L67" s="360"/>
      <c r="M67" s="360"/>
      <c r="N67" s="360"/>
      <c r="P67" s="360"/>
      <c r="Q67" s="360"/>
      <c r="R67" s="360"/>
      <c r="T67" s="200"/>
      <c r="U67" s="200"/>
      <c r="V67" s="200"/>
      <c r="W67" s="200"/>
    </row>
    <row r="68" spans="12:23" x14ac:dyDescent="0.3">
      <c r="L68" s="360"/>
      <c r="M68" s="360"/>
      <c r="N68" s="360"/>
      <c r="T68" s="200"/>
      <c r="U68" s="200"/>
      <c r="V68" s="200"/>
      <c r="W68" s="200"/>
    </row>
    <row r="69" spans="12:23" x14ac:dyDescent="0.3">
      <c r="M69" s="409"/>
      <c r="T69" s="200"/>
      <c r="U69" s="200"/>
      <c r="V69" s="200"/>
      <c r="W69" s="200"/>
    </row>
  </sheetData>
  <sortState xmlns:xlrd2="http://schemas.microsoft.com/office/spreadsheetml/2017/richdata2" ref="O43:P61">
    <sortCondition descending="1" ref="P43:P61"/>
  </sortState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85" zoomScaleNormal="85" workbookViewId="0">
      <selection activeCell="J49" sqref="J49"/>
    </sheetView>
  </sheetViews>
  <sheetFormatPr baseColWidth="10" defaultColWidth="11.5546875" defaultRowHeight="13.2" x14ac:dyDescent="0.25"/>
  <cols>
    <col min="1" max="1" width="3.109375" style="1" customWidth="1"/>
    <col min="2" max="2" width="27.3320312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5.1093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293" customWidth="1"/>
    <col min="11" max="11" width="24.88671875" style="293" customWidth="1"/>
    <col min="12" max="12" width="21" style="293" bestFit="1" customWidth="1"/>
    <col min="13" max="13" width="6.44140625" style="293" bestFit="1" customWidth="1"/>
    <col min="14" max="16" width="11.5546875" style="293"/>
    <col min="17" max="20" width="11.5546875" style="203"/>
    <col min="21" max="16384" width="11.5546875" style="1"/>
  </cols>
  <sheetData>
    <row r="1" spans="1:20" ht="75" customHeight="1" x14ac:dyDescent="0.25">
      <c r="B1" s="449" t="s">
        <v>524</v>
      </c>
      <c r="C1" s="450"/>
      <c r="D1" s="450"/>
      <c r="E1" s="450"/>
      <c r="F1" s="451"/>
      <c r="G1" s="104"/>
      <c r="I1" s="115"/>
    </row>
    <row r="2" spans="1:20" ht="15.75" customHeight="1" x14ac:dyDescent="0.25">
      <c r="A2" s="106"/>
      <c r="B2" s="105"/>
      <c r="G2" s="1"/>
      <c r="H2" s="1"/>
      <c r="I2" s="106"/>
    </row>
    <row r="3" spans="1:20" ht="9.75" customHeight="1" x14ac:dyDescent="0.3">
      <c r="B3" s="110"/>
      <c r="C3" s="107"/>
      <c r="D3" s="108"/>
      <c r="E3" s="109"/>
      <c r="F3" s="109"/>
      <c r="I3" s="115"/>
    </row>
    <row r="4" spans="1:20" s="46" customFormat="1" ht="35.25" customHeight="1" x14ac:dyDescent="0.9">
      <c r="B4" s="111"/>
      <c r="C4" s="134"/>
      <c r="D4" s="133" t="s">
        <v>10</v>
      </c>
      <c r="E4" s="132" t="s">
        <v>64</v>
      </c>
      <c r="F4" s="132" t="s">
        <v>65</v>
      </c>
      <c r="G4" s="305" t="s">
        <v>66</v>
      </c>
      <c r="H4" s="45"/>
      <c r="I4" s="116"/>
      <c r="J4" s="364"/>
      <c r="K4" s="364"/>
      <c r="L4" s="364"/>
      <c r="M4" s="364"/>
      <c r="N4" s="364"/>
      <c r="O4" s="364"/>
      <c r="P4" s="364"/>
      <c r="Q4" s="363"/>
      <c r="R4" s="363"/>
      <c r="S4" s="363"/>
      <c r="T4" s="363"/>
    </row>
    <row r="5" spans="1:20" s="46" customFormat="1" ht="17.399999999999999" customHeight="1" x14ac:dyDescent="0.9">
      <c r="B5" s="111"/>
      <c r="C5" s="122" t="s">
        <v>67</v>
      </c>
      <c r="D5" s="147">
        <f>22030982.55+'Total Mensual'!C42</f>
        <v>23057458.210000001</v>
      </c>
      <c r="E5" s="147">
        <f>54689787.37+'Total Mensual'!D42</f>
        <v>70135408.25</v>
      </c>
      <c r="F5" s="147">
        <f>SUM(D5:E5)</f>
        <v>93192866.460000008</v>
      </c>
      <c r="G5" s="123">
        <f>D5/F5</f>
        <v>0.24741655757414288</v>
      </c>
      <c r="H5" s="117"/>
      <c r="I5" s="118"/>
      <c r="J5" s="364"/>
      <c r="K5" s="364"/>
      <c r="L5" s="364"/>
      <c r="M5" s="364"/>
      <c r="N5" s="364"/>
      <c r="O5" s="364"/>
      <c r="P5" s="364"/>
      <c r="Q5" s="363"/>
      <c r="R5" s="363"/>
      <c r="S5" s="363"/>
      <c r="T5" s="363"/>
    </row>
    <row r="6" spans="1:20" s="46" customFormat="1" ht="17.399999999999999" customHeight="1" x14ac:dyDescent="0.9">
      <c r="B6" s="111"/>
      <c r="C6" s="122" t="s">
        <v>12</v>
      </c>
      <c r="D6" s="147">
        <f>4820756499.75+'Total Mensual'!C43</f>
        <v>5136208715.0998907</v>
      </c>
      <c r="E6" s="147">
        <f>5472214230.77+'Total Mensual'!D15</f>
        <v>6245973640.7099991</v>
      </c>
      <c r="F6" s="147">
        <f>SUM(D6:E6)</f>
        <v>11382182355.809891</v>
      </c>
      <c r="G6" s="123">
        <f t="shared" ref="G6:G7" si="0">D6/F6</f>
        <v>0.4512499057334271</v>
      </c>
      <c r="H6" s="117"/>
      <c r="I6" s="118"/>
      <c r="J6" s="364"/>
      <c r="K6" s="365"/>
      <c r="L6" s="365"/>
      <c r="M6" s="364"/>
      <c r="N6" s="364"/>
      <c r="O6" s="364"/>
      <c r="P6" s="364"/>
      <c r="Q6" s="363"/>
      <c r="R6" s="363"/>
      <c r="S6" s="363"/>
      <c r="T6" s="363"/>
    </row>
    <row r="7" spans="1:20" s="46" customFormat="1" ht="17.399999999999999" customHeight="1" x14ac:dyDescent="0.9">
      <c r="B7" s="111"/>
      <c r="C7" s="122" t="s">
        <v>13</v>
      </c>
      <c r="D7" s="147">
        <f>SUM(D5:D6)</f>
        <v>5159266173.3098907</v>
      </c>
      <c r="E7" s="147">
        <f>SUM(E5:E6)</f>
        <v>6316109048.9599991</v>
      </c>
      <c r="F7" s="147">
        <f>SUM(F5:F6)</f>
        <v>11475375222.26989</v>
      </c>
      <c r="G7" s="123">
        <f t="shared" si="0"/>
        <v>0.44959455123501929</v>
      </c>
      <c r="H7" s="45"/>
      <c r="I7" s="118"/>
      <c r="J7" s="364"/>
      <c r="K7" s="365"/>
      <c r="L7" s="366" t="s">
        <v>68</v>
      </c>
      <c r="M7" s="364"/>
      <c r="N7" s="364"/>
      <c r="O7" s="364"/>
      <c r="P7" s="364"/>
      <c r="Q7" s="363"/>
      <c r="R7" s="363"/>
      <c r="S7" s="363"/>
      <c r="T7" s="363"/>
    </row>
    <row r="8" spans="1:20" ht="19.95" customHeight="1" x14ac:dyDescent="0.55000000000000004">
      <c r="B8" s="112"/>
      <c r="C8" s="113"/>
      <c r="D8" s="306"/>
      <c r="E8" s="306"/>
      <c r="F8" s="114"/>
      <c r="G8" s="121"/>
      <c r="H8" s="119"/>
      <c r="I8" s="120"/>
      <c r="K8" s="367" t="s">
        <v>69</v>
      </c>
      <c r="L8" s="368">
        <f>+D5</f>
        <v>23057458.210000001</v>
      </c>
      <c r="M8" s="369">
        <f>+L8/L10</f>
        <v>0.24741655757414288</v>
      </c>
    </row>
    <row r="9" spans="1:20" ht="7.95" customHeight="1" x14ac:dyDescent="0.25">
      <c r="B9" s="124"/>
      <c r="D9" s="2"/>
      <c r="I9" s="125"/>
      <c r="K9" s="294" t="s">
        <v>70</v>
      </c>
      <c r="L9" s="295">
        <f>+E5</f>
        <v>70135408.25</v>
      </c>
      <c r="M9" s="296">
        <f>+L9/L10</f>
        <v>0.75258344242585706</v>
      </c>
    </row>
    <row r="10" spans="1:20" x14ac:dyDescent="0.25">
      <c r="B10" s="105"/>
      <c r="I10" s="115"/>
      <c r="K10" s="297"/>
      <c r="L10" s="298">
        <f>+F5</f>
        <v>93192866.460000008</v>
      </c>
      <c r="M10" s="296">
        <v>0.99999999999999989</v>
      </c>
    </row>
    <row r="11" spans="1:20" ht="12" customHeight="1" x14ac:dyDescent="0.25">
      <c r="B11" s="105"/>
      <c r="I11" s="115"/>
      <c r="K11" s="297"/>
      <c r="L11" s="297"/>
      <c r="M11" s="299"/>
    </row>
    <row r="12" spans="1:20" ht="12" customHeight="1" x14ac:dyDescent="0.25">
      <c r="B12" s="105"/>
      <c r="I12" s="115"/>
      <c r="K12" s="297"/>
      <c r="L12" s="300" t="s">
        <v>71</v>
      </c>
    </row>
    <row r="13" spans="1:20" ht="12" customHeight="1" x14ac:dyDescent="0.25">
      <c r="B13" s="105"/>
      <c r="I13" s="115"/>
      <c r="K13" s="294" t="s">
        <v>69</v>
      </c>
      <c r="L13" s="301">
        <f>+D6</f>
        <v>5136208715.0998907</v>
      </c>
      <c r="M13" s="296">
        <f>+L13/L15</f>
        <v>0.4512499057334271</v>
      </c>
    </row>
    <row r="14" spans="1:20" ht="12" customHeight="1" x14ac:dyDescent="0.25">
      <c r="B14" s="105"/>
      <c r="I14" s="115"/>
      <c r="K14" s="294" t="s">
        <v>70</v>
      </c>
      <c r="L14" s="301">
        <f>+E6</f>
        <v>6245973640.7099991</v>
      </c>
      <c r="M14" s="296">
        <f>+L14/L15</f>
        <v>0.54875009426657284</v>
      </c>
    </row>
    <row r="15" spans="1:20" ht="12" customHeight="1" x14ac:dyDescent="0.25">
      <c r="B15" s="105"/>
      <c r="I15" s="115"/>
      <c r="K15" s="297"/>
      <c r="L15" s="302">
        <f>+F6</f>
        <v>11382182355.809891</v>
      </c>
      <c r="M15" s="296">
        <v>1</v>
      </c>
    </row>
    <row r="16" spans="1:20" ht="12" customHeight="1" x14ac:dyDescent="0.25">
      <c r="B16" s="105"/>
      <c r="I16" s="115"/>
      <c r="J16" s="370"/>
      <c r="K16" s="297"/>
      <c r="L16" s="297"/>
    </row>
    <row r="17" spans="2:20" ht="12" customHeight="1" x14ac:dyDescent="0.25">
      <c r="B17" s="105"/>
      <c r="I17" s="115"/>
      <c r="K17" s="297"/>
      <c r="L17" s="300" t="s">
        <v>13</v>
      </c>
    </row>
    <row r="18" spans="2:20" ht="12" customHeight="1" x14ac:dyDescent="0.25">
      <c r="B18" s="105"/>
      <c r="I18" s="115"/>
      <c r="K18" s="294" t="s">
        <v>69</v>
      </c>
      <c r="L18" s="298">
        <f>+D7</f>
        <v>5159266173.3098907</v>
      </c>
      <c r="M18" s="296">
        <f>+L18/L20</f>
        <v>0.44959455123501929</v>
      </c>
    </row>
    <row r="19" spans="2:20" ht="12" customHeight="1" x14ac:dyDescent="0.25">
      <c r="B19" s="105"/>
      <c r="I19" s="115"/>
      <c r="K19" s="294" t="s">
        <v>70</v>
      </c>
      <c r="L19" s="298">
        <f>+E7</f>
        <v>6316109048.9599991</v>
      </c>
      <c r="M19" s="296">
        <f>+L19/L20</f>
        <v>0.55040544876498076</v>
      </c>
    </row>
    <row r="20" spans="2:20" ht="12" customHeight="1" x14ac:dyDescent="0.25">
      <c r="B20" s="105"/>
      <c r="I20" s="115"/>
      <c r="K20" s="297"/>
      <c r="L20" s="298">
        <f>+F7</f>
        <v>11475375222.26989</v>
      </c>
      <c r="M20" s="296">
        <v>1</v>
      </c>
    </row>
    <row r="21" spans="2:20" ht="12" customHeight="1" x14ac:dyDescent="0.25">
      <c r="B21" s="105"/>
      <c r="I21" s="115"/>
      <c r="K21" s="297"/>
      <c r="L21" s="297"/>
    </row>
    <row r="22" spans="2:20" ht="12" customHeight="1" x14ac:dyDescent="0.25">
      <c r="B22" s="105"/>
      <c r="I22" s="115"/>
      <c r="K22" s="297"/>
      <c r="L22" s="297"/>
    </row>
    <row r="23" spans="2:20" ht="12" customHeight="1" x14ac:dyDescent="0.25">
      <c r="B23" s="105"/>
      <c r="I23" s="115"/>
      <c r="K23" s="297"/>
      <c r="L23" s="297"/>
    </row>
    <row r="24" spans="2:20" ht="34.5" customHeight="1" x14ac:dyDescent="0.25">
      <c r="B24" s="105"/>
      <c r="I24" s="115"/>
      <c r="K24" s="297"/>
      <c r="L24" s="297"/>
    </row>
    <row r="25" spans="2:20" ht="12" customHeight="1" x14ac:dyDescent="0.25">
      <c r="B25" s="105"/>
      <c r="I25" s="115"/>
      <c r="K25" s="297"/>
      <c r="L25" s="297"/>
    </row>
    <row r="26" spans="2:20" ht="12" customHeight="1" x14ac:dyDescent="0.25">
      <c r="B26" s="105"/>
      <c r="I26" s="115"/>
      <c r="K26" s="297"/>
      <c r="L26" s="297"/>
    </row>
    <row r="27" spans="2:20" ht="9.75" customHeight="1" x14ac:dyDescent="0.25">
      <c r="B27" s="105"/>
      <c r="I27" s="115"/>
      <c r="K27" s="297"/>
      <c r="L27" s="297"/>
    </row>
    <row r="28" spans="2:20" ht="16.5" customHeight="1" x14ac:dyDescent="0.25">
      <c r="B28" s="126"/>
      <c r="C28" s="127"/>
      <c r="D28" s="127"/>
      <c r="E28" s="127"/>
      <c r="F28" s="127"/>
      <c r="G28" s="119"/>
      <c r="H28" s="119"/>
      <c r="I28" s="120"/>
      <c r="K28" s="297"/>
      <c r="L28" s="297"/>
    </row>
    <row r="29" spans="2:20" ht="16.5" customHeight="1" x14ac:dyDescent="0.25">
      <c r="B29" s="124"/>
      <c r="I29" s="125"/>
      <c r="K29" s="297"/>
      <c r="L29" s="297"/>
    </row>
    <row r="30" spans="2:20" ht="21.75" customHeight="1" x14ac:dyDescent="0.25">
      <c r="B30" s="105"/>
      <c r="C30" s="448" t="s">
        <v>72</v>
      </c>
      <c r="D30" s="448"/>
      <c r="E30" s="448"/>
      <c r="F30" s="448"/>
      <c r="G30" s="448"/>
      <c r="I30" s="115"/>
      <c r="K30" s="297"/>
      <c r="L30" s="297"/>
    </row>
    <row r="31" spans="2:20" s="3" customFormat="1" ht="19.2" customHeight="1" x14ac:dyDescent="0.45">
      <c r="B31" s="128"/>
      <c r="C31" s="135"/>
      <c r="D31" s="136"/>
      <c r="E31" s="145"/>
      <c r="F31" s="136"/>
      <c r="G31" s="136"/>
      <c r="H31" s="42"/>
      <c r="I31" s="129"/>
      <c r="J31" s="293"/>
      <c r="K31" s="297"/>
      <c r="L31" s="297"/>
      <c r="M31" s="293"/>
      <c r="N31" s="293"/>
      <c r="O31" s="293"/>
      <c r="P31" s="293"/>
      <c r="Q31" s="203"/>
      <c r="R31" s="203"/>
      <c r="S31" s="203"/>
      <c r="T31" s="203"/>
    </row>
    <row r="32" spans="2:20" ht="36" customHeight="1" x14ac:dyDescent="0.35">
      <c r="B32" s="105"/>
      <c r="C32" s="137"/>
      <c r="D32" s="144" t="s">
        <v>10</v>
      </c>
      <c r="E32" s="143" t="s">
        <v>64</v>
      </c>
      <c r="F32" s="143" t="s">
        <v>73</v>
      </c>
      <c r="G32" s="361" t="s">
        <v>74</v>
      </c>
      <c r="I32" s="115"/>
      <c r="K32" s="297" t="s">
        <v>68</v>
      </c>
      <c r="L32" s="297"/>
    </row>
    <row r="33" spans="2:20" s="3" customFormat="1" ht="19.2" customHeight="1" x14ac:dyDescent="0.25">
      <c r="B33" s="128"/>
      <c r="C33" s="141" t="s">
        <v>67</v>
      </c>
      <c r="D33" s="146">
        <f>22030982.55+'Total Mensual'!C42</f>
        <v>23057458.210000001</v>
      </c>
      <c r="E33" s="146">
        <f>54689787.37+'Total Mensual'!D42</f>
        <v>70135408.25</v>
      </c>
      <c r="F33" s="146">
        <f>SUM(D33:E33)</f>
        <v>93192866.460000008</v>
      </c>
      <c r="G33" s="142">
        <f>D33/F33</f>
        <v>0.24741655757414288</v>
      </c>
      <c r="H33" s="43"/>
      <c r="I33" s="129"/>
      <c r="J33" s="293"/>
      <c r="K33" s="294" t="s">
        <v>69</v>
      </c>
      <c r="L33" s="298">
        <f>+D33</f>
        <v>23057458.210000001</v>
      </c>
      <c r="M33" s="371">
        <f>+L33/L35</f>
        <v>0.24741655757414288</v>
      </c>
      <c r="N33" s="293"/>
      <c r="O33" s="293"/>
      <c r="P33" s="293"/>
      <c r="Q33" s="203"/>
      <c r="R33" s="203"/>
      <c r="S33" s="203"/>
      <c r="T33" s="203"/>
    </row>
    <row r="34" spans="2:20" s="3" customFormat="1" ht="19.2" customHeight="1" x14ac:dyDescent="0.25">
      <c r="B34" s="128"/>
      <c r="C34" s="141" t="s">
        <v>12</v>
      </c>
      <c r="D34" s="146">
        <f>2497102078.15869+'Total Mensual'!C43</f>
        <v>2812554293.5085807</v>
      </c>
      <c r="E34" s="146">
        <f>2809092577.01419+'Total Mensual'!D43</f>
        <v>3196857367.5907664</v>
      </c>
      <c r="F34" s="146">
        <f>SUM(D34:E34)</f>
        <v>6009411661.0993471</v>
      </c>
      <c r="G34" s="142">
        <f t="shared" ref="G34:G35" si="1">D34/F34</f>
        <v>0.46802490029349375</v>
      </c>
      <c r="H34" s="43"/>
      <c r="I34" s="129"/>
      <c r="J34" s="293"/>
      <c r="K34" s="294" t="s">
        <v>70</v>
      </c>
      <c r="L34" s="298">
        <f>+E33</f>
        <v>70135408.25</v>
      </c>
      <c r="M34" s="296">
        <f>+L34/L35</f>
        <v>0.75258344242585706</v>
      </c>
      <c r="N34" s="293"/>
      <c r="O34" s="293"/>
      <c r="P34" s="293"/>
      <c r="Q34" s="203"/>
      <c r="R34" s="203"/>
      <c r="S34" s="203"/>
      <c r="T34" s="203"/>
    </row>
    <row r="35" spans="2:20" s="3" customFormat="1" ht="19.2" customHeight="1" x14ac:dyDescent="0.25">
      <c r="B35" s="128"/>
      <c r="C35" s="141" t="s">
        <v>13</v>
      </c>
      <c r="D35" s="146">
        <f>SUM(D33:D34)</f>
        <v>2835611751.7185807</v>
      </c>
      <c r="E35" s="146">
        <f>SUM(E33:E34)</f>
        <v>3266992775.8407664</v>
      </c>
      <c r="F35" s="146">
        <f>SUM(F33:F34)</f>
        <v>6102604527.5593472</v>
      </c>
      <c r="G35" s="142">
        <f t="shared" si="1"/>
        <v>0.46465599055501056</v>
      </c>
      <c r="H35" s="42"/>
      <c r="I35" s="129"/>
      <c r="J35" s="293"/>
      <c r="K35" s="372"/>
      <c r="L35" s="298">
        <f>SUM(L33:L34)</f>
        <v>93192866.460000008</v>
      </c>
      <c r="M35" s="296">
        <v>1</v>
      </c>
      <c r="N35" s="293"/>
      <c r="O35" s="293"/>
      <c r="P35" s="293"/>
      <c r="Q35" s="203"/>
      <c r="R35" s="203"/>
      <c r="S35" s="203"/>
      <c r="T35" s="203"/>
    </row>
    <row r="36" spans="2:20" ht="19.2" customHeight="1" x14ac:dyDescent="0.4">
      <c r="B36" s="105"/>
      <c r="D36" s="306"/>
      <c r="E36" s="41"/>
      <c r="F36" s="41"/>
      <c r="I36" s="115"/>
      <c r="K36" s="373"/>
      <c r="L36" s="373"/>
      <c r="M36" s="299"/>
    </row>
    <row r="37" spans="2:20" ht="9.75" customHeight="1" x14ac:dyDescent="0.4">
      <c r="B37" s="105"/>
      <c r="C37" s="138"/>
      <c r="D37" s="139"/>
      <c r="E37" s="139"/>
      <c r="F37" s="140"/>
      <c r="G37" s="140"/>
      <c r="I37" s="115"/>
      <c r="K37" s="297"/>
      <c r="L37" s="297"/>
    </row>
    <row r="38" spans="2:20" ht="12.6" customHeight="1" x14ac:dyDescent="0.25">
      <c r="B38" s="126"/>
      <c r="C38" s="127"/>
      <c r="D38" s="127"/>
      <c r="E38" s="127"/>
      <c r="F38" s="127"/>
      <c r="G38" s="121"/>
      <c r="H38" s="119"/>
      <c r="I38" s="120"/>
      <c r="K38" s="297" t="s">
        <v>71</v>
      </c>
      <c r="L38" s="297"/>
    </row>
    <row r="39" spans="2:20" x14ac:dyDescent="0.25">
      <c r="B39" s="124"/>
      <c r="H39" s="130"/>
      <c r="I39" s="125"/>
      <c r="K39" s="294" t="s">
        <v>69</v>
      </c>
      <c r="L39" s="298">
        <f>+D34</f>
        <v>2812554293.5085807</v>
      </c>
      <c r="M39" s="296">
        <f>+L39/L41</f>
        <v>0.46802490029349375</v>
      </c>
    </row>
    <row r="40" spans="2:20" ht="12" customHeight="1" x14ac:dyDescent="0.25">
      <c r="B40" s="105"/>
      <c r="I40" s="115"/>
      <c r="K40" s="294" t="s">
        <v>70</v>
      </c>
      <c r="L40" s="298">
        <f>+E34</f>
        <v>3196857367.5907664</v>
      </c>
      <c r="M40" s="296">
        <f>+L40/L41</f>
        <v>0.53197509970650625</v>
      </c>
    </row>
    <row r="41" spans="2:20" ht="12" customHeight="1" x14ac:dyDescent="0.25">
      <c r="B41" s="105"/>
      <c r="I41" s="115"/>
      <c r="K41" s="297"/>
      <c r="L41" s="298">
        <f>SUM(L39:L40)</f>
        <v>6009411661.0993471</v>
      </c>
      <c r="M41" s="296">
        <v>1</v>
      </c>
    </row>
    <row r="42" spans="2:20" ht="12" customHeight="1" x14ac:dyDescent="0.25">
      <c r="B42" s="105"/>
      <c r="I42" s="115"/>
      <c r="K42" s="297"/>
      <c r="L42" s="297"/>
    </row>
    <row r="43" spans="2:20" ht="12" customHeight="1" x14ac:dyDescent="0.25">
      <c r="B43" s="105"/>
      <c r="I43" s="115"/>
      <c r="K43" s="297" t="s">
        <v>13</v>
      </c>
      <c r="L43" s="297"/>
    </row>
    <row r="44" spans="2:20" ht="12" customHeight="1" x14ac:dyDescent="0.25">
      <c r="B44" s="105"/>
      <c r="I44" s="115"/>
      <c r="K44" s="294" t="s">
        <v>69</v>
      </c>
      <c r="L44" s="298">
        <f>+D35</f>
        <v>2835611751.7185807</v>
      </c>
      <c r="M44" s="296">
        <f>+L44/L46</f>
        <v>0.46465599055501056</v>
      </c>
    </row>
    <row r="45" spans="2:20" ht="12" customHeight="1" x14ac:dyDescent="0.25">
      <c r="B45" s="105"/>
      <c r="I45" s="115"/>
      <c r="J45" s="370"/>
      <c r="K45" s="294" t="s">
        <v>70</v>
      </c>
      <c r="L45" s="298">
        <f>+E35</f>
        <v>3266992775.8407664</v>
      </c>
      <c r="M45" s="296">
        <f>+L45/L46</f>
        <v>0.53534400944498939</v>
      </c>
    </row>
    <row r="46" spans="2:20" ht="12" customHeight="1" x14ac:dyDescent="0.25">
      <c r="B46" s="105"/>
      <c r="I46" s="115"/>
      <c r="K46" s="297"/>
      <c r="L46" s="298">
        <f>SUM(L44:L45)</f>
        <v>6102604527.5593472</v>
      </c>
      <c r="M46" s="296">
        <v>1</v>
      </c>
    </row>
    <row r="47" spans="2:20" ht="12" customHeight="1" x14ac:dyDescent="0.25">
      <c r="B47" s="105"/>
      <c r="I47" s="115"/>
      <c r="K47" s="297"/>
      <c r="L47" s="297"/>
    </row>
    <row r="48" spans="2:20" ht="12" customHeight="1" x14ac:dyDescent="0.25">
      <c r="B48" s="105"/>
      <c r="I48" s="115"/>
      <c r="K48" s="297"/>
      <c r="L48" s="297"/>
    </row>
    <row r="49" spans="2:20" ht="12" customHeight="1" x14ac:dyDescent="0.25">
      <c r="B49" s="105"/>
      <c r="I49" s="115"/>
      <c r="K49" s="297"/>
      <c r="L49" s="297"/>
    </row>
    <row r="50" spans="2:20" ht="12" customHeight="1" x14ac:dyDescent="0.25">
      <c r="B50" s="105"/>
      <c r="I50" s="115"/>
    </row>
    <row r="51" spans="2:20" ht="12" customHeight="1" x14ac:dyDescent="0.25">
      <c r="B51" s="105"/>
      <c r="I51" s="115"/>
    </row>
    <row r="52" spans="2:20" ht="12" customHeight="1" x14ac:dyDescent="0.25">
      <c r="B52" s="105"/>
      <c r="I52" s="115"/>
    </row>
    <row r="53" spans="2:20" ht="12" customHeight="1" x14ac:dyDescent="0.25">
      <c r="B53" s="105"/>
      <c r="I53" s="115"/>
    </row>
    <row r="54" spans="2:20" ht="12" customHeight="1" x14ac:dyDescent="0.25">
      <c r="B54" s="105"/>
      <c r="I54" s="115"/>
    </row>
    <row r="55" spans="2:20" ht="9.75" customHeight="1" x14ac:dyDescent="0.25">
      <c r="B55" s="105"/>
      <c r="I55" s="115"/>
    </row>
    <row r="56" spans="2:20" ht="9.75" customHeight="1" x14ac:dyDescent="0.25">
      <c r="B56" s="105"/>
      <c r="I56" s="115"/>
    </row>
    <row r="57" spans="2:20" ht="9.75" customHeight="1" x14ac:dyDescent="0.25">
      <c r="B57" s="105"/>
      <c r="I57" s="115"/>
    </row>
    <row r="58" spans="2:20" ht="9.75" customHeight="1" x14ac:dyDescent="0.25">
      <c r="B58" s="105"/>
      <c r="I58" s="115"/>
    </row>
    <row r="59" spans="2:20" s="3" customFormat="1" ht="13.8" x14ac:dyDescent="0.25">
      <c r="B59" s="128"/>
      <c r="G59" s="42"/>
      <c r="H59" s="42"/>
      <c r="I59" s="131"/>
      <c r="J59" s="293"/>
      <c r="K59" s="293"/>
      <c r="L59" s="293"/>
      <c r="M59" s="293"/>
      <c r="N59" s="293"/>
      <c r="O59" s="293"/>
      <c r="P59" s="293"/>
      <c r="Q59" s="203"/>
      <c r="R59" s="203"/>
      <c r="S59" s="203"/>
      <c r="T59" s="203"/>
    </row>
    <row r="60" spans="2:20" x14ac:dyDescent="0.25">
      <c r="B60" s="105"/>
      <c r="I60" s="115"/>
    </row>
    <row r="61" spans="2:20" x14ac:dyDescent="0.25">
      <c r="B61" s="105"/>
      <c r="I61" s="115"/>
    </row>
    <row r="62" spans="2:20" x14ac:dyDescent="0.25">
      <c r="B62" s="105"/>
      <c r="I62" s="115"/>
    </row>
    <row r="63" spans="2:20" x14ac:dyDescent="0.25">
      <c r="B63" s="105"/>
      <c r="I63" s="115"/>
    </row>
    <row r="64" spans="2:20" x14ac:dyDescent="0.25">
      <c r="B64" s="105"/>
      <c r="I64" s="115"/>
    </row>
    <row r="65" spans="2:20" s="47" customFormat="1" ht="20.399999999999999" x14ac:dyDescent="0.7">
      <c r="B65" s="445" t="s">
        <v>75</v>
      </c>
      <c r="C65" s="446"/>
      <c r="D65" s="446"/>
      <c r="E65" s="446"/>
      <c r="F65" s="446"/>
      <c r="G65" s="446"/>
      <c r="H65" s="446"/>
      <c r="I65" s="447"/>
      <c r="J65" s="364"/>
      <c r="K65" s="364"/>
      <c r="L65" s="364"/>
      <c r="M65" s="364"/>
      <c r="N65" s="364"/>
      <c r="O65" s="364"/>
      <c r="P65" s="364"/>
      <c r="Q65" s="363"/>
      <c r="R65" s="363"/>
      <c r="S65" s="363"/>
      <c r="T65" s="363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2244-D472-431E-B260-1F18A43CD39A}">
  <sheetPr>
    <pageSetUpPr fitToPage="1"/>
  </sheetPr>
  <dimension ref="A1:O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16" customWidth="1"/>
    <col min="2" max="2" width="5.109375" style="316" customWidth="1"/>
    <col min="3" max="3" width="79.33203125" style="316" customWidth="1"/>
    <col min="4" max="4" width="30.109375" style="316" bestFit="1" customWidth="1"/>
    <col min="5" max="5" width="15.6640625" style="316" bestFit="1" customWidth="1"/>
    <col min="6" max="6" width="22.88671875" style="316" bestFit="1" customWidth="1"/>
    <col min="7" max="7" width="15.44140625" style="316" bestFit="1" customWidth="1"/>
    <col min="8" max="8" width="29.5546875" style="316" bestFit="1" customWidth="1"/>
    <col min="9" max="9" width="15.44140625" style="316" bestFit="1" customWidth="1"/>
    <col min="10" max="10" width="27.109375" style="316" bestFit="1" customWidth="1"/>
    <col min="11" max="11" width="15.44140625" style="316" bestFit="1" customWidth="1"/>
    <col min="12" max="12" width="30.109375" style="316" bestFit="1" customWidth="1"/>
    <col min="13" max="13" width="15.6640625" style="316" bestFit="1" customWidth="1"/>
    <col min="14" max="14" width="22.33203125" style="316" bestFit="1" customWidth="1"/>
    <col min="15" max="15" width="23.44140625" style="316" bestFit="1" customWidth="1"/>
    <col min="16" max="16" width="4.109375" style="316" customWidth="1"/>
    <col min="17" max="16384" width="11.44140625" style="316"/>
  </cols>
  <sheetData>
    <row r="1" spans="1:15" ht="77.25" customHeight="1" x14ac:dyDescent="0.3">
      <c r="A1" s="316" t="s">
        <v>182</v>
      </c>
      <c r="B1" s="452" t="s">
        <v>520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315"/>
    </row>
    <row r="2" spans="1:15" x14ac:dyDescent="0.3">
      <c r="C2" s="317"/>
      <c r="I2" s="318"/>
    </row>
    <row r="3" spans="1:15" ht="31.95" customHeight="1" x14ac:dyDescent="0.3">
      <c r="B3" s="454" t="s">
        <v>135</v>
      </c>
      <c r="C3" s="454"/>
      <c r="D3" s="455" t="s">
        <v>136</v>
      </c>
      <c r="E3" s="455" t="s">
        <v>76</v>
      </c>
      <c r="F3" s="455" t="s">
        <v>137</v>
      </c>
      <c r="G3" s="455" t="s">
        <v>76</v>
      </c>
      <c r="H3" s="455" t="s">
        <v>138</v>
      </c>
      <c r="I3" s="455" t="s">
        <v>76</v>
      </c>
      <c r="J3" s="455" t="s">
        <v>139</v>
      </c>
      <c r="K3" s="455" t="s">
        <v>76</v>
      </c>
      <c r="L3" s="455" t="s">
        <v>140</v>
      </c>
      <c r="M3" s="455" t="s">
        <v>76</v>
      </c>
      <c r="N3" s="455" t="s">
        <v>141</v>
      </c>
      <c r="O3" s="455" t="s">
        <v>142</v>
      </c>
    </row>
    <row r="4" spans="1:15" ht="27.6" customHeight="1" x14ac:dyDescent="0.3">
      <c r="B4" s="454"/>
      <c r="C4" s="454"/>
      <c r="D4" s="455"/>
      <c r="E4" s="455"/>
      <c r="F4" s="456"/>
      <c r="G4" s="455"/>
      <c r="H4" s="455"/>
      <c r="I4" s="455"/>
      <c r="J4" s="455"/>
      <c r="K4" s="455"/>
      <c r="L4" s="455" t="s">
        <v>143</v>
      </c>
      <c r="M4" s="455"/>
      <c r="N4" s="455" t="s">
        <v>144</v>
      </c>
      <c r="O4" s="455" t="s">
        <v>145</v>
      </c>
    </row>
    <row r="5" spans="1:15" ht="15.6" customHeight="1" x14ac:dyDescent="0.3">
      <c r="B5" s="454"/>
      <c r="C5" s="454"/>
      <c r="D5" s="455"/>
      <c r="E5" s="455"/>
      <c r="F5" s="456"/>
      <c r="G5" s="455"/>
      <c r="H5" s="455"/>
      <c r="I5" s="455"/>
      <c r="J5" s="455"/>
      <c r="K5" s="455"/>
      <c r="L5" s="455"/>
      <c r="M5" s="455"/>
      <c r="N5" s="455"/>
      <c r="O5" s="455"/>
    </row>
    <row r="6" spans="1:15" s="324" customFormat="1" ht="26.4" x14ac:dyDescent="0.3">
      <c r="B6" s="319">
        <v>1</v>
      </c>
      <c r="C6" s="320" t="s">
        <v>146</v>
      </c>
      <c r="D6" s="321">
        <v>39518241.600000001</v>
      </c>
      <c r="E6" s="322">
        <f>D6/$D$54</f>
        <v>3.5045191994669309E-2</v>
      </c>
      <c r="F6" s="321">
        <v>398939.10000000003</v>
      </c>
      <c r="G6" s="322">
        <f>F6/$F$54</f>
        <v>0.19432467594993927</v>
      </c>
      <c r="H6" s="321">
        <v>18449390.710000001</v>
      </c>
      <c r="I6" s="322">
        <f>H6/$H$54</f>
        <v>2.083250847284232E-2</v>
      </c>
      <c r="J6" s="321">
        <v>20669911.789999995</v>
      </c>
      <c r="K6" s="322">
        <f>J6/$J$54</f>
        <v>8.6132584125189454E-2</v>
      </c>
      <c r="L6" s="321">
        <v>28865530.059999999</v>
      </c>
      <c r="M6" s="322">
        <f>L6/$L$54</f>
        <v>4.5604223725229813E-2</v>
      </c>
      <c r="N6" s="321">
        <v>100741.3</v>
      </c>
      <c r="O6" s="323">
        <v>297</v>
      </c>
    </row>
    <row r="7" spans="1:15" s="324" customFormat="1" ht="26.4" x14ac:dyDescent="0.3">
      <c r="B7" s="325">
        <v>2</v>
      </c>
      <c r="C7" s="326" t="s">
        <v>147</v>
      </c>
      <c r="D7" s="321">
        <v>1198850.8700000001</v>
      </c>
      <c r="E7" s="322">
        <f t="shared" ref="E7:E34" si="0">D7/$D$54</f>
        <v>1.0631535516531267E-3</v>
      </c>
      <c r="F7" s="327">
        <v>0</v>
      </c>
      <c r="G7" s="322">
        <f t="shared" ref="G7:G34" si="1">F7/$F$54</f>
        <v>0</v>
      </c>
      <c r="H7" s="327">
        <v>742276.63</v>
      </c>
      <c r="I7" s="322">
        <f t="shared" ref="I7:I34" si="2">H7/$H$54</f>
        <v>8.3815690321340929E-4</v>
      </c>
      <c r="J7" s="321">
        <v>456574.24</v>
      </c>
      <c r="K7" s="322">
        <f t="shared" ref="K7:K34" si="3">J7/$J$54</f>
        <v>1.9025683097119036E-3</v>
      </c>
      <c r="L7" s="327">
        <v>1022967.8</v>
      </c>
      <c r="M7" s="322">
        <f t="shared" ref="M7:M34" si="4">L7/$L$54</f>
        <v>1.6161716870584342E-3</v>
      </c>
      <c r="N7" s="327">
        <v>38513.730000000003</v>
      </c>
      <c r="O7" s="328">
        <v>29</v>
      </c>
    </row>
    <row r="8" spans="1:15" s="324" customFormat="1" ht="26.4" x14ac:dyDescent="0.3">
      <c r="B8" s="325">
        <v>3</v>
      </c>
      <c r="C8" s="326" t="s">
        <v>148</v>
      </c>
      <c r="D8" s="321">
        <v>72831648.150000006</v>
      </c>
      <c r="E8" s="322">
        <f t="shared" si="0"/>
        <v>6.4587871053072163E-2</v>
      </c>
      <c r="F8" s="327">
        <v>169456.59999999998</v>
      </c>
      <c r="G8" s="322">
        <f t="shared" si="1"/>
        <v>8.254292167044662E-2</v>
      </c>
      <c r="H8" s="327">
        <v>23141151.740000002</v>
      </c>
      <c r="I8" s="322">
        <f t="shared" si="2"/>
        <v>2.6130306809187834E-2</v>
      </c>
      <c r="J8" s="321">
        <v>49521039.809999987</v>
      </c>
      <c r="K8" s="322">
        <f t="shared" si="3"/>
        <v>0.20635671650351445</v>
      </c>
      <c r="L8" s="327">
        <v>66880832.189999998</v>
      </c>
      <c r="M8" s="322">
        <f t="shared" si="4"/>
        <v>0.1056640369250961</v>
      </c>
      <c r="N8" s="327">
        <v>272482.26</v>
      </c>
      <c r="O8" s="328">
        <v>949</v>
      </c>
    </row>
    <row r="9" spans="1:15" s="324" customFormat="1" ht="26.4" x14ac:dyDescent="0.3">
      <c r="B9" s="325">
        <v>4</v>
      </c>
      <c r="C9" s="326" t="s">
        <v>149</v>
      </c>
      <c r="D9" s="321">
        <v>1718696.88</v>
      </c>
      <c r="E9" s="322">
        <f t="shared" si="0"/>
        <v>1.5241584569956957E-3</v>
      </c>
      <c r="F9" s="327">
        <v>0</v>
      </c>
      <c r="G9" s="322">
        <f t="shared" si="1"/>
        <v>0</v>
      </c>
      <c r="H9" s="327">
        <v>1125972.3399999999</v>
      </c>
      <c r="I9" s="322">
        <f t="shared" si="2"/>
        <v>1.2714147953147277E-3</v>
      </c>
      <c r="J9" s="321">
        <v>592724.54</v>
      </c>
      <c r="K9" s="322">
        <f t="shared" si="3"/>
        <v>2.4699136030814301E-3</v>
      </c>
      <c r="L9" s="327">
        <v>1696904.67</v>
      </c>
      <c r="M9" s="322">
        <f t="shared" si="4"/>
        <v>2.6809145735488794E-3</v>
      </c>
      <c r="N9" s="327">
        <v>7067.11</v>
      </c>
      <c r="O9" s="328">
        <v>52</v>
      </c>
    </row>
    <row r="10" spans="1:15" s="324" customFormat="1" ht="26.4" x14ac:dyDescent="0.3">
      <c r="B10" s="325">
        <v>5</v>
      </c>
      <c r="C10" s="326" t="s">
        <v>150</v>
      </c>
      <c r="D10" s="321">
        <v>950774</v>
      </c>
      <c r="E10" s="322">
        <f t="shared" si="0"/>
        <v>8.4315637600484018E-4</v>
      </c>
      <c r="F10" s="327">
        <v>51850</v>
      </c>
      <c r="G10" s="322">
        <f t="shared" si="1"/>
        <v>2.5256322200567331E-2</v>
      </c>
      <c r="H10" s="327">
        <v>427876.97000000003</v>
      </c>
      <c r="I10" s="322">
        <f t="shared" si="2"/>
        <v>4.8314606931857312E-4</v>
      </c>
      <c r="J10" s="321">
        <v>471047.03000000009</v>
      </c>
      <c r="K10" s="322">
        <f t="shared" si="3"/>
        <v>1.9628771690271278E-3</v>
      </c>
      <c r="L10" s="327">
        <v>943488.87</v>
      </c>
      <c r="M10" s="322">
        <f t="shared" si="4"/>
        <v>1.4906041018580992E-3</v>
      </c>
      <c r="N10" s="327">
        <v>8558.9</v>
      </c>
      <c r="O10" s="328">
        <v>23</v>
      </c>
    </row>
    <row r="11" spans="1:15" s="324" customFormat="1" ht="26.4" x14ac:dyDescent="0.3">
      <c r="B11" s="325">
        <v>6</v>
      </c>
      <c r="C11" s="326" t="s">
        <v>151</v>
      </c>
      <c r="D11" s="321">
        <v>13450609.66</v>
      </c>
      <c r="E11" s="322">
        <f t="shared" si="0"/>
        <v>1.1928142014801935E-2</v>
      </c>
      <c r="F11" s="327">
        <v>0</v>
      </c>
      <c r="G11" s="322">
        <f t="shared" si="1"/>
        <v>0</v>
      </c>
      <c r="H11" s="327">
        <v>13450609.660000002</v>
      </c>
      <c r="I11" s="322">
        <f t="shared" si="2"/>
        <v>1.5188032174686639E-2</v>
      </c>
      <c r="J11" s="321">
        <v>0</v>
      </c>
      <c r="K11" s="322">
        <f t="shared" si="3"/>
        <v>0</v>
      </c>
      <c r="L11" s="327">
        <v>8484016.7100000009</v>
      </c>
      <c r="M11" s="322">
        <f t="shared" si="4"/>
        <v>1.3403772434706789E-2</v>
      </c>
      <c r="N11" s="327">
        <v>3318.43</v>
      </c>
      <c r="O11" s="328">
        <v>27</v>
      </c>
    </row>
    <row r="12" spans="1:15" s="324" customFormat="1" ht="26.4" x14ac:dyDescent="0.3">
      <c r="B12" s="325">
        <v>7</v>
      </c>
      <c r="C12" s="326" t="s">
        <v>152</v>
      </c>
      <c r="D12" s="321">
        <v>5578108.5</v>
      </c>
      <c r="E12" s="322">
        <f t="shared" si="0"/>
        <v>4.9467252447182976E-3</v>
      </c>
      <c r="F12" s="327">
        <v>17849.7</v>
      </c>
      <c r="G12" s="322">
        <f t="shared" si="1"/>
        <v>8.6946533150138224E-3</v>
      </c>
      <c r="H12" s="327">
        <v>5260583.1099999994</v>
      </c>
      <c r="I12" s="322">
        <f t="shared" si="2"/>
        <v>5.9400954716496528E-3</v>
      </c>
      <c r="J12" s="321">
        <v>299675.69</v>
      </c>
      <c r="K12" s="322">
        <f t="shared" si="3"/>
        <v>1.2487639928723277E-3</v>
      </c>
      <c r="L12" s="327">
        <v>1304509.82</v>
      </c>
      <c r="M12" s="322">
        <f t="shared" si="4"/>
        <v>2.0609757575690011E-3</v>
      </c>
      <c r="N12" s="327">
        <v>84223.26</v>
      </c>
      <c r="O12" s="328">
        <v>94</v>
      </c>
    </row>
    <row r="13" spans="1:15" s="324" customFormat="1" ht="26.4" x14ac:dyDescent="0.3">
      <c r="B13" s="325">
        <v>8</v>
      </c>
      <c r="C13" s="326" t="s">
        <v>153</v>
      </c>
      <c r="D13" s="321">
        <v>34554777.039999999</v>
      </c>
      <c r="E13" s="322">
        <f t="shared" si="0"/>
        <v>3.0643539455960784E-2</v>
      </c>
      <c r="F13" s="327">
        <v>182666.38000000003</v>
      </c>
      <c r="G13" s="322">
        <f t="shared" si="1"/>
        <v>8.8977453201374526E-2</v>
      </c>
      <c r="H13" s="327">
        <v>953534.2300000001</v>
      </c>
      <c r="I13" s="322">
        <f t="shared" si="2"/>
        <v>1.076702761509254E-3</v>
      </c>
      <c r="J13" s="321">
        <v>33418576.429999996</v>
      </c>
      <c r="K13" s="322">
        <f t="shared" si="3"/>
        <v>0.1392569245067421</v>
      </c>
      <c r="L13" s="327">
        <v>34316730.520000003</v>
      </c>
      <c r="M13" s="322">
        <f t="shared" si="4"/>
        <v>5.4216494652948082E-2</v>
      </c>
      <c r="N13" s="327">
        <v>95935.26</v>
      </c>
      <c r="O13" s="328">
        <v>105</v>
      </c>
    </row>
    <row r="14" spans="1:15" s="324" customFormat="1" ht="26.4" x14ac:dyDescent="0.3">
      <c r="B14" s="325">
        <v>9</v>
      </c>
      <c r="C14" s="326" t="s">
        <v>154</v>
      </c>
      <c r="D14" s="321">
        <v>58433.69</v>
      </c>
      <c r="E14" s="322">
        <f t="shared" si="0"/>
        <v>5.1819610440536098E-5</v>
      </c>
      <c r="F14" s="327">
        <v>0</v>
      </c>
      <c r="G14" s="322">
        <f t="shared" si="1"/>
        <v>0</v>
      </c>
      <c r="H14" s="327">
        <v>58433.69</v>
      </c>
      <c r="I14" s="322">
        <f t="shared" si="2"/>
        <v>6.5981601298335861E-5</v>
      </c>
      <c r="J14" s="321">
        <v>0</v>
      </c>
      <c r="K14" s="322">
        <f t="shared" si="3"/>
        <v>0</v>
      </c>
      <c r="L14" s="327">
        <v>50699.12</v>
      </c>
      <c r="M14" s="322">
        <f t="shared" si="4"/>
        <v>8.0098789329222295E-5</v>
      </c>
      <c r="N14" s="327">
        <v>454.35</v>
      </c>
      <c r="O14" s="328">
        <v>3</v>
      </c>
    </row>
    <row r="15" spans="1:15" s="324" customFormat="1" ht="26.4" x14ac:dyDescent="0.3">
      <c r="B15" s="325">
        <v>10</v>
      </c>
      <c r="C15" s="326" t="s">
        <v>155</v>
      </c>
      <c r="D15" s="321">
        <v>18594595.68</v>
      </c>
      <c r="E15" s="322">
        <f t="shared" si="0"/>
        <v>1.6489882881551302E-2</v>
      </c>
      <c r="F15" s="327">
        <v>3827.96</v>
      </c>
      <c r="G15" s="322">
        <f t="shared" si="1"/>
        <v>1.8646131365647775E-3</v>
      </c>
      <c r="H15" s="327">
        <v>16180429.93</v>
      </c>
      <c r="I15" s="322">
        <f t="shared" si="2"/>
        <v>1.8270464803385175E-2</v>
      </c>
      <c r="J15" s="321">
        <v>2410337.79</v>
      </c>
      <c r="K15" s="322">
        <f t="shared" si="3"/>
        <v>1.0044001376326061E-2</v>
      </c>
      <c r="L15" s="327">
        <v>5984420.7599999998</v>
      </c>
      <c r="M15" s="322">
        <f t="shared" si="4"/>
        <v>9.4546977879037021E-3</v>
      </c>
      <c r="N15" s="327">
        <v>16388.73</v>
      </c>
      <c r="O15" s="328">
        <v>54</v>
      </c>
    </row>
    <row r="16" spans="1:15" s="324" customFormat="1" ht="26.4" x14ac:dyDescent="0.3">
      <c r="B16" s="325">
        <v>11</v>
      </c>
      <c r="C16" s="326" t="s">
        <v>156</v>
      </c>
      <c r="D16" s="321">
        <v>9915528.0399999991</v>
      </c>
      <c r="E16" s="322">
        <f t="shared" si="0"/>
        <v>8.793194479845657E-3</v>
      </c>
      <c r="F16" s="327">
        <v>63189.04</v>
      </c>
      <c r="G16" s="322">
        <f t="shared" si="1"/>
        <v>3.077960952332762E-2</v>
      </c>
      <c r="H16" s="327">
        <v>8771876.4700000007</v>
      </c>
      <c r="I16" s="322">
        <f t="shared" si="2"/>
        <v>9.9049444914704812E-3</v>
      </c>
      <c r="J16" s="321">
        <v>1080462.5299999998</v>
      </c>
      <c r="K16" s="322">
        <f t="shared" si="3"/>
        <v>4.502342859748606E-3</v>
      </c>
      <c r="L16" s="327">
        <v>7115135.9900000002</v>
      </c>
      <c r="M16" s="322">
        <f t="shared" si="4"/>
        <v>1.1241098044932091E-2</v>
      </c>
      <c r="N16" s="327">
        <v>31487.119999999999</v>
      </c>
      <c r="O16" s="328">
        <v>102</v>
      </c>
    </row>
    <row r="17" spans="2:15" s="324" customFormat="1" ht="26.4" x14ac:dyDescent="0.3">
      <c r="B17" s="325">
        <v>12</v>
      </c>
      <c r="C17" s="326" t="s">
        <v>157</v>
      </c>
      <c r="D17" s="321">
        <v>22465537.82</v>
      </c>
      <c r="E17" s="322">
        <f t="shared" si="0"/>
        <v>1.9922675055597732E-2</v>
      </c>
      <c r="F17" s="327">
        <v>271600</v>
      </c>
      <c r="G17" s="322">
        <f t="shared" si="1"/>
        <v>0.13229734059159279</v>
      </c>
      <c r="H17" s="327">
        <v>9193193.0099999998</v>
      </c>
      <c r="I17" s="322">
        <f t="shared" si="2"/>
        <v>1.0380682716502552E-2</v>
      </c>
      <c r="J17" s="321">
        <v>13000744.809999997</v>
      </c>
      <c r="K17" s="322">
        <f t="shared" si="3"/>
        <v>5.4174771397872766E-2</v>
      </c>
      <c r="L17" s="327">
        <v>20024981.149999999</v>
      </c>
      <c r="M17" s="322">
        <f t="shared" si="4"/>
        <v>3.1637171344502578E-2</v>
      </c>
      <c r="N17" s="327">
        <v>213688.03</v>
      </c>
      <c r="O17" s="328">
        <v>243</v>
      </c>
    </row>
    <row r="18" spans="2:15" s="324" customFormat="1" ht="26.4" x14ac:dyDescent="0.3">
      <c r="B18" s="325">
        <v>13</v>
      </c>
      <c r="C18" s="326" t="s">
        <v>158</v>
      </c>
      <c r="D18" s="321">
        <v>1808095.37</v>
      </c>
      <c r="E18" s="322">
        <f t="shared" si="0"/>
        <v>1.6034379775218199E-3</v>
      </c>
      <c r="F18" s="327">
        <v>7999</v>
      </c>
      <c r="G18" s="322">
        <f t="shared" si="1"/>
        <v>3.8963417797943699E-3</v>
      </c>
      <c r="H18" s="327">
        <v>232550.84</v>
      </c>
      <c r="I18" s="322">
        <f t="shared" si="2"/>
        <v>2.6258955760748794E-4</v>
      </c>
      <c r="J18" s="321">
        <v>1567545.53</v>
      </c>
      <c r="K18" s="322">
        <f t="shared" si="3"/>
        <v>6.5320427394426591E-3</v>
      </c>
      <c r="L18" s="327">
        <v>1710220.01</v>
      </c>
      <c r="M18" s="322">
        <f t="shared" si="4"/>
        <v>2.7019512821447483E-3</v>
      </c>
      <c r="N18" s="327">
        <v>5252.79</v>
      </c>
      <c r="O18" s="328">
        <v>21</v>
      </c>
    </row>
    <row r="19" spans="2:15" s="324" customFormat="1" ht="26.4" x14ac:dyDescent="0.3">
      <c r="B19" s="325">
        <v>14</v>
      </c>
      <c r="C19" s="326" t="s">
        <v>159</v>
      </c>
      <c r="D19" s="321">
        <v>56276028.090000004</v>
      </c>
      <c r="E19" s="322">
        <f t="shared" si="0"/>
        <v>4.990617318133541E-2</v>
      </c>
      <c r="F19" s="327">
        <v>0</v>
      </c>
      <c r="G19" s="322">
        <f t="shared" si="1"/>
        <v>0</v>
      </c>
      <c r="H19" s="327">
        <v>54666006.609999999</v>
      </c>
      <c r="I19" s="322">
        <f t="shared" si="2"/>
        <v>6.1727244209859283E-2</v>
      </c>
      <c r="J19" s="321">
        <v>1610021.48</v>
      </c>
      <c r="K19" s="322">
        <f t="shared" si="3"/>
        <v>6.7090422048415553E-3</v>
      </c>
      <c r="L19" s="327">
        <v>30333068.75</v>
      </c>
      <c r="M19" s="322">
        <f t="shared" si="4"/>
        <v>4.7922766381646588E-2</v>
      </c>
      <c r="N19" s="327">
        <v>35721.53</v>
      </c>
      <c r="O19" s="328">
        <v>23</v>
      </c>
    </row>
    <row r="20" spans="2:15" s="324" customFormat="1" ht="26.4" x14ac:dyDescent="0.3">
      <c r="B20" s="325">
        <v>15</v>
      </c>
      <c r="C20" s="326" t="s">
        <v>160</v>
      </c>
      <c r="D20" s="321">
        <v>33846860.380000003</v>
      </c>
      <c r="E20" s="322">
        <f t="shared" si="0"/>
        <v>3.0015751521542039E-2</v>
      </c>
      <c r="F20" s="327">
        <v>34450</v>
      </c>
      <c r="G20" s="322">
        <f t="shared" si="1"/>
        <v>1.6780719379161899E-2</v>
      </c>
      <c r="H20" s="327">
        <v>33502178.360000011</v>
      </c>
      <c r="I20" s="322">
        <f t="shared" si="2"/>
        <v>3.7829672833861017E-2</v>
      </c>
      <c r="J20" s="321">
        <v>310232.02</v>
      </c>
      <c r="K20" s="322">
        <f t="shared" si="3"/>
        <v>1.2927527622011909E-3</v>
      </c>
      <c r="L20" s="327">
        <v>31356214.440000001</v>
      </c>
      <c r="M20" s="322">
        <f t="shared" si="4"/>
        <v>4.953921911448321E-2</v>
      </c>
      <c r="N20" s="327">
        <v>13719</v>
      </c>
      <c r="O20" s="328">
        <v>106</v>
      </c>
    </row>
    <row r="21" spans="2:15" s="324" customFormat="1" ht="26.4" x14ac:dyDescent="0.3">
      <c r="B21" s="325">
        <v>16</v>
      </c>
      <c r="C21" s="326" t="s">
        <v>161</v>
      </c>
      <c r="D21" s="321">
        <v>3436545.15</v>
      </c>
      <c r="E21" s="322">
        <f t="shared" si="0"/>
        <v>3.0475643577243484E-3</v>
      </c>
      <c r="F21" s="327">
        <v>0</v>
      </c>
      <c r="G21" s="322">
        <f t="shared" si="1"/>
        <v>0</v>
      </c>
      <c r="H21" s="327">
        <v>73823.91</v>
      </c>
      <c r="I21" s="322">
        <f t="shared" si="2"/>
        <v>8.3359784328257031E-5</v>
      </c>
      <c r="J21" s="321">
        <v>3362721.24</v>
      </c>
      <c r="K21" s="322">
        <f t="shared" si="3"/>
        <v>1.4012632131017985E-2</v>
      </c>
      <c r="L21" s="327">
        <v>3422244.69</v>
      </c>
      <c r="M21" s="322">
        <f t="shared" si="4"/>
        <v>5.4067537357129596E-3</v>
      </c>
      <c r="N21" s="327">
        <v>97223.23</v>
      </c>
      <c r="O21" s="328">
        <v>81</v>
      </c>
    </row>
    <row r="22" spans="2:15" s="324" customFormat="1" ht="26.4" x14ac:dyDescent="0.3">
      <c r="B22" s="325">
        <v>17</v>
      </c>
      <c r="C22" s="326" t="s">
        <v>162</v>
      </c>
      <c r="D22" s="321">
        <v>16595091.029999999</v>
      </c>
      <c r="E22" s="322">
        <f t="shared" si="0"/>
        <v>1.4716701142779703E-2</v>
      </c>
      <c r="F22" s="327">
        <v>39500.58</v>
      </c>
      <c r="G22" s="322">
        <f t="shared" si="1"/>
        <v>1.9240875131905224E-2</v>
      </c>
      <c r="H22" s="327">
        <v>10458223.720000001</v>
      </c>
      <c r="I22" s="322">
        <f t="shared" si="2"/>
        <v>1.1809118126577986E-2</v>
      </c>
      <c r="J22" s="321">
        <v>6097366.7300000004</v>
      </c>
      <c r="K22" s="322">
        <f t="shared" si="3"/>
        <v>2.5408040351093172E-2</v>
      </c>
      <c r="L22" s="327">
        <v>10294816.33</v>
      </c>
      <c r="M22" s="322">
        <f t="shared" si="4"/>
        <v>1.6264627954088895E-2</v>
      </c>
      <c r="N22" s="327">
        <v>37677.51</v>
      </c>
      <c r="O22" s="328">
        <v>69</v>
      </c>
    </row>
    <row r="23" spans="2:15" s="324" customFormat="1" ht="26.4" x14ac:dyDescent="0.3">
      <c r="B23" s="325">
        <v>18</v>
      </c>
      <c r="C23" s="326" t="s">
        <v>163</v>
      </c>
      <c r="D23" s="321">
        <v>2460184.7999999998</v>
      </c>
      <c r="E23" s="322">
        <f t="shared" si="0"/>
        <v>2.1817177376223921E-3</v>
      </c>
      <c r="F23" s="327">
        <v>12019.64</v>
      </c>
      <c r="G23" s="322">
        <f t="shared" si="1"/>
        <v>5.8548100400159517E-3</v>
      </c>
      <c r="H23" s="327">
        <v>2106439.2000000002</v>
      </c>
      <c r="I23" s="322">
        <f t="shared" si="2"/>
        <v>2.3785290891878562E-3</v>
      </c>
      <c r="J23" s="321">
        <v>341725.95999999996</v>
      </c>
      <c r="K23" s="322">
        <f t="shared" si="3"/>
        <v>1.4239896278464537E-3</v>
      </c>
      <c r="L23" s="327">
        <v>1211953.74</v>
      </c>
      <c r="M23" s="322">
        <f t="shared" si="4"/>
        <v>1.9147477766285302E-3</v>
      </c>
      <c r="N23" s="327">
        <v>10006.790000000001</v>
      </c>
      <c r="O23" s="328">
        <v>73</v>
      </c>
    </row>
    <row r="24" spans="2:15" s="324" customFormat="1" ht="26.4" x14ac:dyDescent="0.3">
      <c r="B24" s="325">
        <v>19</v>
      </c>
      <c r="C24" s="326" t="s">
        <v>164</v>
      </c>
      <c r="D24" s="321">
        <v>86626124.569999993</v>
      </c>
      <c r="E24" s="322">
        <f t="shared" si="0"/>
        <v>7.6820957724743247E-2</v>
      </c>
      <c r="F24" s="327">
        <v>158710.5</v>
      </c>
      <c r="G24" s="322">
        <f t="shared" si="1"/>
        <v>7.7308457562452096E-2</v>
      </c>
      <c r="H24" s="327">
        <v>78011056.699999988</v>
      </c>
      <c r="I24" s="322">
        <f t="shared" si="2"/>
        <v>8.8087787029045586E-2</v>
      </c>
      <c r="J24" s="321">
        <v>8456357.370000001</v>
      </c>
      <c r="K24" s="322">
        <f t="shared" si="3"/>
        <v>3.5238075515957056E-2</v>
      </c>
      <c r="L24" s="327">
        <v>38995355.299999997</v>
      </c>
      <c r="M24" s="322">
        <f t="shared" si="4"/>
        <v>6.1608184698134241E-2</v>
      </c>
      <c r="N24" s="327">
        <v>40821.93</v>
      </c>
      <c r="O24" s="328">
        <v>50</v>
      </c>
    </row>
    <row r="25" spans="2:15" s="324" customFormat="1" ht="26.4" x14ac:dyDescent="0.3">
      <c r="B25" s="325">
        <v>20</v>
      </c>
      <c r="C25" s="326" t="s">
        <v>165</v>
      </c>
      <c r="D25" s="321">
        <v>31607111.350000001</v>
      </c>
      <c r="E25" s="322">
        <f t="shared" si="0"/>
        <v>2.8029518541575024E-2</v>
      </c>
      <c r="F25" s="327">
        <v>143887.53</v>
      </c>
      <c r="G25" s="322">
        <f t="shared" si="1"/>
        <v>7.0088135358221754E-2</v>
      </c>
      <c r="H25" s="327">
        <v>16361207.829999994</v>
      </c>
      <c r="I25" s="322">
        <f t="shared" si="2"/>
        <v>1.8474593882369408E-2</v>
      </c>
      <c r="J25" s="321">
        <v>15102015.989999996</v>
      </c>
      <c r="K25" s="322">
        <f t="shared" si="3"/>
        <v>6.2930876335328151E-2</v>
      </c>
      <c r="L25" s="327">
        <v>28365448.920000002</v>
      </c>
      <c r="M25" s="322">
        <f t="shared" si="4"/>
        <v>4.4814152933461096E-2</v>
      </c>
      <c r="N25" s="327">
        <v>78070.17</v>
      </c>
      <c r="O25" s="328">
        <v>391</v>
      </c>
    </row>
    <row r="26" spans="2:15" s="324" customFormat="1" ht="26.4" x14ac:dyDescent="0.3">
      <c r="B26" s="325">
        <v>21</v>
      </c>
      <c r="C26" s="326" t="s">
        <v>166</v>
      </c>
      <c r="D26" s="321">
        <v>825891.86</v>
      </c>
      <c r="E26" s="322">
        <f t="shared" si="0"/>
        <v>7.324095817192065E-4</v>
      </c>
      <c r="F26" s="327">
        <v>2260</v>
      </c>
      <c r="G26" s="322">
        <f t="shared" si="1"/>
        <v>1.1008541595618547E-3</v>
      </c>
      <c r="H26" s="327">
        <v>85139.72</v>
      </c>
      <c r="I26" s="322">
        <f t="shared" si="2"/>
        <v>9.6137263617819636E-5</v>
      </c>
      <c r="J26" s="321">
        <v>738492.1399999999</v>
      </c>
      <c r="K26" s="322">
        <f t="shared" si="3"/>
        <v>3.0773346795371684E-3</v>
      </c>
      <c r="L26" s="327">
        <v>806264.12</v>
      </c>
      <c r="M26" s="322">
        <f t="shared" si="4"/>
        <v>1.2738047502913424E-3</v>
      </c>
      <c r="N26" s="327">
        <v>8290.34</v>
      </c>
      <c r="O26" s="328">
        <v>30</v>
      </c>
    </row>
    <row r="27" spans="2:15" s="324" customFormat="1" ht="26.4" x14ac:dyDescent="0.3">
      <c r="B27" s="325">
        <v>22</v>
      </c>
      <c r="C27" s="326" t="s">
        <v>167</v>
      </c>
      <c r="D27" s="321">
        <v>22601469.260000002</v>
      </c>
      <c r="E27" s="322">
        <f t="shared" si="0"/>
        <v>2.0043220485253487E-2</v>
      </c>
      <c r="F27" s="327">
        <v>150000</v>
      </c>
      <c r="G27" s="322">
        <f t="shared" si="1"/>
        <v>7.3065541563839917E-2</v>
      </c>
      <c r="H27" s="327">
        <v>8309992.6799999997</v>
      </c>
      <c r="I27" s="322">
        <f t="shared" si="2"/>
        <v>9.3833989228448416E-3</v>
      </c>
      <c r="J27" s="321">
        <v>14141476.58</v>
      </c>
      <c r="K27" s="322">
        <f t="shared" si="3"/>
        <v>5.8928259276390782E-2</v>
      </c>
      <c r="L27" s="327">
        <v>17046680.260000002</v>
      </c>
      <c r="M27" s="322">
        <f t="shared" si="4"/>
        <v>2.693179784793804E-2</v>
      </c>
      <c r="N27" s="327">
        <v>6354.64</v>
      </c>
      <c r="O27" s="328">
        <v>17</v>
      </c>
    </row>
    <row r="28" spans="2:15" s="324" customFormat="1" ht="26.4" x14ac:dyDescent="0.3">
      <c r="B28" s="325">
        <v>23</v>
      </c>
      <c r="C28" s="326" t="s">
        <v>168</v>
      </c>
      <c r="D28" s="321">
        <v>16215536.289999999</v>
      </c>
      <c r="E28" s="322">
        <f t="shared" si="0"/>
        <v>1.4380108010159482E-2</v>
      </c>
      <c r="F28" s="327">
        <v>142465.15000000002</v>
      </c>
      <c r="G28" s="322">
        <f t="shared" si="1"/>
        <v>6.9395288924824591E-2</v>
      </c>
      <c r="H28" s="327">
        <v>1037299.5700000002</v>
      </c>
      <c r="I28" s="322">
        <f t="shared" si="2"/>
        <v>1.1712881157201476E-3</v>
      </c>
      <c r="J28" s="321">
        <v>15035771.569999989</v>
      </c>
      <c r="K28" s="322">
        <f t="shared" si="3"/>
        <v>6.2654832434587582E-2</v>
      </c>
      <c r="L28" s="327">
        <v>16125051.52</v>
      </c>
      <c r="M28" s="322">
        <f t="shared" si="4"/>
        <v>2.5475730241931924E-2</v>
      </c>
      <c r="N28" s="327">
        <v>145904.09</v>
      </c>
      <c r="O28" s="328">
        <v>644</v>
      </c>
    </row>
    <row r="29" spans="2:15" s="324" customFormat="1" ht="26.4" x14ac:dyDescent="0.3">
      <c r="B29" s="325">
        <v>24</v>
      </c>
      <c r="C29" s="326" t="s">
        <v>169</v>
      </c>
      <c r="D29" s="321">
        <v>266824594.44</v>
      </c>
      <c r="E29" s="322">
        <f t="shared" si="0"/>
        <v>0.23662285472361635</v>
      </c>
      <c r="F29" s="327">
        <v>195901.59999999998</v>
      </c>
      <c r="G29" s="322">
        <f t="shared" si="1"/>
        <v>9.5424376648151593E-2</v>
      </c>
      <c r="H29" s="327">
        <v>238152041.72999996</v>
      </c>
      <c r="I29" s="322">
        <f t="shared" si="2"/>
        <v>0.26891426959025694</v>
      </c>
      <c r="J29" s="321">
        <v>28476651.109999999</v>
      </c>
      <c r="K29" s="322">
        <f t="shared" si="3"/>
        <v>0.11866366785959782</v>
      </c>
      <c r="L29" s="327">
        <v>126836359.40000001</v>
      </c>
      <c r="M29" s="322">
        <f t="shared" si="4"/>
        <v>0.200386887008416</v>
      </c>
      <c r="N29" s="327">
        <v>115317.81</v>
      </c>
      <c r="O29" s="328">
        <v>295</v>
      </c>
    </row>
    <row r="30" spans="2:15" s="324" customFormat="1" ht="26.4" x14ac:dyDescent="0.3">
      <c r="B30" s="325">
        <v>25</v>
      </c>
      <c r="C30" s="326" t="s">
        <v>170</v>
      </c>
      <c r="D30" s="321">
        <v>20720773</v>
      </c>
      <c r="E30" s="322">
        <f t="shared" si="0"/>
        <v>1.8375399275431321E-2</v>
      </c>
      <c r="F30" s="327">
        <v>3338.5999999999995</v>
      </c>
      <c r="G30" s="322">
        <f t="shared" si="1"/>
        <v>1.626244113766906E-3</v>
      </c>
      <c r="H30" s="327">
        <v>15837546.539999999</v>
      </c>
      <c r="I30" s="322">
        <f t="shared" si="2"/>
        <v>1.788329098070169E-2</v>
      </c>
      <c r="J30" s="321">
        <v>4879887.8599999994</v>
      </c>
      <c r="K30" s="322">
        <f t="shared" si="3"/>
        <v>2.0334743364811465E-2</v>
      </c>
      <c r="L30" s="327">
        <v>11353801.32</v>
      </c>
      <c r="M30" s="322">
        <f t="shared" si="4"/>
        <v>1.7937702666565535E-2</v>
      </c>
      <c r="N30" s="327">
        <v>18906.3</v>
      </c>
      <c r="O30" s="328">
        <v>130</v>
      </c>
    </row>
    <row r="31" spans="2:15" s="324" customFormat="1" ht="26.4" x14ac:dyDescent="0.3">
      <c r="B31" s="325">
        <v>26</v>
      </c>
      <c r="C31" s="326" t="s">
        <v>171</v>
      </c>
      <c r="D31" s="321">
        <v>7528.23</v>
      </c>
      <c r="E31" s="322">
        <f t="shared" si="0"/>
        <v>6.6761134870441531E-6</v>
      </c>
      <c r="F31" s="327">
        <v>310.8</v>
      </c>
      <c r="G31" s="322">
        <f t="shared" si="1"/>
        <v>1.513918021202763E-4</v>
      </c>
      <c r="H31" s="327">
        <v>7217.43</v>
      </c>
      <c r="I31" s="322">
        <f t="shared" si="2"/>
        <v>8.149709331357443E-6</v>
      </c>
      <c r="J31" s="321">
        <v>0</v>
      </c>
      <c r="K31" s="322">
        <f t="shared" si="3"/>
        <v>0</v>
      </c>
      <c r="L31" s="327">
        <v>7528.23</v>
      </c>
      <c r="M31" s="322">
        <f t="shared" si="4"/>
        <v>1.1893739157443583E-5</v>
      </c>
      <c r="N31" s="327">
        <v>282.52999999999997</v>
      </c>
      <c r="O31" s="328">
        <v>2</v>
      </c>
    </row>
    <row r="32" spans="2:15" s="324" customFormat="1" ht="26.4" x14ac:dyDescent="0.3">
      <c r="B32" s="325">
        <v>27</v>
      </c>
      <c r="C32" s="320" t="s">
        <v>172</v>
      </c>
      <c r="D32" s="321">
        <v>141051.34</v>
      </c>
      <c r="E32" s="322">
        <f t="shared" si="0"/>
        <v>1.2508581078681847E-4</v>
      </c>
      <c r="F32" s="321">
        <v>2729.14</v>
      </c>
      <c r="G32" s="322">
        <f t="shared" si="1"/>
        <v>1.3293739473569204E-3</v>
      </c>
      <c r="H32" s="321">
        <v>0</v>
      </c>
      <c r="I32" s="322">
        <f t="shared" si="2"/>
        <v>0</v>
      </c>
      <c r="J32" s="321">
        <v>138322.20000000001</v>
      </c>
      <c r="K32" s="322">
        <f t="shared" si="3"/>
        <v>5.7639571222772423E-4</v>
      </c>
      <c r="L32" s="327">
        <v>141051.34</v>
      </c>
      <c r="M32" s="322">
        <f t="shared" si="4"/>
        <v>2.2284492447333416E-4</v>
      </c>
      <c r="N32" s="321">
        <v>1971.67</v>
      </c>
      <c r="O32" s="323">
        <v>6</v>
      </c>
    </row>
    <row r="33" spans="2:15" s="324" customFormat="1" ht="20.25" customHeight="1" x14ac:dyDescent="0.3">
      <c r="B33" s="329"/>
      <c r="C33" s="330"/>
      <c r="D33" s="331"/>
      <c r="E33" s="332"/>
      <c r="F33" s="331"/>
      <c r="G33" s="332"/>
      <c r="H33" s="331"/>
      <c r="I33" s="332"/>
      <c r="J33" s="331"/>
      <c r="K33" s="332"/>
      <c r="L33" s="331"/>
      <c r="M33" s="332"/>
      <c r="N33" s="333"/>
      <c r="O33" s="334"/>
    </row>
    <row r="34" spans="2:15" s="340" customFormat="1" ht="31.8" x14ac:dyDescent="0.3">
      <c r="B34" s="335" t="s">
        <v>173</v>
      </c>
      <c r="C34" s="336"/>
      <c r="D34" s="337">
        <f>SUM(D6:D33)</f>
        <v>780828687.09000003</v>
      </c>
      <c r="E34" s="338">
        <f t="shared" si="0"/>
        <v>0.69244708636060914</v>
      </c>
      <c r="F34" s="337">
        <f>SUM(F6:F32)</f>
        <v>2052951.3199999998</v>
      </c>
      <c r="G34" s="338">
        <f t="shared" si="1"/>
        <v>1</v>
      </c>
      <c r="H34" s="337">
        <f>SUM(H6:H32)</f>
        <v>556596053.3299998</v>
      </c>
      <c r="I34" s="338">
        <f t="shared" si="2"/>
        <v>0.62849186616568842</v>
      </c>
      <c r="J34" s="337">
        <f>SUM(J6:J32)</f>
        <v>222179682.44</v>
      </c>
      <c r="K34" s="338">
        <f t="shared" si="3"/>
        <v>0.92583414883896709</v>
      </c>
      <c r="L34" s="337">
        <f>SUM(L6:L32)</f>
        <v>494696276.02999997</v>
      </c>
      <c r="M34" s="338">
        <f t="shared" si="4"/>
        <v>0.78156332487975666</v>
      </c>
      <c r="N34" s="337">
        <f>SUM(N6:N32)</f>
        <v>1488378.81</v>
      </c>
      <c r="O34" s="339">
        <f>SUM(O6:O33)</f>
        <v>3916</v>
      </c>
    </row>
    <row r="35" spans="2:15" ht="15.6" x14ac:dyDescent="0.3">
      <c r="B35" s="341"/>
      <c r="C35" s="341"/>
      <c r="D35" s="342"/>
      <c r="E35" s="343"/>
      <c r="F35" s="342"/>
      <c r="G35" s="343"/>
      <c r="H35" s="342"/>
      <c r="I35" s="343"/>
      <c r="J35" s="342"/>
      <c r="K35" s="343"/>
      <c r="L35" s="342"/>
      <c r="M35" s="343"/>
      <c r="N35" s="344"/>
      <c r="O35" s="345"/>
    </row>
    <row r="36" spans="2:15" x14ac:dyDescent="0.3">
      <c r="B36" s="454" t="s">
        <v>174</v>
      </c>
      <c r="C36" s="454"/>
      <c r="D36" s="455" t="s">
        <v>136</v>
      </c>
      <c r="E36" s="455" t="s">
        <v>76</v>
      </c>
      <c r="F36" s="455" t="s">
        <v>137</v>
      </c>
      <c r="G36" s="455" t="s">
        <v>76</v>
      </c>
      <c r="H36" s="455" t="s">
        <v>138</v>
      </c>
      <c r="I36" s="455" t="s">
        <v>76</v>
      </c>
      <c r="J36" s="455" t="s">
        <v>139</v>
      </c>
      <c r="K36" s="455" t="s">
        <v>76</v>
      </c>
      <c r="L36" s="455" t="s">
        <v>140</v>
      </c>
      <c r="M36" s="455" t="s">
        <v>76</v>
      </c>
      <c r="N36" s="455" t="s">
        <v>141</v>
      </c>
      <c r="O36" s="455" t="s">
        <v>142</v>
      </c>
    </row>
    <row r="37" spans="2:15" ht="76.95" customHeight="1" x14ac:dyDescent="0.3">
      <c r="B37" s="454"/>
      <c r="C37" s="454"/>
      <c r="D37" s="455"/>
      <c r="E37" s="455"/>
      <c r="F37" s="456"/>
      <c r="G37" s="455"/>
      <c r="H37" s="455"/>
      <c r="I37" s="455"/>
      <c r="J37" s="455"/>
      <c r="K37" s="455"/>
      <c r="L37" s="455" t="s">
        <v>143</v>
      </c>
      <c r="M37" s="455"/>
      <c r="N37" s="455" t="s">
        <v>144</v>
      </c>
      <c r="O37" s="455" t="s">
        <v>145</v>
      </c>
    </row>
    <row r="38" spans="2:15" ht="15.6" customHeight="1" x14ac:dyDescent="0.3">
      <c r="B38" s="454"/>
      <c r="C38" s="454"/>
      <c r="D38" s="455"/>
      <c r="E38" s="455"/>
      <c r="F38" s="456"/>
      <c r="G38" s="455"/>
      <c r="H38" s="455"/>
      <c r="I38" s="455"/>
      <c r="J38" s="455"/>
      <c r="K38" s="455"/>
      <c r="L38" s="455"/>
      <c r="M38" s="455"/>
      <c r="N38" s="455"/>
      <c r="O38" s="455"/>
    </row>
    <row r="39" spans="2:15" s="324" customFormat="1" ht="26.4" x14ac:dyDescent="0.3">
      <c r="B39" s="319">
        <v>1</v>
      </c>
      <c r="C39" s="320" t="s">
        <v>175</v>
      </c>
      <c r="D39" s="321">
        <v>0</v>
      </c>
      <c r="E39" s="322">
        <f t="shared" ref="E39:E46" si="5">D39/$D$54</f>
        <v>0</v>
      </c>
      <c r="F39" s="321">
        <v>0</v>
      </c>
      <c r="G39" s="322">
        <f t="shared" ref="G39:G46" si="6">F39/$F$54</f>
        <v>0</v>
      </c>
      <c r="H39" s="321">
        <v>0</v>
      </c>
      <c r="I39" s="322">
        <f t="shared" ref="I39:I46" si="7">H39/$H$54</f>
        <v>0</v>
      </c>
      <c r="J39" s="321">
        <v>0</v>
      </c>
      <c r="K39" s="322">
        <f t="shared" ref="K39:K46" si="8">J39/$J$54</f>
        <v>0</v>
      </c>
      <c r="L39" s="321">
        <v>0</v>
      </c>
      <c r="M39" s="322">
        <f t="shared" ref="M39:M46" si="9">L39/$L$54</f>
        <v>0</v>
      </c>
      <c r="N39" s="321">
        <v>0</v>
      </c>
      <c r="O39" s="323">
        <v>0</v>
      </c>
    </row>
    <row r="40" spans="2:15" s="324" customFormat="1" ht="26.4" x14ac:dyDescent="0.3">
      <c r="B40" s="319">
        <v>2</v>
      </c>
      <c r="C40" s="320" t="s">
        <v>176</v>
      </c>
      <c r="D40" s="321">
        <v>27250000</v>
      </c>
      <c r="E40" s="322">
        <f t="shared" si="5"/>
        <v>2.4165586402375216E-2</v>
      </c>
      <c r="F40" s="321">
        <v>0</v>
      </c>
      <c r="G40" s="322">
        <f t="shared" si="6"/>
        <v>0</v>
      </c>
      <c r="H40" s="321">
        <v>27250000</v>
      </c>
      <c r="I40" s="322">
        <f t="shared" si="7"/>
        <v>3.0769897218191285E-2</v>
      </c>
      <c r="J40" s="321">
        <v>0</v>
      </c>
      <c r="K40" s="322">
        <f t="shared" si="8"/>
        <v>0</v>
      </c>
      <c r="L40" s="321">
        <v>8169178.0700000003</v>
      </c>
      <c r="M40" s="322">
        <f t="shared" si="9"/>
        <v>1.2906363527055948E-2</v>
      </c>
      <c r="N40" s="321">
        <v>0</v>
      </c>
      <c r="O40" s="323">
        <v>10</v>
      </c>
    </row>
    <row r="41" spans="2:15" s="324" customFormat="1" ht="26.4" x14ac:dyDescent="0.3">
      <c r="B41" s="325">
        <v>3</v>
      </c>
      <c r="C41" s="326" t="s">
        <v>177</v>
      </c>
      <c r="D41" s="321">
        <v>54210000</v>
      </c>
      <c r="E41" s="322">
        <f t="shared" si="5"/>
        <v>4.8073997756798555E-2</v>
      </c>
      <c r="F41" s="327">
        <v>0</v>
      </c>
      <c r="G41" s="322">
        <f t="shared" si="6"/>
        <v>0</v>
      </c>
      <c r="H41" s="327">
        <v>54210000</v>
      </c>
      <c r="I41" s="322">
        <f t="shared" si="7"/>
        <v>6.1212334979748609E-2</v>
      </c>
      <c r="J41" s="327">
        <v>0</v>
      </c>
      <c r="K41" s="322">
        <f t="shared" si="8"/>
        <v>0</v>
      </c>
      <c r="L41" s="327">
        <v>16490561.630000001</v>
      </c>
      <c r="M41" s="322">
        <f t="shared" si="9"/>
        <v>2.6053194255086214E-2</v>
      </c>
      <c r="N41" s="327">
        <v>0</v>
      </c>
      <c r="O41" s="328">
        <v>19</v>
      </c>
    </row>
    <row r="42" spans="2:15" s="324" customFormat="1" ht="26.4" x14ac:dyDescent="0.3">
      <c r="B42" s="319">
        <v>4</v>
      </c>
      <c r="C42" s="326" t="s">
        <v>178</v>
      </c>
      <c r="D42" s="321">
        <v>4802626.9800000004</v>
      </c>
      <c r="E42" s="322">
        <f t="shared" si="5"/>
        <v>4.2590200823327843E-3</v>
      </c>
      <c r="F42" s="327">
        <v>0</v>
      </c>
      <c r="G42" s="322">
        <f t="shared" si="6"/>
        <v>0</v>
      </c>
      <c r="H42" s="327">
        <v>1776000</v>
      </c>
      <c r="I42" s="322">
        <f t="shared" si="7"/>
        <v>2.0054068792479899E-3</v>
      </c>
      <c r="J42" s="327">
        <v>3026626.9799999991</v>
      </c>
      <c r="K42" s="322">
        <f t="shared" si="8"/>
        <v>1.2612110086340047E-2</v>
      </c>
      <c r="L42" s="327">
        <v>4010889.99</v>
      </c>
      <c r="M42" s="322">
        <f t="shared" si="9"/>
        <v>6.3367457330954962E-3</v>
      </c>
      <c r="N42" s="327">
        <v>0</v>
      </c>
      <c r="O42" s="328">
        <v>78</v>
      </c>
    </row>
    <row r="43" spans="2:15" s="324" customFormat="1" ht="26.4" x14ac:dyDescent="0.3">
      <c r="B43" s="325">
        <v>5</v>
      </c>
      <c r="C43" s="326" t="s">
        <v>179</v>
      </c>
      <c r="D43" s="321">
        <v>120770000</v>
      </c>
      <c r="E43" s="322">
        <f t="shared" si="5"/>
        <v>0.10710010531430661</v>
      </c>
      <c r="F43" s="327">
        <v>0</v>
      </c>
      <c r="G43" s="322">
        <f t="shared" si="6"/>
        <v>0</v>
      </c>
      <c r="H43" s="327">
        <v>120770000</v>
      </c>
      <c r="I43" s="322">
        <f t="shared" si="7"/>
        <v>0.13636992612994356</v>
      </c>
      <c r="J43" s="327">
        <v>0</v>
      </c>
      <c r="K43" s="322">
        <f t="shared" si="8"/>
        <v>0</v>
      </c>
      <c r="L43" s="327">
        <v>45153945.210000001</v>
      </c>
      <c r="M43" s="322">
        <f t="shared" si="9"/>
        <v>7.1338049748378984E-2</v>
      </c>
      <c r="N43" s="327">
        <v>0</v>
      </c>
      <c r="O43" s="328">
        <v>16</v>
      </c>
    </row>
    <row r="44" spans="2:15" s="324" customFormat="1" ht="26.4" x14ac:dyDescent="0.3">
      <c r="B44" s="319">
        <v>6</v>
      </c>
      <c r="C44" s="326" t="s">
        <v>180</v>
      </c>
      <c r="D44" s="321">
        <v>18500000</v>
      </c>
      <c r="E44" s="322">
        <f t="shared" si="5"/>
        <v>1.6405994438309781E-2</v>
      </c>
      <c r="F44" s="327">
        <v>0</v>
      </c>
      <c r="G44" s="322">
        <f t="shared" si="6"/>
        <v>0</v>
      </c>
      <c r="H44" s="327">
        <v>18500000</v>
      </c>
      <c r="I44" s="322">
        <f t="shared" si="7"/>
        <v>2.0889654992166561E-2</v>
      </c>
      <c r="J44" s="327">
        <v>0</v>
      </c>
      <c r="K44" s="322">
        <f t="shared" si="8"/>
        <v>0</v>
      </c>
      <c r="L44" s="327">
        <v>8276164.3799999999</v>
      </c>
      <c r="M44" s="322">
        <f t="shared" si="9"/>
        <v>1.3075389614802655E-2</v>
      </c>
      <c r="N44" s="327">
        <v>0</v>
      </c>
      <c r="O44" s="328">
        <v>4</v>
      </c>
    </row>
    <row r="45" spans="2:15" s="324" customFormat="1" ht="26.4" x14ac:dyDescent="0.3">
      <c r="B45" s="319">
        <v>6</v>
      </c>
      <c r="C45" s="326" t="s">
        <v>239</v>
      </c>
      <c r="D45" s="321">
        <v>6786238.04</v>
      </c>
      <c r="E45" s="322">
        <f t="shared" ref="E45" si="10">D45/$D$54</f>
        <v>6.0181072184479064E-3</v>
      </c>
      <c r="F45" s="327">
        <v>0</v>
      </c>
      <c r="G45" s="322">
        <f t="shared" ref="G45" si="11">F45/$F$54</f>
        <v>0</v>
      </c>
      <c r="H45" s="327">
        <v>4286281.25</v>
      </c>
      <c r="I45" s="322">
        <f t="shared" ref="I45" si="12">H45/$H$54</f>
        <v>4.8399425141563476E-3</v>
      </c>
      <c r="J45" s="327">
        <v>2499956.79</v>
      </c>
      <c r="K45" s="322">
        <f t="shared" ref="K45" si="13">J45/$J$54</f>
        <v>1.0417448352546339E-2</v>
      </c>
      <c r="L45" s="327">
        <v>6715778.6200000001</v>
      </c>
      <c r="M45" s="322">
        <f t="shared" ref="M45" si="14">L45/$L$54</f>
        <v>1.0610159246651129E-2</v>
      </c>
      <c r="N45" s="327">
        <v>0</v>
      </c>
      <c r="O45" s="328">
        <v>2</v>
      </c>
    </row>
    <row r="46" spans="2:15" s="324" customFormat="1" ht="26.4" x14ac:dyDescent="0.3">
      <c r="B46" s="325">
        <v>7</v>
      </c>
      <c r="C46" s="326" t="s">
        <v>181</v>
      </c>
      <c r="D46" s="321">
        <v>114489060.81</v>
      </c>
      <c r="E46" s="322">
        <f t="shared" si="5"/>
        <v>0.10153010242682002</v>
      </c>
      <c r="F46" s="327">
        <v>0</v>
      </c>
      <c r="G46" s="322">
        <f t="shared" si="6"/>
        <v>0</v>
      </c>
      <c r="H46" s="327">
        <v>102217483.56</v>
      </c>
      <c r="I46" s="322">
        <f t="shared" si="7"/>
        <v>0.11542097112085715</v>
      </c>
      <c r="J46" s="327">
        <v>12271577.25</v>
      </c>
      <c r="K46" s="322">
        <f t="shared" si="8"/>
        <v>5.1136292722146454E-2</v>
      </c>
      <c r="L46" s="327">
        <v>49444588.130000003</v>
      </c>
      <c r="M46" s="322">
        <f t="shared" si="9"/>
        <v>7.8116772995173001E-2</v>
      </c>
      <c r="N46" s="327">
        <v>0</v>
      </c>
      <c r="O46" s="328">
        <v>21</v>
      </c>
    </row>
    <row r="47" spans="2:15" ht="19.2" x14ac:dyDescent="0.3">
      <c r="B47" s="346"/>
      <c r="C47" s="346"/>
      <c r="D47" s="347"/>
      <c r="E47" s="348"/>
      <c r="F47" s="347"/>
      <c r="G47" s="348"/>
      <c r="H47" s="347"/>
      <c r="I47" s="348"/>
      <c r="J47" s="347"/>
      <c r="K47" s="348"/>
      <c r="L47" s="347"/>
      <c r="M47" s="348" t="s">
        <v>182</v>
      </c>
      <c r="N47" s="347"/>
      <c r="O47" s="349"/>
    </row>
    <row r="48" spans="2:15" s="340" customFormat="1" ht="31.8" x14ac:dyDescent="0.3">
      <c r="B48" s="335" t="s">
        <v>183</v>
      </c>
      <c r="C48" s="336"/>
      <c r="D48" s="337">
        <f>SUM(D39:D47)</f>
        <v>346807925.83000004</v>
      </c>
      <c r="E48" s="338">
        <f t="shared" ref="E48" si="15">D48/$D$54</f>
        <v>0.30755291363939091</v>
      </c>
      <c r="F48" s="337">
        <f>SUM(F39:F46)</f>
        <v>0</v>
      </c>
      <c r="G48" s="338">
        <f t="shared" ref="G48" si="16">F48/$F$54</f>
        <v>0</v>
      </c>
      <c r="H48" s="337">
        <f>SUM(H39:H46)</f>
        <v>329009764.81</v>
      </c>
      <c r="I48" s="338">
        <f t="shared" ref="I48" si="17">H48/$H$54</f>
        <v>0.37150813383431153</v>
      </c>
      <c r="J48" s="337">
        <f>SUM(J39:J46)</f>
        <v>17798161.02</v>
      </c>
      <c r="K48" s="338">
        <f t="shared" ref="K48" si="18">J48/$J$54</f>
        <v>7.4165851161032845E-2</v>
      </c>
      <c r="L48" s="337">
        <f>SUM(L39:L46)</f>
        <v>138261106.03</v>
      </c>
      <c r="M48" s="338">
        <f t="shared" ref="M48" si="19">L48/$L$54</f>
        <v>0.21843667512024342</v>
      </c>
      <c r="N48" s="337">
        <f>SUM(N39:N46)</f>
        <v>0</v>
      </c>
      <c r="O48" s="339">
        <f>SUM(O39:O46)</f>
        <v>150</v>
      </c>
    </row>
    <row r="49" spans="2:15" ht="19.2" hidden="1" x14ac:dyDescent="0.3">
      <c r="B49" s="350"/>
      <c r="C49" s="350"/>
      <c r="D49" s="351"/>
      <c r="E49" s="352"/>
      <c r="F49" s="351"/>
      <c r="G49" s="352"/>
      <c r="H49" s="351"/>
      <c r="I49" s="352"/>
      <c r="J49" s="351"/>
      <c r="K49" s="352"/>
      <c r="L49" s="351"/>
      <c r="M49" s="352"/>
      <c r="N49" s="351"/>
      <c r="O49" s="353"/>
    </row>
    <row r="50" spans="2:15" ht="19.2" hidden="1" x14ac:dyDescent="0.3">
      <c r="B50" s="350"/>
      <c r="C50" s="350"/>
      <c r="D50" s="351"/>
      <c r="E50" s="352"/>
      <c r="F50" s="351"/>
      <c r="G50" s="352"/>
      <c r="H50" s="351"/>
      <c r="I50" s="352"/>
      <c r="J50" s="351"/>
      <c r="K50" s="352"/>
      <c r="L50" s="351"/>
      <c r="M50" s="352"/>
      <c r="N50" s="351"/>
      <c r="O50" s="353"/>
    </row>
    <row r="51" spans="2:15" ht="19.2" hidden="1" x14ac:dyDescent="0.3">
      <c r="B51" s="350" t="s">
        <v>184</v>
      </c>
      <c r="C51" s="350"/>
      <c r="D51" s="351">
        <v>0</v>
      </c>
      <c r="E51" s="352">
        <v>0</v>
      </c>
      <c r="F51" s="351">
        <v>0</v>
      </c>
      <c r="G51" s="352">
        <v>0</v>
      </c>
      <c r="H51" s="351">
        <v>0</v>
      </c>
      <c r="I51" s="352">
        <v>0</v>
      </c>
      <c r="J51" s="351">
        <v>0</v>
      </c>
      <c r="K51" s="352">
        <v>0</v>
      </c>
      <c r="L51" s="351">
        <v>0</v>
      </c>
      <c r="M51" s="352">
        <v>0</v>
      </c>
      <c r="N51" s="351">
        <v>0</v>
      </c>
      <c r="O51" s="353">
        <v>0</v>
      </c>
    </row>
    <row r="52" spans="2:15" ht="19.2" x14ac:dyDescent="0.3">
      <c r="B52" s="350"/>
      <c r="C52" s="350"/>
      <c r="D52" s="351"/>
      <c r="E52" s="352"/>
      <c r="F52" s="351"/>
      <c r="G52" s="352"/>
      <c r="H52" s="351"/>
      <c r="I52" s="352"/>
      <c r="J52" s="351"/>
      <c r="K52" s="352"/>
      <c r="L52" s="351"/>
      <c r="M52" s="352"/>
      <c r="N52" s="351"/>
      <c r="O52" s="353"/>
    </row>
    <row r="53" spans="2:15" ht="19.2" x14ac:dyDescent="0.3">
      <c r="B53" s="350"/>
      <c r="C53" s="350"/>
      <c r="D53" s="351"/>
      <c r="E53" s="352"/>
      <c r="F53" s="351"/>
      <c r="G53" s="352"/>
      <c r="H53" s="351"/>
      <c r="I53" s="352"/>
      <c r="J53" s="351"/>
      <c r="K53" s="352"/>
      <c r="L53" s="351"/>
      <c r="M53" s="352"/>
      <c r="N53" s="351"/>
      <c r="O53" s="353"/>
    </row>
    <row r="54" spans="2:15" s="340" customFormat="1" ht="31.8" x14ac:dyDescent="0.3">
      <c r="B54" s="335" t="s">
        <v>185</v>
      </c>
      <c r="C54" s="336"/>
      <c r="D54" s="337">
        <f>D34+D48</f>
        <v>1127636612.9200001</v>
      </c>
      <c r="E54" s="338">
        <f>E48+E34</f>
        <v>1</v>
      </c>
      <c r="F54" s="337">
        <f>F34+F48</f>
        <v>2052951.3199999998</v>
      </c>
      <c r="G54" s="338">
        <f>G48+G34</f>
        <v>1</v>
      </c>
      <c r="H54" s="337">
        <f>H34+H48</f>
        <v>885605818.13999987</v>
      </c>
      <c r="I54" s="338">
        <f>I48+I34</f>
        <v>1</v>
      </c>
      <c r="J54" s="337">
        <f>J34+J48</f>
        <v>239977843.46000001</v>
      </c>
      <c r="K54" s="338">
        <f>K48+K34</f>
        <v>0.99999999999999989</v>
      </c>
      <c r="L54" s="337">
        <f>L34+L48</f>
        <v>632957382.05999994</v>
      </c>
      <c r="M54" s="338">
        <f>M48+M34</f>
        <v>1</v>
      </c>
      <c r="N54" s="337">
        <f>N34+N48</f>
        <v>1488378.81</v>
      </c>
      <c r="O54" s="339">
        <f>O34+O48</f>
        <v>4066</v>
      </c>
    </row>
    <row r="55" spans="2:15" ht="15.6" x14ac:dyDescent="0.3">
      <c r="B55" s="354"/>
      <c r="C55" s="354"/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</row>
    <row r="56" spans="2:15" ht="28.2" x14ac:dyDescent="0.3">
      <c r="B56" s="356"/>
      <c r="C56" s="357"/>
      <c r="D56" s="357"/>
      <c r="E56" s="358"/>
      <c r="F56" s="358"/>
      <c r="G56" s="357"/>
      <c r="H56" s="358"/>
      <c r="I56" s="357"/>
      <c r="J56" s="358"/>
      <c r="K56" s="357"/>
      <c r="L56" s="357"/>
      <c r="M56" s="357"/>
      <c r="N56" s="357"/>
      <c r="O56" s="357"/>
    </row>
    <row r="57" spans="2:15" x14ac:dyDescent="0.3">
      <c r="D57" s="359"/>
      <c r="E57" s="359"/>
      <c r="F57" s="359"/>
      <c r="H57" s="359"/>
      <c r="J57" s="359"/>
      <c r="L57" s="359"/>
    </row>
    <row r="58" spans="2:15" x14ac:dyDescent="0.3">
      <c r="D58" s="359"/>
      <c r="E58" s="359"/>
      <c r="F58" s="359"/>
      <c r="H58" s="359"/>
      <c r="J58" s="359"/>
      <c r="L58" s="359"/>
    </row>
    <row r="59" spans="2:15" ht="15.6" x14ac:dyDescent="0.3">
      <c r="B59" s="354"/>
      <c r="C59" s="354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5"/>
    </row>
    <row r="60" spans="2:15" ht="28.2" x14ac:dyDescent="0.3">
      <c r="B60" s="356"/>
      <c r="C60" s="357"/>
      <c r="D60" s="358"/>
      <c r="E60" s="358"/>
      <c r="F60" s="358"/>
      <c r="G60" s="357"/>
      <c r="H60" s="358"/>
      <c r="I60" s="357"/>
      <c r="J60" s="358"/>
      <c r="K60" s="357"/>
      <c r="L60" s="358"/>
      <c r="M60" s="357"/>
      <c r="N60" s="357"/>
      <c r="O60" s="357"/>
    </row>
    <row r="61" spans="2:15" x14ac:dyDescent="0.3">
      <c r="D61" s="359"/>
      <c r="E61" s="359"/>
      <c r="F61" s="359"/>
      <c r="H61" s="359"/>
      <c r="J61" s="359"/>
      <c r="L61" s="359"/>
    </row>
    <row r="62" spans="2:15" x14ac:dyDescent="0.3">
      <c r="D62" s="359"/>
      <c r="E62" s="359"/>
      <c r="F62" s="359"/>
      <c r="H62" s="359"/>
      <c r="J62" s="359"/>
      <c r="L62" s="359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7A444-2DA8-4665-B756-B94CB5B581DA}">
  <sheetPr>
    <pageSetUpPr fitToPage="1"/>
  </sheetPr>
  <dimension ref="A1:Q62"/>
  <sheetViews>
    <sheetView showGridLines="0" zoomScale="59" zoomScaleNormal="59" workbookViewId="0"/>
  </sheetViews>
  <sheetFormatPr baseColWidth="10" defaultColWidth="11.44140625" defaultRowHeight="13.2" x14ac:dyDescent="0.3"/>
  <cols>
    <col min="1" max="1" width="4.33203125" style="316" customWidth="1"/>
    <col min="2" max="2" width="5.109375" style="316" customWidth="1"/>
    <col min="3" max="3" width="79.33203125" style="316" customWidth="1"/>
    <col min="4" max="4" width="30.109375" style="316" bestFit="1" customWidth="1"/>
    <col min="5" max="5" width="15.6640625" style="316" bestFit="1" customWidth="1"/>
    <col min="6" max="6" width="22.88671875" style="316" bestFit="1" customWidth="1"/>
    <col min="7" max="7" width="15.44140625" style="316" bestFit="1" customWidth="1"/>
    <col min="8" max="8" width="29.5546875" style="316" bestFit="1" customWidth="1"/>
    <col min="9" max="9" width="15.44140625" style="316" bestFit="1" customWidth="1"/>
    <col min="10" max="10" width="27.109375" style="316" bestFit="1" customWidth="1"/>
    <col min="11" max="11" width="15.44140625" style="316" bestFit="1" customWidth="1"/>
    <col min="12" max="12" width="30.109375" style="316" bestFit="1" customWidth="1"/>
    <col min="13" max="13" width="15.6640625" style="316" bestFit="1" customWidth="1"/>
    <col min="14" max="14" width="22.33203125" style="316" bestFit="1" customWidth="1"/>
    <col min="15" max="15" width="23.44140625" style="316" bestFit="1" customWidth="1"/>
    <col min="16" max="16" width="11.44140625" style="316"/>
    <col min="17" max="17" width="9.88671875" style="316" bestFit="1" customWidth="1"/>
    <col min="18" max="16384" width="11.44140625" style="316"/>
  </cols>
  <sheetData>
    <row r="1" spans="1:17" ht="77.25" customHeight="1" x14ac:dyDescent="0.3">
      <c r="A1" s="316" t="s">
        <v>182</v>
      </c>
      <c r="B1" s="452" t="s">
        <v>521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315"/>
    </row>
    <row r="2" spans="1:17" x14ac:dyDescent="0.3">
      <c r="C2" s="317"/>
      <c r="I2" s="318"/>
    </row>
    <row r="3" spans="1:17" ht="31.95" customHeight="1" x14ac:dyDescent="0.3">
      <c r="B3" s="454" t="s">
        <v>135</v>
      </c>
      <c r="C3" s="454"/>
      <c r="D3" s="455" t="s">
        <v>136</v>
      </c>
      <c r="E3" s="455" t="s">
        <v>76</v>
      </c>
      <c r="F3" s="455" t="s">
        <v>137</v>
      </c>
      <c r="G3" s="455" t="s">
        <v>76</v>
      </c>
      <c r="H3" s="455" t="s">
        <v>138</v>
      </c>
      <c r="I3" s="455" t="s">
        <v>76</v>
      </c>
      <c r="J3" s="455" t="s">
        <v>139</v>
      </c>
      <c r="K3" s="455" t="s">
        <v>76</v>
      </c>
      <c r="L3" s="455" t="s">
        <v>140</v>
      </c>
      <c r="M3" s="455" t="s">
        <v>76</v>
      </c>
      <c r="N3" s="455" t="s">
        <v>141</v>
      </c>
      <c r="O3" s="455" t="s">
        <v>142</v>
      </c>
    </row>
    <row r="4" spans="1:17" ht="27.6" customHeight="1" x14ac:dyDescent="0.3">
      <c r="B4" s="454"/>
      <c r="C4" s="454"/>
      <c r="D4" s="455"/>
      <c r="E4" s="455"/>
      <c r="F4" s="456"/>
      <c r="G4" s="455"/>
      <c r="H4" s="455"/>
      <c r="I4" s="455"/>
      <c r="J4" s="455"/>
      <c r="K4" s="455"/>
      <c r="L4" s="455" t="s">
        <v>143</v>
      </c>
      <c r="M4" s="455"/>
      <c r="N4" s="455" t="s">
        <v>144</v>
      </c>
      <c r="O4" s="455" t="s">
        <v>145</v>
      </c>
    </row>
    <row r="5" spans="1:17" ht="15.6" customHeight="1" x14ac:dyDescent="0.3">
      <c r="B5" s="454"/>
      <c r="C5" s="454"/>
      <c r="D5" s="455"/>
      <c r="E5" s="455"/>
      <c r="F5" s="456"/>
      <c r="G5" s="455"/>
      <c r="H5" s="455"/>
      <c r="I5" s="455"/>
      <c r="J5" s="455"/>
      <c r="K5" s="455"/>
      <c r="L5" s="455"/>
      <c r="M5" s="455"/>
      <c r="N5" s="455"/>
      <c r="O5" s="455"/>
      <c r="Q5" s="424"/>
    </row>
    <row r="6" spans="1:17" s="324" customFormat="1" ht="26.4" x14ac:dyDescent="0.3">
      <c r="B6" s="319">
        <v>1</v>
      </c>
      <c r="C6" s="320" t="s">
        <v>146</v>
      </c>
      <c r="D6" s="321">
        <v>319475005.30000001</v>
      </c>
      <c r="E6" s="322">
        <f>D6/$D$54</f>
        <v>2.9544876932230645E-2</v>
      </c>
      <c r="F6" s="321">
        <v>4680642.5699999994</v>
      </c>
      <c r="G6" s="322">
        <f>F6/$F$54</f>
        <v>0.10149953493074117</v>
      </c>
      <c r="H6" s="321">
        <v>192682384.34</v>
      </c>
      <c r="I6" s="322">
        <f>H6/$H$54</f>
        <v>2.157601641779951E-2</v>
      </c>
      <c r="J6" s="321">
        <v>122111978.39000003</v>
      </c>
      <c r="K6" s="322">
        <f>J6/$J$54</f>
        <v>6.6484442982549977E-2</v>
      </c>
      <c r="L6" s="321">
        <v>201569951.63</v>
      </c>
      <c r="M6" s="322">
        <f>L6/$L$54</f>
        <v>3.5542586445897882E-2</v>
      </c>
      <c r="N6" s="321">
        <v>866245.72000000009</v>
      </c>
      <c r="O6" s="323">
        <v>1713</v>
      </c>
      <c r="Q6" s="424"/>
    </row>
    <row r="7" spans="1:17" s="324" customFormat="1" ht="26.4" x14ac:dyDescent="0.3">
      <c r="B7" s="325">
        <v>2</v>
      </c>
      <c r="C7" s="326" t="s">
        <v>147</v>
      </c>
      <c r="D7" s="321">
        <v>20831938.699999999</v>
      </c>
      <c r="E7" s="322">
        <f t="shared" ref="E7:E34" si="0">D7/$D$54</f>
        <v>1.9265265042356439E-3</v>
      </c>
      <c r="F7" s="327">
        <v>0</v>
      </c>
      <c r="G7" s="322">
        <f t="shared" ref="G7:G34" si="1">F7/$F$54</f>
        <v>0</v>
      </c>
      <c r="H7" s="327">
        <v>13617617.089999998</v>
      </c>
      <c r="I7" s="322">
        <f t="shared" ref="I7:I34" si="2">H7/$H$54</f>
        <v>1.5248613977430043E-3</v>
      </c>
      <c r="J7" s="321">
        <v>7214321.6100000013</v>
      </c>
      <c r="K7" s="322">
        <f t="shared" ref="K7:K34" si="3">J7/$J$54</f>
        <v>3.9278714509558858E-3</v>
      </c>
      <c r="L7" s="327">
        <v>17629503.469999999</v>
      </c>
      <c r="M7" s="322">
        <f t="shared" ref="M7:M34" si="4">L7/$L$54</f>
        <v>3.1085890829150448E-3</v>
      </c>
      <c r="N7" s="327">
        <v>363656.26</v>
      </c>
      <c r="O7" s="328">
        <v>285</v>
      </c>
      <c r="Q7" s="424"/>
    </row>
    <row r="8" spans="1:17" s="324" customFormat="1" ht="26.4" x14ac:dyDescent="0.3">
      <c r="B8" s="325">
        <v>3</v>
      </c>
      <c r="C8" s="326" t="s">
        <v>148</v>
      </c>
      <c r="D8" s="321">
        <v>455178571.37</v>
      </c>
      <c r="E8" s="322">
        <f t="shared" si="0"/>
        <v>4.2094669849639138E-2</v>
      </c>
      <c r="F8" s="327">
        <v>3644607.1599999997</v>
      </c>
      <c r="G8" s="322">
        <f t="shared" si="1"/>
        <v>7.9033151156690296E-2</v>
      </c>
      <c r="H8" s="327">
        <v>196051647.26000008</v>
      </c>
      <c r="I8" s="322">
        <f t="shared" si="2"/>
        <v>2.1953296740164267E-2</v>
      </c>
      <c r="J8" s="321">
        <v>255482316.95000058</v>
      </c>
      <c r="K8" s="322">
        <f t="shared" si="3"/>
        <v>0.13909855329723375</v>
      </c>
      <c r="L8" s="327">
        <v>367086894.5</v>
      </c>
      <c r="M8" s="322">
        <f t="shared" si="4"/>
        <v>6.4727989342735978E-2</v>
      </c>
      <c r="N8" s="327">
        <v>1829125.58</v>
      </c>
      <c r="O8" s="328">
        <v>5714</v>
      </c>
      <c r="Q8" s="424"/>
    </row>
    <row r="9" spans="1:17" s="324" customFormat="1" ht="26.4" x14ac:dyDescent="0.3">
      <c r="B9" s="325">
        <v>4</v>
      </c>
      <c r="C9" s="326" t="s">
        <v>149</v>
      </c>
      <c r="D9" s="321">
        <v>40708882.410000004</v>
      </c>
      <c r="E9" s="322">
        <f t="shared" si="0"/>
        <v>3.7647355846279064E-3</v>
      </c>
      <c r="F9" s="327">
        <v>1748784.12</v>
      </c>
      <c r="G9" s="322">
        <f t="shared" si="1"/>
        <v>3.7922309217100825E-2</v>
      </c>
      <c r="H9" s="327">
        <v>26176060.490000006</v>
      </c>
      <c r="I9" s="322">
        <f t="shared" si="2"/>
        <v>2.9311195873981534E-3</v>
      </c>
      <c r="J9" s="321">
        <v>12784037.799999997</v>
      </c>
      <c r="K9" s="322">
        <f t="shared" si="3"/>
        <v>6.960329718730251E-3</v>
      </c>
      <c r="L9" s="327">
        <v>38510716.82</v>
      </c>
      <c r="M9" s="322">
        <f t="shared" si="4"/>
        <v>6.7905482468976651E-3</v>
      </c>
      <c r="N9" s="327">
        <v>146661.25</v>
      </c>
      <c r="O9" s="328">
        <v>882</v>
      </c>
      <c r="Q9" s="424"/>
    </row>
    <row r="10" spans="1:17" s="324" customFormat="1" ht="26.4" x14ac:dyDescent="0.3">
      <c r="B10" s="325">
        <v>5</v>
      </c>
      <c r="C10" s="326" t="s">
        <v>150</v>
      </c>
      <c r="D10" s="321">
        <v>5259951.22</v>
      </c>
      <c r="E10" s="322">
        <f t="shared" si="0"/>
        <v>4.8643746423450304E-4</v>
      </c>
      <c r="F10" s="327">
        <v>1773195.1099999999</v>
      </c>
      <c r="G10" s="322">
        <f t="shared" si="1"/>
        <v>3.8451660496363095E-2</v>
      </c>
      <c r="H10" s="327">
        <v>2086180.94</v>
      </c>
      <c r="I10" s="322">
        <f t="shared" si="2"/>
        <v>2.3360451120697616E-4</v>
      </c>
      <c r="J10" s="321">
        <v>1400575.1700000002</v>
      </c>
      <c r="K10" s="322">
        <f t="shared" si="3"/>
        <v>7.6254976178705266E-4</v>
      </c>
      <c r="L10" s="327">
        <v>4958458.3999999994</v>
      </c>
      <c r="M10" s="322">
        <f t="shared" si="4"/>
        <v>8.7431898899239949E-4</v>
      </c>
      <c r="N10" s="327">
        <v>36386.21</v>
      </c>
      <c r="O10" s="328">
        <v>71</v>
      </c>
      <c r="Q10" s="424"/>
    </row>
    <row r="11" spans="1:17" s="324" customFormat="1" ht="26.4" x14ac:dyDescent="0.3">
      <c r="B11" s="325">
        <v>6</v>
      </c>
      <c r="C11" s="326" t="s">
        <v>151</v>
      </c>
      <c r="D11" s="321">
        <v>197587349.38999999</v>
      </c>
      <c r="E11" s="322">
        <f t="shared" si="0"/>
        <v>1.827277196728231E-2</v>
      </c>
      <c r="F11" s="327">
        <v>19960</v>
      </c>
      <c r="G11" s="322">
        <f t="shared" si="1"/>
        <v>4.3283175053838687E-4</v>
      </c>
      <c r="H11" s="327">
        <v>151068750.77999997</v>
      </c>
      <c r="I11" s="322">
        <f t="shared" si="2"/>
        <v>1.6916242022904489E-2</v>
      </c>
      <c r="J11" s="321">
        <v>46498638.609999992</v>
      </c>
      <c r="K11" s="322">
        <f t="shared" si="3"/>
        <v>2.5316403257011719E-2</v>
      </c>
      <c r="L11" s="327">
        <v>121366724.33000001</v>
      </c>
      <c r="M11" s="322">
        <f t="shared" si="4"/>
        <v>2.1400448113777636E-2</v>
      </c>
      <c r="N11" s="327">
        <v>99692.39</v>
      </c>
      <c r="O11" s="328">
        <v>265</v>
      </c>
      <c r="Q11" s="424"/>
    </row>
    <row r="12" spans="1:17" s="324" customFormat="1" ht="26.4" x14ac:dyDescent="0.3">
      <c r="B12" s="325">
        <v>7</v>
      </c>
      <c r="C12" s="326" t="s">
        <v>152</v>
      </c>
      <c r="D12" s="321">
        <v>45268542.5</v>
      </c>
      <c r="E12" s="322">
        <f t="shared" si="0"/>
        <v>4.1864105012159852E-3</v>
      </c>
      <c r="F12" s="327">
        <v>93422.900000000009</v>
      </c>
      <c r="G12" s="322">
        <f t="shared" si="1"/>
        <v>2.0258716105898129E-3</v>
      </c>
      <c r="H12" s="327">
        <v>42596629.560000002</v>
      </c>
      <c r="I12" s="322">
        <f t="shared" si="2"/>
        <v>4.7698474454610021E-3</v>
      </c>
      <c r="J12" s="321">
        <v>2578490.04</v>
      </c>
      <c r="K12" s="322">
        <f t="shared" si="3"/>
        <v>1.4038710723197297E-3</v>
      </c>
      <c r="L12" s="327">
        <v>13089848.15</v>
      </c>
      <c r="M12" s="322">
        <f t="shared" si="4"/>
        <v>2.308117135876754E-3</v>
      </c>
      <c r="N12" s="327">
        <v>477023.22000000003</v>
      </c>
      <c r="O12" s="328">
        <v>1095</v>
      </c>
      <c r="Q12" s="424"/>
    </row>
    <row r="13" spans="1:17" s="324" customFormat="1" ht="26.4" x14ac:dyDescent="0.3">
      <c r="B13" s="325">
        <v>8</v>
      </c>
      <c r="C13" s="326" t="s">
        <v>153</v>
      </c>
      <c r="D13" s="321">
        <v>162348998.38999999</v>
      </c>
      <c r="E13" s="322">
        <f t="shared" si="0"/>
        <v>1.5013948189778654E-2</v>
      </c>
      <c r="F13" s="327">
        <v>6341021.8399999989</v>
      </c>
      <c r="G13" s="322">
        <f t="shared" si="1"/>
        <v>0.137504788737943</v>
      </c>
      <c r="H13" s="327">
        <v>96942644.129999995</v>
      </c>
      <c r="I13" s="322">
        <f t="shared" si="2"/>
        <v>1.0855357060783272E-2</v>
      </c>
      <c r="J13" s="321">
        <v>59065332.419999994</v>
      </c>
      <c r="K13" s="322">
        <f t="shared" si="3"/>
        <v>3.2158399014559191E-2</v>
      </c>
      <c r="L13" s="327">
        <v>116217993.69</v>
      </c>
      <c r="M13" s="322">
        <f t="shared" si="4"/>
        <v>2.0492578650204242E-2</v>
      </c>
      <c r="N13" s="327">
        <v>232999.90000000002</v>
      </c>
      <c r="O13" s="328">
        <v>863</v>
      </c>
      <c r="Q13" s="424"/>
    </row>
    <row r="14" spans="1:17" s="324" customFormat="1" ht="26.4" x14ac:dyDescent="0.3">
      <c r="B14" s="325">
        <v>9</v>
      </c>
      <c r="C14" s="326" t="s">
        <v>154</v>
      </c>
      <c r="D14" s="321">
        <v>6638257.4500000002</v>
      </c>
      <c r="E14" s="322">
        <f t="shared" si="0"/>
        <v>6.1390248423516731E-4</v>
      </c>
      <c r="F14" s="327">
        <v>15500</v>
      </c>
      <c r="G14" s="322">
        <f t="shared" si="1"/>
        <v>3.3611684034794571E-4</v>
      </c>
      <c r="H14" s="327">
        <v>5793089.9200000009</v>
      </c>
      <c r="I14" s="322">
        <f t="shared" si="2"/>
        <v>6.4869346334822751E-4</v>
      </c>
      <c r="J14" s="321">
        <v>829667.53</v>
      </c>
      <c r="K14" s="322">
        <f t="shared" si="3"/>
        <v>4.517164026004776E-4</v>
      </c>
      <c r="L14" s="327">
        <v>5659489.3899999997</v>
      </c>
      <c r="M14" s="322">
        <f t="shared" si="4"/>
        <v>9.9793093790562248E-4</v>
      </c>
      <c r="N14" s="327">
        <v>10998.130000000001</v>
      </c>
      <c r="O14" s="328">
        <v>62</v>
      </c>
      <c r="Q14" s="424"/>
    </row>
    <row r="15" spans="1:17" s="324" customFormat="1" ht="26.4" x14ac:dyDescent="0.3">
      <c r="B15" s="325">
        <v>10</v>
      </c>
      <c r="C15" s="326" t="s">
        <v>155</v>
      </c>
      <c r="D15" s="321">
        <v>93707727.75</v>
      </c>
      <c r="E15" s="322">
        <f t="shared" si="0"/>
        <v>8.6660403413184456E-3</v>
      </c>
      <c r="F15" s="327">
        <v>178999.31</v>
      </c>
      <c r="G15" s="322">
        <f t="shared" si="1"/>
        <v>3.8815924194620928E-3</v>
      </c>
      <c r="H15" s="327">
        <v>78884025.450000003</v>
      </c>
      <c r="I15" s="322">
        <f t="shared" si="2"/>
        <v>8.8332051424484387E-3</v>
      </c>
      <c r="J15" s="321">
        <v>14644702.990000002</v>
      </c>
      <c r="K15" s="322">
        <f t="shared" si="3"/>
        <v>7.9733776634542501E-3</v>
      </c>
      <c r="L15" s="327">
        <v>33260790.149999999</v>
      </c>
      <c r="M15" s="322">
        <f t="shared" si="4"/>
        <v>5.864835009412676E-3</v>
      </c>
      <c r="N15" s="327">
        <v>367957.76000000001</v>
      </c>
      <c r="O15" s="328">
        <v>217</v>
      </c>
      <c r="Q15" s="424"/>
    </row>
    <row r="16" spans="1:17" s="324" customFormat="1" ht="26.4" x14ac:dyDescent="0.3">
      <c r="B16" s="325">
        <v>11</v>
      </c>
      <c r="C16" s="326" t="s">
        <v>156</v>
      </c>
      <c r="D16" s="321">
        <v>93951802.75</v>
      </c>
      <c r="E16" s="322">
        <f t="shared" si="0"/>
        <v>8.6886122662502962E-3</v>
      </c>
      <c r="F16" s="327">
        <v>234818.72000000003</v>
      </c>
      <c r="G16" s="322">
        <f t="shared" si="1"/>
        <v>5.0920339497386438E-3</v>
      </c>
      <c r="H16" s="327">
        <v>61413429.999999993</v>
      </c>
      <c r="I16" s="322">
        <f t="shared" si="2"/>
        <v>6.8768983656297064E-3</v>
      </c>
      <c r="J16" s="321">
        <v>32303554.030000001</v>
      </c>
      <c r="K16" s="322">
        <f t="shared" si="3"/>
        <v>1.758782245900567E-2</v>
      </c>
      <c r="L16" s="327">
        <v>74644227.849999994</v>
      </c>
      <c r="M16" s="322">
        <f t="shared" si="4"/>
        <v>1.3161926664128172E-2</v>
      </c>
      <c r="N16" s="327">
        <v>150996.5</v>
      </c>
      <c r="O16" s="328">
        <v>400</v>
      </c>
      <c r="Q16" s="424"/>
    </row>
    <row r="17" spans="2:17" s="324" customFormat="1" ht="26.4" x14ac:dyDescent="0.3">
      <c r="B17" s="325">
        <v>12</v>
      </c>
      <c r="C17" s="326" t="s">
        <v>157</v>
      </c>
      <c r="D17" s="321">
        <v>72172685.520000011</v>
      </c>
      <c r="E17" s="322">
        <f t="shared" si="0"/>
        <v>6.6744912001946372E-3</v>
      </c>
      <c r="F17" s="327">
        <v>7255350.25</v>
      </c>
      <c r="G17" s="322">
        <f t="shared" si="1"/>
        <v>0.15733196139662439</v>
      </c>
      <c r="H17" s="327">
        <v>38858730.149999984</v>
      </c>
      <c r="I17" s="322">
        <f t="shared" si="2"/>
        <v>4.35128827455136E-3</v>
      </c>
      <c r="J17" s="321">
        <v>26058605.119999997</v>
      </c>
      <c r="K17" s="322">
        <f t="shared" si="3"/>
        <v>1.4187730549841796E-2</v>
      </c>
      <c r="L17" s="327">
        <v>63831395.740000002</v>
      </c>
      <c r="M17" s="322">
        <f t="shared" si="4"/>
        <v>1.125531302014565E-2</v>
      </c>
      <c r="N17" s="327">
        <v>517360.16000000003</v>
      </c>
      <c r="O17" s="328">
        <v>902</v>
      </c>
      <c r="Q17" s="424"/>
    </row>
    <row r="18" spans="2:17" s="324" customFormat="1" ht="26.4" x14ac:dyDescent="0.3">
      <c r="B18" s="325">
        <v>13</v>
      </c>
      <c r="C18" s="326" t="s">
        <v>158</v>
      </c>
      <c r="D18" s="321">
        <v>38820035.549999997</v>
      </c>
      <c r="E18" s="322">
        <f t="shared" si="0"/>
        <v>3.590056041324897E-3</v>
      </c>
      <c r="F18" s="327">
        <v>136214.20000000001</v>
      </c>
      <c r="G18" s="322">
        <f t="shared" si="1"/>
        <v>2.9537991299692355E-3</v>
      </c>
      <c r="H18" s="327">
        <v>24990876.350000001</v>
      </c>
      <c r="I18" s="322">
        <f t="shared" si="2"/>
        <v>2.7984060933735357E-3</v>
      </c>
      <c r="J18" s="321">
        <v>13692944.999999998</v>
      </c>
      <c r="K18" s="322">
        <f t="shared" si="3"/>
        <v>7.4551885336602191E-3</v>
      </c>
      <c r="L18" s="327">
        <v>35264814.629999995</v>
      </c>
      <c r="M18" s="322">
        <f t="shared" si="4"/>
        <v>6.218202228802803E-3</v>
      </c>
      <c r="N18" s="327">
        <v>285405.74</v>
      </c>
      <c r="O18" s="328">
        <v>150</v>
      </c>
      <c r="Q18" s="424"/>
    </row>
    <row r="19" spans="2:17" s="324" customFormat="1" ht="26.4" x14ac:dyDescent="0.3">
      <c r="B19" s="325">
        <v>14</v>
      </c>
      <c r="C19" s="326" t="s">
        <v>159</v>
      </c>
      <c r="D19" s="321">
        <v>358101359.97000003</v>
      </c>
      <c r="E19" s="322">
        <f t="shared" si="0"/>
        <v>3.3117021469779677E-2</v>
      </c>
      <c r="F19" s="327">
        <v>152021.79999999999</v>
      </c>
      <c r="G19" s="322">
        <f t="shared" si="1"/>
        <v>3.2965862632262791E-3</v>
      </c>
      <c r="H19" s="327">
        <v>311530739.53000003</v>
      </c>
      <c r="I19" s="322">
        <f t="shared" si="2"/>
        <v>3.488431168096736E-2</v>
      </c>
      <c r="J19" s="321">
        <v>46418598.640000001</v>
      </c>
      <c r="K19" s="322">
        <f t="shared" si="3"/>
        <v>2.5272825117569953E-2</v>
      </c>
      <c r="L19" s="327">
        <v>227174919.93000001</v>
      </c>
      <c r="M19" s="322">
        <f t="shared" si="4"/>
        <v>4.0057479622623626E-2</v>
      </c>
      <c r="N19" s="327">
        <v>276601.51</v>
      </c>
      <c r="O19" s="328">
        <v>162</v>
      </c>
      <c r="Q19" s="424"/>
    </row>
    <row r="20" spans="2:17" s="324" customFormat="1" ht="26.4" x14ac:dyDescent="0.3">
      <c r="B20" s="325">
        <v>15</v>
      </c>
      <c r="C20" s="326" t="s">
        <v>160</v>
      </c>
      <c r="D20" s="321">
        <v>144247619.77000001</v>
      </c>
      <c r="E20" s="322">
        <f t="shared" si="0"/>
        <v>1.3339942415432054E-2</v>
      </c>
      <c r="F20" s="327">
        <v>178295.13999999998</v>
      </c>
      <c r="G20" s="322">
        <f t="shared" si="1"/>
        <v>3.8663225229802981E-3</v>
      </c>
      <c r="H20" s="327">
        <v>139166916.09000015</v>
      </c>
      <c r="I20" s="322">
        <f t="shared" si="2"/>
        <v>1.5583508978558088E-2</v>
      </c>
      <c r="J20" s="321">
        <v>4902408.540000001</v>
      </c>
      <c r="K20" s="322">
        <f t="shared" si="3"/>
        <v>2.6691394681513689E-3</v>
      </c>
      <c r="L20" s="327">
        <v>122719957.58</v>
      </c>
      <c r="M20" s="322">
        <f t="shared" si="4"/>
        <v>2.1639062100538297E-2</v>
      </c>
      <c r="N20" s="327">
        <v>90150.17</v>
      </c>
      <c r="O20" s="328">
        <v>1190</v>
      </c>
      <c r="Q20" s="424"/>
    </row>
    <row r="21" spans="2:17" s="324" customFormat="1" ht="26.4" x14ac:dyDescent="0.3">
      <c r="B21" s="325">
        <v>16</v>
      </c>
      <c r="C21" s="326" t="s">
        <v>161</v>
      </c>
      <c r="D21" s="321">
        <v>14824800</v>
      </c>
      <c r="E21" s="322">
        <f t="shared" si="0"/>
        <v>1.370989543090033E-3</v>
      </c>
      <c r="F21" s="327">
        <v>3904.3</v>
      </c>
      <c r="G21" s="322">
        <f t="shared" si="1"/>
        <v>8.4664579340031258E-5</v>
      </c>
      <c r="H21" s="327">
        <v>779385.40999999992</v>
      </c>
      <c r="I21" s="322">
        <f t="shared" si="2"/>
        <v>8.727332526818057E-5</v>
      </c>
      <c r="J21" s="321">
        <v>14041510.289999999</v>
      </c>
      <c r="K21" s="322">
        <f t="shared" si="3"/>
        <v>7.6449665509705899E-3</v>
      </c>
      <c r="L21" s="327">
        <v>14809437.09</v>
      </c>
      <c r="M21" s="322">
        <f t="shared" si="4"/>
        <v>2.6113301795726157E-3</v>
      </c>
      <c r="N21" s="327">
        <v>329145.06</v>
      </c>
      <c r="O21" s="328">
        <v>357</v>
      </c>
      <c r="Q21" s="424"/>
    </row>
    <row r="22" spans="2:17" s="324" customFormat="1" ht="26.4" x14ac:dyDescent="0.3">
      <c r="B22" s="325">
        <v>17</v>
      </c>
      <c r="C22" s="326" t="s">
        <v>162</v>
      </c>
      <c r="D22" s="321">
        <v>143121085.75999999</v>
      </c>
      <c r="E22" s="322">
        <f t="shared" si="0"/>
        <v>1.3235761155135436E-2</v>
      </c>
      <c r="F22" s="327">
        <v>715117.9</v>
      </c>
      <c r="G22" s="322">
        <f t="shared" si="1"/>
        <v>1.5507301227371498E-2</v>
      </c>
      <c r="H22" s="327">
        <v>124197490.94</v>
      </c>
      <c r="I22" s="322">
        <f t="shared" si="2"/>
        <v>1.3907276021883101E-2</v>
      </c>
      <c r="J22" s="321">
        <v>18208476.920000002</v>
      </c>
      <c r="K22" s="322">
        <f t="shared" si="3"/>
        <v>9.9136912000596482E-3</v>
      </c>
      <c r="L22" s="327">
        <v>77200543.150000006</v>
      </c>
      <c r="M22" s="322">
        <f t="shared" si="4"/>
        <v>1.361267865765943E-2</v>
      </c>
      <c r="N22" s="327">
        <v>311065.14</v>
      </c>
      <c r="O22" s="328">
        <v>662</v>
      </c>
      <c r="Q22" s="424"/>
    </row>
    <row r="23" spans="2:17" s="324" customFormat="1" ht="26.4" x14ac:dyDescent="0.3">
      <c r="B23" s="325">
        <v>18</v>
      </c>
      <c r="C23" s="326" t="s">
        <v>163</v>
      </c>
      <c r="D23" s="321">
        <v>33089514.330000002</v>
      </c>
      <c r="E23" s="322">
        <f t="shared" si="0"/>
        <v>3.0601005161862422E-3</v>
      </c>
      <c r="F23" s="327">
        <v>157278.09000000003</v>
      </c>
      <c r="G23" s="322">
        <f t="shared" si="1"/>
        <v>3.4105686881780546E-3</v>
      </c>
      <c r="H23" s="327">
        <v>18724953.489999998</v>
      </c>
      <c r="I23" s="322">
        <f t="shared" si="2"/>
        <v>2.0967661642066443E-3</v>
      </c>
      <c r="J23" s="321">
        <v>14207282.75</v>
      </c>
      <c r="K23" s="322">
        <f t="shared" si="3"/>
        <v>7.7352221492358753E-3</v>
      </c>
      <c r="L23" s="327">
        <v>24083831.879999999</v>
      </c>
      <c r="M23" s="322">
        <f t="shared" si="4"/>
        <v>4.2466730265165722E-3</v>
      </c>
      <c r="N23" s="327">
        <v>176339.33000000002</v>
      </c>
      <c r="O23" s="328">
        <v>784</v>
      </c>
      <c r="Q23" s="424"/>
    </row>
    <row r="24" spans="2:17" s="324" customFormat="1" ht="26.4" x14ac:dyDescent="0.3">
      <c r="B24" s="325">
        <v>19</v>
      </c>
      <c r="C24" s="326" t="s">
        <v>164</v>
      </c>
      <c r="D24" s="321">
        <v>848975007.92000008</v>
      </c>
      <c r="E24" s="322">
        <f t="shared" si="0"/>
        <v>7.8512752833299476E-2</v>
      </c>
      <c r="F24" s="327">
        <v>683946.29</v>
      </c>
      <c r="G24" s="322">
        <f t="shared" si="1"/>
        <v>1.4831346191129018E-2</v>
      </c>
      <c r="H24" s="327">
        <v>698281319.77000022</v>
      </c>
      <c r="I24" s="322">
        <f t="shared" si="2"/>
        <v>7.8191523689135567E-2</v>
      </c>
      <c r="J24" s="321">
        <v>150009741.85999995</v>
      </c>
      <c r="K24" s="322">
        <f t="shared" si="3"/>
        <v>8.1673511976569038E-2</v>
      </c>
      <c r="L24" s="327">
        <v>512206778.61000001</v>
      </c>
      <c r="M24" s="322">
        <f t="shared" si="4"/>
        <v>9.031680347047967E-2</v>
      </c>
      <c r="N24" s="327">
        <v>334996.27999999997</v>
      </c>
      <c r="O24" s="328">
        <v>521</v>
      </c>
      <c r="Q24" s="424"/>
    </row>
    <row r="25" spans="2:17" s="324" customFormat="1" ht="26.4" x14ac:dyDescent="0.3">
      <c r="B25" s="325">
        <v>20</v>
      </c>
      <c r="C25" s="326" t="s">
        <v>165</v>
      </c>
      <c r="D25" s="321">
        <v>354719417.01000005</v>
      </c>
      <c r="E25" s="322">
        <f t="shared" si="0"/>
        <v>3.2804261200940509E-2</v>
      </c>
      <c r="F25" s="327">
        <v>1360173.8700000003</v>
      </c>
      <c r="G25" s="322">
        <f t="shared" si="1"/>
        <v>2.9495312484402424E-2</v>
      </c>
      <c r="H25" s="327">
        <v>270583842.26999992</v>
      </c>
      <c r="I25" s="322">
        <f t="shared" si="2"/>
        <v>3.0299196489633765E-2</v>
      </c>
      <c r="J25" s="321">
        <v>82775400.869999975</v>
      </c>
      <c r="K25" s="322">
        <f t="shared" si="3"/>
        <v>4.5067457689719197E-2</v>
      </c>
      <c r="L25" s="327">
        <v>244807632.93000001</v>
      </c>
      <c r="M25" s="322">
        <f t="shared" si="4"/>
        <v>4.3166634638092373E-2</v>
      </c>
      <c r="N25" s="327">
        <v>673664.24</v>
      </c>
      <c r="O25" s="328">
        <v>3702</v>
      </c>
      <c r="Q25" s="424"/>
    </row>
    <row r="26" spans="2:17" s="324" customFormat="1" ht="26.4" x14ac:dyDescent="0.3">
      <c r="B26" s="325">
        <v>21</v>
      </c>
      <c r="C26" s="326" t="s">
        <v>166</v>
      </c>
      <c r="D26" s="321">
        <v>8177156.6900000004</v>
      </c>
      <c r="E26" s="322">
        <f t="shared" si="0"/>
        <v>7.5621905956226769E-4</v>
      </c>
      <c r="F26" s="327">
        <v>49263.369999999995</v>
      </c>
      <c r="G26" s="322">
        <f t="shared" si="1"/>
        <v>1.068274081889792E-3</v>
      </c>
      <c r="H26" s="327">
        <v>5833030.6599999992</v>
      </c>
      <c r="I26" s="322">
        <f t="shared" si="2"/>
        <v>6.5316591195805165E-4</v>
      </c>
      <c r="J26" s="321">
        <v>2294862.6599999997</v>
      </c>
      <c r="K26" s="322">
        <f t="shared" si="3"/>
        <v>1.2494488066049335E-3</v>
      </c>
      <c r="L26" s="327">
        <v>4820574.28</v>
      </c>
      <c r="M26" s="322">
        <f t="shared" si="4"/>
        <v>8.5000604842270437E-4</v>
      </c>
      <c r="N26" s="327">
        <v>35938.229999999996</v>
      </c>
      <c r="O26" s="328">
        <v>217</v>
      </c>
      <c r="Q26" s="424"/>
    </row>
    <row r="27" spans="2:17" s="324" customFormat="1" ht="26.4" x14ac:dyDescent="0.3">
      <c r="B27" s="325">
        <v>22</v>
      </c>
      <c r="C27" s="326" t="s">
        <v>167</v>
      </c>
      <c r="D27" s="321">
        <v>310526086.01999998</v>
      </c>
      <c r="E27" s="322">
        <f t="shared" si="0"/>
        <v>2.8717285682781288E-2</v>
      </c>
      <c r="F27" s="327">
        <v>411319.35</v>
      </c>
      <c r="G27" s="322">
        <f t="shared" si="1"/>
        <v>8.9194425997400507E-3</v>
      </c>
      <c r="H27" s="327">
        <v>235705480.27000004</v>
      </c>
      <c r="I27" s="322">
        <f t="shared" si="2"/>
        <v>2.6393618334600893E-2</v>
      </c>
      <c r="J27" s="321">
        <v>74409286.400000036</v>
      </c>
      <c r="K27" s="322">
        <f t="shared" si="3"/>
        <v>4.0512487179866684E-2</v>
      </c>
      <c r="L27" s="327">
        <v>217506025.89999998</v>
      </c>
      <c r="M27" s="322">
        <f t="shared" si="4"/>
        <v>3.8352575200518504E-2</v>
      </c>
      <c r="N27" s="327">
        <v>88896.21</v>
      </c>
      <c r="O27" s="328">
        <v>510</v>
      </c>
      <c r="Q27" s="424"/>
    </row>
    <row r="28" spans="2:17" s="324" customFormat="1" ht="26.4" x14ac:dyDescent="0.3">
      <c r="B28" s="325">
        <v>23</v>
      </c>
      <c r="C28" s="326" t="s">
        <v>168</v>
      </c>
      <c r="D28" s="321">
        <v>65585962.68</v>
      </c>
      <c r="E28" s="322">
        <f t="shared" si="0"/>
        <v>6.0653546090182094E-3</v>
      </c>
      <c r="F28" s="327">
        <v>3986820.0400000014</v>
      </c>
      <c r="G28" s="322">
        <f t="shared" si="1"/>
        <v>8.6454022895527158E-2</v>
      </c>
      <c r="H28" s="327">
        <v>6917079.0100000007</v>
      </c>
      <c r="I28" s="322">
        <f t="shared" si="2"/>
        <v>7.7455451256835115E-4</v>
      </c>
      <c r="J28" s="321">
        <v>54682063.629999965</v>
      </c>
      <c r="K28" s="322">
        <f t="shared" si="3"/>
        <v>2.97719076335481E-2</v>
      </c>
      <c r="L28" s="327">
        <v>65337272.200000003</v>
      </c>
      <c r="M28" s="322">
        <f t="shared" si="4"/>
        <v>1.1520842400013928E-2</v>
      </c>
      <c r="N28" s="327">
        <v>732773.57</v>
      </c>
      <c r="O28" s="328">
        <v>3773</v>
      </c>
      <c r="Q28" s="424"/>
    </row>
    <row r="29" spans="2:17" s="324" customFormat="1" ht="26.4" x14ac:dyDescent="0.3">
      <c r="B29" s="325">
        <v>24</v>
      </c>
      <c r="C29" s="326" t="s">
        <v>169</v>
      </c>
      <c r="D29" s="321">
        <v>3042954996.8099999</v>
      </c>
      <c r="E29" s="322">
        <f t="shared" si="0"/>
        <v>0.28141084403972227</v>
      </c>
      <c r="F29" s="327">
        <v>4033395.3799999994</v>
      </c>
      <c r="G29" s="322">
        <f t="shared" si="1"/>
        <v>8.7464007161264623E-2</v>
      </c>
      <c r="H29" s="327">
        <v>2618679313.4999995</v>
      </c>
      <c r="I29" s="322">
        <f t="shared" si="2"/>
        <v>0.29323213979607504</v>
      </c>
      <c r="J29" s="321">
        <v>420242287.93000007</v>
      </c>
      <c r="K29" s="322">
        <f t="shared" si="3"/>
        <v>0.22880289713680096</v>
      </c>
      <c r="L29" s="327">
        <v>1389639825.99</v>
      </c>
      <c r="M29" s="322">
        <f t="shared" si="4"/>
        <v>0.24503351439293128</v>
      </c>
      <c r="N29" s="327">
        <v>1493115.85</v>
      </c>
      <c r="O29" s="328">
        <v>2997</v>
      </c>
      <c r="Q29" s="424"/>
    </row>
    <row r="30" spans="2:17" s="324" customFormat="1" ht="26.4" x14ac:dyDescent="0.3">
      <c r="B30" s="325">
        <v>25</v>
      </c>
      <c r="C30" s="326" t="s">
        <v>170</v>
      </c>
      <c r="D30" s="321">
        <v>177201404.25</v>
      </c>
      <c r="E30" s="322">
        <f t="shared" si="0"/>
        <v>1.6387490707977154E-2</v>
      </c>
      <c r="F30" s="327">
        <v>8107215.6399999997</v>
      </c>
      <c r="G30" s="322">
        <f t="shared" si="1"/>
        <v>0.17580462612491923</v>
      </c>
      <c r="H30" s="327">
        <v>115961765.85999995</v>
      </c>
      <c r="I30" s="322">
        <f t="shared" si="2"/>
        <v>1.2985063334162713E-2</v>
      </c>
      <c r="J30" s="321">
        <v>53132422.74999997</v>
      </c>
      <c r="K30" s="322">
        <f t="shared" si="3"/>
        <v>2.892819834238633E-2</v>
      </c>
      <c r="L30" s="327">
        <v>111593456.44999999</v>
      </c>
      <c r="M30" s="322">
        <f t="shared" si="4"/>
        <v>1.9677139576593276E-2</v>
      </c>
      <c r="N30" s="327">
        <v>968671.85000000009</v>
      </c>
      <c r="O30" s="328">
        <v>1016</v>
      </c>
      <c r="Q30" s="424"/>
    </row>
    <row r="31" spans="2:17" s="324" customFormat="1" ht="26.4" x14ac:dyDescent="0.3">
      <c r="B31" s="325">
        <v>26</v>
      </c>
      <c r="C31" s="326" t="s">
        <v>171</v>
      </c>
      <c r="D31" s="321">
        <v>617082.55999999994</v>
      </c>
      <c r="E31" s="322">
        <f t="shared" si="0"/>
        <v>5.7067463775782996E-5</v>
      </c>
      <c r="F31" s="327">
        <v>111790.13</v>
      </c>
      <c r="G31" s="322">
        <f t="shared" si="1"/>
        <v>2.4241642114636191E-3</v>
      </c>
      <c r="H31" s="327">
        <v>385542.72000000003</v>
      </c>
      <c r="I31" s="322">
        <f t="shared" si="2"/>
        <v>4.3171959310014635E-5</v>
      </c>
      <c r="J31" s="321">
        <v>119749.70999999999</v>
      </c>
      <c r="K31" s="322">
        <f t="shared" si="3"/>
        <v>6.5198294808102743E-5</v>
      </c>
      <c r="L31" s="327">
        <v>582881.5</v>
      </c>
      <c r="M31" s="322">
        <f t="shared" si="4"/>
        <v>1.0277879184836427E-4</v>
      </c>
      <c r="N31" s="327">
        <v>5020.1099999999997</v>
      </c>
      <c r="O31" s="328">
        <v>27</v>
      </c>
      <c r="Q31" s="424"/>
    </row>
    <row r="32" spans="2:17" s="324" customFormat="1" ht="26.4" x14ac:dyDescent="0.3">
      <c r="B32" s="325">
        <v>27</v>
      </c>
      <c r="C32" s="320" t="s">
        <v>172</v>
      </c>
      <c r="D32" s="321">
        <v>16347244.640000001</v>
      </c>
      <c r="E32" s="322">
        <f t="shared" si="0"/>
        <v>1.5117844058452452E-3</v>
      </c>
      <c r="F32" s="321">
        <v>41858.94</v>
      </c>
      <c r="G32" s="322">
        <f t="shared" si="1"/>
        <v>9.0770933245898312E-4</v>
      </c>
      <c r="H32" s="321">
        <v>12212147.939999999</v>
      </c>
      <c r="I32" s="322">
        <f t="shared" si="2"/>
        <v>1.3674810250691777E-3</v>
      </c>
      <c r="J32" s="321">
        <v>4093237.7600000007</v>
      </c>
      <c r="K32" s="322">
        <f t="shared" si="3"/>
        <v>2.2285826178296232E-3</v>
      </c>
      <c r="L32" s="327">
        <v>11982511.129999999</v>
      </c>
      <c r="M32" s="322">
        <f t="shared" si="4"/>
        <v>2.1128617347625171E-3</v>
      </c>
      <c r="N32" s="321">
        <v>15737.42</v>
      </c>
      <c r="O32" s="323">
        <v>98</v>
      </c>
      <c r="Q32" s="424"/>
    </row>
    <row r="33" spans="2:17" s="324" customFormat="1" ht="20.25" customHeight="1" x14ac:dyDescent="0.3">
      <c r="B33" s="329"/>
      <c r="C33" s="330"/>
      <c r="D33" s="331"/>
      <c r="E33" s="332"/>
      <c r="F33" s="331"/>
      <c r="G33" s="332"/>
      <c r="H33" s="331"/>
      <c r="I33" s="332"/>
      <c r="J33" s="331"/>
      <c r="K33" s="332"/>
      <c r="L33" s="331"/>
      <c r="M33" s="332"/>
      <c r="N33" s="333"/>
      <c r="O33" s="334"/>
      <c r="Q33" s="424"/>
    </row>
    <row r="34" spans="2:17" s="340" customFormat="1" ht="31.8" x14ac:dyDescent="0.3">
      <c r="B34" s="335" t="s">
        <v>173</v>
      </c>
      <c r="C34" s="336"/>
      <c r="D34" s="337">
        <f>SUM(D6:D33)</f>
        <v>7070438486.710001</v>
      </c>
      <c r="E34" s="338">
        <f t="shared" si="0"/>
        <v>0.6538703544291139</v>
      </c>
      <c r="F34" s="337">
        <f>SUM(F6:F32)</f>
        <v>46114916.420000002</v>
      </c>
      <c r="G34" s="338">
        <f t="shared" si="1"/>
        <v>1</v>
      </c>
      <c r="H34" s="337">
        <f>SUM(H6:H32)</f>
        <v>5490121073.9199991</v>
      </c>
      <c r="I34" s="338">
        <f t="shared" si="2"/>
        <v>0.61476788774620883</v>
      </c>
      <c r="J34" s="337">
        <f>SUM(J6:J32)</f>
        <v>1534202496.3700006</v>
      </c>
      <c r="K34" s="338">
        <f t="shared" si="3"/>
        <v>0.83530379032783042</v>
      </c>
      <c r="L34" s="337">
        <f>SUM(L6:L32)</f>
        <v>4117556457.3699999</v>
      </c>
      <c r="M34" s="338">
        <f t="shared" si="4"/>
        <v>0.72604376370826562</v>
      </c>
      <c r="N34" s="337">
        <f>SUM(N6:N32)</f>
        <v>10916623.789999999</v>
      </c>
      <c r="O34" s="339">
        <f>SUM(O6:O33)</f>
        <v>28635</v>
      </c>
      <c r="Q34" s="424"/>
    </row>
    <row r="35" spans="2:17" ht="15.6" x14ac:dyDescent="0.3">
      <c r="B35" s="341"/>
      <c r="C35" s="341"/>
      <c r="D35" s="342"/>
      <c r="E35" s="343"/>
      <c r="F35" s="342"/>
      <c r="G35" s="343"/>
      <c r="H35" s="342"/>
      <c r="I35" s="343"/>
      <c r="J35" s="342"/>
      <c r="K35" s="343"/>
      <c r="L35" s="342"/>
      <c r="M35" s="343"/>
      <c r="N35" s="344"/>
      <c r="O35" s="345"/>
      <c r="Q35" s="424"/>
    </row>
    <row r="36" spans="2:17" ht="26.4" customHeight="1" x14ac:dyDescent="0.3">
      <c r="B36" s="454" t="s">
        <v>174</v>
      </c>
      <c r="C36" s="454"/>
      <c r="D36" s="455" t="s">
        <v>136</v>
      </c>
      <c r="E36" s="455" t="s">
        <v>76</v>
      </c>
      <c r="F36" s="455" t="s">
        <v>137</v>
      </c>
      <c r="G36" s="455" t="s">
        <v>76</v>
      </c>
      <c r="H36" s="455" t="s">
        <v>138</v>
      </c>
      <c r="I36" s="455" t="s">
        <v>76</v>
      </c>
      <c r="J36" s="455" t="s">
        <v>139</v>
      </c>
      <c r="K36" s="455" t="s">
        <v>76</v>
      </c>
      <c r="L36" s="455" t="s">
        <v>140</v>
      </c>
      <c r="M36" s="455" t="s">
        <v>76</v>
      </c>
      <c r="N36" s="455" t="s">
        <v>141</v>
      </c>
      <c r="O36" s="455" t="s">
        <v>142</v>
      </c>
      <c r="Q36" s="424"/>
    </row>
    <row r="37" spans="2:17" ht="76.95" customHeight="1" x14ac:dyDescent="0.3">
      <c r="B37" s="454"/>
      <c r="C37" s="454"/>
      <c r="D37" s="455"/>
      <c r="E37" s="455"/>
      <c r="F37" s="456"/>
      <c r="G37" s="455"/>
      <c r="H37" s="455"/>
      <c r="I37" s="455"/>
      <c r="J37" s="455"/>
      <c r="K37" s="455"/>
      <c r="L37" s="455" t="s">
        <v>143</v>
      </c>
      <c r="M37" s="455"/>
      <c r="N37" s="455" t="s">
        <v>144</v>
      </c>
      <c r="O37" s="455" t="s">
        <v>145</v>
      </c>
      <c r="Q37" s="424"/>
    </row>
    <row r="38" spans="2:17" ht="15.6" customHeight="1" x14ac:dyDescent="0.3">
      <c r="B38" s="454"/>
      <c r="C38" s="454"/>
      <c r="D38" s="455"/>
      <c r="E38" s="455"/>
      <c r="F38" s="456"/>
      <c r="G38" s="455"/>
      <c r="H38" s="455"/>
      <c r="I38" s="455"/>
      <c r="J38" s="455"/>
      <c r="K38" s="455"/>
      <c r="L38" s="455"/>
      <c r="M38" s="455"/>
      <c r="N38" s="455"/>
      <c r="O38" s="455"/>
      <c r="Q38" s="424"/>
    </row>
    <row r="39" spans="2:17" s="324" customFormat="1" ht="26.4" x14ac:dyDescent="0.3">
      <c r="B39" s="319">
        <v>1</v>
      </c>
      <c r="C39" s="320" t="s">
        <v>175</v>
      </c>
      <c r="D39" s="321">
        <v>0</v>
      </c>
      <c r="E39" s="322">
        <f t="shared" ref="E39:E46" si="5">D39/$D$54</f>
        <v>0</v>
      </c>
      <c r="F39" s="321">
        <v>0</v>
      </c>
      <c r="G39" s="322">
        <f t="shared" ref="G39:G46" si="6">F39/$F$54</f>
        <v>0</v>
      </c>
      <c r="H39" s="321">
        <v>0</v>
      </c>
      <c r="I39" s="322">
        <f t="shared" ref="I39:I46" si="7">H39/$H$54</f>
        <v>0</v>
      </c>
      <c r="J39" s="321">
        <v>0</v>
      </c>
      <c r="K39" s="322">
        <f t="shared" ref="K39:K46" si="8">J39/$J$54</f>
        <v>0</v>
      </c>
      <c r="L39" s="321">
        <v>0</v>
      </c>
      <c r="M39" s="322">
        <f t="shared" ref="M39:M46" si="9">L39/$L$54</f>
        <v>0</v>
      </c>
      <c r="N39" s="321">
        <v>0</v>
      </c>
      <c r="O39" s="323">
        <v>0</v>
      </c>
      <c r="Q39" s="424"/>
    </row>
    <row r="40" spans="2:17" s="324" customFormat="1" ht="26.4" x14ac:dyDescent="0.3">
      <c r="B40" s="319">
        <v>2</v>
      </c>
      <c r="C40" s="320" t="s">
        <v>176</v>
      </c>
      <c r="D40" s="321">
        <v>188002500</v>
      </c>
      <c r="E40" s="322">
        <f t="shared" si="5"/>
        <v>1.7386370242754298E-2</v>
      </c>
      <c r="F40" s="321">
        <v>0</v>
      </c>
      <c r="G40" s="322">
        <f t="shared" si="6"/>
        <v>0</v>
      </c>
      <c r="H40" s="321">
        <v>171252500</v>
      </c>
      <c r="I40" s="322">
        <f t="shared" si="7"/>
        <v>1.9176359916063986E-2</v>
      </c>
      <c r="J40" s="321">
        <v>16750000</v>
      </c>
      <c r="K40" s="322">
        <f t="shared" si="8"/>
        <v>9.1196165571985188E-3</v>
      </c>
      <c r="L40" s="321">
        <v>84551451.979999989</v>
      </c>
      <c r="M40" s="322">
        <f t="shared" si="9"/>
        <v>1.4908855545302753E-2</v>
      </c>
      <c r="N40" s="321">
        <v>0</v>
      </c>
      <c r="O40" s="323">
        <v>67</v>
      </c>
      <c r="Q40" s="424"/>
    </row>
    <row r="41" spans="2:17" s="324" customFormat="1" ht="26.4" x14ac:dyDescent="0.3">
      <c r="B41" s="325">
        <v>3</v>
      </c>
      <c r="C41" s="326" t="s">
        <v>177</v>
      </c>
      <c r="D41" s="321">
        <v>397467000</v>
      </c>
      <c r="E41" s="322">
        <f t="shared" si="5"/>
        <v>3.6757534720425644E-2</v>
      </c>
      <c r="F41" s="327">
        <v>0</v>
      </c>
      <c r="G41" s="322">
        <f t="shared" si="6"/>
        <v>0</v>
      </c>
      <c r="H41" s="327">
        <v>397467000</v>
      </c>
      <c r="I41" s="322">
        <f t="shared" si="7"/>
        <v>4.4507205715292937E-2</v>
      </c>
      <c r="J41" s="327">
        <v>0</v>
      </c>
      <c r="K41" s="322">
        <f t="shared" si="8"/>
        <v>0</v>
      </c>
      <c r="L41" s="327">
        <v>126546397.22999999</v>
      </c>
      <c r="M41" s="322">
        <f t="shared" si="9"/>
        <v>2.23137735887356E-2</v>
      </c>
      <c r="N41" s="327">
        <v>0</v>
      </c>
      <c r="O41" s="328">
        <v>168</v>
      </c>
      <c r="Q41" s="424"/>
    </row>
    <row r="42" spans="2:17" s="324" customFormat="1" ht="26.4" x14ac:dyDescent="0.3">
      <c r="B42" s="319">
        <v>4</v>
      </c>
      <c r="C42" s="326" t="s">
        <v>178</v>
      </c>
      <c r="D42" s="321">
        <v>60343249.579999998</v>
      </c>
      <c r="E42" s="322">
        <f t="shared" si="5"/>
        <v>5.5805113168644451E-3</v>
      </c>
      <c r="F42" s="327">
        <v>0</v>
      </c>
      <c r="G42" s="322">
        <f t="shared" si="6"/>
        <v>0</v>
      </c>
      <c r="H42" s="327">
        <v>43455190.319999993</v>
      </c>
      <c r="I42" s="322">
        <f t="shared" si="7"/>
        <v>4.8659865975526169E-3</v>
      </c>
      <c r="J42" s="327">
        <v>16888059.259999994</v>
      </c>
      <c r="K42" s="322">
        <f t="shared" si="8"/>
        <v>9.1947835729221331E-3</v>
      </c>
      <c r="L42" s="327">
        <v>36631647.079999998</v>
      </c>
      <c r="M42" s="322">
        <f t="shared" si="9"/>
        <v>6.4592141460966951E-3</v>
      </c>
      <c r="N42" s="327">
        <v>0</v>
      </c>
      <c r="O42" s="328">
        <v>464</v>
      </c>
      <c r="Q42" s="424"/>
    </row>
    <row r="43" spans="2:17" s="324" customFormat="1" ht="26.4" x14ac:dyDescent="0.3">
      <c r="B43" s="325">
        <v>5</v>
      </c>
      <c r="C43" s="326" t="s">
        <v>179</v>
      </c>
      <c r="D43" s="321">
        <v>1171169000</v>
      </c>
      <c r="E43" s="322">
        <f t="shared" si="5"/>
        <v>0.10830908020285</v>
      </c>
      <c r="F43" s="327">
        <v>0</v>
      </c>
      <c r="G43" s="322">
        <f t="shared" si="6"/>
        <v>0</v>
      </c>
      <c r="H43" s="327">
        <v>1170814000</v>
      </c>
      <c r="I43" s="322">
        <f t="shared" si="7"/>
        <v>0.13110436728670552</v>
      </c>
      <c r="J43" s="327">
        <v>355000</v>
      </c>
      <c r="K43" s="322">
        <f t="shared" si="8"/>
        <v>1.9328142554062534E-4</v>
      </c>
      <c r="L43" s="327">
        <v>465754079.50999999</v>
      </c>
      <c r="M43" s="322">
        <f t="shared" si="9"/>
        <v>8.2125855067427589E-2</v>
      </c>
      <c r="N43" s="327">
        <v>0</v>
      </c>
      <c r="O43" s="328">
        <v>147</v>
      </c>
      <c r="Q43" s="424"/>
    </row>
    <row r="44" spans="2:17" s="324" customFormat="1" ht="26.4" x14ac:dyDescent="0.3">
      <c r="B44" s="319">
        <v>6</v>
      </c>
      <c r="C44" s="326" t="s">
        <v>180</v>
      </c>
      <c r="D44" s="321">
        <v>161450000</v>
      </c>
      <c r="E44" s="322">
        <f t="shared" si="5"/>
        <v>1.4930809301433126E-2</v>
      </c>
      <c r="F44" s="327">
        <v>0</v>
      </c>
      <c r="G44" s="322">
        <f t="shared" si="6"/>
        <v>0</v>
      </c>
      <c r="H44" s="327">
        <v>161450000</v>
      </c>
      <c r="I44" s="322">
        <f t="shared" si="7"/>
        <v>1.8078704301826426E-2</v>
      </c>
      <c r="J44" s="327">
        <v>0</v>
      </c>
      <c r="K44" s="322">
        <f t="shared" si="8"/>
        <v>0</v>
      </c>
      <c r="L44" s="327">
        <v>82045479.459999993</v>
      </c>
      <c r="M44" s="322">
        <f t="shared" si="9"/>
        <v>1.4466980433447598E-2</v>
      </c>
      <c r="N44" s="327">
        <v>0</v>
      </c>
      <c r="O44" s="328">
        <v>82</v>
      </c>
      <c r="Q44" s="424"/>
    </row>
    <row r="45" spans="2:17" s="324" customFormat="1" ht="26.4" x14ac:dyDescent="0.3">
      <c r="B45" s="319">
        <v>6</v>
      </c>
      <c r="C45" s="326" t="s">
        <v>239</v>
      </c>
      <c r="D45" s="321">
        <v>74995607.609999999</v>
      </c>
      <c r="E45" s="322">
        <f t="shared" si="5"/>
        <v>6.9355535191701267E-3</v>
      </c>
      <c r="F45" s="327">
        <v>0</v>
      </c>
      <c r="G45" s="322">
        <f t="shared" si="6"/>
        <v>0</v>
      </c>
      <c r="H45" s="327">
        <v>55300934.969999999</v>
      </c>
      <c r="I45" s="322">
        <f t="shared" si="7"/>
        <v>6.1924388413574635E-3</v>
      </c>
      <c r="J45" s="327">
        <v>19694672.640000001</v>
      </c>
      <c r="K45" s="322">
        <f t="shared" si="8"/>
        <v>1.0722857474408877E-2</v>
      </c>
      <c r="L45" s="327">
        <v>74366083.5</v>
      </c>
      <c r="M45" s="322">
        <f t="shared" si="9"/>
        <v>1.3112881806378445E-2</v>
      </c>
      <c r="N45" s="327">
        <v>0</v>
      </c>
      <c r="O45" s="328">
        <v>16</v>
      </c>
      <c r="Q45" s="424"/>
    </row>
    <row r="46" spans="2:17" s="324" customFormat="1" ht="26.4" x14ac:dyDescent="0.3">
      <c r="B46" s="325">
        <v>7</v>
      </c>
      <c r="C46" s="326" t="s">
        <v>181</v>
      </c>
      <c r="D46" s="321">
        <v>1689345733.6199999</v>
      </c>
      <c r="E46" s="322">
        <f t="shared" si="5"/>
        <v>0.15622978626738845</v>
      </c>
      <c r="F46" s="327">
        <v>0</v>
      </c>
      <c r="G46" s="322">
        <f t="shared" si="6"/>
        <v>0</v>
      </c>
      <c r="H46" s="327">
        <v>1440535932.3499999</v>
      </c>
      <c r="I46" s="322">
        <f t="shared" si="7"/>
        <v>0.16130704959499217</v>
      </c>
      <c r="J46" s="327">
        <v>248809801.27000001</v>
      </c>
      <c r="K46" s="322">
        <f t="shared" si="8"/>
        <v>0.13546567064209941</v>
      </c>
      <c r="L46" s="327">
        <v>683771907.45000005</v>
      </c>
      <c r="M46" s="322">
        <f t="shared" si="9"/>
        <v>0.12056867570434567</v>
      </c>
      <c r="N46" s="327">
        <v>0</v>
      </c>
      <c r="O46" s="328">
        <v>259</v>
      </c>
      <c r="Q46" s="424"/>
    </row>
    <row r="47" spans="2:17" ht="19.2" x14ac:dyDescent="0.3">
      <c r="B47" s="346"/>
      <c r="C47" s="346"/>
      <c r="D47" s="347"/>
      <c r="E47" s="348"/>
      <c r="F47" s="347"/>
      <c r="G47" s="348"/>
      <c r="H47" s="347"/>
      <c r="I47" s="348"/>
      <c r="J47" s="347"/>
      <c r="K47" s="348"/>
      <c r="L47" s="347"/>
      <c r="M47" s="348" t="s">
        <v>182</v>
      </c>
      <c r="N47" s="347"/>
      <c r="O47" s="349"/>
      <c r="Q47" s="424"/>
    </row>
    <row r="48" spans="2:17" s="340" customFormat="1" ht="31.8" x14ac:dyDescent="0.3">
      <c r="B48" s="335" t="s">
        <v>183</v>
      </c>
      <c r="C48" s="336"/>
      <c r="D48" s="337">
        <f>SUM(D39:D47)</f>
        <v>3742773090.8099995</v>
      </c>
      <c r="E48" s="338">
        <f t="shared" ref="E48" si="10">D48/$D$54</f>
        <v>0.34612964557088605</v>
      </c>
      <c r="F48" s="337">
        <f>SUM(F39:F46)</f>
        <v>0</v>
      </c>
      <c r="G48" s="338">
        <f t="shared" ref="G48" si="11">F48/$F$54</f>
        <v>0</v>
      </c>
      <c r="H48" s="337">
        <f>SUM(H39:H46)</f>
        <v>3440275557.6399999</v>
      </c>
      <c r="I48" s="338">
        <f t="shared" ref="I48" si="12">H48/$H$54</f>
        <v>0.38523211225379111</v>
      </c>
      <c r="J48" s="337">
        <f>SUM(J39:J46)</f>
        <v>302497533.17000002</v>
      </c>
      <c r="K48" s="338">
        <f t="shared" ref="K48" si="13">J48/$J$54</f>
        <v>0.16469620967216958</v>
      </c>
      <c r="L48" s="337">
        <f>SUM(L39:L46)</f>
        <v>1553667046.21</v>
      </c>
      <c r="M48" s="338">
        <f t="shared" ref="M48" si="14">L48/$L$54</f>
        <v>0.27395623629173438</v>
      </c>
      <c r="N48" s="337">
        <f>SUM(N39:N46)</f>
        <v>0</v>
      </c>
      <c r="O48" s="339">
        <f>SUM(O39:O46)</f>
        <v>1203</v>
      </c>
      <c r="Q48" s="424"/>
    </row>
    <row r="49" spans="2:17" ht="19.2" hidden="1" x14ac:dyDescent="0.3">
      <c r="B49" s="350"/>
      <c r="C49" s="350"/>
      <c r="D49" s="351"/>
      <c r="E49" s="352"/>
      <c r="F49" s="351"/>
      <c r="G49" s="352"/>
      <c r="H49" s="351"/>
      <c r="I49" s="352"/>
      <c r="J49" s="351"/>
      <c r="K49" s="352"/>
      <c r="L49" s="351"/>
      <c r="M49" s="352"/>
      <c r="N49" s="351"/>
      <c r="O49" s="353"/>
      <c r="Q49" s="424"/>
    </row>
    <row r="50" spans="2:17" ht="19.2" hidden="1" x14ac:dyDescent="0.3">
      <c r="B50" s="350"/>
      <c r="C50" s="350"/>
      <c r="D50" s="351"/>
      <c r="E50" s="352"/>
      <c r="F50" s="351"/>
      <c r="G50" s="352"/>
      <c r="H50" s="351"/>
      <c r="I50" s="352"/>
      <c r="J50" s="351"/>
      <c r="K50" s="352"/>
      <c r="L50" s="351"/>
      <c r="M50" s="352"/>
      <c r="N50" s="351"/>
      <c r="O50" s="353"/>
      <c r="Q50" s="424"/>
    </row>
    <row r="51" spans="2:17" ht="19.2" hidden="1" x14ac:dyDescent="0.3">
      <c r="B51" s="350" t="s">
        <v>184</v>
      </c>
      <c r="C51" s="350"/>
      <c r="D51" s="351">
        <v>0</v>
      </c>
      <c r="E51" s="352">
        <v>0</v>
      </c>
      <c r="F51" s="351">
        <v>0</v>
      </c>
      <c r="G51" s="352">
        <v>0</v>
      </c>
      <c r="H51" s="351">
        <v>0</v>
      </c>
      <c r="I51" s="352">
        <v>0</v>
      </c>
      <c r="J51" s="351">
        <v>0</v>
      </c>
      <c r="K51" s="352">
        <v>0</v>
      </c>
      <c r="L51" s="351">
        <v>0</v>
      </c>
      <c r="M51" s="352">
        <v>0</v>
      </c>
      <c r="N51" s="351">
        <v>0</v>
      </c>
      <c r="O51" s="353">
        <v>0</v>
      </c>
      <c r="Q51" s="424"/>
    </row>
    <row r="52" spans="2:17" ht="19.2" x14ac:dyDescent="0.3">
      <c r="B52" s="350"/>
      <c r="C52" s="350"/>
      <c r="D52" s="351"/>
      <c r="E52" s="352"/>
      <c r="F52" s="351"/>
      <c r="G52" s="352"/>
      <c r="H52" s="351"/>
      <c r="I52" s="352"/>
      <c r="J52" s="351"/>
      <c r="K52" s="352"/>
      <c r="L52" s="351"/>
      <c r="M52" s="352"/>
      <c r="N52" s="351"/>
      <c r="O52" s="353"/>
      <c r="Q52" s="424"/>
    </row>
    <row r="53" spans="2:17" ht="19.2" x14ac:dyDescent="0.3">
      <c r="B53" s="350"/>
      <c r="C53" s="350"/>
      <c r="D53" s="351"/>
      <c r="E53" s="352"/>
      <c r="F53" s="351"/>
      <c r="G53" s="352"/>
      <c r="H53" s="351"/>
      <c r="I53" s="352"/>
      <c r="J53" s="351"/>
      <c r="K53" s="352"/>
      <c r="L53" s="351"/>
      <c r="M53" s="352"/>
      <c r="N53" s="351"/>
      <c r="O53" s="353"/>
      <c r="Q53" s="424"/>
    </row>
    <row r="54" spans="2:17" s="340" customFormat="1" ht="31.8" x14ac:dyDescent="0.3">
      <c r="B54" s="335" t="s">
        <v>185</v>
      </c>
      <c r="C54" s="336"/>
      <c r="D54" s="337">
        <f>D34+D48</f>
        <v>10813211577.52</v>
      </c>
      <c r="E54" s="338">
        <f>E48+E34</f>
        <v>1</v>
      </c>
      <c r="F54" s="337">
        <f>F34+F48</f>
        <v>46114916.420000002</v>
      </c>
      <c r="G54" s="338">
        <f>G48+G34</f>
        <v>1</v>
      </c>
      <c r="H54" s="337">
        <f>H34+H48</f>
        <v>8930396631.5599995</v>
      </c>
      <c r="I54" s="338">
        <f>I48+I34</f>
        <v>1</v>
      </c>
      <c r="J54" s="337">
        <f>J34+J48</f>
        <v>1836700029.5400007</v>
      </c>
      <c r="K54" s="338">
        <f>K48+K34</f>
        <v>1</v>
      </c>
      <c r="L54" s="337">
        <f>L34+L48</f>
        <v>5671223503.5799999</v>
      </c>
      <c r="M54" s="338">
        <f>M48+M34</f>
        <v>1</v>
      </c>
      <c r="N54" s="337">
        <f>N34+N48</f>
        <v>10916623.789999999</v>
      </c>
      <c r="O54" s="339">
        <f>O34+O48</f>
        <v>29838</v>
      </c>
      <c r="Q54" s="424"/>
    </row>
    <row r="55" spans="2:17" ht="15.6" x14ac:dyDescent="0.3">
      <c r="B55" s="354"/>
      <c r="C55" s="354"/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Q55" s="424"/>
    </row>
    <row r="56" spans="2:17" ht="28.2" x14ac:dyDescent="0.3">
      <c r="B56" s="356"/>
      <c r="C56" s="357"/>
      <c r="D56" s="357"/>
      <c r="E56" s="358"/>
      <c r="F56" s="358"/>
      <c r="G56" s="357"/>
      <c r="H56" s="358"/>
      <c r="I56" s="357"/>
      <c r="J56" s="358"/>
      <c r="K56" s="357"/>
      <c r="L56" s="357"/>
      <c r="M56" s="357"/>
      <c r="N56" s="357"/>
      <c r="O56" s="357"/>
      <c r="Q56" s="424"/>
    </row>
    <row r="57" spans="2:17" x14ac:dyDescent="0.3">
      <c r="D57" s="359"/>
      <c r="E57" s="359"/>
      <c r="F57" s="359"/>
      <c r="H57" s="359"/>
      <c r="J57" s="359"/>
      <c r="L57" s="359"/>
    </row>
    <row r="58" spans="2:17" x14ac:dyDescent="0.3">
      <c r="D58" s="359"/>
      <c r="E58" s="359"/>
      <c r="F58" s="359"/>
      <c r="H58" s="359"/>
      <c r="J58" s="359"/>
      <c r="L58" s="359"/>
    </row>
    <row r="59" spans="2:17" ht="15.6" x14ac:dyDescent="0.3">
      <c r="B59" s="354"/>
      <c r="C59" s="354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5"/>
    </row>
    <row r="60" spans="2:17" ht="28.2" x14ac:dyDescent="0.3">
      <c r="B60" s="356"/>
      <c r="C60" s="357"/>
      <c r="D60" s="358"/>
      <c r="E60" s="358"/>
      <c r="F60" s="358"/>
      <c r="G60" s="357"/>
      <c r="H60" s="358"/>
      <c r="I60" s="357"/>
      <c r="J60" s="358"/>
      <c r="K60" s="357"/>
      <c r="L60" s="358"/>
      <c r="M60" s="357"/>
      <c r="N60" s="357"/>
      <c r="O60" s="357"/>
    </row>
    <row r="61" spans="2:17" x14ac:dyDescent="0.3">
      <c r="D61" s="359"/>
      <c r="E61" s="359"/>
      <c r="F61" s="359"/>
      <c r="H61" s="359"/>
      <c r="J61" s="359"/>
      <c r="L61" s="359"/>
    </row>
    <row r="62" spans="2:17" x14ac:dyDescent="0.3">
      <c r="D62" s="359"/>
      <c r="E62" s="359"/>
      <c r="F62" s="359"/>
      <c r="H62" s="359"/>
      <c r="J62" s="359"/>
      <c r="L62" s="359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1340"/>
  <sheetViews>
    <sheetView showGridLines="0" topLeftCell="A1306" zoomScale="55" zoomScaleNormal="55" workbookViewId="0">
      <selection activeCell="K50" sqref="K50"/>
    </sheetView>
  </sheetViews>
  <sheetFormatPr baseColWidth="10" defaultColWidth="11.44140625" defaultRowHeight="17.399999999999999" x14ac:dyDescent="0.3"/>
  <cols>
    <col min="1" max="1" width="104.33203125" style="242" customWidth="1"/>
    <col min="2" max="2" width="17.6640625" style="242" customWidth="1"/>
    <col min="3" max="3" width="16" style="243" customWidth="1"/>
    <col min="4" max="4" width="15.6640625" style="243" customWidth="1"/>
    <col min="5" max="5" width="15.6640625" style="242" customWidth="1"/>
    <col min="6" max="6" width="15.6640625" style="243" customWidth="1"/>
    <col min="7" max="7" width="14.5546875" style="243" customWidth="1"/>
    <col min="8" max="8" width="11" style="399" customWidth="1"/>
    <col min="9" max="9" width="25.44140625" style="242" customWidth="1"/>
    <col min="10" max="10" width="26.6640625" style="242" customWidth="1"/>
    <col min="11" max="11" width="25.88671875" style="242" customWidth="1"/>
    <col min="12" max="12" width="12.109375" style="303" customWidth="1"/>
    <col min="13" max="13" width="16" style="242" bestFit="1" customWidth="1"/>
    <col min="14" max="14" width="19.33203125" style="242" bestFit="1" customWidth="1"/>
    <col min="15" max="16384" width="11.44140625" style="242"/>
  </cols>
  <sheetData>
    <row r="1" spans="1:12" s="237" customFormat="1" ht="96" customHeight="1" x14ac:dyDescent="0.3">
      <c r="A1" s="449" t="s">
        <v>530</v>
      </c>
      <c r="B1" s="450"/>
      <c r="C1" s="450"/>
      <c r="D1" s="450"/>
      <c r="E1" s="450"/>
      <c r="F1" s="450"/>
      <c r="G1" s="291"/>
      <c r="H1" s="291"/>
      <c r="I1" s="204"/>
      <c r="J1" s="204"/>
      <c r="K1" s="205"/>
      <c r="L1" s="308"/>
    </row>
    <row r="2" spans="1:12" s="237" customFormat="1" ht="16.95" customHeight="1" x14ac:dyDescent="0.3">
      <c r="A2" s="401"/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3"/>
    </row>
    <row r="3" spans="1:12" s="237" customFormat="1" ht="24" customHeight="1" x14ac:dyDescent="0.3">
      <c r="A3" s="457" t="s">
        <v>11</v>
      </c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9"/>
    </row>
    <row r="4" spans="1:12" s="237" customFormat="1" ht="31.8" x14ac:dyDescent="0.3">
      <c r="A4" s="404" t="s">
        <v>79</v>
      </c>
      <c r="B4" s="405"/>
      <c r="C4" s="406"/>
      <c r="D4" s="406"/>
      <c r="E4" s="405"/>
      <c r="F4" s="406"/>
      <c r="G4" s="406"/>
      <c r="H4" s="406"/>
      <c r="I4" s="405"/>
      <c r="J4" s="405"/>
      <c r="K4" s="405"/>
      <c r="L4" s="407"/>
    </row>
    <row r="5" spans="1:12" s="237" customFormat="1" ht="31.2" customHeight="1" x14ac:dyDescent="0.3">
      <c r="A5" s="208" t="s">
        <v>80</v>
      </c>
      <c r="B5" s="149" t="s">
        <v>81</v>
      </c>
      <c r="C5" s="149" t="s">
        <v>82</v>
      </c>
      <c r="D5" s="149" t="s">
        <v>83</v>
      </c>
      <c r="E5" s="149" t="s">
        <v>84</v>
      </c>
      <c r="F5" s="149" t="s">
        <v>85</v>
      </c>
      <c r="G5" s="149" t="s">
        <v>86</v>
      </c>
      <c r="H5" s="149"/>
      <c r="I5" s="149" t="s">
        <v>87</v>
      </c>
      <c r="J5" s="149" t="s">
        <v>88</v>
      </c>
      <c r="K5" s="149" t="s">
        <v>89</v>
      </c>
      <c r="L5" s="310" t="s">
        <v>90</v>
      </c>
    </row>
    <row r="6" spans="1:12" s="241" customFormat="1" ht="20.399999999999999" x14ac:dyDescent="0.3">
      <c r="A6" s="238" t="s">
        <v>91</v>
      </c>
      <c r="B6" s="239"/>
      <c r="C6" s="240"/>
      <c r="D6" s="240"/>
      <c r="E6" s="239"/>
      <c r="F6" s="240"/>
      <c r="G6" s="240"/>
      <c r="H6" s="240"/>
      <c r="I6" s="239"/>
      <c r="J6" s="239"/>
      <c r="K6" s="239"/>
      <c r="L6" s="311"/>
    </row>
    <row r="7" spans="1:12" ht="20.399999999999999" x14ac:dyDescent="0.3">
      <c r="A7" s="244" t="s">
        <v>193</v>
      </c>
      <c r="B7" s="245">
        <v>1</v>
      </c>
      <c r="C7" s="246">
        <v>1.5</v>
      </c>
      <c r="D7" s="246">
        <v>1.4</v>
      </c>
      <c r="E7" s="245">
        <v>1.4</v>
      </c>
      <c r="F7" s="246">
        <v>1.5</v>
      </c>
      <c r="G7" s="246">
        <f>K7/I7</f>
        <v>1.4565302646557887</v>
      </c>
      <c r="H7" s="394"/>
      <c r="I7" s="247">
        <v>113317</v>
      </c>
      <c r="J7" s="248">
        <v>113317</v>
      </c>
      <c r="K7" s="248">
        <v>165049.64000000001</v>
      </c>
      <c r="L7" s="312">
        <v>9</v>
      </c>
    </row>
    <row r="8" spans="1:12" ht="20.399999999999999" x14ac:dyDescent="0.3">
      <c r="A8" s="244" t="s">
        <v>314</v>
      </c>
      <c r="B8" s="245">
        <v>1</v>
      </c>
      <c r="C8" s="246">
        <v>50</v>
      </c>
      <c r="D8" s="246">
        <v>50</v>
      </c>
      <c r="E8" s="245">
        <v>50</v>
      </c>
      <c r="F8" s="246">
        <v>50</v>
      </c>
      <c r="G8" s="246">
        <f t="shared" ref="G8:G15" si="0">K8/I8</f>
        <v>50</v>
      </c>
      <c r="H8" s="394"/>
      <c r="I8" s="247">
        <v>1141</v>
      </c>
      <c r="J8" s="248">
        <v>1141</v>
      </c>
      <c r="K8" s="248">
        <v>57050</v>
      </c>
      <c r="L8" s="312">
        <v>3</v>
      </c>
    </row>
    <row r="9" spans="1:12" ht="20.399999999999999" x14ac:dyDescent="0.3">
      <c r="A9" s="244" t="s">
        <v>1030</v>
      </c>
      <c r="B9" s="245">
        <v>1000</v>
      </c>
      <c r="C9" s="246">
        <v>515.63</v>
      </c>
      <c r="D9" s="246">
        <v>500</v>
      </c>
      <c r="E9" s="246">
        <v>515.63</v>
      </c>
      <c r="F9" s="246">
        <v>500</v>
      </c>
      <c r="G9" s="246">
        <f t="shared" si="0"/>
        <v>507.815</v>
      </c>
      <c r="H9" s="394"/>
      <c r="I9" s="247">
        <v>600</v>
      </c>
      <c r="J9" s="248">
        <v>600000</v>
      </c>
      <c r="K9" s="248">
        <v>304689</v>
      </c>
      <c r="L9" s="312">
        <v>2</v>
      </c>
    </row>
    <row r="10" spans="1:12" ht="20.399999999999999" x14ac:dyDescent="0.3">
      <c r="A10" s="244" t="s">
        <v>251</v>
      </c>
      <c r="B10" s="245">
        <v>1</v>
      </c>
      <c r="C10" s="246">
        <v>54</v>
      </c>
      <c r="D10" s="246">
        <v>54</v>
      </c>
      <c r="E10" s="245">
        <v>54</v>
      </c>
      <c r="F10" s="246">
        <v>54</v>
      </c>
      <c r="G10" s="246">
        <f t="shared" si="0"/>
        <v>54</v>
      </c>
      <c r="H10" s="394"/>
      <c r="I10" s="247">
        <v>74</v>
      </c>
      <c r="J10" s="248">
        <v>74</v>
      </c>
      <c r="K10" s="248">
        <v>3996</v>
      </c>
      <c r="L10" s="312">
        <v>1</v>
      </c>
    </row>
    <row r="11" spans="1:12" ht="20.399999999999999" x14ac:dyDescent="0.3">
      <c r="A11" s="244" t="s">
        <v>1027</v>
      </c>
      <c r="B11" s="245">
        <v>1</v>
      </c>
      <c r="C11" s="246">
        <v>1.6600000000000001</v>
      </c>
      <c r="D11" s="246">
        <v>1.6600000000000001</v>
      </c>
      <c r="E11" s="245">
        <v>1.6600000000000001</v>
      </c>
      <c r="F11" s="246">
        <v>1.6600000000000001</v>
      </c>
      <c r="G11" s="246">
        <f t="shared" si="0"/>
        <v>1.6600000000000001</v>
      </c>
      <c r="H11" s="394"/>
      <c r="I11" s="247">
        <v>8294</v>
      </c>
      <c r="J11" s="248">
        <v>8294</v>
      </c>
      <c r="K11" s="248">
        <v>13768.04</v>
      </c>
      <c r="L11" s="312">
        <v>2</v>
      </c>
    </row>
    <row r="12" spans="1:12" ht="20.399999999999999" x14ac:dyDescent="0.3">
      <c r="A12" s="244" t="s">
        <v>237</v>
      </c>
      <c r="B12" s="245">
        <v>1</v>
      </c>
      <c r="C12" s="246">
        <v>1.88</v>
      </c>
      <c r="D12" s="246">
        <v>1.85</v>
      </c>
      <c r="E12" s="245">
        <v>1.86</v>
      </c>
      <c r="F12" s="246">
        <v>1.88</v>
      </c>
      <c r="G12" s="246">
        <f t="shared" si="0"/>
        <v>1.8650675202560769</v>
      </c>
      <c r="H12" s="394"/>
      <c r="I12" s="247">
        <v>79976</v>
      </c>
      <c r="J12" s="248">
        <v>79976</v>
      </c>
      <c r="K12" s="248">
        <v>149160.64000000001</v>
      </c>
      <c r="L12" s="312">
        <v>17</v>
      </c>
    </row>
    <row r="13" spans="1:12" ht="20.399999999999999" x14ac:dyDescent="0.3">
      <c r="A13" s="244" t="s">
        <v>1028</v>
      </c>
      <c r="B13" s="245">
        <v>1</v>
      </c>
      <c r="C13" s="246">
        <v>2.4300000000000002</v>
      </c>
      <c r="D13" s="246">
        <v>2.4300000000000002</v>
      </c>
      <c r="E13" s="245">
        <v>2.4300000000000002</v>
      </c>
      <c r="F13" s="246">
        <v>2.4300000000000002</v>
      </c>
      <c r="G13" s="246">
        <f t="shared" si="0"/>
        <v>2.4300000000000002</v>
      </c>
      <c r="H13" s="394"/>
      <c r="I13" s="247">
        <v>50000</v>
      </c>
      <c r="J13" s="248">
        <v>50000</v>
      </c>
      <c r="K13" s="248">
        <v>121500</v>
      </c>
      <c r="L13" s="312">
        <v>1</v>
      </c>
    </row>
    <row r="14" spans="1:12" ht="20.399999999999999" x14ac:dyDescent="0.3">
      <c r="A14" s="244" t="s">
        <v>238</v>
      </c>
      <c r="B14" s="245">
        <v>1</v>
      </c>
      <c r="C14" s="246">
        <v>2.6999999999999997</v>
      </c>
      <c r="D14" s="246">
        <v>2.6999999999999997</v>
      </c>
      <c r="E14" s="245">
        <v>2.6999999999999997</v>
      </c>
      <c r="F14" s="246">
        <v>2.6999999999999997</v>
      </c>
      <c r="G14" s="246">
        <f t="shared" si="0"/>
        <v>2.6999999999999997</v>
      </c>
      <c r="H14" s="394"/>
      <c r="I14" s="247">
        <v>11178</v>
      </c>
      <c r="J14" s="248">
        <v>11178</v>
      </c>
      <c r="K14" s="248">
        <v>30180.6</v>
      </c>
      <c r="L14" s="312">
        <v>4</v>
      </c>
    </row>
    <row r="15" spans="1:12" ht="20.399999999999999" x14ac:dyDescent="0.3">
      <c r="A15" s="244" t="s">
        <v>1029</v>
      </c>
      <c r="B15" s="245">
        <v>1</v>
      </c>
      <c r="C15" s="246">
        <v>0.6</v>
      </c>
      <c r="D15" s="246">
        <v>0.6</v>
      </c>
      <c r="E15" s="245">
        <v>0.6</v>
      </c>
      <c r="F15" s="246">
        <v>0.6</v>
      </c>
      <c r="G15" s="246">
        <f t="shared" si="0"/>
        <v>0.6</v>
      </c>
      <c r="H15" s="394"/>
      <c r="I15" s="247">
        <v>47939</v>
      </c>
      <c r="J15" s="248">
        <v>47939</v>
      </c>
      <c r="K15" s="248">
        <v>28763.4</v>
      </c>
      <c r="L15" s="312">
        <v>1</v>
      </c>
    </row>
    <row r="16" spans="1:12" s="241" customFormat="1" ht="20.399999999999999" x14ac:dyDescent="0.3">
      <c r="A16" s="238" t="s">
        <v>518</v>
      </c>
      <c r="B16" s="239"/>
      <c r="C16" s="240"/>
      <c r="D16" s="240"/>
      <c r="E16" s="239"/>
      <c r="F16" s="240"/>
      <c r="G16" s="240"/>
      <c r="H16" s="240"/>
      <c r="I16" s="239"/>
      <c r="J16" s="239"/>
      <c r="K16" s="239"/>
      <c r="L16" s="311"/>
    </row>
    <row r="17" spans="1:12" ht="20.399999999999999" x14ac:dyDescent="0.3">
      <c r="A17" s="244" t="s">
        <v>1027</v>
      </c>
      <c r="B17" s="245">
        <v>2500</v>
      </c>
      <c r="C17" s="246">
        <v>3400</v>
      </c>
      <c r="D17" s="246">
        <v>3400</v>
      </c>
      <c r="E17" s="245">
        <v>3400</v>
      </c>
      <c r="F17" s="246">
        <v>3400</v>
      </c>
      <c r="G17" s="246">
        <v>3400</v>
      </c>
      <c r="H17" s="394"/>
      <c r="I17" s="247">
        <v>1</v>
      </c>
      <c r="J17" s="248">
        <v>2500</v>
      </c>
      <c r="K17" s="248">
        <v>3400</v>
      </c>
      <c r="L17" s="312">
        <v>1</v>
      </c>
    </row>
    <row r="18" spans="1:12" ht="20.399999999999999" x14ac:dyDescent="0.3">
      <c r="A18" s="249" t="s">
        <v>92</v>
      </c>
      <c r="B18" s="250"/>
      <c r="C18" s="251"/>
      <c r="D18" s="251"/>
      <c r="E18" s="250"/>
      <c r="F18" s="251"/>
      <c r="G18" s="251"/>
      <c r="H18" s="395"/>
      <c r="I18" s="252">
        <f>SUM(I7:I17)</f>
        <v>312520</v>
      </c>
      <c r="J18" s="253">
        <f>SUM(J7:J17)</f>
        <v>914419</v>
      </c>
      <c r="K18" s="253">
        <f>SUM(K7:K17)</f>
        <v>877557.32000000007</v>
      </c>
      <c r="L18" s="254">
        <f>SUM(L7:L17)</f>
        <v>41</v>
      </c>
    </row>
    <row r="19" spans="1:12" s="241" customFormat="1" ht="19.2" x14ac:dyDescent="0.3">
      <c r="A19" s="255" t="s">
        <v>93</v>
      </c>
      <c r="B19" s="256"/>
      <c r="C19" s="257"/>
      <c r="D19" s="257"/>
      <c r="E19" s="256"/>
      <c r="F19" s="257"/>
      <c r="G19" s="257"/>
      <c r="H19" s="257"/>
      <c r="I19" s="256"/>
      <c r="J19" s="258"/>
      <c r="K19" s="258"/>
      <c r="L19" s="313"/>
    </row>
    <row r="20" spans="1:12" s="241" customFormat="1" ht="19.2" x14ac:dyDescent="0.3">
      <c r="A20" s="255" t="s">
        <v>94</v>
      </c>
      <c r="B20" s="256"/>
      <c r="C20" s="257"/>
      <c r="D20" s="257"/>
      <c r="E20" s="256"/>
      <c r="F20" s="257"/>
      <c r="G20" s="257"/>
      <c r="H20" s="257"/>
      <c r="I20" s="256"/>
      <c r="J20" s="258"/>
      <c r="K20" s="258"/>
      <c r="L20" s="313"/>
    </row>
    <row r="21" spans="1:12" s="237" customFormat="1" ht="6" customHeight="1" x14ac:dyDescent="0.3">
      <c r="A21" s="423"/>
      <c r="B21" s="242"/>
      <c r="C21" s="243"/>
      <c r="D21" s="243"/>
      <c r="E21" s="242"/>
      <c r="F21" s="243"/>
      <c r="G21" s="243"/>
      <c r="H21" s="243"/>
      <c r="I21" s="242"/>
      <c r="J21" s="259"/>
      <c r="K21" s="259"/>
      <c r="L21" s="303"/>
    </row>
    <row r="22" spans="1:12" s="260" customFormat="1" ht="27.6" customHeight="1" x14ac:dyDescent="0.3">
      <c r="A22" s="208" t="s">
        <v>80</v>
      </c>
      <c r="B22" s="149" t="s">
        <v>81</v>
      </c>
      <c r="C22" s="149" t="s">
        <v>82</v>
      </c>
      <c r="D22" s="149" t="s">
        <v>95</v>
      </c>
      <c r="E22" s="149" t="s">
        <v>84</v>
      </c>
      <c r="F22" s="149" t="s">
        <v>96</v>
      </c>
      <c r="G22" s="149" t="s">
        <v>86</v>
      </c>
      <c r="H22" s="149"/>
      <c r="I22" s="149" t="s">
        <v>87</v>
      </c>
      <c r="J22" s="149" t="s">
        <v>88</v>
      </c>
      <c r="K22" s="149" t="s">
        <v>89</v>
      </c>
      <c r="L22" s="310" t="s">
        <v>90</v>
      </c>
    </row>
    <row r="23" spans="1:12" s="265" customFormat="1" ht="20.399999999999999" x14ac:dyDescent="0.3">
      <c r="A23" s="261" t="s">
        <v>97</v>
      </c>
      <c r="B23" s="262"/>
      <c r="C23" s="263"/>
      <c r="D23" s="263"/>
      <c r="E23" s="262"/>
      <c r="F23" s="263"/>
      <c r="G23" s="263"/>
      <c r="H23" s="263"/>
      <c r="I23" s="262"/>
      <c r="J23" s="264"/>
      <c r="K23" s="264"/>
      <c r="L23" s="314"/>
    </row>
    <row r="24" spans="1:12" ht="20.399999999999999" x14ac:dyDescent="0.3">
      <c r="A24" s="244" t="s">
        <v>209</v>
      </c>
      <c r="B24" s="245">
        <v>1</v>
      </c>
      <c r="C24" s="246">
        <v>1.17</v>
      </c>
      <c r="D24" s="246">
        <v>1.1299999999999999</v>
      </c>
      <c r="E24" s="245">
        <v>1.1299999999999999</v>
      </c>
      <c r="F24" s="246">
        <v>1.17</v>
      </c>
      <c r="G24" s="246">
        <f>K24/I24</f>
        <v>1.1379999999999999</v>
      </c>
      <c r="H24" s="394"/>
      <c r="I24" s="247">
        <v>2500</v>
      </c>
      <c r="J24" s="248">
        <v>2500</v>
      </c>
      <c r="K24" s="248">
        <v>2845</v>
      </c>
      <c r="L24" s="312">
        <v>2</v>
      </c>
    </row>
    <row r="25" spans="1:12" ht="20.399999999999999" x14ac:dyDescent="0.3">
      <c r="A25" s="244" t="s">
        <v>193</v>
      </c>
      <c r="B25" s="245">
        <v>1</v>
      </c>
      <c r="C25" s="246">
        <v>1.51</v>
      </c>
      <c r="D25" s="246">
        <v>1.38</v>
      </c>
      <c r="E25" s="245">
        <v>1.38</v>
      </c>
      <c r="F25" s="246">
        <v>1.51</v>
      </c>
      <c r="G25" s="246">
        <f t="shared" ref="G25:G33" si="1">K25/I25</f>
        <v>1.4197894736842105</v>
      </c>
      <c r="H25" s="394"/>
      <c r="I25" s="247">
        <v>8835</v>
      </c>
      <c r="J25" s="248">
        <v>8835</v>
      </c>
      <c r="K25" s="248">
        <v>12543.84</v>
      </c>
      <c r="L25" s="312">
        <v>9</v>
      </c>
    </row>
    <row r="26" spans="1:12" ht="20.399999999999999" x14ac:dyDescent="0.3">
      <c r="A26" s="244" t="s">
        <v>211</v>
      </c>
      <c r="B26" s="245">
        <v>100</v>
      </c>
      <c r="C26" s="246">
        <v>83</v>
      </c>
      <c r="D26" s="246">
        <v>83</v>
      </c>
      <c r="E26" s="245">
        <v>83</v>
      </c>
      <c r="F26" s="246">
        <v>83</v>
      </c>
      <c r="G26" s="246">
        <f t="shared" si="1"/>
        <v>83</v>
      </c>
      <c r="H26" s="394"/>
      <c r="I26" s="247">
        <v>23</v>
      </c>
      <c r="J26" s="248">
        <v>2300</v>
      </c>
      <c r="K26" s="248">
        <v>1909</v>
      </c>
      <c r="L26" s="312">
        <v>1</v>
      </c>
    </row>
    <row r="27" spans="1:12" ht="20.399999999999999" x14ac:dyDescent="0.3">
      <c r="A27" s="244" t="s">
        <v>314</v>
      </c>
      <c r="B27" s="245">
        <v>1</v>
      </c>
      <c r="C27" s="246">
        <v>50</v>
      </c>
      <c r="D27" s="246">
        <v>50</v>
      </c>
      <c r="E27" s="245">
        <v>50</v>
      </c>
      <c r="F27" s="246">
        <v>50</v>
      </c>
      <c r="G27" s="246">
        <f t="shared" si="1"/>
        <v>50</v>
      </c>
      <c r="H27" s="394"/>
      <c r="I27" s="247">
        <v>56</v>
      </c>
      <c r="J27" s="248">
        <v>56</v>
      </c>
      <c r="K27" s="248">
        <v>2800</v>
      </c>
      <c r="L27" s="312">
        <v>1</v>
      </c>
    </row>
    <row r="28" spans="1:12" ht="20.399999999999999" x14ac:dyDescent="0.3">
      <c r="A28" s="244" t="s">
        <v>251</v>
      </c>
      <c r="B28" s="245">
        <v>1</v>
      </c>
      <c r="C28" s="246">
        <v>57</v>
      </c>
      <c r="D28" s="246">
        <v>56</v>
      </c>
      <c r="E28" s="245">
        <v>56</v>
      </c>
      <c r="F28" s="246">
        <v>56</v>
      </c>
      <c r="G28" s="246">
        <f t="shared" si="1"/>
        <v>56.684931506849317</v>
      </c>
      <c r="H28" s="394"/>
      <c r="I28" s="247">
        <v>73</v>
      </c>
      <c r="J28" s="248">
        <v>73</v>
      </c>
      <c r="K28" s="248">
        <v>4138</v>
      </c>
      <c r="L28" s="312">
        <v>3</v>
      </c>
    </row>
    <row r="29" spans="1:12" ht="20.399999999999999" x14ac:dyDescent="0.3">
      <c r="A29" s="244" t="s">
        <v>1027</v>
      </c>
      <c r="B29" s="245">
        <v>1</v>
      </c>
      <c r="C29" s="246">
        <v>1.66</v>
      </c>
      <c r="D29" s="246">
        <v>1.66</v>
      </c>
      <c r="E29" s="245">
        <v>1.66</v>
      </c>
      <c r="F29" s="246">
        <v>1.66</v>
      </c>
      <c r="G29" s="246">
        <f t="shared" si="1"/>
        <v>1.66</v>
      </c>
      <c r="H29" s="394"/>
      <c r="I29" s="247">
        <v>1482</v>
      </c>
      <c r="J29" s="248">
        <v>1482</v>
      </c>
      <c r="K29" s="248">
        <v>2460.12</v>
      </c>
      <c r="L29" s="312">
        <v>1</v>
      </c>
    </row>
    <row r="30" spans="1:12" ht="20.399999999999999" x14ac:dyDescent="0.3">
      <c r="A30" s="244" t="s">
        <v>237</v>
      </c>
      <c r="B30" s="245">
        <v>1</v>
      </c>
      <c r="C30" s="246">
        <v>1.88</v>
      </c>
      <c r="D30" s="246">
        <v>1.85</v>
      </c>
      <c r="E30" s="245">
        <v>1.86</v>
      </c>
      <c r="F30" s="246">
        <v>1.88</v>
      </c>
      <c r="G30" s="246">
        <f t="shared" si="1"/>
        <v>1.8688167466336483</v>
      </c>
      <c r="H30" s="394"/>
      <c r="I30" s="247">
        <v>12922</v>
      </c>
      <c r="J30" s="248">
        <v>12922</v>
      </c>
      <c r="K30" s="248">
        <v>24148.850000000002</v>
      </c>
      <c r="L30" s="312">
        <v>27</v>
      </c>
    </row>
    <row r="31" spans="1:12" ht="20.399999999999999" x14ac:dyDescent="0.3">
      <c r="A31" s="244" t="s">
        <v>519</v>
      </c>
      <c r="B31" s="245">
        <v>3</v>
      </c>
      <c r="C31" s="246">
        <v>42</v>
      </c>
      <c r="D31" s="246">
        <v>42</v>
      </c>
      <c r="E31" s="245">
        <v>42</v>
      </c>
      <c r="F31" s="246">
        <v>42</v>
      </c>
      <c r="G31" s="246">
        <f t="shared" si="1"/>
        <v>42</v>
      </c>
      <c r="H31" s="394"/>
      <c r="I31" s="247">
        <v>105</v>
      </c>
      <c r="J31" s="248">
        <v>315</v>
      </c>
      <c r="K31" s="248">
        <v>4410</v>
      </c>
      <c r="L31" s="312">
        <v>2</v>
      </c>
    </row>
    <row r="32" spans="1:12" ht="20.399999999999999" x14ac:dyDescent="0.3">
      <c r="A32" s="244" t="s">
        <v>238</v>
      </c>
      <c r="B32" s="245">
        <v>1</v>
      </c>
      <c r="C32" s="246">
        <v>2.71</v>
      </c>
      <c r="D32" s="246">
        <v>2.71</v>
      </c>
      <c r="E32" s="246">
        <v>2.71</v>
      </c>
      <c r="F32" s="246">
        <v>2.71</v>
      </c>
      <c r="G32" s="246">
        <f t="shared" si="1"/>
        <v>2.71</v>
      </c>
      <c r="H32" s="394"/>
      <c r="I32" s="247">
        <v>1671</v>
      </c>
      <c r="J32" s="248">
        <v>1671</v>
      </c>
      <c r="K32" s="248">
        <v>4528.41</v>
      </c>
      <c r="L32" s="312">
        <v>2</v>
      </c>
    </row>
    <row r="33" spans="1:14" ht="20.399999999999999" x14ac:dyDescent="0.3">
      <c r="A33" s="244" t="s">
        <v>226</v>
      </c>
      <c r="B33" s="245">
        <v>1</v>
      </c>
      <c r="C33" s="246">
        <v>7.6999999999999993</v>
      </c>
      <c r="D33" s="246">
        <v>7.6999999999999993</v>
      </c>
      <c r="E33" s="245">
        <v>7.6999999999999993</v>
      </c>
      <c r="F33" s="246">
        <v>7.6999999999999993</v>
      </c>
      <c r="G33" s="246">
        <f t="shared" si="1"/>
        <v>7.6999999999999993</v>
      </c>
      <c r="H33" s="394"/>
      <c r="I33" s="247">
        <v>63</v>
      </c>
      <c r="J33" s="248">
        <v>63</v>
      </c>
      <c r="K33" s="248">
        <v>485.09999999999997</v>
      </c>
      <c r="L33" s="312">
        <v>13</v>
      </c>
    </row>
    <row r="34" spans="1:14" ht="20.399999999999999" x14ac:dyDescent="0.3">
      <c r="A34" s="249" t="s">
        <v>98</v>
      </c>
      <c r="B34" s="250"/>
      <c r="C34" s="251"/>
      <c r="D34" s="251"/>
      <c r="E34" s="250"/>
      <c r="F34" s="251"/>
      <c r="G34" s="251"/>
      <c r="H34" s="395"/>
      <c r="I34" s="252">
        <f>SUM(I24:I33)</f>
        <v>27730</v>
      </c>
      <c r="J34" s="253">
        <f>SUM(J24:J33)</f>
        <v>30217</v>
      </c>
      <c r="K34" s="253">
        <f>SUM(K24:K33)</f>
        <v>60268.32</v>
      </c>
      <c r="L34" s="254">
        <f>SUM(L24:L33)</f>
        <v>61</v>
      </c>
    </row>
    <row r="35" spans="1:14" s="266" customFormat="1" ht="19.2" x14ac:dyDescent="0.3">
      <c r="A35" s="255" t="s">
        <v>99</v>
      </c>
      <c r="B35" s="256"/>
      <c r="C35" s="257"/>
      <c r="D35" s="257"/>
      <c r="E35" s="256"/>
      <c r="F35" s="257"/>
      <c r="G35" s="257"/>
      <c r="H35" s="257"/>
      <c r="I35" s="256"/>
      <c r="J35" s="258"/>
      <c r="K35" s="258"/>
      <c r="L35" s="313"/>
    </row>
    <row r="36" spans="1:14" s="266" customFormat="1" ht="19.2" x14ac:dyDescent="0.3">
      <c r="A36" s="255" t="s">
        <v>100</v>
      </c>
      <c r="B36" s="256"/>
      <c r="C36" s="257"/>
      <c r="D36" s="257"/>
      <c r="E36" s="256"/>
      <c r="F36" s="257"/>
      <c r="G36" s="257"/>
      <c r="H36" s="257"/>
      <c r="I36" s="256"/>
      <c r="J36" s="258"/>
      <c r="K36" s="258"/>
      <c r="L36" s="313"/>
    </row>
    <row r="37" spans="1:14" ht="24.6" x14ac:dyDescent="0.3">
      <c r="A37" s="267" t="s">
        <v>101</v>
      </c>
      <c r="B37" s="268"/>
      <c r="C37" s="269"/>
      <c r="D37" s="269"/>
      <c r="E37" s="268"/>
      <c r="F37" s="269"/>
      <c r="G37" s="269"/>
      <c r="H37" s="396"/>
      <c r="I37" s="270">
        <f>I18+I34</f>
        <v>340250</v>
      </c>
      <c r="J37" s="271">
        <f>J18+J34</f>
        <v>944636</v>
      </c>
      <c r="K37" s="271">
        <f>K18+K34</f>
        <v>937825.64</v>
      </c>
      <c r="L37" s="272">
        <f>L18+L34</f>
        <v>102</v>
      </c>
    </row>
    <row r="38" spans="1:14" ht="7.5" customHeight="1" x14ac:dyDescent="0.3">
      <c r="A38" s="273"/>
      <c r="B38" s="274"/>
      <c r="C38" s="275"/>
      <c r="D38" s="275"/>
      <c r="E38" s="274"/>
      <c r="F38" s="275"/>
      <c r="G38" s="275"/>
      <c r="H38" s="275"/>
      <c r="I38" s="276"/>
      <c r="J38" s="277"/>
      <c r="K38" s="277"/>
      <c r="L38" s="278"/>
    </row>
    <row r="39" spans="1:14" s="237" customFormat="1" ht="34.799999999999997" customHeight="1" x14ac:dyDescent="0.3">
      <c r="A39" s="206" t="s">
        <v>1023</v>
      </c>
      <c r="B39" s="207"/>
      <c r="C39" s="236"/>
      <c r="D39" s="236"/>
      <c r="E39" s="207"/>
      <c r="F39" s="236"/>
      <c r="G39" s="236"/>
      <c r="H39" s="236"/>
      <c r="I39" s="207"/>
      <c r="J39" s="207"/>
      <c r="K39" s="207"/>
      <c r="L39" s="309"/>
    </row>
    <row r="40" spans="1:14" s="237" customFormat="1" ht="42" customHeight="1" x14ac:dyDescent="0.3">
      <c r="A40" s="208" t="s">
        <v>80</v>
      </c>
      <c r="B40" s="149" t="s">
        <v>81</v>
      </c>
      <c r="C40" s="149" t="s">
        <v>82</v>
      </c>
      <c r="D40" s="149" t="s">
        <v>95</v>
      </c>
      <c r="E40" s="149" t="s">
        <v>84</v>
      </c>
      <c r="F40" s="149" t="s">
        <v>96</v>
      </c>
      <c r="G40" s="149" t="s">
        <v>86</v>
      </c>
      <c r="H40" s="149"/>
      <c r="I40" s="149" t="s">
        <v>87</v>
      </c>
      <c r="J40" s="149" t="s">
        <v>88</v>
      </c>
      <c r="K40" s="149" t="s">
        <v>89</v>
      </c>
      <c r="L40" s="310" t="s">
        <v>90</v>
      </c>
    </row>
    <row r="41" spans="1:14" ht="20.399999999999999" x14ac:dyDescent="0.3">
      <c r="A41" s="244" t="s">
        <v>1024</v>
      </c>
      <c r="B41" s="245">
        <v>100</v>
      </c>
      <c r="C41" s="245">
        <v>98</v>
      </c>
      <c r="D41" s="245">
        <v>98</v>
      </c>
      <c r="E41" s="245">
        <v>98</v>
      </c>
      <c r="F41" s="245">
        <v>98</v>
      </c>
      <c r="G41" s="245">
        <v>98</v>
      </c>
      <c r="H41" s="394"/>
      <c r="I41" s="247">
        <v>20</v>
      </c>
      <c r="J41" s="248">
        <v>2000</v>
      </c>
      <c r="K41" s="248">
        <f>F41*I41</f>
        <v>1960</v>
      </c>
      <c r="L41" s="312">
        <v>20</v>
      </c>
      <c r="N41" s="292"/>
    </row>
    <row r="42" spans="1:14" ht="20.399999999999999" x14ac:dyDescent="0.3">
      <c r="A42" s="244" t="s">
        <v>515</v>
      </c>
      <c r="B42" s="245">
        <v>5000</v>
      </c>
      <c r="C42" s="245">
        <v>3600</v>
      </c>
      <c r="D42" s="245">
        <v>3000</v>
      </c>
      <c r="E42" s="245">
        <v>3600</v>
      </c>
      <c r="F42" s="245">
        <v>3000</v>
      </c>
      <c r="G42" s="245">
        <f>K42/I42</f>
        <v>3300</v>
      </c>
      <c r="H42" s="394"/>
      <c r="I42" s="247">
        <v>4</v>
      </c>
      <c r="J42" s="248">
        <v>20000</v>
      </c>
      <c r="K42" s="248">
        <v>13200</v>
      </c>
      <c r="L42" s="312">
        <v>3</v>
      </c>
      <c r="N42" s="292"/>
    </row>
    <row r="43" spans="1:14" ht="20.399999999999999" x14ac:dyDescent="0.3">
      <c r="A43" s="244" t="s">
        <v>516</v>
      </c>
      <c r="B43" s="245">
        <v>4600</v>
      </c>
      <c r="C43" s="245">
        <v>3500</v>
      </c>
      <c r="D43" s="245">
        <v>3500</v>
      </c>
      <c r="E43" s="245">
        <v>3500</v>
      </c>
      <c r="F43" s="245">
        <v>3500</v>
      </c>
      <c r="G43" s="245">
        <v>3500</v>
      </c>
      <c r="H43" s="394"/>
      <c r="I43" s="247">
        <v>1</v>
      </c>
      <c r="J43" s="248">
        <v>4600</v>
      </c>
      <c r="K43" s="248">
        <f>F43*I43</f>
        <v>3500</v>
      </c>
      <c r="L43" s="312">
        <v>1</v>
      </c>
      <c r="N43" s="292"/>
    </row>
    <row r="44" spans="1:14" ht="20.399999999999999" x14ac:dyDescent="0.3">
      <c r="A44" s="244" t="s">
        <v>313</v>
      </c>
      <c r="B44" s="245">
        <v>6000</v>
      </c>
      <c r="C44" s="245">
        <v>7999</v>
      </c>
      <c r="D44" s="245">
        <v>7800</v>
      </c>
      <c r="E44" s="245">
        <v>7999</v>
      </c>
      <c r="F44" s="245">
        <v>7800</v>
      </c>
      <c r="G44" s="245">
        <f>K44/I44</f>
        <v>7849.75</v>
      </c>
      <c r="H44" s="394"/>
      <c r="I44" s="247">
        <v>4</v>
      </c>
      <c r="J44" s="248">
        <v>24000</v>
      </c>
      <c r="K44" s="248">
        <v>31399</v>
      </c>
      <c r="L44" s="312">
        <v>2</v>
      </c>
      <c r="N44" s="292"/>
    </row>
    <row r="45" spans="1:14" ht="20.399999999999999" x14ac:dyDescent="0.3">
      <c r="A45" s="244" t="s">
        <v>277</v>
      </c>
      <c r="B45" s="245">
        <v>100</v>
      </c>
      <c r="C45" s="245">
        <v>100</v>
      </c>
      <c r="D45" s="245">
        <v>100</v>
      </c>
      <c r="E45" s="245">
        <v>100</v>
      </c>
      <c r="F45" s="245">
        <v>100</v>
      </c>
      <c r="G45" s="245">
        <v>100</v>
      </c>
      <c r="H45" s="394"/>
      <c r="I45" s="247">
        <v>100</v>
      </c>
      <c r="J45" s="248">
        <v>10000</v>
      </c>
      <c r="K45" s="248">
        <f>F45*I45</f>
        <v>10000</v>
      </c>
      <c r="L45" s="312">
        <v>3</v>
      </c>
      <c r="N45" s="292"/>
    </row>
    <row r="46" spans="1:14" ht="20.399999999999999" x14ac:dyDescent="0.3">
      <c r="A46" s="244" t="s">
        <v>1025</v>
      </c>
      <c r="B46" s="245">
        <v>1</v>
      </c>
      <c r="C46" s="245">
        <v>1.04511643</v>
      </c>
      <c r="D46" s="245">
        <v>1.04488424</v>
      </c>
      <c r="E46" s="245">
        <v>1.04488424</v>
      </c>
      <c r="F46" s="245">
        <v>1.04511643</v>
      </c>
      <c r="G46" s="245">
        <f>K46/I46</f>
        <v>1.0449355690110231</v>
      </c>
      <c r="H46" s="394"/>
      <c r="I46" s="247">
        <v>25764</v>
      </c>
      <c r="J46" s="248">
        <v>25764</v>
      </c>
      <c r="K46" s="248">
        <v>26921.72</v>
      </c>
      <c r="L46" s="312">
        <v>2</v>
      </c>
      <c r="N46" s="292"/>
    </row>
    <row r="47" spans="1:14" ht="20.399999999999999" x14ac:dyDescent="0.3">
      <c r="A47" s="244" t="s">
        <v>517</v>
      </c>
      <c r="B47" s="245">
        <v>100</v>
      </c>
      <c r="C47" s="245">
        <v>104.33349124999999</v>
      </c>
      <c r="D47" s="245">
        <v>104.33349124999999</v>
      </c>
      <c r="E47" s="245">
        <v>104.33349124999999</v>
      </c>
      <c r="F47" s="245">
        <v>104.33349124999999</v>
      </c>
      <c r="G47" s="245">
        <v>104.33349124999999</v>
      </c>
      <c r="H47" s="394"/>
      <c r="I47" s="247">
        <v>16</v>
      </c>
      <c r="J47" s="248">
        <v>1600</v>
      </c>
      <c r="K47" s="248">
        <v>1669.2999999999997</v>
      </c>
      <c r="L47" s="312">
        <v>11</v>
      </c>
      <c r="N47" s="292"/>
    </row>
    <row r="48" spans="1:14" ht="20.399999999999999" x14ac:dyDescent="0.3">
      <c r="A48" s="249" t="s">
        <v>241</v>
      </c>
      <c r="B48" s="250"/>
      <c r="C48" s="251"/>
      <c r="D48" s="251"/>
      <c r="E48" s="250"/>
      <c r="F48" s="251"/>
      <c r="G48" s="251"/>
      <c r="H48" s="395"/>
      <c r="I48" s="252">
        <f>SUM(I41:I47)</f>
        <v>25909</v>
      </c>
      <c r="J48" s="253">
        <f>SUM(J41:J47)</f>
        <v>87964</v>
      </c>
      <c r="K48" s="253">
        <f>SUM(K41:K47)</f>
        <v>88650.02</v>
      </c>
      <c r="L48" s="400">
        <f>SUM(L41:L47)</f>
        <v>42</v>
      </c>
      <c r="M48" s="259"/>
      <c r="N48" s="259"/>
    </row>
    <row r="49" spans="1:12" ht="7.5" customHeight="1" x14ac:dyDescent="0.3">
      <c r="A49" s="273"/>
      <c r="B49" s="274"/>
      <c r="C49" s="275"/>
      <c r="D49" s="275"/>
      <c r="E49" s="274"/>
      <c r="F49" s="275"/>
      <c r="G49" s="275"/>
      <c r="H49" s="275"/>
      <c r="I49" s="276"/>
      <c r="J49" s="277"/>
      <c r="K49" s="277"/>
      <c r="L49" s="278"/>
    </row>
    <row r="50" spans="1:12" ht="37.950000000000003" customHeight="1" x14ac:dyDescent="0.3">
      <c r="A50" s="279" t="s">
        <v>102</v>
      </c>
      <c r="B50" s="280"/>
      <c r="C50" s="281"/>
      <c r="D50" s="281"/>
      <c r="E50" s="280"/>
      <c r="F50" s="281"/>
      <c r="G50" s="281"/>
      <c r="H50" s="397"/>
      <c r="I50" s="282">
        <f>I37+I48</f>
        <v>366159</v>
      </c>
      <c r="J50" s="283">
        <f>J37+J48</f>
        <v>1032600</v>
      </c>
      <c r="K50" s="283">
        <f>K37+K48</f>
        <v>1026475.66</v>
      </c>
      <c r="L50" s="284">
        <f>L37+L48</f>
        <v>144</v>
      </c>
    </row>
    <row r="51" spans="1:12" ht="20.399999999999999" x14ac:dyDescent="0.3">
      <c r="A51" s="274"/>
      <c r="B51" s="274"/>
      <c r="C51" s="275"/>
      <c r="D51" s="275"/>
      <c r="E51" s="274"/>
      <c r="F51" s="275"/>
      <c r="G51" s="275"/>
      <c r="H51" s="275"/>
      <c r="I51" s="276"/>
      <c r="J51" s="277"/>
      <c r="K51" s="277"/>
      <c r="L51" s="285"/>
    </row>
    <row r="52" spans="1:12" ht="29.4" customHeight="1" x14ac:dyDescent="0.3">
      <c r="A52" s="460" t="s">
        <v>12</v>
      </c>
      <c r="B52" s="461"/>
      <c r="C52" s="461"/>
      <c r="D52" s="461"/>
      <c r="E52" s="461"/>
      <c r="F52" s="461"/>
      <c r="G52" s="461"/>
      <c r="H52" s="461"/>
      <c r="I52" s="461"/>
      <c r="J52" s="461"/>
      <c r="K52" s="461"/>
      <c r="L52" s="462"/>
    </row>
    <row r="53" spans="1:12" ht="20.399999999999999" x14ac:dyDescent="0.3">
      <c r="A53" s="208" t="s">
        <v>80</v>
      </c>
      <c r="B53" s="149" t="s">
        <v>103</v>
      </c>
      <c r="C53" s="149" t="s">
        <v>104</v>
      </c>
      <c r="D53" s="149" t="s">
        <v>105</v>
      </c>
      <c r="E53" s="149" t="s">
        <v>106</v>
      </c>
      <c r="F53" s="149" t="s">
        <v>107</v>
      </c>
      <c r="G53" s="149" t="s">
        <v>108</v>
      </c>
      <c r="H53" s="149" t="s">
        <v>109</v>
      </c>
      <c r="I53" s="149" t="s">
        <v>110</v>
      </c>
      <c r="J53" s="149" t="s">
        <v>111</v>
      </c>
      <c r="K53" s="149" t="s">
        <v>112</v>
      </c>
      <c r="L53" s="310" t="s">
        <v>90</v>
      </c>
    </row>
    <row r="54" spans="1:12" s="381" customFormat="1" ht="15.6" x14ac:dyDescent="0.3">
      <c r="A54" s="465" t="s">
        <v>122</v>
      </c>
      <c r="B54" s="466"/>
      <c r="C54" s="467"/>
      <c r="D54" s="467"/>
      <c r="E54" s="467"/>
      <c r="F54" s="467"/>
      <c r="G54" s="467"/>
      <c r="H54" s="468"/>
      <c r="I54" s="469"/>
      <c r="J54" s="469"/>
      <c r="K54" s="469"/>
      <c r="L54" s="470"/>
    </row>
    <row r="55" spans="1:12" s="382" customFormat="1" ht="15" x14ac:dyDescent="0.25">
      <c r="A55" s="383" t="s">
        <v>191</v>
      </c>
      <c r="B55" s="471" t="s">
        <v>189</v>
      </c>
      <c r="C55" s="472">
        <v>93.960400000000007</v>
      </c>
      <c r="D55" s="472"/>
      <c r="E55" s="472" t="s">
        <v>232</v>
      </c>
      <c r="F55" s="472">
        <v>6.5</v>
      </c>
      <c r="G55" s="472">
        <v>6.5022990264912002</v>
      </c>
      <c r="H55" s="473" t="s">
        <v>190</v>
      </c>
      <c r="I55" s="474">
        <v>13200</v>
      </c>
      <c r="J55" s="474">
        <v>13200</v>
      </c>
      <c r="K55" s="474">
        <v>12402.78</v>
      </c>
      <c r="L55" s="384">
        <v>1</v>
      </c>
    </row>
    <row r="56" spans="1:12" s="382" customFormat="1" ht="15" x14ac:dyDescent="0.25">
      <c r="A56" s="383" t="s">
        <v>191</v>
      </c>
      <c r="B56" s="471" t="s">
        <v>189</v>
      </c>
      <c r="C56" s="472">
        <v>96.654700000000005</v>
      </c>
      <c r="D56" s="472"/>
      <c r="E56" s="472" t="s">
        <v>506</v>
      </c>
      <c r="F56" s="472">
        <v>7</v>
      </c>
      <c r="G56" s="472">
        <v>7.1238929552913</v>
      </c>
      <c r="H56" s="473" t="s">
        <v>190</v>
      </c>
      <c r="I56" s="474">
        <v>20000</v>
      </c>
      <c r="J56" s="474">
        <v>20000</v>
      </c>
      <c r="K56" s="474">
        <v>19330.93</v>
      </c>
      <c r="L56" s="384">
        <v>1</v>
      </c>
    </row>
    <row r="57" spans="1:12" s="382" customFormat="1" ht="15" x14ac:dyDescent="0.25">
      <c r="A57" s="383" t="s">
        <v>191</v>
      </c>
      <c r="B57" s="471" t="s">
        <v>189</v>
      </c>
      <c r="C57" s="472">
        <v>97.323599999999999</v>
      </c>
      <c r="D57" s="472"/>
      <c r="E57" s="472" t="s">
        <v>207</v>
      </c>
      <c r="F57" s="472">
        <v>5.5</v>
      </c>
      <c r="G57" s="472">
        <v>5.5756249999999996</v>
      </c>
      <c r="H57" s="473" t="s">
        <v>190</v>
      </c>
      <c r="I57" s="474">
        <v>40000</v>
      </c>
      <c r="J57" s="474">
        <v>40000</v>
      </c>
      <c r="K57" s="474">
        <v>38929.440000000002</v>
      </c>
      <c r="L57" s="384">
        <v>1</v>
      </c>
    </row>
    <row r="58" spans="1:12" s="382" customFormat="1" ht="15" x14ac:dyDescent="0.25">
      <c r="A58" s="383" t="s">
        <v>193</v>
      </c>
      <c r="B58" s="471" t="s">
        <v>189</v>
      </c>
      <c r="C58" s="472">
        <v>95.093199999999996</v>
      </c>
      <c r="D58" s="472"/>
      <c r="E58" s="472" t="s">
        <v>531</v>
      </c>
      <c r="F58" s="472">
        <v>5.4</v>
      </c>
      <c r="G58" s="472">
        <v>5.4063763271049998</v>
      </c>
      <c r="H58" s="473" t="s">
        <v>190</v>
      </c>
      <c r="I58" s="474">
        <v>200000</v>
      </c>
      <c r="J58" s="474">
        <v>200000</v>
      </c>
      <c r="K58" s="474">
        <v>190186.38</v>
      </c>
      <c r="L58" s="384">
        <v>1</v>
      </c>
    </row>
    <row r="59" spans="1:12" s="382" customFormat="1" ht="15" x14ac:dyDescent="0.25">
      <c r="A59" s="383" t="s">
        <v>193</v>
      </c>
      <c r="B59" s="471" t="s">
        <v>189</v>
      </c>
      <c r="C59" s="472">
        <v>95.986699999999999</v>
      </c>
      <c r="D59" s="472"/>
      <c r="E59" s="472" t="s">
        <v>532</v>
      </c>
      <c r="F59" s="472">
        <v>5.3</v>
      </c>
      <c r="G59" s="472">
        <v>5.3293532587805004</v>
      </c>
      <c r="H59" s="473" t="s">
        <v>190</v>
      </c>
      <c r="I59" s="474">
        <v>262552.23</v>
      </c>
      <c r="J59" s="474">
        <v>262552.23</v>
      </c>
      <c r="K59" s="474">
        <v>252015.19</v>
      </c>
      <c r="L59" s="384">
        <v>1</v>
      </c>
    </row>
    <row r="60" spans="1:12" s="382" customFormat="1" ht="15" x14ac:dyDescent="0.25">
      <c r="A60" s="383" t="s">
        <v>193</v>
      </c>
      <c r="B60" s="471" t="s">
        <v>189</v>
      </c>
      <c r="C60" s="472">
        <v>96.462999999999994</v>
      </c>
      <c r="D60" s="472"/>
      <c r="E60" s="472" t="s">
        <v>359</v>
      </c>
      <c r="F60" s="472">
        <v>7.5</v>
      </c>
      <c r="G60" s="472">
        <v>7.6438291721651002</v>
      </c>
      <c r="H60" s="473" t="s">
        <v>190</v>
      </c>
      <c r="I60" s="474">
        <v>1000000</v>
      </c>
      <c r="J60" s="474">
        <v>1000000</v>
      </c>
      <c r="K60" s="474">
        <v>964630.24</v>
      </c>
      <c r="L60" s="384">
        <v>1</v>
      </c>
    </row>
    <row r="61" spans="1:12" s="382" customFormat="1" ht="15" x14ac:dyDescent="0.25">
      <c r="A61" s="383" t="s">
        <v>193</v>
      </c>
      <c r="B61" s="471" t="s">
        <v>189</v>
      </c>
      <c r="C61" s="472">
        <v>97.842600000000004</v>
      </c>
      <c r="D61" s="472"/>
      <c r="E61" s="472" t="s">
        <v>358</v>
      </c>
      <c r="F61" s="472">
        <v>4.9000000000000004</v>
      </c>
      <c r="G61" s="472">
        <v>4.9661348861199999</v>
      </c>
      <c r="H61" s="473" t="s">
        <v>190</v>
      </c>
      <c r="I61" s="474">
        <v>332721.23</v>
      </c>
      <c r="J61" s="474">
        <v>332721.23</v>
      </c>
      <c r="K61" s="474">
        <v>325543.01</v>
      </c>
      <c r="L61" s="384">
        <v>1</v>
      </c>
    </row>
    <row r="62" spans="1:12" s="382" customFormat="1" ht="15" x14ac:dyDescent="0.25">
      <c r="A62" s="383" t="s">
        <v>193</v>
      </c>
      <c r="B62" s="471" t="s">
        <v>189</v>
      </c>
      <c r="C62" s="472">
        <v>97.907799999999995</v>
      </c>
      <c r="D62" s="472"/>
      <c r="E62" s="472" t="s">
        <v>533</v>
      </c>
      <c r="F62" s="472">
        <v>4.9000000000000004</v>
      </c>
      <c r="G62" s="472">
        <v>4.9678356130168</v>
      </c>
      <c r="H62" s="473" t="s">
        <v>190</v>
      </c>
      <c r="I62" s="474">
        <v>141039.79999999999</v>
      </c>
      <c r="J62" s="474">
        <v>141039.79999999999</v>
      </c>
      <c r="K62" s="474">
        <v>138088.92000000001</v>
      </c>
      <c r="L62" s="384">
        <v>1</v>
      </c>
    </row>
    <row r="63" spans="1:12" s="382" customFormat="1" ht="15" x14ac:dyDescent="0.25">
      <c r="A63" s="383" t="s">
        <v>193</v>
      </c>
      <c r="B63" s="471" t="s">
        <v>189</v>
      </c>
      <c r="C63" s="472">
        <v>98.038399999999996</v>
      </c>
      <c r="D63" s="472"/>
      <c r="E63" s="472" t="s">
        <v>534</v>
      </c>
      <c r="F63" s="472">
        <v>4.9000000000000004</v>
      </c>
      <c r="G63" s="472">
        <v>4.9712416948442</v>
      </c>
      <c r="H63" s="473" t="s">
        <v>190</v>
      </c>
      <c r="I63" s="474">
        <v>69381.850000000006</v>
      </c>
      <c r="J63" s="474">
        <v>69381.850000000006</v>
      </c>
      <c r="K63" s="474">
        <v>68020.87</v>
      </c>
      <c r="L63" s="384">
        <v>1</v>
      </c>
    </row>
    <row r="64" spans="1:12" s="382" customFormat="1" ht="15.6" x14ac:dyDescent="0.3">
      <c r="A64" s="385" t="s">
        <v>195</v>
      </c>
      <c r="B64" s="475" t="s">
        <v>195</v>
      </c>
      <c r="C64" s="476" t="s">
        <v>195</v>
      </c>
      <c r="D64" s="476" t="s">
        <v>195</v>
      </c>
      <c r="E64" s="476" t="s">
        <v>195</v>
      </c>
      <c r="F64" s="476" t="s">
        <v>195</v>
      </c>
      <c r="G64" s="476" t="s">
        <v>195</v>
      </c>
      <c r="H64" s="477" t="s">
        <v>195</v>
      </c>
      <c r="I64" s="478">
        <v>2078895.11</v>
      </c>
      <c r="J64" s="478">
        <v>2078895.11</v>
      </c>
      <c r="K64" s="478">
        <v>2009147.76</v>
      </c>
      <c r="L64" s="386">
        <v>9</v>
      </c>
    </row>
    <row r="65" spans="1:12" s="382" customFormat="1" ht="15.6" x14ac:dyDescent="0.3">
      <c r="A65" s="385" t="s">
        <v>535</v>
      </c>
      <c r="B65" s="475"/>
      <c r="C65" s="476"/>
      <c r="D65" s="476"/>
      <c r="E65" s="476"/>
      <c r="F65" s="476"/>
      <c r="G65" s="476"/>
      <c r="H65" s="477"/>
      <c r="I65" s="478"/>
      <c r="J65" s="478"/>
      <c r="K65" s="478"/>
      <c r="L65" s="386"/>
    </row>
    <row r="66" spans="1:12" s="382" customFormat="1" ht="15" x14ac:dyDescent="0.25">
      <c r="A66" s="383" t="s">
        <v>196</v>
      </c>
      <c r="B66" s="471" t="s">
        <v>189</v>
      </c>
      <c r="C66" s="472">
        <v>99.133399999999995</v>
      </c>
      <c r="D66" s="472">
        <v>7.1295000000000002</v>
      </c>
      <c r="E66" s="472" t="s">
        <v>308</v>
      </c>
      <c r="F66" s="472">
        <v>8.6141433868400998</v>
      </c>
      <c r="G66" s="472">
        <v>8.7996520525625996</v>
      </c>
      <c r="H66" s="473" t="s">
        <v>197</v>
      </c>
      <c r="I66" s="474">
        <v>100000</v>
      </c>
      <c r="J66" s="474">
        <v>100000</v>
      </c>
      <c r="K66" s="474">
        <v>99133.4</v>
      </c>
      <c r="L66" s="384">
        <v>1</v>
      </c>
    </row>
    <row r="67" spans="1:12" s="382" customFormat="1" ht="15" x14ac:dyDescent="0.25">
      <c r="A67" s="383" t="s">
        <v>196</v>
      </c>
      <c r="B67" s="471" t="s">
        <v>189</v>
      </c>
      <c r="C67" s="472">
        <v>100.5099</v>
      </c>
      <c r="D67" s="472">
        <v>7.1295000000000002</v>
      </c>
      <c r="E67" s="472" t="s">
        <v>350</v>
      </c>
      <c r="F67" s="472">
        <v>6.25</v>
      </c>
      <c r="G67" s="472">
        <v>6.34765625</v>
      </c>
      <c r="H67" s="473" t="s">
        <v>197</v>
      </c>
      <c r="I67" s="474">
        <v>60085.37</v>
      </c>
      <c r="J67" s="474">
        <v>60085.37</v>
      </c>
      <c r="K67" s="474">
        <v>60391.75</v>
      </c>
      <c r="L67" s="384">
        <v>1</v>
      </c>
    </row>
    <row r="68" spans="1:12" s="382" customFormat="1" ht="15" x14ac:dyDescent="0.25">
      <c r="A68" s="383" t="s">
        <v>196</v>
      </c>
      <c r="B68" s="471" t="s">
        <v>189</v>
      </c>
      <c r="C68" s="472">
        <v>102</v>
      </c>
      <c r="D68" s="472">
        <v>7.1295000000000002</v>
      </c>
      <c r="E68" s="472" t="s">
        <v>308</v>
      </c>
      <c r="F68" s="472">
        <v>3.7340376277335001</v>
      </c>
      <c r="G68" s="472">
        <v>3.7688952202468</v>
      </c>
      <c r="H68" s="473" t="s">
        <v>197</v>
      </c>
      <c r="I68" s="474">
        <v>61749.33</v>
      </c>
      <c r="J68" s="474">
        <v>61749.33</v>
      </c>
      <c r="K68" s="474">
        <v>62984.32</v>
      </c>
      <c r="L68" s="384">
        <v>1</v>
      </c>
    </row>
    <row r="69" spans="1:12" s="382" customFormat="1" ht="15.6" x14ac:dyDescent="0.3">
      <c r="A69" s="385" t="s">
        <v>195</v>
      </c>
      <c r="B69" s="475" t="s">
        <v>195</v>
      </c>
      <c r="C69" s="476" t="s">
        <v>195</v>
      </c>
      <c r="D69" s="476" t="s">
        <v>195</v>
      </c>
      <c r="E69" s="476" t="s">
        <v>195</v>
      </c>
      <c r="F69" s="476" t="s">
        <v>195</v>
      </c>
      <c r="G69" s="476" t="s">
        <v>195</v>
      </c>
      <c r="H69" s="477" t="s">
        <v>195</v>
      </c>
      <c r="I69" s="478">
        <v>221834.7</v>
      </c>
      <c r="J69" s="478">
        <v>221834.7</v>
      </c>
      <c r="K69" s="478">
        <v>222509.47</v>
      </c>
      <c r="L69" s="386">
        <v>3</v>
      </c>
    </row>
    <row r="70" spans="1:12" s="382" customFormat="1" ht="15.6" x14ac:dyDescent="0.3">
      <c r="A70" s="385" t="s">
        <v>113</v>
      </c>
      <c r="B70" s="475"/>
      <c r="C70" s="476"/>
      <c r="D70" s="476"/>
      <c r="E70" s="476"/>
      <c r="F70" s="476"/>
      <c r="G70" s="476"/>
      <c r="H70" s="477"/>
      <c r="I70" s="478"/>
      <c r="J70" s="478"/>
      <c r="K70" s="478"/>
      <c r="L70" s="386"/>
    </row>
    <row r="71" spans="1:12" s="382" customFormat="1" ht="15" x14ac:dyDescent="0.25">
      <c r="A71" s="383" t="s">
        <v>196</v>
      </c>
      <c r="B71" s="471" t="s">
        <v>189</v>
      </c>
      <c r="C71" s="472">
        <v>90.494299999999996</v>
      </c>
      <c r="D71" s="472">
        <v>5.64</v>
      </c>
      <c r="E71" s="472" t="s">
        <v>536</v>
      </c>
      <c r="F71" s="472">
        <v>8.75</v>
      </c>
      <c r="G71" s="472">
        <v>9.1095821332897007</v>
      </c>
      <c r="H71" s="473" t="s">
        <v>197</v>
      </c>
      <c r="I71" s="474">
        <v>53100</v>
      </c>
      <c r="J71" s="474">
        <v>53100</v>
      </c>
      <c r="K71" s="474">
        <v>48052.480000000003</v>
      </c>
      <c r="L71" s="384">
        <v>1</v>
      </c>
    </row>
    <row r="72" spans="1:12" s="382" customFormat="1" ht="15" x14ac:dyDescent="0.25">
      <c r="A72" s="383" t="s">
        <v>196</v>
      </c>
      <c r="B72" s="471" t="s">
        <v>189</v>
      </c>
      <c r="C72" s="472">
        <v>91.132000000000005</v>
      </c>
      <c r="D72" s="472">
        <v>5.64</v>
      </c>
      <c r="E72" s="472" t="s">
        <v>537</v>
      </c>
      <c r="F72" s="472">
        <v>8.51</v>
      </c>
      <c r="G72" s="472">
        <v>8.8498984380774992</v>
      </c>
      <c r="H72" s="473" t="s">
        <v>197</v>
      </c>
      <c r="I72" s="474">
        <v>53100</v>
      </c>
      <c r="J72" s="474">
        <v>53100</v>
      </c>
      <c r="K72" s="474">
        <v>48391.08</v>
      </c>
      <c r="L72" s="384">
        <v>1</v>
      </c>
    </row>
    <row r="73" spans="1:12" s="382" customFormat="1" ht="15" x14ac:dyDescent="0.25">
      <c r="A73" s="383" t="s">
        <v>196</v>
      </c>
      <c r="B73" s="471" t="s">
        <v>189</v>
      </c>
      <c r="C73" s="472">
        <v>91.426400000000001</v>
      </c>
      <c r="D73" s="472">
        <v>5.64</v>
      </c>
      <c r="E73" s="472" t="s">
        <v>538</v>
      </c>
      <c r="F73" s="472">
        <v>8.51</v>
      </c>
      <c r="G73" s="472">
        <v>8.8498984380774992</v>
      </c>
      <c r="H73" s="473" t="s">
        <v>197</v>
      </c>
      <c r="I73" s="474">
        <v>33100</v>
      </c>
      <c r="J73" s="474">
        <v>33100</v>
      </c>
      <c r="K73" s="474">
        <v>30262.15</v>
      </c>
      <c r="L73" s="384">
        <v>1</v>
      </c>
    </row>
    <row r="74" spans="1:12" s="382" customFormat="1" ht="15" x14ac:dyDescent="0.25">
      <c r="A74" s="383" t="s">
        <v>196</v>
      </c>
      <c r="B74" s="471" t="s">
        <v>189</v>
      </c>
      <c r="C74" s="472">
        <v>91.497699999999995</v>
      </c>
      <c r="D74" s="472">
        <v>5.64</v>
      </c>
      <c r="E74" s="472" t="s">
        <v>539</v>
      </c>
      <c r="F74" s="472">
        <v>8.51</v>
      </c>
      <c r="G74" s="472">
        <v>8.8498984380774992</v>
      </c>
      <c r="H74" s="473" t="s">
        <v>197</v>
      </c>
      <c r="I74" s="474">
        <v>53100</v>
      </c>
      <c r="J74" s="474">
        <v>53100</v>
      </c>
      <c r="K74" s="474">
        <v>48585.279999999999</v>
      </c>
      <c r="L74" s="384">
        <v>1</v>
      </c>
    </row>
    <row r="75" spans="1:12" s="382" customFormat="1" ht="15" x14ac:dyDescent="0.25">
      <c r="A75" s="383" t="s">
        <v>196</v>
      </c>
      <c r="B75" s="471" t="s">
        <v>189</v>
      </c>
      <c r="C75" s="472">
        <v>92.471699999999998</v>
      </c>
      <c r="D75" s="472">
        <v>5.93</v>
      </c>
      <c r="E75" s="472" t="s">
        <v>536</v>
      </c>
      <c r="F75" s="472">
        <v>8.75</v>
      </c>
      <c r="G75" s="472">
        <v>9.1095821332897007</v>
      </c>
      <c r="H75" s="473" t="s">
        <v>197</v>
      </c>
      <c r="I75" s="474">
        <v>47052.5</v>
      </c>
      <c r="J75" s="474">
        <v>47052.5</v>
      </c>
      <c r="K75" s="474">
        <v>43510.23</v>
      </c>
      <c r="L75" s="384">
        <v>1</v>
      </c>
    </row>
    <row r="76" spans="1:12" s="382" customFormat="1" ht="15" x14ac:dyDescent="0.25">
      <c r="A76" s="383" t="s">
        <v>196</v>
      </c>
      <c r="B76" s="471" t="s">
        <v>189</v>
      </c>
      <c r="C76" s="472">
        <v>94.2149</v>
      </c>
      <c r="D76" s="472">
        <v>5.07</v>
      </c>
      <c r="E76" s="472" t="s">
        <v>540</v>
      </c>
      <c r="F76" s="472">
        <v>8.75</v>
      </c>
      <c r="G76" s="472">
        <v>9.1095821332897007</v>
      </c>
      <c r="H76" s="473" t="s">
        <v>197</v>
      </c>
      <c r="I76" s="474">
        <v>30000</v>
      </c>
      <c r="J76" s="474">
        <v>30000</v>
      </c>
      <c r="K76" s="474">
        <v>28264.46</v>
      </c>
      <c r="L76" s="384">
        <v>1</v>
      </c>
    </row>
    <row r="77" spans="1:12" s="382" customFormat="1" ht="15" x14ac:dyDescent="0.25">
      <c r="A77" s="383" t="s">
        <v>196</v>
      </c>
      <c r="B77" s="471" t="s">
        <v>189</v>
      </c>
      <c r="C77" s="472">
        <v>94.484200000000001</v>
      </c>
      <c r="D77" s="472">
        <v>5.64</v>
      </c>
      <c r="E77" s="472" t="s">
        <v>541</v>
      </c>
      <c r="F77" s="472">
        <v>8.3330044151456004</v>
      </c>
      <c r="G77" s="472">
        <v>8.6587496023848001</v>
      </c>
      <c r="H77" s="473" t="s">
        <v>197</v>
      </c>
      <c r="I77" s="474">
        <v>151187.5</v>
      </c>
      <c r="J77" s="474">
        <v>151187.5</v>
      </c>
      <c r="K77" s="474">
        <v>142848.29999999999</v>
      </c>
      <c r="L77" s="384">
        <v>1</v>
      </c>
    </row>
    <row r="78" spans="1:12" s="382" customFormat="1" ht="15" x14ac:dyDescent="0.25">
      <c r="A78" s="383" t="s">
        <v>196</v>
      </c>
      <c r="B78" s="471" t="s">
        <v>189</v>
      </c>
      <c r="C78" s="472">
        <v>100</v>
      </c>
      <c r="D78" s="472">
        <v>5.64</v>
      </c>
      <c r="E78" s="472" t="s">
        <v>387</v>
      </c>
      <c r="F78" s="472">
        <v>5.6399778665697999</v>
      </c>
      <c r="G78" s="472">
        <v>5.7880791380623</v>
      </c>
      <c r="H78" s="473" t="s">
        <v>197</v>
      </c>
      <c r="I78" s="474">
        <v>53100</v>
      </c>
      <c r="J78" s="474">
        <v>53100</v>
      </c>
      <c r="K78" s="474">
        <v>53100</v>
      </c>
      <c r="L78" s="384">
        <v>1</v>
      </c>
    </row>
    <row r="79" spans="1:12" s="382" customFormat="1" ht="15" x14ac:dyDescent="0.25">
      <c r="A79" s="383" t="s">
        <v>196</v>
      </c>
      <c r="B79" s="471" t="s">
        <v>189</v>
      </c>
      <c r="C79" s="472">
        <v>100</v>
      </c>
      <c r="D79" s="472">
        <v>5.64</v>
      </c>
      <c r="E79" s="472" t="s">
        <v>542</v>
      </c>
      <c r="F79" s="472">
        <v>5.6399693595754998</v>
      </c>
      <c r="G79" s="472">
        <v>5.7880701807759003</v>
      </c>
      <c r="H79" s="473" t="s">
        <v>197</v>
      </c>
      <c r="I79" s="474">
        <v>53100</v>
      </c>
      <c r="J79" s="474">
        <v>53100</v>
      </c>
      <c r="K79" s="474">
        <v>53100</v>
      </c>
      <c r="L79" s="384">
        <v>1</v>
      </c>
    </row>
    <row r="80" spans="1:12" s="382" customFormat="1" ht="15" x14ac:dyDescent="0.25">
      <c r="A80" s="383" t="s">
        <v>196</v>
      </c>
      <c r="B80" s="471" t="s">
        <v>189</v>
      </c>
      <c r="C80" s="472">
        <v>100.18</v>
      </c>
      <c r="D80" s="472">
        <v>5.64</v>
      </c>
      <c r="E80" s="472" t="s">
        <v>386</v>
      </c>
      <c r="F80" s="472">
        <v>5.5817963324092004</v>
      </c>
      <c r="G80" s="472">
        <v>5.7268341943793999</v>
      </c>
      <c r="H80" s="473" t="s">
        <v>197</v>
      </c>
      <c r="I80" s="474">
        <v>53100</v>
      </c>
      <c r="J80" s="474">
        <v>53100</v>
      </c>
      <c r="K80" s="474">
        <v>53195.58</v>
      </c>
      <c r="L80" s="384">
        <v>1</v>
      </c>
    </row>
    <row r="81" spans="1:12" s="382" customFormat="1" ht="15" x14ac:dyDescent="0.25">
      <c r="A81" s="383" t="s">
        <v>196</v>
      </c>
      <c r="B81" s="471" t="s">
        <v>189</v>
      </c>
      <c r="C81" s="472">
        <v>100.18</v>
      </c>
      <c r="D81" s="472">
        <v>5.64</v>
      </c>
      <c r="E81" s="472" t="s">
        <v>536</v>
      </c>
      <c r="F81" s="472">
        <v>5.5843099973805996</v>
      </c>
      <c r="G81" s="472">
        <v>5.7294795384428001</v>
      </c>
      <c r="H81" s="473" t="s">
        <v>197</v>
      </c>
      <c r="I81" s="474">
        <v>53100</v>
      </c>
      <c r="J81" s="474">
        <v>53100</v>
      </c>
      <c r="K81" s="474">
        <v>53195.58</v>
      </c>
      <c r="L81" s="384">
        <v>1</v>
      </c>
    </row>
    <row r="82" spans="1:12" s="382" customFormat="1" ht="15.6" x14ac:dyDescent="0.3">
      <c r="A82" s="385" t="s">
        <v>195</v>
      </c>
      <c r="B82" s="475" t="s">
        <v>195</v>
      </c>
      <c r="C82" s="476" t="s">
        <v>195</v>
      </c>
      <c r="D82" s="476" t="s">
        <v>195</v>
      </c>
      <c r="E82" s="476" t="s">
        <v>195</v>
      </c>
      <c r="F82" s="476" t="s">
        <v>195</v>
      </c>
      <c r="G82" s="476" t="s">
        <v>195</v>
      </c>
      <c r="H82" s="477" t="s">
        <v>195</v>
      </c>
      <c r="I82" s="478">
        <v>633040</v>
      </c>
      <c r="J82" s="478">
        <v>633040</v>
      </c>
      <c r="K82" s="478">
        <v>602505.14</v>
      </c>
      <c r="L82" s="386">
        <v>11</v>
      </c>
    </row>
    <row r="83" spans="1:12" s="382" customFormat="1" ht="15.6" x14ac:dyDescent="0.3">
      <c r="A83" s="385" t="s">
        <v>317</v>
      </c>
      <c r="B83" s="475"/>
      <c r="C83" s="476"/>
      <c r="D83" s="476"/>
      <c r="E83" s="476"/>
      <c r="F83" s="476"/>
      <c r="G83" s="476"/>
      <c r="H83" s="477"/>
      <c r="I83" s="478"/>
      <c r="J83" s="478"/>
      <c r="K83" s="478"/>
      <c r="L83" s="386"/>
    </row>
    <row r="84" spans="1:12" s="382" customFormat="1" ht="15" x14ac:dyDescent="0.25">
      <c r="A84" s="383" t="s">
        <v>196</v>
      </c>
      <c r="B84" s="471" t="s">
        <v>189</v>
      </c>
      <c r="C84" s="472">
        <v>97.168300000000002</v>
      </c>
      <c r="D84" s="472">
        <v>7.1295000000000002</v>
      </c>
      <c r="E84" s="472" t="s">
        <v>543</v>
      </c>
      <c r="F84" s="472">
        <v>8.9083500436542007</v>
      </c>
      <c r="G84" s="472">
        <v>9.1067467949048009</v>
      </c>
      <c r="H84" s="473" t="s">
        <v>197</v>
      </c>
      <c r="I84" s="474">
        <v>160000</v>
      </c>
      <c r="J84" s="474">
        <v>160000</v>
      </c>
      <c r="K84" s="474">
        <v>155469.28</v>
      </c>
      <c r="L84" s="384">
        <v>1</v>
      </c>
    </row>
    <row r="85" spans="1:12" s="382" customFormat="1" ht="15" x14ac:dyDescent="0.25">
      <c r="A85" s="383" t="s">
        <v>196</v>
      </c>
      <c r="B85" s="471" t="s">
        <v>189</v>
      </c>
      <c r="C85" s="472">
        <v>97.240700000000004</v>
      </c>
      <c r="D85" s="472">
        <v>7.1295000000000002</v>
      </c>
      <c r="E85" s="472" t="s">
        <v>448</v>
      </c>
      <c r="F85" s="472">
        <v>8.875</v>
      </c>
      <c r="G85" s="472">
        <v>9.0719140624999994</v>
      </c>
      <c r="H85" s="473" t="s">
        <v>197</v>
      </c>
      <c r="I85" s="474">
        <v>103231.64</v>
      </c>
      <c r="J85" s="474">
        <v>103231.64</v>
      </c>
      <c r="K85" s="474">
        <v>100383.12</v>
      </c>
      <c r="L85" s="384">
        <v>1</v>
      </c>
    </row>
    <row r="86" spans="1:12" s="382" customFormat="1" ht="15.6" x14ac:dyDescent="0.3">
      <c r="A86" s="385" t="s">
        <v>195</v>
      </c>
      <c r="B86" s="475" t="s">
        <v>195</v>
      </c>
      <c r="C86" s="476" t="s">
        <v>195</v>
      </c>
      <c r="D86" s="476" t="s">
        <v>195</v>
      </c>
      <c r="E86" s="476" t="s">
        <v>195</v>
      </c>
      <c r="F86" s="476" t="s">
        <v>195</v>
      </c>
      <c r="G86" s="476" t="s">
        <v>195</v>
      </c>
      <c r="H86" s="477" t="s">
        <v>195</v>
      </c>
      <c r="I86" s="478">
        <v>263231.64</v>
      </c>
      <c r="J86" s="478">
        <v>263231.64</v>
      </c>
      <c r="K86" s="478">
        <v>255852.4</v>
      </c>
      <c r="L86" s="386">
        <v>2</v>
      </c>
    </row>
    <row r="87" spans="1:12" s="382" customFormat="1" ht="15.6" x14ac:dyDescent="0.3">
      <c r="A87" s="385" t="s">
        <v>114</v>
      </c>
      <c r="B87" s="475"/>
      <c r="C87" s="476"/>
      <c r="D87" s="476"/>
      <c r="E87" s="476"/>
      <c r="F87" s="476"/>
      <c r="G87" s="476"/>
      <c r="H87" s="477"/>
      <c r="I87" s="478"/>
      <c r="J87" s="478"/>
      <c r="K87" s="478"/>
      <c r="L87" s="386"/>
    </row>
    <row r="88" spans="1:12" s="382" customFormat="1" ht="15" x14ac:dyDescent="0.25">
      <c r="A88" s="383" t="s">
        <v>196</v>
      </c>
      <c r="B88" s="471" t="s">
        <v>189</v>
      </c>
      <c r="C88" s="472">
        <v>84.626599999999996</v>
      </c>
      <c r="D88" s="472">
        <v>6.21</v>
      </c>
      <c r="E88" s="472" t="s">
        <v>544</v>
      </c>
      <c r="F88" s="472">
        <v>10</v>
      </c>
      <c r="G88" s="472">
        <v>10.471306744129601</v>
      </c>
      <c r="H88" s="473" t="s">
        <v>197</v>
      </c>
      <c r="I88" s="474">
        <v>24421.439999999999</v>
      </c>
      <c r="J88" s="474">
        <v>24421.439999999999</v>
      </c>
      <c r="K88" s="474">
        <v>20667.03</v>
      </c>
      <c r="L88" s="384">
        <v>1</v>
      </c>
    </row>
    <row r="89" spans="1:12" s="382" customFormat="1" ht="15" x14ac:dyDescent="0.25">
      <c r="A89" s="383" t="s">
        <v>196</v>
      </c>
      <c r="B89" s="471" t="s">
        <v>189</v>
      </c>
      <c r="C89" s="472">
        <v>85.574200000000005</v>
      </c>
      <c r="D89" s="472">
        <v>6.21</v>
      </c>
      <c r="E89" s="472" t="s">
        <v>545</v>
      </c>
      <c r="F89" s="472">
        <v>9.75</v>
      </c>
      <c r="G89" s="472">
        <v>10.1977219732574</v>
      </c>
      <c r="H89" s="473" t="s">
        <v>197</v>
      </c>
      <c r="I89" s="474">
        <v>3871</v>
      </c>
      <c r="J89" s="474">
        <v>3871</v>
      </c>
      <c r="K89" s="474">
        <v>3312.58</v>
      </c>
      <c r="L89" s="384">
        <v>2</v>
      </c>
    </row>
    <row r="90" spans="1:12" s="382" customFormat="1" ht="15" x14ac:dyDescent="0.25">
      <c r="A90" s="383" t="s">
        <v>196</v>
      </c>
      <c r="B90" s="471" t="s">
        <v>189</v>
      </c>
      <c r="C90" s="472">
        <v>85.927300000000002</v>
      </c>
      <c r="D90" s="472">
        <v>5.64</v>
      </c>
      <c r="E90" s="472" t="s">
        <v>378</v>
      </c>
      <c r="F90" s="472">
        <v>9.65</v>
      </c>
      <c r="G90" s="472">
        <v>10.0884620743856</v>
      </c>
      <c r="H90" s="473" t="s">
        <v>197</v>
      </c>
      <c r="I90" s="474">
        <v>26550</v>
      </c>
      <c r="J90" s="474">
        <v>26550</v>
      </c>
      <c r="K90" s="474">
        <v>22813.7</v>
      </c>
      <c r="L90" s="384">
        <v>1</v>
      </c>
    </row>
    <row r="91" spans="1:12" s="382" customFormat="1" ht="15" x14ac:dyDescent="0.25">
      <c r="A91" s="383" t="s">
        <v>196</v>
      </c>
      <c r="B91" s="471" t="s">
        <v>189</v>
      </c>
      <c r="C91" s="472">
        <v>87.26</v>
      </c>
      <c r="D91" s="472">
        <v>5.64</v>
      </c>
      <c r="E91" s="472" t="s">
        <v>546</v>
      </c>
      <c r="F91" s="472">
        <v>9.2500000000000995</v>
      </c>
      <c r="G91" s="472">
        <v>9.6524147661049007</v>
      </c>
      <c r="H91" s="473" t="s">
        <v>197</v>
      </c>
      <c r="I91" s="474">
        <v>152662.5</v>
      </c>
      <c r="J91" s="474">
        <v>152662.5</v>
      </c>
      <c r="K91" s="474">
        <v>133213.24</v>
      </c>
      <c r="L91" s="384">
        <v>3</v>
      </c>
    </row>
    <row r="92" spans="1:12" s="382" customFormat="1" ht="15" x14ac:dyDescent="0.25">
      <c r="A92" s="383" t="s">
        <v>196</v>
      </c>
      <c r="B92" s="471" t="s">
        <v>189</v>
      </c>
      <c r="C92" s="472">
        <v>87.307100000000005</v>
      </c>
      <c r="D92" s="472">
        <v>5.64</v>
      </c>
      <c r="E92" s="472" t="s">
        <v>547</v>
      </c>
      <c r="F92" s="472">
        <v>9.2500000000000995</v>
      </c>
      <c r="G92" s="472">
        <v>9.6524147661049007</v>
      </c>
      <c r="H92" s="473" t="s">
        <v>197</v>
      </c>
      <c r="I92" s="474">
        <v>47937.5</v>
      </c>
      <c r="J92" s="474">
        <v>47937.5</v>
      </c>
      <c r="K92" s="474">
        <v>41852.85</v>
      </c>
      <c r="L92" s="384">
        <v>1</v>
      </c>
    </row>
    <row r="93" spans="1:12" s="382" customFormat="1" ht="15" x14ac:dyDescent="0.25">
      <c r="A93" s="383" t="s">
        <v>196</v>
      </c>
      <c r="B93" s="471" t="s">
        <v>189</v>
      </c>
      <c r="C93" s="472">
        <v>87.637900000000002</v>
      </c>
      <c r="D93" s="472">
        <v>5.93</v>
      </c>
      <c r="E93" s="472" t="s">
        <v>548</v>
      </c>
      <c r="F93" s="472">
        <v>9.15</v>
      </c>
      <c r="G93" s="472">
        <v>9.5436506009530007</v>
      </c>
      <c r="H93" s="473" t="s">
        <v>197</v>
      </c>
      <c r="I93" s="474">
        <v>6138</v>
      </c>
      <c r="J93" s="474">
        <v>6138</v>
      </c>
      <c r="K93" s="474">
        <v>5379.21</v>
      </c>
      <c r="L93" s="384">
        <v>1</v>
      </c>
    </row>
    <row r="94" spans="1:12" s="382" customFormat="1" ht="15" x14ac:dyDescent="0.25">
      <c r="A94" s="383" t="s">
        <v>196</v>
      </c>
      <c r="B94" s="471" t="s">
        <v>189</v>
      </c>
      <c r="C94" s="472">
        <v>87.898399999999995</v>
      </c>
      <c r="D94" s="472">
        <v>6.21</v>
      </c>
      <c r="E94" s="472" t="s">
        <v>549</v>
      </c>
      <c r="F94" s="472">
        <v>9.15</v>
      </c>
      <c r="G94" s="472">
        <v>9.5436506009530007</v>
      </c>
      <c r="H94" s="473" t="s">
        <v>197</v>
      </c>
      <c r="I94" s="474">
        <v>25000</v>
      </c>
      <c r="J94" s="474">
        <v>25000</v>
      </c>
      <c r="K94" s="474">
        <v>21974.61</v>
      </c>
      <c r="L94" s="384">
        <v>1</v>
      </c>
    </row>
    <row r="95" spans="1:12" s="382" customFormat="1" ht="15" x14ac:dyDescent="0.25">
      <c r="A95" s="383" t="s">
        <v>196</v>
      </c>
      <c r="B95" s="471" t="s">
        <v>189</v>
      </c>
      <c r="C95" s="472">
        <v>88.131900000000002</v>
      </c>
      <c r="D95" s="472">
        <v>5.64</v>
      </c>
      <c r="E95" s="472" t="s">
        <v>550</v>
      </c>
      <c r="F95" s="472">
        <v>9</v>
      </c>
      <c r="G95" s="472">
        <v>9.3806897670982998</v>
      </c>
      <c r="H95" s="473" t="s">
        <v>197</v>
      </c>
      <c r="I95" s="474">
        <v>31700</v>
      </c>
      <c r="J95" s="474">
        <v>31700</v>
      </c>
      <c r="K95" s="474">
        <v>27937.8</v>
      </c>
      <c r="L95" s="384">
        <v>1</v>
      </c>
    </row>
    <row r="96" spans="1:12" s="382" customFormat="1" ht="15" x14ac:dyDescent="0.25">
      <c r="A96" s="383" t="s">
        <v>196</v>
      </c>
      <c r="B96" s="471" t="s">
        <v>189</v>
      </c>
      <c r="C96" s="472">
        <v>88.256900000000002</v>
      </c>
      <c r="D96" s="472">
        <v>5.93</v>
      </c>
      <c r="E96" s="472" t="s">
        <v>551</v>
      </c>
      <c r="F96" s="472">
        <v>9</v>
      </c>
      <c r="G96" s="472">
        <v>9.3806897670982998</v>
      </c>
      <c r="H96" s="473" t="s">
        <v>197</v>
      </c>
      <c r="I96" s="474">
        <v>49412.5</v>
      </c>
      <c r="J96" s="474">
        <v>49412.5</v>
      </c>
      <c r="K96" s="474">
        <v>43609.919999999998</v>
      </c>
      <c r="L96" s="384">
        <v>1</v>
      </c>
    </row>
    <row r="97" spans="1:12" s="382" customFormat="1" ht="15" x14ac:dyDescent="0.25">
      <c r="A97" s="383" t="s">
        <v>196</v>
      </c>
      <c r="B97" s="471" t="s">
        <v>189</v>
      </c>
      <c r="C97" s="472">
        <v>88.258399999999995</v>
      </c>
      <c r="D97" s="472">
        <v>5.93</v>
      </c>
      <c r="E97" s="472" t="s">
        <v>552</v>
      </c>
      <c r="F97" s="472">
        <v>9.25</v>
      </c>
      <c r="G97" s="472">
        <v>9.6524147661049007</v>
      </c>
      <c r="H97" s="473" t="s">
        <v>197</v>
      </c>
      <c r="I97" s="474">
        <v>53100</v>
      </c>
      <c r="J97" s="474">
        <v>53100</v>
      </c>
      <c r="K97" s="474">
        <v>46865.21</v>
      </c>
      <c r="L97" s="384">
        <v>1</v>
      </c>
    </row>
    <row r="98" spans="1:12" s="382" customFormat="1" ht="15" x14ac:dyDescent="0.25">
      <c r="A98" s="383" t="s">
        <v>196</v>
      </c>
      <c r="B98" s="471" t="s">
        <v>189</v>
      </c>
      <c r="C98" s="472">
        <v>88.465199999999996</v>
      </c>
      <c r="D98" s="472">
        <v>5.64</v>
      </c>
      <c r="E98" s="472" t="s">
        <v>553</v>
      </c>
      <c r="F98" s="472">
        <v>8.75</v>
      </c>
      <c r="G98" s="472">
        <v>9.1095821332897007</v>
      </c>
      <c r="H98" s="473" t="s">
        <v>197</v>
      </c>
      <c r="I98" s="474">
        <v>46024.92</v>
      </c>
      <c r="J98" s="474">
        <v>46024.92</v>
      </c>
      <c r="K98" s="474">
        <v>40716.050000000003</v>
      </c>
      <c r="L98" s="384">
        <v>1</v>
      </c>
    </row>
    <row r="99" spans="1:12" s="382" customFormat="1" ht="15" x14ac:dyDescent="0.25">
      <c r="A99" s="383" t="s">
        <v>196</v>
      </c>
      <c r="B99" s="471" t="s">
        <v>189</v>
      </c>
      <c r="C99" s="472">
        <v>88.828699999999998</v>
      </c>
      <c r="D99" s="472">
        <v>5.64</v>
      </c>
      <c r="E99" s="472" t="s">
        <v>554</v>
      </c>
      <c r="F99" s="472">
        <v>8.8000000000000007</v>
      </c>
      <c r="G99" s="472">
        <v>9.1637543320898001</v>
      </c>
      <c r="H99" s="473" t="s">
        <v>197</v>
      </c>
      <c r="I99" s="474">
        <v>53100</v>
      </c>
      <c r="J99" s="474">
        <v>53100</v>
      </c>
      <c r="K99" s="474">
        <v>47168.06</v>
      </c>
      <c r="L99" s="384">
        <v>1</v>
      </c>
    </row>
    <row r="100" spans="1:12" s="382" customFormat="1" ht="15" x14ac:dyDescent="0.25">
      <c r="A100" s="383" t="s">
        <v>196</v>
      </c>
      <c r="B100" s="471" t="s">
        <v>189</v>
      </c>
      <c r="C100" s="472">
        <v>89.0274</v>
      </c>
      <c r="D100" s="472">
        <v>5.93</v>
      </c>
      <c r="E100" s="472" t="s">
        <v>555</v>
      </c>
      <c r="F100" s="472">
        <v>9</v>
      </c>
      <c r="G100" s="472">
        <v>9.3806897670982998</v>
      </c>
      <c r="H100" s="473" t="s">
        <v>197</v>
      </c>
      <c r="I100" s="474">
        <v>51035</v>
      </c>
      <c r="J100" s="474">
        <v>51035</v>
      </c>
      <c r="K100" s="474">
        <v>45435.13</v>
      </c>
      <c r="L100" s="384">
        <v>1</v>
      </c>
    </row>
    <row r="101" spans="1:12" s="382" customFormat="1" ht="15" x14ac:dyDescent="0.25">
      <c r="A101" s="383" t="s">
        <v>196</v>
      </c>
      <c r="B101" s="471" t="s">
        <v>189</v>
      </c>
      <c r="C101" s="472">
        <v>89.135499999999993</v>
      </c>
      <c r="D101" s="472">
        <v>5.36</v>
      </c>
      <c r="E101" s="472" t="s">
        <v>556</v>
      </c>
      <c r="F101" s="472">
        <v>9</v>
      </c>
      <c r="G101" s="472">
        <v>9.3806897670982998</v>
      </c>
      <c r="H101" s="473" t="s">
        <v>197</v>
      </c>
      <c r="I101" s="474">
        <v>3900</v>
      </c>
      <c r="J101" s="474">
        <v>3900</v>
      </c>
      <c r="K101" s="474">
        <v>3476.28</v>
      </c>
      <c r="L101" s="384">
        <v>2</v>
      </c>
    </row>
    <row r="102" spans="1:12" s="382" customFormat="1" ht="15" x14ac:dyDescent="0.25">
      <c r="A102" s="383" t="s">
        <v>196</v>
      </c>
      <c r="B102" s="471" t="s">
        <v>189</v>
      </c>
      <c r="C102" s="472">
        <v>89.160899999999998</v>
      </c>
      <c r="D102" s="472">
        <v>5.64</v>
      </c>
      <c r="E102" s="472" t="s">
        <v>557</v>
      </c>
      <c r="F102" s="472">
        <v>9</v>
      </c>
      <c r="G102" s="472">
        <v>9.3806897670982998</v>
      </c>
      <c r="H102" s="473" t="s">
        <v>197</v>
      </c>
      <c r="I102" s="474">
        <v>2446.52</v>
      </c>
      <c r="J102" s="474">
        <v>2446.52</v>
      </c>
      <c r="K102" s="474">
        <v>2181.34</v>
      </c>
      <c r="L102" s="384">
        <v>1</v>
      </c>
    </row>
    <row r="103" spans="1:12" s="382" customFormat="1" ht="15" x14ac:dyDescent="0.25">
      <c r="A103" s="383" t="s">
        <v>196</v>
      </c>
      <c r="B103" s="471" t="s">
        <v>189</v>
      </c>
      <c r="C103" s="472">
        <v>89.173500000000004</v>
      </c>
      <c r="D103" s="472">
        <v>6.21</v>
      </c>
      <c r="E103" s="472" t="s">
        <v>558</v>
      </c>
      <c r="F103" s="472">
        <v>9</v>
      </c>
      <c r="G103" s="472">
        <v>9.3806897670982998</v>
      </c>
      <c r="H103" s="473" t="s">
        <v>197</v>
      </c>
      <c r="I103" s="474">
        <v>53100</v>
      </c>
      <c r="J103" s="474">
        <v>53100</v>
      </c>
      <c r="K103" s="474">
        <v>47351.14</v>
      </c>
      <c r="L103" s="384">
        <v>1</v>
      </c>
    </row>
    <row r="104" spans="1:12" s="382" customFormat="1" ht="15" x14ac:dyDescent="0.25">
      <c r="A104" s="383" t="s">
        <v>196</v>
      </c>
      <c r="B104" s="471" t="s">
        <v>189</v>
      </c>
      <c r="C104" s="472">
        <v>89.297300000000007</v>
      </c>
      <c r="D104" s="472">
        <v>5.64</v>
      </c>
      <c r="E104" s="472" t="s">
        <v>379</v>
      </c>
      <c r="F104" s="472">
        <v>8.65</v>
      </c>
      <c r="G104" s="472">
        <v>9.0013116562488005</v>
      </c>
      <c r="H104" s="473" t="s">
        <v>197</v>
      </c>
      <c r="I104" s="474">
        <v>262550</v>
      </c>
      <c r="J104" s="474">
        <v>262550</v>
      </c>
      <c r="K104" s="474">
        <v>234450.03</v>
      </c>
      <c r="L104" s="384">
        <v>5</v>
      </c>
    </row>
    <row r="105" spans="1:12" s="382" customFormat="1" ht="15" x14ac:dyDescent="0.25">
      <c r="A105" s="383" t="s">
        <v>196</v>
      </c>
      <c r="B105" s="471" t="s">
        <v>189</v>
      </c>
      <c r="C105" s="472">
        <v>89.311700000000002</v>
      </c>
      <c r="D105" s="472">
        <v>5.93</v>
      </c>
      <c r="E105" s="472" t="s">
        <v>479</v>
      </c>
      <c r="F105" s="472">
        <v>8.6999999999999993</v>
      </c>
      <c r="G105" s="472">
        <v>9.0554345780734007</v>
      </c>
      <c r="H105" s="473" t="s">
        <v>197</v>
      </c>
      <c r="I105" s="474">
        <v>49707.5</v>
      </c>
      <c r="J105" s="474">
        <v>49707.5</v>
      </c>
      <c r="K105" s="474">
        <v>44394.61</v>
      </c>
      <c r="L105" s="384">
        <v>3</v>
      </c>
    </row>
    <row r="106" spans="1:12" s="382" customFormat="1" ht="15" x14ac:dyDescent="0.25">
      <c r="A106" s="383" t="s">
        <v>196</v>
      </c>
      <c r="B106" s="471" t="s">
        <v>189</v>
      </c>
      <c r="C106" s="472">
        <v>89.327799999999996</v>
      </c>
      <c r="D106" s="472">
        <v>5.36</v>
      </c>
      <c r="E106" s="472" t="s">
        <v>422</v>
      </c>
      <c r="F106" s="472">
        <v>9</v>
      </c>
      <c r="G106" s="472">
        <v>9.3806897670982998</v>
      </c>
      <c r="H106" s="473" t="s">
        <v>197</v>
      </c>
      <c r="I106" s="474">
        <v>2000</v>
      </c>
      <c r="J106" s="474">
        <v>2000</v>
      </c>
      <c r="K106" s="474">
        <v>1786.56</v>
      </c>
      <c r="L106" s="384">
        <v>1</v>
      </c>
    </row>
    <row r="107" spans="1:12" s="382" customFormat="1" ht="15" x14ac:dyDescent="0.25">
      <c r="A107" s="383" t="s">
        <v>196</v>
      </c>
      <c r="B107" s="471" t="s">
        <v>189</v>
      </c>
      <c r="C107" s="472">
        <v>89.332099999999997</v>
      </c>
      <c r="D107" s="472">
        <v>5.64</v>
      </c>
      <c r="E107" s="472" t="s">
        <v>559</v>
      </c>
      <c r="F107" s="472">
        <v>8.65</v>
      </c>
      <c r="G107" s="472">
        <v>9.0013116562488005</v>
      </c>
      <c r="H107" s="473" t="s">
        <v>197</v>
      </c>
      <c r="I107" s="474">
        <v>53100</v>
      </c>
      <c r="J107" s="474">
        <v>53100</v>
      </c>
      <c r="K107" s="474">
        <v>47435.360000000001</v>
      </c>
      <c r="L107" s="384">
        <v>1</v>
      </c>
    </row>
    <row r="108" spans="1:12" s="382" customFormat="1" ht="15" x14ac:dyDescent="0.25">
      <c r="A108" s="383" t="s">
        <v>196</v>
      </c>
      <c r="B108" s="471" t="s">
        <v>189</v>
      </c>
      <c r="C108" s="472">
        <v>89.445599999999999</v>
      </c>
      <c r="D108" s="472">
        <v>5.36</v>
      </c>
      <c r="E108" s="472" t="s">
        <v>512</v>
      </c>
      <c r="F108" s="472">
        <v>9.25</v>
      </c>
      <c r="G108" s="472">
        <v>9.6524147661049007</v>
      </c>
      <c r="H108" s="473" t="s">
        <v>197</v>
      </c>
      <c r="I108" s="474">
        <v>1890.5</v>
      </c>
      <c r="J108" s="474">
        <v>1890.5</v>
      </c>
      <c r="K108" s="474">
        <v>1690.97</v>
      </c>
      <c r="L108" s="384">
        <v>1</v>
      </c>
    </row>
    <row r="109" spans="1:12" s="382" customFormat="1" ht="15" x14ac:dyDescent="0.25">
      <c r="A109" s="383" t="s">
        <v>196</v>
      </c>
      <c r="B109" s="471" t="s">
        <v>189</v>
      </c>
      <c r="C109" s="472">
        <v>89.458600000000004</v>
      </c>
      <c r="D109" s="472">
        <v>5.64</v>
      </c>
      <c r="E109" s="472" t="s">
        <v>559</v>
      </c>
      <c r="F109" s="472">
        <v>8.6120000000000001</v>
      </c>
      <c r="G109" s="472">
        <v>8.9601947042056995</v>
      </c>
      <c r="H109" s="473" t="s">
        <v>197</v>
      </c>
      <c r="I109" s="474">
        <v>53100</v>
      </c>
      <c r="J109" s="474">
        <v>53100</v>
      </c>
      <c r="K109" s="474">
        <v>47502.52</v>
      </c>
      <c r="L109" s="384">
        <v>1</v>
      </c>
    </row>
    <row r="110" spans="1:12" s="382" customFormat="1" ht="15" x14ac:dyDescent="0.25">
      <c r="A110" s="383" t="s">
        <v>196</v>
      </c>
      <c r="B110" s="471" t="s">
        <v>189</v>
      </c>
      <c r="C110" s="472">
        <v>89.700500000000005</v>
      </c>
      <c r="D110" s="472">
        <v>5.36</v>
      </c>
      <c r="E110" s="472" t="s">
        <v>560</v>
      </c>
      <c r="F110" s="472">
        <v>8.75</v>
      </c>
      <c r="G110" s="472">
        <v>9.1095821332897007</v>
      </c>
      <c r="H110" s="473" t="s">
        <v>197</v>
      </c>
      <c r="I110" s="474">
        <v>53100</v>
      </c>
      <c r="J110" s="474">
        <v>53100</v>
      </c>
      <c r="K110" s="474">
        <v>47630.96</v>
      </c>
      <c r="L110" s="384">
        <v>1</v>
      </c>
    </row>
    <row r="111" spans="1:12" s="382" customFormat="1" ht="15" x14ac:dyDescent="0.25">
      <c r="A111" s="383" t="s">
        <v>196</v>
      </c>
      <c r="B111" s="471" t="s">
        <v>189</v>
      </c>
      <c r="C111" s="472">
        <v>89.748800000000003</v>
      </c>
      <c r="D111" s="472">
        <v>5.36</v>
      </c>
      <c r="E111" s="472" t="s">
        <v>561</v>
      </c>
      <c r="F111" s="472">
        <v>8.75</v>
      </c>
      <c r="G111" s="472">
        <v>9.1095821332897007</v>
      </c>
      <c r="H111" s="473" t="s">
        <v>197</v>
      </c>
      <c r="I111" s="474">
        <v>53100</v>
      </c>
      <c r="J111" s="474">
        <v>53100</v>
      </c>
      <c r="K111" s="474">
        <v>47656.6</v>
      </c>
      <c r="L111" s="384">
        <v>1</v>
      </c>
    </row>
    <row r="112" spans="1:12" s="382" customFormat="1" ht="15" x14ac:dyDescent="0.25">
      <c r="A112" s="383" t="s">
        <v>196</v>
      </c>
      <c r="B112" s="471" t="s">
        <v>189</v>
      </c>
      <c r="C112" s="472">
        <v>89.755700000000004</v>
      </c>
      <c r="D112" s="472">
        <v>5.36</v>
      </c>
      <c r="E112" s="472" t="s">
        <v>562</v>
      </c>
      <c r="F112" s="472">
        <v>8.75</v>
      </c>
      <c r="G112" s="472">
        <v>9.1095821332897007</v>
      </c>
      <c r="H112" s="473" t="s">
        <v>197</v>
      </c>
      <c r="I112" s="474">
        <v>53100</v>
      </c>
      <c r="J112" s="474">
        <v>53100</v>
      </c>
      <c r="K112" s="474">
        <v>47660.28</v>
      </c>
      <c r="L112" s="384">
        <v>1</v>
      </c>
    </row>
    <row r="113" spans="1:12" s="382" customFormat="1" ht="15" x14ac:dyDescent="0.25">
      <c r="A113" s="383" t="s">
        <v>196</v>
      </c>
      <c r="B113" s="471" t="s">
        <v>189</v>
      </c>
      <c r="C113" s="472">
        <v>89.765699999999995</v>
      </c>
      <c r="D113" s="472">
        <v>5.64</v>
      </c>
      <c r="E113" s="472" t="s">
        <v>559</v>
      </c>
      <c r="F113" s="472">
        <v>8.52</v>
      </c>
      <c r="G113" s="472">
        <v>8.8607072706794998</v>
      </c>
      <c r="H113" s="473" t="s">
        <v>197</v>
      </c>
      <c r="I113" s="474">
        <v>102807.5</v>
      </c>
      <c r="J113" s="474">
        <v>102807.5</v>
      </c>
      <c r="K113" s="474">
        <v>92285.84</v>
      </c>
      <c r="L113" s="384">
        <v>2</v>
      </c>
    </row>
    <row r="114" spans="1:12" s="382" customFormat="1" ht="15" x14ac:dyDescent="0.25">
      <c r="A114" s="383" t="s">
        <v>196</v>
      </c>
      <c r="B114" s="471" t="s">
        <v>189</v>
      </c>
      <c r="C114" s="472">
        <v>89.799099999999996</v>
      </c>
      <c r="D114" s="472">
        <v>5.64</v>
      </c>
      <c r="E114" s="472" t="s">
        <v>559</v>
      </c>
      <c r="F114" s="472">
        <v>8.51</v>
      </c>
      <c r="G114" s="472">
        <v>8.8498984380774992</v>
      </c>
      <c r="H114" s="473" t="s">
        <v>197</v>
      </c>
      <c r="I114" s="474">
        <v>306062.5</v>
      </c>
      <c r="J114" s="474">
        <v>306062.5</v>
      </c>
      <c r="K114" s="474">
        <v>274841.42</v>
      </c>
      <c r="L114" s="384">
        <v>7</v>
      </c>
    </row>
    <row r="115" spans="1:12" s="382" customFormat="1" ht="15" x14ac:dyDescent="0.25">
      <c r="A115" s="383" t="s">
        <v>196</v>
      </c>
      <c r="B115" s="471" t="s">
        <v>189</v>
      </c>
      <c r="C115" s="472">
        <v>89.804699999999997</v>
      </c>
      <c r="D115" s="472">
        <v>5.64</v>
      </c>
      <c r="E115" s="472" t="s">
        <v>563</v>
      </c>
      <c r="F115" s="472">
        <v>8.51</v>
      </c>
      <c r="G115" s="472">
        <v>8.8498984380774992</v>
      </c>
      <c r="H115" s="473" t="s">
        <v>197</v>
      </c>
      <c r="I115" s="474">
        <v>355327.5</v>
      </c>
      <c r="J115" s="474">
        <v>355327.5</v>
      </c>
      <c r="K115" s="474">
        <v>319100.81</v>
      </c>
      <c r="L115" s="384">
        <v>7</v>
      </c>
    </row>
    <row r="116" spans="1:12" s="382" customFormat="1" ht="15" x14ac:dyDescent="0.25">
      <c r="A116" s="383" t="s">
        <v>196</v>
      </c>
      <c r="B116" s="471" t="s">
        <v>189</v>
      </c>
      <c r="C116" s="472">
        <v>89.821399999999997</v>
      </c>
      <c r="D116" s="472">
        <v>5.64</v>
      </c>
      <c r="E116" s="472" t="s">
        <v>564</v>
      </c>
      <c r="F116" s="472">
        <v>8.51</v>
      </c>
      <c r="G116" s="472">
        <v>8.8498984380774992</v>
      </c>
      <c r="H116" s="473" t="s">
        <v>197</v>
      </c>
      <c r="I116" s="474">
        <v>52657.5</v>
      </c>
      <c r="J116" s="474">
        <v>52657.5</v>
      </c>
      <c r="K116" s="474">
        <v>47297.7</v>
      </c>
      <c r="L116" s="384">
        <v>1</v>
      </c>
    </row>
    <row r="117" spans="1:12" s="382" customFormat="1" ht="15" x14ac:dyDescent="0.25">
      <c r="A117" s="383" t="s">
        <v>196</v>
      </c>
      <c r="B117" s="471" t="s">
        <v>189</v>
      </c>
      <c r="C117" s="472">
        <v>89.860600000000005</v>
      </c>
      <c r="D117" s="472">
        <v>5.93</v>
      </c>
      <c r="E117" s="472" t="s">
        <v>565</v>
      </c>
      <c r="F117" s="472">
        <v>8.5500000000000007</v>
      </c>
      <c r="G117" s="472">
        <v>8.8931396720264004</v>
      </c>
      <c r="H117" s="473" t="s">
        <v>197</v>
      </c>
      <c r="I117" s="474">
        <v>287325</v>
      </c>
      <c r="J117" s="474">
        <v>287325</v>
      </c>
      <c r="K117" s="474">
        <v>258191.98</v>
      </c>
      <c r="L117" s="384">
        <v>6</v>
      </c>
    </row>
    <row r="118" spans="1:12" s="382" customFormat="1" ht="15" x14ac:dyDescent="0.25">
      <c r="A118" s="383" t="s">
        <v>196</v>
      </c>
      <c r="B118" s="471" t="s">
        <v>189</v>
      </c>
      <c r="C118" s="472">
        <v>89.877700000000004</v>
      </c>
      <c r="D118" s="472">
        <v>6.21</v>
      </c>
      <c r="E118" s="472" t="s">
        <v>544</v>
      </c>
      <c r="F118" s="472">
        <v>8.6202000000000005</v>
      </c>
      <c r="G118" s="472">
        <v>8.9690661064864994</v>
      </c>
      <c r="H118" s="473" t="s">
        <v>197</v>
      </c>
      <c r="I118" s="474">
        <v>53100</v>
      </c>
      <c r="J118" s="474">
        <v>53100</v>
      </c>
      <c r="K118" s="474">
        <v>47725.05</v>
      </c>
      <c r="L118" s="384">
        <v>1</v>
      </c>
    </row>
    <row r="119" spans="1:12" s="382" customFormat="1" ht="15" x14ac:dyDescent="0.25">
      <c r="A119" s="383" t="s">
        <v>196</v>
      </c>
      <c r="B119" s="471" t="s">
        <v>189</v>
      </c>
      <c r="C119" s="472">
        <v>89.957400000000007</v>
      </c>
      <c r="D119" s="472">
        <v>6.21</v>
      </c>
      <c r="E119" s="472" t="s">
        <v>544</v>
      </c>
      <c r="F119" s="472">
        <v>8.6</v>
      </c>
      <c r="G119" s="472">
        <v>8.9472133576280992</v>
      </c>
      <c r="H119" s="473" t="s">
        <v>197</v>
      </c>
      <c r="I119" s="474">
        <v>53100</v>
      </c>
      <c r="J119" s="474">
        <v>53100</v>
      </c>
      <c r="K119" s="474">
        <v>47767.360000000001</v>
      </c>
      <c r="L119" s="384">
        <v>1</v>
      </c>
    </row>
    <row r="120" spans="1:12" s="382" customFormat="1" ht="15" x14ac:dyDescent="0.25">
      <c r="A120" s="383" t="s">
        <v>196</v>
      </c>
      <c r="B120" s="471" t="s">
        <v>189</v>
      </c>
      <c r="C120" s="472">
        <v>89.996799999999993</v>
      </c>
      <c r="D120" s="472">
        <v>6.21</v>
      </c>
      <c r="E120" s="472" t="s">
        <v>544</v>
      </c>
      <c r="F120" s="472">
        <v>8.59</v>
      </c>
      <c r="G120" s="472">
        <v>8.9363966517920002</v>
      </c>
      <c r="H120" s="473" t="s">
        <v>197</v>
      </c>
      <c r="I120" s="474">
        <v>417232</v>
      </c>
      <c r="J120" s="474">
        <v>417232</v>
      </c>
      <c r="K120" s="474">
        <v>375495.61</v>
      </c>
      <c r="L120" s="384">
        <v>8</v>
      </c>
    </row>
    <row r="121" spans="1:12" s="382" customFormat="1" ht="15" x14ac:dyDescent="0.25">
      <c r="A121" s="383" t="s">
        <v>196</v>
      </c>
      <c r="B121" s="471" t="s">
        <v>189</v>
      </c>
      <c r="C121" s="472">
        <v>90.001099999999994</v>
      </c>
      <c r="D121" s="472">
        <v>6.21</v>
      </c>
      <c r="E121" s="472" t="s">
        <v>566</v>
      </c>
      <c r="F121" s="472">
        <v>8.59</v>
      </c>
      <c r="G121" s="472">
        <v>8.9363966517920002</v>
      </c>
      <c r="H121" s="473" t="s">
        <v>197</v>
      </c>
      <c r="I121" s="474">
        <v>42922.5</v>
      </c>
      <c r="J121" s="474">
        <v>42922.5</v>
      </c>
      <c r="K121" s="474">
        <v>38630.71</v>
      </c>
      <c r="L121" s="384">
        <v>1</v>
      </c>
    </row>
    <row r="122" spans="1:12" s="382" customFormat="1" ht="15" x14ac:dyDescent="0.25">
      <c r="A122" s="383" t="s">
        <v>196</v>
      </c>
      <c r="B122" s="471" t="s">
        <v>189</v>
      </c>
      <c r="C122" s="472">
        <v>90.060400000000001</v>
      </c>
      <c r="D122" s="472">
        <v>6.21</v>
      </c>
      <c r="E122" s="472" t="s">
        <v>567</v>
      </c>
      <c r="F122" s="472">
        <v>8.59</v>
      </c>
      <c r="G122" s="472">
        <v>8.9363966517920002</v>
      </c>
      <c r="H122" s="473" t="s">
        <v>197</v>
      </c>
      <c r="I122" s="474">
        <v>53100</v>
      </c>
      <c r="J122" s="474">
        <v>53100</v>
      </c>
      <c r="K122" s="474">
        <v>47822.09</v>
      </c>
      <c r="L122" s="384">
        <v>1</v>
      </c>
    </row>
    <row r="123" spans="1:12" s="382" customFormat="1" ht="15" x14ac:dyDescent="0.25">
      <c r="A123" s="383" t="s">
        <v>196</v>
      </c>
      <c r="B123" s="471" t="s">
        <v>189</v>
      </c>
      <c r="C123" s="472">
        <v>90.171099999999996</v>
      </c>
      <c r="D123" s="472">
        <v>5.07</v>
      </c>
      <c r="E123" s="472" t="s">
        <v>568</v>
      </c>
      <c r="F123" s="472">
        <v>9.43</v>
      </c>
      <c r="G123" s="472">
        <v>9.8484397551890002</v>
      </c>
      <c r="H123" s="473" t="s">
        <v>197</v>
      </c>
      <c r="I123" s="474">
        <v>3835</v>
      </c>
      <c r="J123" s="474">
        <v>3835</v>
      </c>
      <c r="K123" s="474">
        <v>3458.06</v>
      </c>
      <c r="L123" s="384">
        <v>1</v>
      </c>
    </row>
    <row r="124" spans="1:12" s="382" customFormat="1" ht="15" x14ac:dyDescent="0.25">
      <c r="A124" s="383" t="s">
        <v>196</v>
      </c>
      <c r="B124" s="471" t="s">
        <v>189</v>
      </c>
      <c r="C124" s="472">
        <v>90.274699999999996</v>
      </c>
      <c r="D124" s="472">
        <v>5.36</v>
      </c>
      <c r="E124" s="472" t="s">
        <v>560</v>
      </c>
      <c r="F124" s="472">
        <v>8.5500000000000007</v>
      </c>
      <c r="G124" s="472">
        <v>8.8931396720264004</v>
      </c>
      <c r="H124" s="473" t="s">
        <v>197</v>
      </c>
      <c r="I124" s="474">
        <v>53100</v>
      </c>
      <c r="J124" s="474">
        <v>53100</v>
      </c>
      <c r="K124" s="474">
        <v>47935.88</v>
      </c>
      <c r="L124" s="384">
        <v>1</v>
      </c>
    </row>
    <row r="125" spans="1:12" s="382" customFormat="1" ht="15" x14ac:dyDescent="0.25">
      <c r="A125" s="383" t="s">
        <v>196</v>
      </c>
      <c r="B125" s="471" t="s">
        <v>189</v>
      </c>
      <c r="C125" s="472">
        <v>90.439599999999999</v>
      </c>
      <c r="D125" s="472">
        <v>6.5</v>
      </c>
      <c r="E125" s="472" t="s">
        <v>569</v>
      </c>
      <c r="F125" s="472">
        <v>8.6300000000000008</v>
      </c>
      <c r="G125" s="472">
        <v>8.9796693825865006</v>
      </c>
      <c r="H125" s="473" t="s">
        <v>197</v>
      </c>
      <c r="I125" s="474">
        <v>324559</v>
      </c>
      <c r="J125" s="474">
        <v>324559</v>
      </c>
      <c r="K125" s="474">
        <v>293530.01</v>
      </c>
      <c r="L125" s="384">
        <v>6</v>
      </c>
    </row>
    <row r="126" spans="1:12" s="382" customFormat="1" ht="15" x14ac:dyDescent="0.25">
      <c r="A126" s="383" t="s">
        <v>196</v>
      </c>
      <c r="B126" s="471" t="s">
        <v>189</v>
      </c>
      <c r="C126" s="472">
        <v>90.441800000000001</v>
      </c>
      <c r="D126" s="472">
        <v>5.36</v>
      </c>
      <c r="E126" s="472" t="s">
        <v>562</v>
      </c>
      <c r="F126" s="472">
        <v>8.51</v>
      </c>
      <c r="G126" s="472">
        <v>8.8498984380774992</v>
      </c>
      <c r="H126" s="473" t="s">
        <v>197</v>
      </c>
      <c r="I126" s="474">
        <v>579255</v>
      </c>
      <c r="J126" s="474">
        <v>579255</v>
      </c>
      <c r="K126" s="474">
        <v>523888.72</v>
      </c>
      <c r="L126" s="384">
        <v>12</v>
      </c>
    </row>
    <row r="127" spans="1:12" s="382" customFormat="1" ht="15" x14ac:dyDescent="0.25">
      <c r="A127" s="383" t="s">
        <v>196</v>
      </c>
      <c r="B127" s="471" t="s">
        <v>189</v>
      </c>
      <c r="C127" s="472">
        <v>90.441800000000001</v>
      </c>
      <c r="D127" s="472">
        <v>5.36</v>
      </c>
      <c r="E127" s="472" t="s">
        <v>562</v>
      </c>
      <c r="F127" s="472">
        <v>8.51</v>
      </c>
      <c r="G127" s="472">
        <v>8.8498984380776005</v>
      </c>
      <c r="H127" s="473" t="s">
        <v>197</v>
      </c>
      <c r="I127" s="474">
        <v>53100</v>
      </c>
      <c r="J127" s="474">
        <v>53100</v>
      </c>
      <c r="K127" s="474">
        <v>48024.6</v>
      </c>
      <c r="L127" s="384">
        <v>1</v>
      </c>
    </row>
    <row r="128" spans="1:12" s="382" customFormat="1" ht="15" x14ac:dyDescent="0.25">
      <c r="A128" s="383" t="s">
        <v>196</v>
      </c>
      <c r="B128" s="471" t="s">
        <v>189</v>
      </c>
      <c r="C128" s="472">
        <v>90.461299999999994</v>
      </c>
      <c r="D128" s="472">
        <v>5.36</v>
      </c>
      <c r="E128" s="472" t="s">
        <v>366</v>
      </c>
      <c r="F128" s="472">
        <v>8.51</v>
      </c>
      <c r="G128" s="472">
        <v>8.8498984380774992</v>
      </c>
      <c r="H128" s="473" t="s">
        <v>197</v>
      </c>
      <c r="I128" s="474">
        <v>106200</v>
      </c>
      <c r="J128" s="474">
        <v>106200</v>
      </c>
      <c r="K128" s="474">
        <v>96069.9</v>
      </c>
      <c r="L128" s="384">
        <v>2</v>
      </c>
    </row>
    <row r="129" spans="1:12" s="382" customFormat="1" ht="15" x14ac:dyDescent="0.25">
      <c r="A129" s="383" t="s">
        <v>196</v>
      </c>
      <c r="B129" s="471" t="s">
        <v>189</v>
      </c>
      <c r="C129" s="472">
        <v>90.474299999999999</v>
      </c>
      <c r="D129" s="472">
        <v>5.36</v>
      </c>
      <c r="E129" s="472" t="s">
        <v>570</v>
      </c>
      <c r="F129" s="472">
        <v>8.51</v>
      </c>
      <c r="G129" s="472">
        <v>8.8498984380774992</v>
      </c>
      <c r="H129" s="473" t="s">
        <v>197</v>
      </c>
      <c r="I129" s="474">
        <v>51412.5</v>
      </c>
      <c r="J129" s="474">
        <v>51412.5</v>
      </c>
      <c r="K129" s="474">
        <v>46515.11</v>
      </c>
      <c r="L129" s="384">
        <v>2</v>
      </c>
    </row>
    <row r="130" spans="1:12" s="382" customFormat="1" ht="15" x14ac:dyDescent="0.25">
      <c r="A130" s="383" t="s">
        <v>196</v>
      </c>
      <c r="B130" s="471" t="s">
        <v>189</v>
      </c>
      <c r="C130" s="472">
        <v>90.490600000000001</v>
      </c>
      <c r="D130" s="472">
        <v>6.5</v>
      </c>
      <c r="E130" s="472" t="s">
        <v>571</v>
      </c>
      <c r="F130" s="472">
        <v>8.6300000000000008</v>
      </c>
      <c r="G130" s="472">
        <v>8.9796693825865006</v>
      </c>
      <c r="H130" s="473" t="s">
        <v>197</v>
      </c>
      <c r="I130" s="474">
        <v>101332.5</v>
      </c>
      <c r="J130" s="474">
        <v>101332.5</v>
      </c>
      <c r="K130" s="474">
        <v>91696.43</v>
      </c>
      <c r="L130" s="384">
        <v>2</v>
      </c>
    </row>
    <row r="131" spans="1:12" s="382" customFormat="1" ht="15" x14ac:dyDescent="0.25">
      <c r="A131" s="383" t="s">
        <v>196</v>
      </c>
      <c r="B131" s="471" t="s">
        <v>189</v>
      </c>
      <c r="C131" s="472">
        <v>90.5</v>
      </c>
      <c r="D131" s="472">
        <v>5.36</v>
      </c>
      <c r="E131" s="472" t="s">
        <v>560</v>
      </c>
      <c r="F131" s="472">
        <v>8.4719247972171008</v>
      </c>
      <c r="G131" s="472">
        <v>8.8087525920500998</v>
      </c>
      <c r="H131" s="473" t="s">
        <v>197</v>
      </c>
      <c r="I131" s="474">
        <v>53100</v>
      </c>
      <c r="J131" s="474">
        <v>53100</v>
      </c>
      <c r="K131" s="474">
        <v>48055.5</v>
      </c>
      <c r="L131" s="384">
        <v>1</v>
      </c>
    </row>
    <row r="132" spans="1:12" s="382" customFormat="1" ht="15" x14ac:dyDescent="0.25">
      <c r="A132" s="383" t="s">
        <v>196</v>
      </c>
      <c r="B132" s="471" t="s">
        <v>189</v>
      </c>
      <c r="C132" s="472">
        <v>90.506799999999998</v>
      </c>
      <c r="D132" s="472">
        <v>5.36</v>
      </c>
      <c r="E132" s="472" t="s">
        <v>572</v>
      </c>
      <c r="F132" s="472">
        <v>8.51</v>
      </c>
      <c r="G132" s="472">
        <v>8.8498984380774992</v>
      </c>
      <c r="H132" s="473" t="s">
        <v>197</v>
      </c>
      <c r="I132" s="474">
        <v>55600</v>
      </c>
      <c r="J132" s="474">
        <v>55600</v>
      </c>
      <c r="K132" s="474">
        <v>50321.81</v>
      </c>
      <c r="L132" s="384">
        <v>2</v>
      </c>
    </row>
    <row r="133" spans="1:12" s="382" customFormat="1" ht="15" x14ac:dyDescent="0.25">
      <c r="A133" s="383" t="s">
        <v>196</v>
      </c>
      <c r="B133" s="471" t="s">
        <v>189</v>
      </c>
      <c r="C133" s="472">
        <v>90.526200000000003</v>
      </c>
      <c r="D133" s="472">
        <v>5.36</v>
      </c>
      <c r="E133" s="472" t="s">
        <v>261</v>
      </c>
      <c r="F133" s="472">
        <v>8.51</v>
      </c>
      <c r="G133" s="472">
        <v>8.8498984380774992</v>
      </c>
      <c r="H133" s="473" t="s">
        <v>197</v>
      </c>
      <c r="I133" s="474">
        <v>53100</v>
      </c>
      <c r="J133" s="474">
        <v>53100</v>
      </c>
      <c r="K133" s="474">
        <v>48069.4</v>
      </c>
      <c r="L133" s="384">
        <v>1</v>
      </c>
    </row>
    <row r="134" spans="1:12" s="382" customFormat="1" ht="15" x14ac:dyDescent="0.25">
      <c r="A134" s="383" t="s">
        <v>196</v>
      </c>
      <c r="B134" s="471" t="s">
        <v>189</v>
      </c>
      <c r="C134" s="472">
        <v>90.582400000000007</v>
      </c>
      <c r="D134" s="472">
        <v>5.36</v>
      </c>
      <c r="E134" s="472" t="s">
        <v>573</v>
      </c>
      <c r="F134" s="472">
        <v>8.4700000000000006</v>
      </c>
      <c r="G134" s="472">
        <v>8.8066729447347001</v>
      </c>
      <c r="H134" s="473" t="s">
        <v>197</v>
      </c>
      <c r="I134" s="474">
        <v>205172.5</v>
      </c>
      <c r="J134" s="474">
        <v>205172.5</v>
      </c>
      <c r="K134" s="474">
        <v>185850.23</v>
      </c>
      <c r="L134" s="384">
        <v>4</v>
      </c>
    </row>
    <row r="135" spans="1:12" s="382" customFormat="1" ht="15" x14ac:dyDescent="0.25">
      <c r="A135" s="383" t="s">
        <v>196</v>
      </c>
      <c r="B135" s="471" t="s">
        <v>189</v>
      </c>
      <c r="C135" s="472">
        <v>90.588899999999995</v>
      </c>
      <c r="D135" s="472">
        <v>5.36</v>
      </c>
      <c r="E135" s="472" t="s">
        <v>570</v>
      </c>
      <c r="F135" s="472">
        <v>8.4700000000000006</v>
      </c>
      <c r="G135" s="472">
        <v>8.8066729447347001</v>
      </c>
      <c r="H135" s="473" t="s">
        <v>197</v>
      </c>
      <c r="I135" s="474">
        <v>7227.5</v>
      </c>
      <c r="J135" s="474">
        <v>7227.5</v>
      </c>
      <c r="K135" s="474">
        <v>6547.31</v>
      </c>
      <c r="L135" s="384">
        <v>1</v>
      </c>
    </row>
    <row r="136" spans="1:12" s="382" customFormat="1" ht="15" x14ac:dyDescent="0.25">
      <c r="A136" s="383" t="s">
        <v>196</v>
      </c>
      <c r="B136" s="471" t="s">
        <v>189</v>
      </c>
      <c r="C136" s="472">
        <v>90.616299999999995</v>
      </c>
      <c r="D136" s="472">
        <v>5.64</v>
      </c>
      <c r="E136" s="472" t="s">
        <v>574</v>
      </c>
      <c r="F136" s="472">
        <v>8.51</v>
      </c>
      <c r="G136" s="472">
        <v>8.8498984380774992</v>
      </c>
      <c r="H136" s="473" t="s">
        <v>197</v>
      </c>
      <c r="I136" s="474">
        <v>48232.5</v>
      </c>
      <c r="J136" s="474">
        <v>48232.5</v>
      </c>
      <c r="K136" s="474">
        <v>43706.51</v>
      </c>
      <c r="L136" s="384">
        <v>1</v>
      </c>
    </row>
    <row r="137" spans="1:12" s="382" customFormat="1" ht="15" x14ac:dyDescent="0.25">
      <c r="A137" s="383" t="s">
        <v>196</v>
      </c>
      <c r="B137" s="471" t="s">
        <v>189</v>
      </c>
      <c r="C137" s="472">
        <v>90.656700000000001</v>
      </c>
      <c r="D137" s="472">
        <v>5.64</v>
      </c>
      <c r="E137" s="472" t="s">
        <v>557</v>
      </c>
      <c r="F137" s="472">
        <v>8.51</v>
      </c>
      <c r="G137" s="472">
        <v>8.8498984380774992</v>
      </c>
      <c r="H137" s="473" t="s">
        <v>197</v>
      </c>
      <c r="I137" s="474">
        <v>46462.5</v>
      </c>
      <c r="J137" s="474">
        <v>46462.5</v>
      </c>
      <c r="K137" s="474">
        <v>42121.39</v>
      </c>
      <c r="L137" s="384">
        <v>1</v>
      </c>
    </row>
    <row r="138" spans="1:12" s="382" customFormat="1" ht="15" x14ac:dyDescent="0.25">
      <c r="A138" s="383" t="s">
        <v>196</v>
      </c>
      <c r="B138" s="471" t="s">
        <v>189</v>
      </c>
      <c r="C138" s="472">
        <v>90.676000000000002</v>
      </c>
      <c r="D138" s="472">
        <v>5.64</v>
      </c>
      <c r="E138" s="472" t="s">
        <v>575</v>
      </c>
      <c r="F138" s="472">
        <v>8.5</v>
      </c>
      <c r="G138" s="472">
        <v>8.8390905892635008</v>
      </c>
      <c r="H138" s="473" t="s">
        <v>197</v>
      </c>
      <c r="I138" s="474">
        <v>53100</v>
      </c>
      <c r="J138" s="474">
        <v>53100</v>
      </c>
      <c r="K138" s="474">
        <v>48148.959999999999</v>
      </c>
      <c r="L138" s="384">
        <v>1</v>
      </c>
    </row>
    <row r="139" spans="1:12" s="382" customFormat="1" ht="15" x14ac:dyDescent="0.25">
      <c r="A139" s="383" t="s">
        <v>196</v>
      </c>
      <c r="B139" s="471" t="s">
        <v>189</v>
      </c>
      <c r="C139" s="472">
        <v>90.882900000000006</v>
      </c>
      <c r="D139" s="472">
        <v>5.64</v>
      </c>
      <c r="E139" s="472" t="s">
        <v>576</v>
      </c>
      <c r="F139" s="472">
        <v>8.5</v>
      </c>
      <c r="G139" s="472">
        <v>8.8390905892635008</v>
      </c>
      <c r="H139" s="473" t="s">
        <v>197</v>
      </c>
      <c r="I139" s="474">
        <v>53100</v>
      </c>
      <c r="J139" s="474">
        <v>53100</v>
      </c>
      <c r="K139" s="474">
        <v>48258.82</v>
      </c>
      <c r="L139" s="384">
        <v>1</v>
      </c>
    </row>
    <row r="140" spans="1:12" s="382" customFormat="1" ht="15" x14ac:dyDescent="0.25">
      <c r="A140" s="383" t="s">
        <v>196</v>
      </c>
      <c r="B140" s="471" t="s">
        <v>189</v>
      </c>
      <c r="C140" s="472">
        <v>91.515699999999995</v>
      </c>
      <c r="D140" s="472">
        <v>5.36</v>
      </c>
      <c r="E140" s="472" t="s">
        <v>577</v>
      </c>
      <c r="F140" s="472">
        <v>8.5</v>
      </c>
      <c r="G140" s="472">
        <v>8.8390905892635008</v>
      </c>
      <c r="H140" s="473" t="s">
        <v>197</v>
      </c>
      <c r="I140" s="474">
        <v>10000</v>
      </c>
      <c r="J140" s="474">
        <v>10000</v>
      </c>
      <c r="K140" s="474">
        <v>9151.57</v>
      </c>
      <c r="L140" s="384">
        <v>1</v>
      </c>
    </row>
    <row r="141" spans="1:12" s="382" customFormat="1" ht="15" x14ac:dyDescent="0.25">
      <c r="A141" s="383" t="s">
        <v>196</v>
      </c>
      <c r="B141" s="471" t="s">
        <v>189</v>
      </c>
      <c r="C141" s="472">
        <v>91.760300000000001</v>
      </c>
      <c r="D141" s="472">
        <v>5.07</v>
      </c>
      <c r="E141" s="472" t="s">
        <v>294</v>
      </c>
      <c r="F141" s="472">
        <v>8.85</v>
      </c>
      <c r="G141" s="472">
        <v>9.2179511846689994</v>
      </c>
      <c r="H141" s="473" t="s">
        <v>197</v>
      </c>
      <c r="I141" s="474">
        <v>53100</v>
      </c>
      <c r="J141" s="474">
        <v>53100</v>
      </c>
      <c r="K141" s="474">
        <v>48724.73</v>
      </c>
      <c r="L141" s="384">
        <v>1</v>
      </c>
    </row>
    <row r="142" spans="1:12" s="382" customFormat="1" ht="15" x14ac:dyDescent="0.25">
      <c r="A142" s="383" t="s">
        <v>196</v>
      </c>
      <c r="B142" s="471" t="s">
        <v>189</v>
      </c>
      <c r="C142" s="472">
        <v>92.160600000000002</v>
      </c>
      <c r="D142" s="472">
        <v>5.07</v>
      </c>
      <c r="E142" s="472" t="s">
        <v>578</v>
      </c>
      <c r="F142" s="472">
        <v>8.5</v>
      </c>
      <c r="G142" s="472">
        <v>8.8390905892635008</v>
      </c>
      <c r="H142" s="473" t="s">
        <v>197</v>
      </c>
      <c r="I142" s="474">
        <v>49265</v>
      </c>
      <c r="J142" s="474">
        <v>49265</v>
      </c>
      <c r="K142" s="474">
        <v>45402.92</v>
      </c>
      <c r="L142" s="384">
        <v>1</v>
      </c>
    </row>
    <row r="143" spans="1:12" s="382" customFormat="1" ht="15" x14ac:dyDescent="0.25">
      <c r="A143" s="383" t="s">
        <v>196</v>
      </c>
      <c r="B143" s="471" t="s">
        <v>189</v>
      </c>
      <c r="C143" s="472">
        <v>92.214200000000005</v>
      </c>
      <c r="D143" s="472">
        <v>5.07</v>
      </c>
      <c r="E143" s="472" t="s">
        <v>579</v>
      </c>
      <c r="F143" s="472">
        <v>8.5</v>
      </c>
      <c r="G143" s="472">
        <v>8.8390905892635008</v>
      </c>
      <c r="H143" s="473" t="s">
        <v>197</v>
      </c>
      <c r="I143" s="474">
        <v>53100</v>
      </c>
      <c r="J143" s="474">
        <v>53100</v>
      </c>
      <c r="K143" s="474">
        <v>48965.73</v>
      </c>
      <c r="L143" s="384">
        <v>1</v>
      </c>
    </row>
    <row r="144" spans="1:12" s="382" customFormat="1" ht="15" x14ac:dyDescent="0.25">
      <c r="A144" s="383" t="s">
        <v>196</v>
      </c>
      <c r="B144" s="471" t="s">
        <v>189</v>
      </c>
      <c r="C144" s="472">
        <v>92.241399999999999</v>
      </c>
      <c r="D144" s="472">
        <v>5.07</v>
      </c>
      <c r="E144" s="472" t="s">
        <v>568</v>
      </c>
      <c r="F144" s="472">
        <v>8.4700000000000006</v>
      </c>
      <c r="G144" s="472">
        <v>8.8066729447347001</v>
      </c>
      <c r="H144" s="473" t="s">
        <v>197</v>
      </c>
      <c r="I144" s="474">
        <v>48380</v>
      </c>
      <c r="J144" s="474">
        <v>48380</v>
      </c>
      <c r="K144" s="474">
        <v>44626.37</v>
      </c>
      <c r="L144" s="384">
        <v>1</v>
      </c>
    </row>
    <row r="145" spans="1:12" s="382" customFormat="1" ht="15" x14ac:dyDescent="0.25">
      <c r="A145" s="383" t="s">
        <v>196</v>
      </c>
      <c r="B145" s="471" t="s">
        <v>189</v>
      </c>
      <c r="C145" s="472">
        <v>92.321200000000005</v>
      </c>
      <c r="D145" s="472">
        <v>5.07</v>
      </c>
      <c r="E145" s="472" t="s">
        <v>580</v>
      </c>
      <c r="F145" s="472">
        <v>8.43</v>
      </c>
      <c r="G145" s="472">
        <v>8.7634631867887993</v>
      </c>
      <c r="H145" s="473" t="s">
        <v>197</v>
      </c>
      <c r="I145" s="474">
        <v>203845</v>
      </c>
      <c r="J145" s="474">
        <v>203845</v>
      </c>
      <c r="K145" s="474">
        <v>188192.2</v>
      </c>
      <c r="L145" s="384">
        <v>4</v>
      </c>
    </row>
    <row r="146" spans="1:12" s="382" customFormat="1" ht="15" x14ac:dyDescent="0.25">
      <c r="A146" s="383" t="s">
        <v>196</v>
      </c>
      <c r="B146" s="471" t="s">
        <v>189</v>
      </c>
      <c r="C146" s="472">
        <v>92.328699999999998</v>
      </c>
      <c r="D146" s="472">
        <v>5.07</v>
      </c>
      <c r="E146" s="472" t="s">
        <v>568</v>
      </c>
      <c r="F146" s="472">
        <v>8.43</v>
      </c>
      <c r="G146" s="472">
        <v>8.7634631867887993</v>
      </c>
      <c r="H146" s="473" t="s">
        <v>197</v>
      </c>
      <c r="I146" s="474">
        <v>48085</v>
      </c>
      <c r="J146" s="474">
        <v>48085</v>
      </c>
      <c r="K146" s="474">
        <v>44396.27</v>
      </c>
      <c r="L146" s="384">
        <v>1</v>
      </c>
    </row>
    <row r="147" spans="1:12" s="382" customFormat="1" ht="15" x14ac:dyDescent="0.25">
      <c r="A147" s="383" t="s">
        <v>196</v>
      </c>
      <c r="B147" s="471" t="s">
        <v>189</v>
      </c>
      <c r="C147" s="472">
        <v>92.701300000000003</v>
      </c>
      <c r="D147" s="472">
        <v>5.07</v>
      </c>
      <c r="E147" s="472" t="s">
        <v>294</v>
      </c>
      <c r="F147" s="472">
        <v>8.4</v>
      </c>
      <c r="G147" s="472">
        <v>8.7310661915505001</v>
      </c>
      <c r="H147" s="473" t="s">
        <v>197</v>
      </c>
      <c r="I147" s="474">
        <v>53100</v>
      </c>
      <c r="J147" s="474">
        <v>53100</v>
      </c>
      <c r="K147" s="474">
        <v>49224.41</v>
      </c>
      <c r="L147" s="384">
        <v>1</v>
      </c>
    </row>
    <row r="148" spans="1:12" s="382" customFormat="1" ht="15" x14ac:dyDescent="0.25">
      <c r="A148" s="383" t="s">
        <v>196</v>
      </c>
      <c r="B148" s="471" t="s">
        <v>189</v>
      </c>
      <c r="C148" s="472">
        <v>95.132199999999997</v>
      </c>
      <c r="D148" s="472">
        <v>4.71</v>
      </c>
      <c r="E148" s="472" t="s">
        <v>581</v>
      </c>
      <c r="F148" s="472">
        <v>8.15</v>
      </c>
      <c r="G148" s="472">
        <v>8.4614350350368994</v>
      </c>
      <c r="H148" s="473" t="s">
        <v>197</v>
      </c>
      <c r="I148" s="474">
        <v>53100</v>
      </c>
      <c r="J148" s="474">
        <v>53100</v>
      </c>
      <c r="K148" s="474">
        <v>50515.199999999997</v>
      </c>
      <c r="L148" s="384">
        <v>1</v>
      </c>
    </row>
    <row r="149" spans="1:12" s="382" customFormat="1" ht="15" x14ac:dyDescent="0.25">
      <c r="A149" s="383" t="s">
        <v>196</v>
      </c>
      <c r="B149" s="471" t="s">
        <v>189</v>
      </c>
      <c r="C149" s="472">
        <v>97.967299999999994</v>
      </c>
      <c r="D149" s="472">
        <v>4.3</v>
      </c>
      <c r="E149" s="472" t="s">
        <v>582</v>
      </c>
      <c r="F149" s="472">
        <v>7</v>
      </c>
      <c r="G149" s="472">
        <v>7.2290080856234997</v>
      </c>
      <c r="H149" s="473" t="s">
        <v>197</v>
      </c>
      <c r="I149" s="474">
        <v>30000</v>
      </c>
      <c r="J149" s="474">
        <v>30000</v>
      </c>
      <c r="K149" s="474">
        <v>29390.18</v>
      </c>
      <c r="L149" s="384">
        <v>1</v>
      </c>
    </row>
    <row r="150" spans="1:12" s="382" customFormat="1" ht="15" x14ac:dyDescent="0.25">
      <c r="A150" s="383" t="s">
        <v>196</v>
      </c>
      <c r="B150" s="471" t="s">
        <v>189</v>
      </c>
      <c r="C150" s="472">
        <v>98.024100000000004</v>
      </c>
      <c r="D150" s="472">
        <v>4.3</v>
      </c>
      <c r="E150" s="472" t="s">
        <v>490</v>
      </c>
      <c r="F150" s="472">
        <v>8</v>
      </c>
      <c r="G150" s="472">
        <v>8.2999506807509</v>
      </c>
      <c r="H150" s="473" t="s">
        <v>197</v>
      </c>
      <c r="I150" s="474">
        <v>30975</v>
      </c>
      <c r="J150" s="474">
        <v>30975</v>
      </c>
      <c r="K150" s="474">
        <v>30362.97</v>
      </c>
      <c r="L150" s="384">
        <v>2</v>
      </c>
    </row>
    <row r="151" spans="1:12" s="382" customFormat="1" ht="15" x14ac:dyDescent="0.25">
      <c r="A151" s="383" t="s">
        <v>196</v>
      </c>
      <c r="B151" s="471" t="s">
        <v>189</v>
      </c>
      <c r="C151" s="472">
        <v>98.039299999999997</v>
      </c>
      <c r="D151" s="472">
        <v>4.3</v>
      </c>
      <c r="E151" s="472" t="s">
        <v>376</v>
      </c>
      <c r="F151" s="472">
        <v>8.25</v>
      </c>
      <c r="G151" s="472">
        <v>8.5692138619758005</v>
      </c>
      <c r="H151" s="473" t="s">
        <v>197</v>
      </c>
      <c r="I151" s="474">
        <v>3000</v>
      </c>
      <c r="J151" s="474">
        <v>3000</v>
      </c>
      <c r="K151" s="474">
        <v>2941.18</v>
      </c>
      <c r="L151" s="384">
        <v>1</v>
      </c>
    </row>
    <row r="152" spans="1:12" s="382" customFormat="1" ht="15" x14ac:dyDescent="0.25">
      <c r="A152" s="383" t="s">
        <v>196</v>
      </c>
      <c r="B152" s="471" t="s">
        <v>189</v>
      </c>
      <c r="C152" s="472">
        <v>98.161199999999994</v>
      </c>
      <c r="D152" s="472">
        <v>4.3</v>
      </c>
      <c r="E152" s="472" t="s">
        <v>490</v>
      </c>
      <c r="F152" s="472">
        <v>7.74</v>
      </c>
      <c r="G152" s="472">
        <v>8.0205664586019996</v>
      </c>
      <c r="H152" s="473" t="s">
        <v>197</v>
      </c>
      <c r="I152" s="474">
        <v>22125</v>
      </c>
      <c r="J152" s="474">
        <v>22125</v>
      </c>
      <c r="K152" s="474">
        <v>21718.16</v>
      </c>
      <c r="L152" s="384">
        <v>1</v>
      </c>
    </row>
    <row r="153" spans="1:12" s="382" customFormat="1" ht="15" x14ac:dyDescent="0.25">
      <c r="A153" s="383" t="s">
        <v>196</v>
      </c>
      <c r="B153" s="471" t="s">
        <v>189</v>
      </c>
      <c r="C153" s="472">
        <v>98.762100000000004</v>
      </c>
      <c r="D153" s="472">
        <v>4.3</v>
      </c>
      <c r="E153" s="472" t="s">
        <v>302</v>
      </c>
      <c r="F153" s="472">
        <v>7</v>
      </c>
      <c r="G153" s="472">
        <v>7.2290080856234997</v>
      </c>
      <c r="H153" s="473" t="s">
        <v>197</v>
      </c>
      <c r="I153" s="474">
        <v>53100</v>
      </c>
      <c r="J153" s="474">
        <v>53100</v>
      </c>
      <c r="K153" s="474">
        <v>52442.68</v>
      </c>
      <c r="L153" s="384">
        <v>1</v>
      </c>
    </row>
    <row r="154" spans="1:12" s="382" customFormat="1" ht="15" x14ac:dyDescent="0.25">
      <c r="A154" s="383" t="s">
        <v>196</v>
      </c>
      <c r="B154" s="471" t="s">
        <v>189</v>
      </c>
      <c r="C154" s="472">
        <v>99.067099999999996</v>
      </c>
      <c r="D154" s="472">
        <v>4.3</v>
      </c>
      <c r="E154" s="472" t="s">
        <v>242</v>
      </c>
      <c r="F154" s="472">
        <v>6.25</v>
      </c>
      <c r="G154" s="472">
        <v>6.4321814606347996</v>
      </c>
      <c r="H154" s="473" t="s">
        <v>197</v>
      </c>
      <c r="I154" s="474">
        <v>52080</v>
      </c>
      <c r="J154" s="474">
        <v>52080</v>
      </c>
      <c r="K154" s="474">
        <v>51594.12</v>
      </c>
      <c r="L154" s="384">
        <v>1</v>
      </c>
    </row>
    <row r="155" spans="1:12" s="382" customFormat="1" ht="15" x14ac:dyDescent="0.25">
      <c r="A155" s="383" t="s">
        <v>196</v>
      </c>
      <c r="B155" s="471" t="s">
        <v>189</v>
      </c>
      <c r="C155" s="472">
        <v>100</v>
      </c>
      <c r="D155" s="472">
        <v>5.36</v>
      </c>
      <c r="E155" s="472" t="s">
        <v>572</v>
      </c>
      <c r="F155" s="472">
        <v>5.3599899283040999</v>
      </c>
      <c r="G155" s="472">
        <v>5.4936471296339002</v>
      </c>
      <c r="H155" s="473" t="s">
        <v>197</v>
      </c>
      <c r="I155" s="474">
        <v>256502.5</v>
      </c>
      <c r="J155" s="474">
        <v>256502.5</v>
      </c>
      <c r="K155" s="474">
        <v>256502.5</v>
      </c>
      <c r="L155" s="384">
        <v>2</v>
      </c>
    </row>
    <row r="156" spans="1:12" s="382" customFormat="1" ht="15" x14ac:dyDescent="0.25">
      <c r="A156" s="383" t="s">
        <v>196</v>
      </c>
      <c r="B156" s="471" t="s">
        <v>189</v>
      </c>
      <c r="C156" s="472">
        <v>100</v>
      </c>
      <c r="D156" s="472">
        <v>5.64</v>
      </c>
      <c r="E156" s="472" t="s">
        <v>564</v>
      </c>
      <c r="F156" s="472">
        <v>5.6399905724895998</v>
      </c>
      <c r="G156" s="472">
        <v>5.7880925165330002</v>
      </c>
      <c r="H156" s="473" t="s">
        <v>197</v>
      </c>
      <c r="I156" s="474">
        <v>368750</v>
      </c>
      <c r="J156" s="474">
        <v>368750</v>
      </c>
      <c r="K156" s="474">
        <v>368750</v>
      </c>
      <c r="L156" s="384">
        <v>3</v>
      </c>
    </row>
    <row r="157" spans="1:12" s="382" customFormat="1" ht="15" x14ac:dyDescent="0.25">
      <c r="A157" s="383" t="s">
        <v>196</v>
      </c>
      <c r="B157" s="471" t="s">
        <v>189</v>
      </c>
      <c r="C157" s="472">
        <v>100.18</v>
      </c>
      <c r="D157" s="472">
        <v>5.36</v>
      </c>
      <c r="E157" s="472" t="s">
        <v>583</v>
      </c>
      <c r="F157" s="472">
        <v>5.3032653806486003</v>
      </c>
      <c r="G157" s="472">
        <v>5.4340878526785001</v>
      </c>
      <c r="H157" s="473" t="s">
        <v>197</v>
      </c>
      <c r="I157" s="474">
        <v>256502.5</v>
      </c>
      <c r="J157" s="474">
        <v>256502.5</v>
      </c>
      <c r="K157" s="474">
        <v>256964.2</v>
      </c>
      <c r="L157" s="384">
        <v>2</v>
      </c>
    </row>
    <row r="158" spans="1:12" s="382" customFormat="1" ht="15" x14ac:dyDescent="0.25">
      <c r="A158" s="383" t="s">
        <v>196</v>
      </c>
      <c r="B158" s="471" t="s">
        <v>189</v>
      </c>
      <c r="C158" s="472">
        <v>100.18</v>
      </c>
      <c r="D158" s="472">
        <v>5.64</v>
      </c>
      <c r="E158" s="472" t="s">
        <v>584</v>
      </c>
      <c r="F158" s="472">
        <v>5.5920680974692996</v>
      </c>
      <c r="G158" s="472">
        <v>5.7376444315331003</v>
      </c>
      <c r="H158" s="473" t="s">
        <v>197</v>
      </c>
      <c r="I158" s="474">
        <v>368750</v>
      </c>
      <c r="J158" s="474">
        <v>368750</v>
      </c>
      <c r="K158" s="474">
        <v>369413.75</v>
      </c>
      <c r="L158" s="384">
        <v>3</v>
      </c>
    </row>
    <row r="159" spans="1:12" s="382" customFormat="1" ht="15" x14ac:dyDescent="0.25">
      <c r="A159" s="383" t="s">
        <v>196</v>
      </c>
      <c r="B159" s="471" t="s">
        <v>189</v>
      </c>
      <c r="C159" s="472">
        <v>102</v>
      </c>
      <c r="D159" s="472">
        <v>4.71</v>
      </c>
      <c r="E159" s="472" t="s">
        <v>585</v>
      </c>
      <c r="F159" s="472">
        <v>3.2568898124663002</v>
      </c>
      <c r="G159" s="472">
        <v>3.305949278315</v>
      </c>
      <c r="H159" s="473" t="s">
        <v>197</v>
      </c>
      <c r="I159" s="474">
        <v>53100</v>
      </c>
      <c r="J159" s="474">
        <v>53100</v>
      </c>
      <c r="K159" s="474">
        <v>54162</v>
      </c>
      <c r="L159" s="384">
        <v>1</v>
      </c>
    </row>
    <row r="160" spans="1:12" s="382" customFormat="1" ht="15" x14ac:dyDescent="0.25">
      <c r="A160" s="383" t="s">
        <v>196</v>
      </c>
      <c r="B160" s="471" t="s">
        <v>189</v>
      </c>
      <c r="C160" s="472">
        <v>102</v>
      </c>
      <c r="D160" s="472">
        <v>4.71</v>
      </c>
      <c r="E160" s="472" t="s">
        <v>586</v>
      </c>
      <c r="F160" s="472">
        <v>3.3302928218779</v>
      </c>
      <c r="G160" s="472">
        <v>3.3815990822909998</v>
      </c>
      <c r="H160" s="473" t="s">
        <v>197</v>
      </c>
      <c r="I160" s="474">
        <v>106200</v>
      </c>
      <c r="J160" s="474">
        <v>106200</v>
      </c>
      <c r="K160" s="474">
        <v>108324</v>
      </c>
      <c r="L160" s="384">
        <v>1</v>
      </c>
    </row>
    <row r="161" spans="1:12" s="382" customFormat="1" ht="15" x14ac:dyDescent="0.25">
      <c r="A161" s="383" t="s">
        <v>196</v>
      </c>
      <c r="B161" s="471" t="s">
        <v>189</v>
      </c>
      <c r="C161" s="472">
        <v>102</v>
      </c>
      <c r="D161" s="472">
        <v>5.07</v>
      </c>
      <c r="E161" s="472" t="s">
        <v>587</v>
      </c>
      <c r="F161" s="472">
        <v>4.2215999570909997</v>
      </c>
      <c r="G161" s="472">
        <v>4.3042491967101002</v>
      </c>
      <c r="H161" s="473" t="s">
        <v>197</v>
      </c>
      <c r="I161" s="474">
        <v>52510</v>
      </c>
      <c r="J161" s="474">
        <v>52510</v>
      </c>
      <c r="K161" s="474">
        <v>53560.2</v>
      </c>
      <c r="L161" s="384">
        <v>1</v>
      </c>
    </row>
    <row r="162" spans="1:12" s="382" customFormat="1" ht="15" x14ac:dyDescent="0.25">
      <c r="A162" s="383" t="s">
        <v>196</v>
      </c>
      <c r="B162" s="471" t="s">
        <v>189</v>
      </c>
      <c r="C162" s="472">
        <v>102</v>
      </c>
      <c r="D162" s="472">
        <v>5.07</v>
      </c>
      <c r="E162" s="472" t="s">
        <v>588</v>
      </c>
      <c r="F162" s="472">
        <v>4.1959212096194003</v>
      </c>
      <c r="G162" s="472">
        <v>4.2775621978693996</v>
      </c>
      <c r="H162" s="473" t="s">
        <v>197</v>
      </c>
      <c r="I162" s="474">
        <v>209745</v>
      </c>
      <c r="J162" s="474">
        <v>209745</v>
      </c>
      <c r="K162" s="474">
        <v>213939.9</v>
      </c>
      <c r="L162" s="384">
        <v>2</v>
      </c>
    </row>
    <row r="163" spans="1:12" s="382" customFormat="1" ht="15" x14ac:dyDescent="0.25">
      <c r="A163" s="383" t="s">
        <v>196</v>
      </c>
      <c r="B163" s="471" t="s">
        <v>189</v>
      </c>
      <c r="C163" s="472">
        <v>102</v>
      </c>
      <c r="D163" s="472">
        <v>5.36</v>
      </c>
      <c r="E163" s="472" t="s">
        <v>589</v>
      </c>
      <c r="F163" s="472">
        <v>4.7213484327717996</v>
      </c>
      <c r="G163" s="472">
        <v>4.8248679678149999</v>
      </c>
      <c r="H163" s="473" t="s">
        <v>197</v>
      </c>
      <c r="I163" s="474">
        <v>53100</v>
      </c>
      <c r="J163" s="474">
        <v>53100</v>
      </c>
      <c r="K163" s="474">
        <v>54162</v>
      </c>
      <c r="L163" s="384">
        <v>1</v>
      </c>
    </row>
    <row r="164" spans="1:12" s="382" customFormat="1" ht="15" x14ac:dyDescent="0.25">
      <c r="A164" s="383" t="s">
        <v>196</v>
      </c>
      <c r="B164" s="471" t="s">
        <v>189</v>
      </c>
      <c r="C164" s="472">
        <v>102</v>
      </c>
      <c r="D164" s="472">
        <v>5.36</v>
      </c>
      <c r="E164" s="472" t="s">
        <v>261</v>
      </c>
      <c r="F164" s="472">
        <v>4.7366782975866997</v>
      </c>
      <c r="G164" s="472">
        <v>4.8408756216377</v>
      </c>
      <c r="H164" s="473" t="s">
        <v>197</v>
      </c>
      <c r="I164" s="474">
        <v>199107.5</v>
      </c>
      <c r="J164" s="474">
        <v>199107.5</v>
      </c>
      <c r="K164" s="474">
        <v>203089.65</v>
      </c>
      <c r="L164" s="384">
        <v>1</v>
      </c>
    </row>
    <row r="165" spans="1:12" s="382" customFormat="1" ht="15" x14ac:dyDescent="0.25">
      <c r="A165" s="383" t="s">
        <v>196</v>
      </c>
      <c r="B165" s="471" t="s">
        <v>189</v>
      </c>
      <c r="C165" s="472">
        <v>102</v>
      </c>
      <c r="D165" s="472">
        <v>5.64</v>
      </c>
      <c r="E165" s="472" t="s">
        <v>367</v>
      </c>
      <c r="F165" s="472">
        <v>5.0636422269379997</v>
      </c>
      <c r="G165" s="472">
        <v>5.1828298415863996</v>
      </c>
      <c r="H165" s="473" t="s">
        <v>197</v>
      </c>
      <c r="I165" s="474">
        <v>24927.5</v>
      </c>
      <c r="J165" s="474">
        <v>24927.5</v>
      </c>
      <c r="K165" s="474">
        <v>25426.05</v>
      </c>
      <c r="L165" s="384">
        <v>1</v>
      </c>
    </row>
    <row r="166" spans="1:12" s="382" customFormat="1" ht="15" x14ac:dyDescent="0.25">
      <c r="A166" s="383" t="s">
        <v>196</v>
      </c>
      <c r="B166" s="471" t="s">
        <v>189</v>
      </c>
      <c r="C166" s="472">
        <v>102</v>
      </c>
      <c r="D166" s="472">
        <v>5.64</v>
      </c>
      <c r="E166" s="472" t="s">
        <v>590</v>
      </c>
      <c r="F166" s="472">
        <v>5.1134571395485997</v>
      </c>
      <c r="G166" s="472">
        <v>5.2350182712487996</v>
      </c>
      <c r="H166" s="473" t="s">
        <v>197</v>
      </c>
      <c r="I166" s="474">
        <v>36540</v>
      </c>
      <c r="J166" s="474">
        <v>36540</v>
      </c>
      <c r="K166" s="474">
        <v>37270.800000000003</v>
      </c>
      <c r="L166" s="384">
        <v>1</v>
      </c>
    </row>
    <row r="167" spans="1:12" s="382" customFormat="1" ht="15.6" x14ac:dyDescent="0.3">
      <c r="A167" s="385" t="s">
        <v>195</v>
      </c>
      <c r="B167" s="475" t="s">
        <v>195</v>
      </c>
      <c r="C167" s="476" t="s">
        <v>195</v>
      </c>
      <c r="D167" s="476" t="s">
        <v>195</v>
      </c>
      <c r="E167" s="476" t="s">
        <v>195</v>
      </c>
      <c r="F167" s="476" t="s">
        <v>195</v>
      </c>
      <c r="G167" s="476" t="s">
        <v>195</v>
      </c>
      <c r="H167" s="477" t="s">
        <v>195</v>
      </c>
      <c r="I167" s="478">
        <v>7532560.8799999999</v>
      </c>
      <c r="J167" s="478">
        <v>7532560.8799999999</v>
      </c>
      <c r="K167" s="478">
        <v>7014732.9900000002</v>
      </c>
      <c r="L167" s="386">
        <v>148</v>
      </c>
    </row>
    <row r="168" spans="1:12" s="382" customFormat="1" ht="15.6" x14ac:dyDescent="0.3">
      <c r="A168" s="385" t="s">
        <v>319</v>
      </c>
      <c r="B168" s="475"/>
      <c r="C168" s="476"/>
      <c r="D168" s="476"/>
      <c r="E168" s="476"/>
      <c r="F168" s="476"/>
      <c r="G168" s="476"/>
      <c r="H168" s="477"/>
      <c r="I168" s="478"/>
      <c r="J168" s="478"/>
      <c r="K168" s="478"/>
      <c r="L168" s="386"/>
    </row>
    <row r="169" spans="1:12" s="382" customFormat="1" ht="15" x14ac:dyDescent="0.25">
      <c r="A169" s="383" t="s">
        <v>196</v>
      </c>
      <c r="B169" s="471" t="s">
        <v>189</v>
      </c>
      <c r="C169" s="472">
        <v>98.587800000000001</v>
      </c>
      <c r="D169" s="472">
        <v>5.64</v>
      </c>
      <c r="E169" s="472" t="s">
        <v>591</v>
      </c>
      <c r="F169" s="472">
        <v>8</v>
      </c>
      <c r="G169" s="472">
        <v>8.2999506807509</v>
      </c>
      <c r="H169" s="473" t="s">
        <v>197</v>
      </c>
      <c r="I169" s="474">
        <v>1300</v>
      </c>
      <c r="J169" s="474">
        <v>1300</v>
      </c>
      <c r="K169" s="474">
        <v>1281.6400000000001</v>
      </c>
      <c r="L169" s="384">
        <v>1</v>
      </c>
    </row>
    <row r="170" spans="1:12" s="382" customFormat="1" ht="15.6" x14ac:dyDescent="0.3">
      <c r="A170" s="385" t="s">
        <v>195</v>
      </c>
      <c r="B170" s="475" t="s">
        <v>195</v>
      </c>
      <c r="C170" s="476" t="s">
        <v>195</v>
      </c>
      <c r="D170" s="476" t="s">
        <v>195</v>
      </c>
      <c r="E170" s="476" t="s">
        <v>195</v>
      </c>
      <c r="F170" s="476" t="s">
        <v>195</v>
      </c>
      <c r="G170" s="476" t="s">
        <v>195</v>
      </c>
      <c r="H170" s="477" t="s">
        <v>195</v>
      </c>
      <c r="I170" s="478">
        <v>1300</v>
      </c>
      <c r="J170" s="478">
        <v>1300</v>
      </c>
      <c r="K170" s="478">
        <v>1281.6400000000001</v>
      </c>
      <c r="L170" s="386">
        <v>1</v>
      </c>
    </row>
    <row r="171" spans="1:12" s="382" customFormat="1" ht="15.6" x14ac:dyDescent="0.3">
      <c r="A171" s="385" t="s">
        <v>369</v>
      </c>
      <c r="B171" s="475"/>
      <c r="C171" s="476"/>
      <c r="D171" s="476"/>
      <c r="E171" s="476"/>
      <c r="F171" s="476"/>
      <c r="G171" s="476"/>
      <c r="H171" s="477"/>
      <c r="I171" s="478"/>
      <c r="J171" s="478"/>
      <c r="K171" s="478"/>
      <c r="L171" s="386"/>
    </row>
    <row r="172" spans="1:12" s="382" customFormat="1" ht="15" x14ac:dyDescent="0.25">
      <c r="A172" s="383" t="s">
        <v>196</v>
      </c>
      <c r="B172" s="471" t="s">
        <v>189</v>
      </c>
      <c r="C172" s="472">
        <v>94.816599999999994</v>
      </c>
      <c r="D172" s="472">
        <v>5.93</v>
      </c>
      <c r="E172" s="472" t="s">
        <v>592</v>
      </c>
      <c r="F172" s="472">
        <v>8.4</v>
      </c>
      <c r="G172" s="472">
        <v>8.7310661915505001</v>
      </c>
      <c r="H172" s="473" t="s">
        <v>197</v>
      </c>
      <c r="I172" s="474">
        <v>53100</v>
      </c>
      <c r="J172" s="474">
        <v>53100</v>
      </c>
      <c r="K172" s="474">
        <v>50347.62</v>
      </c>
      <c r="L172" s="384">
        <v>1</v>
      </c>
    </row>
    <row r="173" spans="1:12" s="382" customFormat="1" ht="15" x14ac:dyDescent="0.25">
      <c r="A173" s="383" t="s">
        <v>196</v>
      </c>
      <c r="B173" s="471" t="s">
        <v>189</v>
      </c>
      <c r="C173" s="472">
        <v>102</v>
      </c>
      <c r="D173" s="472">
        <v>5.93</v>
      </c>
      <c r="E173" s="472" t="s">
        <v>593</v>
      </c>
      <c r="F173" s="472">
        <v>5.0085640899608999</v>
      </c>
      <c r="G173" s="472">
        <v>5.1251550299551001</v>
      </c>
      <c r="H173" s="473" t="s">
        <v>197</v>
      </c>
      <c r="I173" s="474">
        <v>53100</v>
      </c>
      <c r="J173" s="474">
        <v>53100</v>
      </c>
      <c r="K173" s="474">
        <v>54162</v>
      </c>
      <c r="L173" s="384">
        <v>1</v>
      </c>
    </row>
    <row r="174" spans="1:12" s="382" customFormat="1" ht="15.6" x14ac:dyDescent="0.3">
      <c r="A174" s="385" t="s">
        <v>195</v>
      </c>
      <c r="B174" s="475" t="s">
        <v>195</v>
      </c>
      <c r="C174" s="476" t="s">
        <v>195</v>
      </c>
      <c r="D174" s="476" t="s">
        <v>195</v>
      </c>
      <c r="E174" s="476" t="s">
        <v>195</v>
      </c>
      <c r="F174" s="476" t="s">
        <v>195</v>
      </c>
      <c r="G174" s="476" t="s">
        <v>195</v>
      </c>
      <c r="H174" s="477" t="s">
        <v>195</v>
      </c>
      <c r="I174" s="478">
        <v>106200</v>
      </c>
      <c r="J174" s="478">
        <v>106200</v>
      </c>
      <c r="K174" s="478">
        <v>104509.62</v>
      </c>
      <c r="L174" s="386">
        <v>2</v>
      </c>
    </row>
    <row r="175" spans="1:12" s="382" customFormat="1" ht="15.6" x14ac:dyDescent="0.3">
      <c r="A175" s="385" t="s">
        <v>256</v>
      </c>
      <c r="B175" s="475"/>
      <c r="C175" s="476"/>
      <c r="D175" s="476"/>
      <c r="E175" s="476"/>
      <c r="F175" s="476"/>
      <c r="G175" s="476"/>
      <c r="H175" s="477"/>
      <c r="I175" s="478"/>
      <c r="J175" s="478"/>
      <c r="K175" s="478"/>
      <c r="L175" s="386"/>
    </row>
    <row r="176" spans="1:12" s="382" customFormat="1" ht="15" x14ac:dyDescent="0.25">
      <c r="A176" s="383" t="s">
        <v>196</v>
      </c>
      <c r="B176" s="471" t="s">
        <v>189</v>
      </c>
      <c r="C176" s="472">
        <v>98.093400000000003</v>
      </c>
      <c r="D176" s="472">
        <v>9.25</v>
      </c>
      <c r="E176" s="472" t="s">
        <v>594</v>
      </c>
      <c r="F176" s="472">
        <v>9.75</v>
      </c>
      <c r="G176" s="472">
        <v>9.9876562500000006</v>
      </c>
      <c r="H176" s="473" t="s">
        <v>197</v>
      </c>
      <c r="I176" s="474">
        <v>28089.62</v>
      </c>
      <c r="J176" s="474">
        <v>28089.62</v>
      </c>
      <c r="K176" s="474">
        <v>27554.06</v>
      </c>
      <c r="L176" s="384">
        <v>1</v>
      </c>
    </row>
    <row r="177" spans="1:12" s="382" customFormat="1" ht="15" x14ac:dyDescent="0.25">
      <c r="A177" s="383" t="s">
        <v>196</v>
      </c>
      <c r="B177" s="471" t="s">
        <v>189</v>
      </c>
      <c r="C177" s="472">
        <v>98.139200000000002</v>
      </c>
      <c r="D177" s="472">
        <v>9.25</v>
      </c>
      <c r="E177" s="472" t="s">
        <v>595</v>
      </c>
      <c r="F177" s="472">
        <v>9.75</v>
      </c>
      <c r="G177" s="472">
        <v>9.9876562500000006</v>
      </c>
      <c r="H177" s="473" t="s">
        <v>197</v>
      </c>
      <c r="I177" s="474">
        <v>144605.98000000001</v>
      </c>
      <c r="J177" s="474">
        <v>144605.98000000001</v>
      </c>
      <c r="K177" s="474">
        <v>141915.21</v>
      </c>
      <c r="L177" s="384">
        <v>1</v>
      </c>
    </row>
    <row r="178" spans="1:12" s="382" customFormat="1" ht="15" x14ac:dyDescent="0.25">
      <c r="A178" s="383" t="s">
        <v>196</v>
      </c>
      <c r="B178" s="471" t="s">
        <v>189</v>
      </c>
      <c r="C178" s="472">
        <v>98.140299999999996</v>
      </c>
      <c r="D178" s="472">
        <v>9.25</v>
      </c>
      <c r="E178" s="472" t="s">
        <v>596</v>
      </c>
      <c r="F178" s="472">
        <v>9.75</v>
      </c>
      <c r="G178" s="472">
        <v>9.9876562500000006</v>
      </c>
      <c r="H178" s="473" t="s">
        <v>197</v>
      </c>
      <c r="I178" s="474">
        <v>204261.68</v>
      </c>
      <c r="J178" s="474">
        <v>204261.68</v>
      </c>
      <c r="K178" s="474">
        <v>200463.1</v>
      </c>
      <c r="L178" s="384">
        <v>1</v>
      </c>
    </row>
    <row r="179" spans="1:12" s="382" customFormat="1" ht="15" x14ac:dyDescent="0.25">
      <c r="A179" s="383" t="s">
        <v>196</v>
      </c>
      <c r="B179" s="471" t="s">
        <v>189</v>
      </c>
      <c r="C179" s="472">
        <v>98.148200000000003</v>
      </c>
      <c r="D179" s="472">
        <v>9.25</v>
      </c>
      <c r="E179" s="472" t="s">
        <v>597</v>
      </c>
      <c r="F179" s="472">
        <v>9.75</v>
      </c>
      <c r="G179" s="472">
        <v>9.9876562500000006</v>
      </c>
      <c r="H179" s="473" t="s">
        <v>197</v>
      </c>
      <c r="I179" s="474">
        <v>150000</v>
      </c>
      <c r="J179" s="474">
        <v>150000</v>
      </c>
      <c r="K179" s="474">
        <v>147222.32</v>
      </c>
      <c r="L179" s="384">
        <v>1</v>
      </c>
    </row>
    <row r="180" spans="1:12" s="382" customFormat="1" ht="15" x14ac:dyDescent="0.25">
      <c r="A180" s="383" t="s">
        <v>196</v>
      </c>
      <c r="B180" s="471" t="s">
        <v>189</v>
      </c>
      <c r="C180" s="472">
        <v>98.165000000000006</v>
      </c>
      <c r="D180" s="472">
        <v>9.25</v>
      </c>
      <c r="E180" s="472" t="s">
        <v>598</v>
      </c>
      <c r="F180" s="472">
        <v>9.75</v>
      </c>
      <c r="G180" s="472">
        <v>9.9876562500000006</v>
      </c>
      <c r="H180" s="473" t="s">
        <v>197</v>
      </c>
      <c r="I180" s="474">
        <v>1350000</v>
      </c>
      <c r="J180" s="474">
        <v>1350000</v>
      </c>
      <c r="K180" s="474">
        <v>1325227.57</v>
      </c>
      <c r="L180" s="384">
        <v>2</v>
      </c>
    </row>
    <row r="181" spans="1:12" s="382" customFormat="1" ht="15" x14ac:dyDescent="0.25">
      <c r="A181" s="383" t="s">
        <v>196</v>
      </c>
      <c r="B181" s="471" t="s">
        <v>189</v>
      </c>
      <c r="C181" s="472">
        <v>99.058499999999995</v>
      </c>
      <c r="D181" s="472">
        <v>9.25</v>
      </c>
      <c r="E181" s="472" t="s">
        <v>597</v>
      </c>
      <c r="F181" s="472">
        <v>9.5</v>
      </c>
      <c r="G181" s="472">
        <v>9.7256250000000009</v>
      </c>
      <c r="H181" s="473" t="s">
        <v>197</v>
      </c>
      <c r="I181" s="474">
        <v>35982.400000000001</v>
      </c>
      <c r="J181" s="474">
        <v>35982.400000000001</v>
      </c>
      <c r="K181" s="474">
        <v>35643.61</v>
      </c>
      <c r="L181" s="384">
        <v>1</v>
      </c>
    </row>
    <row r="182" spans="1:12" s="382" customFormat="1" ht="15" x14ac:dyDescent="0.25">
      <c r="A182" s="383" t="s">
        <v>196</v>
      </c>
      <c r="B182" s="471" t="s">
        <v>189</v>
      </c>
      <c r="C182" s="472">
        <v>99.061400000000006</v>
      </c>
      <c r="D182" s="472">
        <v>9.25</v>
      </c>
      <c r="E182" s="472" t="s">
        <v>599</v>
      </c>
      <c r="F182" s="472">
        <v>9.5</v>
      </c>
      <c r="G182" s="472">
        <v>9.7256250000000009</v>
      </c>
      <c r="H182" s="473" t="s">
        <v>197</v>
      </c>
      <c r="I182" s="474">
        <v>322206.73</v>
      </c>
      <c r="J182" s="474">
        <v>322206.73</v>
      </c>
      <c r="K182" s="474">
        <v>319182.36</v>
      </c>
      <c r="L182" s="384">
        <v>1</v>
      </c>
    </row>
    <row r="183" spans="1:12" s="382" customFormat="1" ht="15" x14ac:dyDescent="0.25">
      <c r="A183" s="383" t="s">
        <v>196</v>
      </c>
      <c r="B183" s="471" t="s">
        <v>189</v>
      </c>
      <c r="C183" s="472">
        <v>99.066500000000005</v>
      </c>
      <c r="D183" s="472">
        <v>8.75</v>
      </c>
      <c r="E183" s="472" t="s">
        <v>600</v>
      </c>
      <c r="F183" s="472">
        <v>9.15</v>
      </c>
      <c r="G183" s="472">
        <v>9.3593062499999</v>
      </c>
      <c r="H183" s="473" t="s">
        <v>197</v>
      </c>
      <c r="I183" s="474">
        <v>500000</v>
      </c>
      <c r="J183" s="474">
        <v>500000</v>
      </c>
      <c r="K183" s="474">
        <v>495332.74</v>
      </c>
      <c r="L183" s="384">
        <v>2</v>
      </c>
    </row>
    <row r="184" spans="1:12" s="382" customFormat="1" ht="15" x14ac:dyDescent="0.25">
      <c r="A184" s="383" t="s">
        <v>196</v>
      </c>
      <c r="B184" s="471" t="s">
        <v>189</v>
      </c>
      <c r="C184" s="472">
        <v>99.165800000000004</v>
      </c>
      <c r="D184" s="472">
        <v>8.75</v>
      </c>
      <c r="E184" s="472" t="s">
        <v>427</v>
      </c>
      <c r="F184" s="472">
        <v>9.1</v>
      </c>
      <c r="G184" s="472">
        <v>9.3070249999999994</v>
      </c>
      <c r="H184" s="473" t="s">
        <v>197</v>
      </c>
      <c r="I184" s="474">
        <v>275722.63</v>
      </c>
      <c r="J184" s="474">
        <v>275722.63</v>
      </c>
      <c r="K184" s="474">
        <v>273422.58</v>
      </c>
      <c r="L184" s="384">
        <v>1</v>
      </c>
    </row>
    <row r="185" spans="1:12" s="382" customFormat="1" ht="15" x14ac:dyDescent="0.25">
      <c r="A185" s="383" t="s">
        <v>196</v>
      </c>
      <c r="B185" s="471" t="s">
        <v>189</v>
      </c>
      <c r="C185" s="472">
        <v>99.168599999999998</v>
      </c>
      <c r="D185" s="472">
        <v>8.75</v>
      </c>
      <c r="E185" s="472" t="s">
        <v>601</v>
      </c>
      <c r="F185" s="472">
        <v>9.1</v>
      </c>
      <c r="G185" s="472">
        <v>9.3070249999999994</v>
      </c>
      <c r="H185" s="473" t="s">
        <v>197</v>
      </c>
      <c r="I185" s="474">
        <v>135198.9</v>
      </c>
      <c r="J185" s="474">
        <v>135198.9</v>
      </c>
      <c r="K185" s="474">
        <v>134074.89000000001</v>
      </c>
      <c r="L185" s="384">
        <v>1</v>
      </c>
    </row>
    <row r="186" spans="1:12" s="382" customFormat="1" ht="15" x14ac:dyDescent="0.25">
      <c r="A186" s="383" t="s">
        <v>196</v>
      </c>
      <c r="B186" s="471" t="s">
        <v>189</v>
      </c>
      <c r="C186" s="472">
        <v>99.1815</v>
      </c>
      <c r="D186" s="472">
        <v>8.75</v>
      </c>
      <c r="E186" s="472" t="s">
        <v>602</v>
      </c>
      <c r="F186" s="472">
        <v>9.1</v>
      </c>
      <c r="G186" s="472">
        <v>9.3070249999999994</v>
      </c>
      <c r="H186" s="473" t="s">
        <v>197</v>
      </c>
      <c r="I186" s="474">
        <v>813122.92</v>
      </c>
      <c r="J186" s="474">
        <v>813122.92</v>
      </c>
      <c r="K186" s="474">
        <v>806467.28</v>
      </c>
      <c r="L186" s="384">
        <v>1</v>
      </c>
    </row>
    <row r="187" spans="1:12" s="382" customFormat="1" ht="15" x14ac:dyDescent="0.25">
      <c r="A187" s="383" t="s">
        <v>196</v>
      </c>
      <c r="B187" s="471" t="s">
        <v>189</v>
      </c>
      <c r="C187" s="472">
        <v>99.186700000000002</v>
      </c>
      <c r="D187" s="472">
        <v>8.75</v>
      </c>
      <c r="E187" s="472" t="s">
        <v>603</v>
      </c>
      <c r="F187" s="472">
        <v>9.1</v>
      </c>
      <c r="G187" s="472">
        <v>9.3070249999999994</v>
      </c>
      <c r="H187" s="473" t="s">
        <v>197</v>
      </c>
      <c r="I187" s="474">
        <v>102836.98</v>
      </c>
      <c r="J187" s="474">
        <v>102836.98</v>
      </c>
      <c r="K187" s="474">
        <v>102000.6</v>
      </c>
      <c r="L187" s="384">
        <v>1</v>
      </c>
    </row>
    <row r="188" spans="1:12" s="382" customFormat="1" ht="15" x14ac:dyDescent="0.25">
      <c r="A188" s="383" t="s">
        <v>196</v>
      </c>
      <c r="B188" s="471" t="s">
        <v>189</v>
      </c>
      <c r="C188" s="472">
        <v>99.364800000000002</v>
      </c>
      <c r="D188" s="472">
        <v>8.75</v>
      </c>
      <c r="E188" s="472" t="s">
        <v>318</v>
      </c>
      <c r="F188" s="472">
        <v>9</v>
      </c>
      <c r="G188" s="472">
        <v>9.2024999999998993</v>
      </c>
      <c r="H188" s="473" t="s">
        <v>197</v>
      </c>
      <c r="I188" s="474">
        <v>6766081.6799999997</v>
      </c>
      <c r="J188" s="474">
        <v>6766081.6799999997</v>
      </c>
      <c r="K188" s="474">
        <v>6723100.9500000002</v>
      </c>
      <c r="L188" s="384">
        <v>3</v>
      </c>
    </row>
    <row r="189" spans="1:12" s="382" customFormat="1" ht="15" x14ac:dyDescent="0.25">
      <c r="A189" s="383" t="s">
        <v>196</v>
      </c>
      <c r="B189" s="471" t="s">
        <v>189</v>
      </c>
      <c r="C189" s="472">
        <v>99.365099999999998</v>
      </c>
      <c r="D189" s="472">
        <v>8.75</v>
      </c>
      <c r="E189" s="472" t="s">
        <v>271</v>
      </c>
      <c r="F189" s="472">
        <v>9</v>
      </c>
      <c r="G189" s="472">
        <v>9.2024999999998993</v>
      </c>
      <c r="H189" s="473" t="s">
        <v>197</v>
      </c>
      <c r="I189" s="474">
        <v>3695000</v>
      </c>
      <c r="J189" s="474">
        <v>3695000</v>
      </c>
      <c r="K189" s="474">
        <v>3671540.55</v>
      </c>
      <c r="L189" s="384">
        <v>4</v>
      </c>
    </row>
    <row r="190" spans="1:12" s="382" customFormat="1" ht="15" x14ac:dyDescent="0.25">
      <c r="A190" s="383" t="s">
        <v>196</v>
      </c>
      <c r="B190" s="471" t="s">
        <v>189</v>
      </c>
      <c r="C190" s="472">
        <v>99.365399999999994</v>
      </c>
      <c r="D190" s="472">
        <v>8.75</v>
      </c>
      <c r="E190" s="472" t="s">
        <v>375</v>
      </c>
      <c r="F190" s="472">
        <v>9</v>
      </c>
      <c r="G190" s="472">
        <v>9.2024999999998993</v>
      </c>
      <c r="H190" s="473" t="s">
        <v>197</v>
      </c>
      <c r="I190" s="474">
        <v>250000</v>
      </c>
      <c r="J190" s="474">
        <v>250000</v>
      </c>
      <c r="K190" s="474">
        <v>248413.62</v>
      </c>
      <c r="L190" s="384">
        <v>1</v>
      </c>
    </row>
    <row r="191" spans="1:12" s="382" customFormat="1" ht="15" x14ac:dyDescent="0.25">
      <c r="A191" s="383" t="s">
        <v>196</v>
      </c>
      <c r="B191" s="471" t="s">
        <v>189</v>
      </c>
      <c r="C191" s="472">
        <v>99.365799999999993</v>
      </c>
      <c r="D191" s="472">
        <v>8.75</v>
      </c>
      <c r="E191" s="472" t="s">
        <v>604</v>
      </c>
      <c r="F191" s="472">
        <v>9</v>
      </c>
      <c r="G191" s="472">
        <v>9.2024999999998993</v>
      </c>
      <c r="H191" s="473" t="s">
        <v>197</v>
      </c>
      <c r="I191" s="474">
        <v>30000</v>
      </c>
      <c r="J191" s="474">
        <v>30000</v>
      </c>
      <c r="K191" s="474">
        <v>29809.74</v>
      </c>
      <c r="L191" s="384">
        <v>1</v>
      </c>
    </row>
    <row r="192" spans="1:12" s="382" customFormat="1" ht="15" x14ac:dyDescent="0.25">
      <c r="A192" s="383" t="s">
        <v>196</v>
      </c>
      <c r="B192" s="471" t="s">
        <v>189</v>
      </c>
      <c r="C192" s="472">
        <v>99.366200000000006</v>
      </c>
      <c r="D192" s="472">
        <v>8.75</v>
      </c>
      <c r="E192" s="472" t="s">
        <v>418</v>
      </c>
      <c r="F192" s="472">
        <v>9</v>
      </c>
      <c r="G192" s="472">
        <v>9.2024999999998993</v>
      </c>
      <c r="H192" s="473" t="s">
        <v>197</v>
      </c>
      <c r="I192" s="474">
        <v>25000</v>
      </c>
      <c r="J192" s="474">
        <v>25000</v>
      </c>
      <c r="K192" s="474">
        <v>24841.54</v>
      </c>
      <c r="L192" s="384">
        <v>1</v>
      </c>
    </row>
    <row r="193" spans="1:12" s="382" customFormat="1" ht="15" x14ac:dyDescent="0.25">
      <c r="A193" s="383" t="s">
        <v>196</v>
      </c>
      <c r="B193" s="471" t="s">
        <v>189</v>
      </c>
      <c r="C193" s="472">
        <v>99.407899999999998</v>
      </c>
      <c r="D193" s="472">
        <v>8.75</v>
      </c>
      <c r="E193" s="472" t="s">
        <v>605</v>
      </c>
      <c r="F193" s="472">
        <v>9</v>
      </c>
      <c r="G193" s="472">
        <v>9.2024999999998993</v>
      </c>
      <c r="H193" s="473" t="s">
        <v>197</v>
      </c>
      <c r="I193" s="474">
        <v>579072.43000000005</v>
      </c>
      <c r="J193" s="474">
        <v>579072.43000000005</v>
      </c>
      <c r="K193" s="474">
        <v>575643.94999999995</v>
      </c>
      <c r="L193" s="384">
        <v>1</v>
      </c>
    </row>
    <row r="194" spans="1:12" s="382" customFormat="1" ht="15" x14ac:dyDescent="0.25">
      <c r="A194" s="383" t="s">
        <v>196</v>
      </c>
      <c r="B194" s="471" t="s">
        <v>189</v>
      </c>
      <c r="C194" s="472">
        <v>99.633399999999995</v>
      </c>
      <c r="D194" s="472">
        <v>4.9000000000000004</v>
      </c>
      <c r="E194" s="472" t="s">
        <v>606</v>
      </c>
      <c r="F194" s="472">
        <v>5.5</v>
      </c>
      <c r="G194" s="472">
        <v>5.5756249999999996</v>
      </c>
      <c r="H194" s="473" t="s">
        <v>197</v>
      </c>
      <c r="I194" s="474">
        <v>675901.84</v>
      </c>
      <c r="J194" s="474">
        <v>675901.84</v>
      </c>
      <c r="K194" s="474">
        <v>673423.9</v>
      </c>
      <c r="L194" s="384">
        <v>1</v>
      </c>
    </row>
    <row r="195" spans="1:12" s="382" customFormat="1" ht="15" x14ac:dyDescent="0.25">
      <c r="A195" s="383" t="s">
        <v>196</v>
      </c>
      <c r="B195" s="471" t="s">
        <v>189</v>
      </c>
      <c r="C195" s="472">
        <v>99.640199999999993</v>
      </c>
      <c r="D195" s="472">
        <v>4.9000000000000004</v>
      </c>
      <c r="E195" s="472" t="s">
        <v>350</v>
      </c>
      <c r="F195" s="472">
        <v>5.5</v>
      </c>
      <c r="G195" s="472">
        <v>5.5756249999999996</v>
      </c>
      <c r="H195" s="473" t="s">
        <v>197</v>
      </c>
      <c r="I195" s="474">
        <v>123298.56</v>
      </c>
      <c r="J195" s="474">
        <v>123298.56</v>
      </c>
      <c r="K195" s="474">
        <v>122854.87</v>
      </c>
      <c r="L195" s="384">
        <v>1</v>
      </c>
    </row>
    <row r="196" spans="1:12" s="382" customFormat="1" ht="15" x14ac:dyDescent="0.25">
      <c r="A196" s="383" t="s">
        <v>196</v>
      </c>
      <c r="B196" s="471" t="s">
        <v>189</v>
      </c>
      <c r="C196" s="472">
        <v>99.645200000000003</v>
      </c>
      <c r="D196" s="472">
        <v>4.9000000000000004</v>
      </c>
      <c r="E196" s="472" t="s">
        <v>308</v>
      </c>
      <c r="F196" s="472">
        <v>5.5</v>
      </c>
      <c r="G196" s="472">
        <v>5.5756249999999996</v>
      </c>
      <c r="H196" s="473" t="s">
        <v>197</v>
      </c>
      <c r="I196" s="474">
        <v>285285.74</v>
      </c>
      <c r="J196" s="474">
        <v>285285.74</v>
      </c>
      <c r="K196" s="474">
        <v>284273.68</v>
      </c>
      <c r="L196" s="384">
        <v>1</v>
      </c>
    </row>
    <row r="197" spans="1:12" s="382" customFormat="1" ht="15" x14ac:dyDescent="0.25">
      <c r="A197" s="383" t="s">
        <v>196</v>
      </c>
      <c r="B197" s="471" t="s">
        <v>189</v>
      </c>
      <c r="C197" s="472">
        <v>99.979600000000005</v>
      </c>
      <c r="D197" s="472">
        <v>8.75</v>
      </c>
      <c r="E197" s="472" t="s">
        <v>318</v>
      </c>
      <c r="F197" s="472">
        <v>8.75</v>
      </c>
      <c r="G197" s="472">
        <v>8.9414062499999005</v>
      </c>
      <c r="H197" s="473" t="s">
        <v>197</v>
      </c>
      <c r="I197" s="474">
        <v>12274081.68</v>
      </c>
      <c r="J197" s="474">
        <v>12274081.68</v>
      </c>
      <c r="K197" s="474">
        <v>12271577.25</v>
      </c>
      <c r="L197" s="384">
        <v>3</v>
      </c>
    </row>
    <row r="198" spans="1:12" s="382" customFormat="1" ht="15" x14ac:dyDescent="0.25">
      <c r="A198" s="383" t="s">
        <v>196</v>
      </c>
      <c r="B198" s="471" t="s">
        <v>189</v>
      </c>
      <c r="C198" s="472">
        <v>99.995000000000005</v>
      </c>
      <c r="D198" s="472">
        <v>4.9000000000000004</v>
      </c>
      <c r="E198" s="472" t="s">
        <v>350</v>
      </c>
      <c r="F198" s="472">
        <v>4.9000000000000004</v>
      </c>
      <c r="G198" s="472">
        <v>4.9600249999999004</v>
      </c>
      <c r="H198" s="473" t="s">
        <v>197</v>
      </c>
      <c r="I198" s="474">
        <v>6000000</v>
      </c>
      <c r="J198" s="474">
        <v>6000000</v>
      </c>
      <c r="K198" s="474">
        <v>5999697.3700000001</v>
      </c>
      <c r="L198" s="384">
        <v>1</v>
      </c>
    </row>
    <row r="199" spans="1:12" s="382" customFormat="1" ht="15" x14ac:dyDescent="0.25">
      <c r="A199" s="383" t="s">
        <v>196</v>
      </c>
      <c r="B199" s="471" t="s">
        <v>189</v>
      </c>
      <c r="C199" s="472">
        <v>100.8267</v>
      </c>
      <c r="D199" s="472">
        <v>8.75</v>
      </c>
      <c r="E199" s="472" t="s">
        <v>607</v>
      </c>
      <c r="F199" s="472">
        <v>8.4</v>
      </c>
      <c r="G199" s="472">
        <v>8.5763999999999996</v>
      </c>
      <c r="H199" s="473" t="s">
        <v>197</v>
      </c>
      <c r="I199" s="474">
        <v>86231.5</v>
      </c>
      <c r="J199" s="474">
        <v>86231.5</v>
      </c>
      <c r="K199" s="474">
        <v>86944.41</v>
      </c>
      <c r="L199" s="384">
        <v>1</v>
      </c>
    </row>
    <row r="200" spans="1:12" s="382" customFormat="1" ht="15" x14ac:dyDescent="0.25">
      <c r="A200" s="383" t="s">
        <v>196</v>
      </c>
      <c r="B200" s="471" t="s">
        <v>189</v>
      </c>
      <c r="C200" s="472">
        <v>100.9221</v>
      </c>
      <c r="D200" s="472">
        <v>9.25</v>
      </c>
      <c r="E200" s="472" t="s">
        <v>590</v>
      </c>
      <c r="F200" s="472">
        <v>9</v>
      </c>
      <c r="G200" s="472">
        <v>9.2024999999998993</v>
      </c>
      <c r="H200" s="473" t="s">
        <v>197</v>
      </c>
      <c r="I200" s="474">
        <v>8249.7999999999993</v>
      </c>
      <c r="J200" s="474">
        <v>8249.7999999999993</v>
      </c>
      <c r="K200" s="474">
        <v>8325.8700000000008</v>
      </c>
      <c r="L200" s="384">
        <v>1</v>
      </c>
    </row>
    <row r="201" spans="1:12" s="382" customFormat="1" ht="15" x14ac:dyDescent="0.25">
      <c r="A201" s="383" t="s">
        <v>196</v>
      </c>
      <c r="B201" s="471" t="s">
        <v>189</v>
      </c>
      <c r="C201" s="472">
        <v>102</v>
      </c>
      <c r="D201" s="472">
        <v>8.75</v>
      </c>
      <c r="E201" s="472" t="s">
        <v>427</v>
      </c>
      <c r="F201" s="472">
        <v>7.8956372907398</v>
      </c>
      <c r="G201" s="472">
        <v>8.0514900113071004</v>
      </c>
      <c r="H201" s="473" t="s">
        <v>197</v>
      </c>
      <c r="I201" s="474">
        <v>158892.6</v>
      </c>
      <c r="J201" s="474">
        <v>158892.6</v>
      </c>
      <c r="K201" s="474">
        <v>162070.45000000001</v>
      </c>
      <c r="L201" s="384">
        <v>1</v>
      </c>
    </row>
    <row r="202" spans="1:12" s="382" customFormat="1" ht="15" x14ac:dyDescent="0.25">
      <c r="A202" s="383" t="s">
        <v>196</v>
      </c>
      <c r="B202" s="471" t="s">
        <v>189</v>
      </c>
      <c r="C202" s="472">
        <v>102</v>
      </c>
      <c r="D202" s="472">
        <v>8.75</v>
      </c>
      <c r="E202" s="472" t="s">
        <v>608</v>
      </c>
      <c r="F202" s="472">
        <v>7.8978164125263</v>
      </c>
      <c r="G202" s="472">
        <v>8.0537551727411998</v>
      </c>
      <c r="H202" s="473" t="s">
        <v>197</v>
      </c>
      <c r="I202" s="474">
        <v>150869.84</v>
      </c>
      <c r="J202" s="474">
        <v>150869.84</v>
      </c>
      <c r="K202" s="474">
        <v>153887.24</v>
      </c>
      <c r="L202" s="384">
        <v>1</v>
      </c>
    </row>
    <row r="203" spans="1:12" s="382" customFormat="1" ht="15" x14ac:dyDescent="0.25">
      <c r="A203" s="383" t="s">
        <v>196</v>
      </c>
      <c r="B203" s="471" t="s">
        <v>189</v>
      </c>
      <c r="C203" s="472">
        <v>102.5</v>
      </c>
      <c r="D203" s="472">
        <v>8.75</v>
      </c>
      <c r="E203" s="472" t="s">
        <v>609</v>
      </c>
      <c r="F203" s="472">
        <v>7.6774247720851001</v>
      </c>
      <c r="G203" s="472">
        <v>7.8247818999126002</v>
      </c>
      <c r="H203" s="473" t="s">
        <v>197</v>
      </c>
      <c r="I203" s="474">
        <v>79861.279999999999</v>
      </c>
      <c r="J203" s="474">
        <v>79861.279999999999</v>
      </c>
      <c r="K203" s="474">
        <v>81857.81</v>
      </c>
      <c r="L203" s="384">
        <v>1</v>
      </c>
    </row>
    <row r="204" spans="1:12" s="382" customFormat="1" ht="15" x14ac:dyDescent="0.25">
      <c r="A204" s="383" t="s">
        <v>196</v>
      </c>
      <c r="B204" s="471" t="s">
        <v>189</v>
      </c>
      <c r="C204" s="472">
        <v>102.75</v>
      </c>
      <c r="D204" s="472">
        <v>8.75</v>
      </c>
      <c r="E204" s="472" t="s">
        <v>338</v>
      </c>
      <c r="F204" s="472">
        <v>7.5595428623238998</v>
      </c>
      <c r="G204" s="472">
        <v>7.7024095830421002</v>
      </c>
      <c r="H204" s="473" t="s">
        <v>197</v>
      </c>
      <c r="I204" s="474">
        <v>79861.279999999999</v>
      </c>
      <c r="J204" s="474">
        <v>79861.279999999999</v>
      </c>
      <c r="K204" s="474">
        <v>82057.47</v>
      </c>
      <c r="L204" s="384">
        <v>1</v>
      </c>
    </row>
    <row r="205" spans="1:12" s="382" customFormat="1" ht="15.6" x14ac:dyDescent="0.3">
      <c r="A205" s="385" t="s">
        <v>195</v>
      </c>
      <c r="B205" s="475" t="s">
        <v>195</v>
      </c>
      <c r="C205" s="476" t="s">
        <v>195</v>
      </c>
      <c r="D205" s="476" t="s">
        <v>195</v>
      </c>
      <c r="E205" s="476" t="s">
        <v>195</v>
      </c>
      <c r="F205" s="476" t="s">
        <v>195</v>
      </c>
      <c r="G205" s="476" t="s">
        <v>195</v>
      </c>
      <c r="H205" s="477" t="s">
        <v>195</v>
      </c>
      <c r="I205" s="478">
        <v>35329716.07</v>
      </c>
      <c r="J205" s="478">
        <v>35329716.07</v>
      </c>
      <c r="K205" s="478">
        <v>35208826.990000002</v>
      </c>
      <c r="L205" s="386">
        <v>38</v>
      </c>
    </row>
    <row r="206" spans="1:12" s="382" customFormat="1" ht="15.6" x14ac:dyDescent="0.3">
      <c r="A206" s="385" t="s">
        <v>282</v>
      </c>
      <c r="B206" s="475"/>
      <c r="C206" s="476"/>
      <c r="D206" s="476"/>
      <c r="E206" s="476"/>
      <c r="F206" s="476"/>
      <c r="G206" s="476"/>
      <c r="H206" s="477"/>
      <c r="I206" s="478"/>
      <c r="J206" s="478"/>
      <c r="K206" s="478"/>
      <c r="L206" s="386"/>
    </row>
    <row r="207" spans="1:12" s="382" customFormat="1" ht="15" x14ac:dyDescent="0.25">
      <c r="A207" s="383" t="s">
        <v>196</v>
      </c>
      <c r="B207" s="471" t="s">
        <v>189</v>
      </c>
      <c r="C207" s="472">
        <v>80.052099999999996</v>
      </c>
      <c r="D207" s="472">
        <v>7.54</v>
      </c>
      <c r="E207" s="472" t="s">
        <v>610</v>
      </c>
      <c r="F207" s="472">
        <v>12</v>
      </c>
      <c r="G207" s="472">
        <v>12.6825030131969</v>
      </c>
      <c r="H207" s="473" t="s">
        <v>197</v>
      </c>
      <c r="I207" s="474">
        <v>5000</v>
      </c>
      <c r="J207" s="474">
        <v>5000</v>
      </c>
      <c r="K207" s="474">
        <v>4002.6</v>
      </c>
      <c r="L207" s="384">
        <v>1</v>
      </c>
    </row>
    <row r="208" spans="1:12" s="382" customFormat="1" ht="15" x14ac:dyDescent="0.25">
      <c r="A208" s="383" t="s">
        <v>196</v>
      </c>
      <c r="B208" s="471" t="s">
        <v>189</v>
      </c>
      <c r="C208" s="472">
        <v>84.015299999999996</v>
      </c>
      <c r="D208" s="472">
        <v>7.54</v>
      </c>
      <c r="E208" s="472" t="s">
        <v>611</v>
      </c>
      <c r="F208" s="472">
        <v>11</v>
      </c>
      <c r="G208" s="472">
        <v>11.571883619521399</v>
      </c>
      <c r="H208" s="473" t="s">
        <v>197</v>
      </c>
      <c r="I208" s="474">
        <v>53100</v>
      </c>
      <c r="J208" s="474">
        <v>53100</v>
      </c>
      <c r="K208" s="474">
        <v>44612.14</v>
      </c>
      <c r="L208" s="384">
        <v>2</v>
      </c>
    </row>
    <row r="209" spans="1:12" s="382" customFormat="1" ht="15" x14ac:dyDescent="0.25">
      <c r="A209" s="383" t="s">
        <v>196</v>
      </c>
      <c r="B209" s="471" t="s">
        <v>189</v>
      </c>
      <c r="C209" s="472">
        <v>84.033900000000003</v>
      </c>
      <c r="D209" s="472">
        <v>7.54</v>
      </c>
      <c r="E209" s="472" t="s">
        <v>612</v>
      </c>
      <c r="F209" s="472">
        <v>11</v>
      </c>
      <c r="G209" s="472">
        <v>11.571883619521399</v>
      </c>
      <c r="H209" s="473" t="s">
        <v>197</v>
      </c>
      <c r="I209" s="474">
        <v>53100</v>
      </c>
      <c r="J209" s="474">
        <v>53100</v>
      </c>
      <c r="K209" s="474">
        <v>44622</v>
      </c>
      <c r="L209" s="384">
        <v>1</v>
      </c>
    </row>
    <row r="210" spans="1:12" s="382" customFormat="1" ht="15" x14ac:dyDescent="0.25">
      <c r="A210" s="383" t="s">
        <v>196</v>
      </c>
      <c r="B210" s="471" t="s">
        <v>189</v>
      </c>
      <c r="C210" s="472">
        <v>85.644499999999994</v>
      </c>
      <c r="D210" s="472">
        <v>8.1300000000000008</v>
      </c>
      <c r="E210" s="472" t="s">
        <v>613</v>
      </c>
      <c r="F210" s="472">
        <v>10.85</v>
      </c>
      <c r="G210" s="472">
        <v>11.406158903642201</v>
      </c>
      <c r="H210" s="473" t="s">
        <v>197</v>
      </c>
      <c r="I210" s="474">
        <v>53100</v>
      </c>
      <c r="J210" s="474">
        <v>53100</v>
      </c>
      <c r="K210" s="474">
        <v>45477.25</v>
      </c>
      <c r="L210" s="384">
        <v>7</v>
      </c>
    </row>
    <row r="211" spans="1:12" s="382" customFormat="1" ht="15" x14ac:dyDescent="0.25">
      <c r="A211" s="383" t="s">
        <v>196</v>
      </c>
      <c r="B211" s="471" t="s">
        <v>189</v>
      </c>
      <c r="C211" s="472">
        <v>88.873199999999997</v>
      </c>
      <c r="D211" s="472">
        <v>7.72</v>
      </c>
      <c r="E211" s="472" t="s">
        <v>614</v>
      </c>
      <c r="F211" s="472">
        <v>9.9999999999999005</v>
      </c>
      <c r="G211" s="472">
        <v>10.471306744129601</v>
      </c>
      <c r="H211" s="473" t="s">
        <v>197</v>
      </c>
      <c r="I211" s="474">
        <v>49855</v>
      </c>
      <c r="J211" s="474">
        <v>49855</v>
      </c>
      <c r="K211" s="474">
        <v>44307.72</v>
      </c>
      <c r="L211" s="384">
        <v>1</v>
      </c>
    </row>
    <row r="212" spans="1:12" s="382" customFormat="1" ht="15" x14ac:dyDescent="0.25">
      <c r="A212" s="383" t="s">
        <v>196</v>
      </c>
      <c r="B212" s="471" t="s">
        <v>189</v>
      </c>
      <c r="C212" s="472">
        <v>89.231800000000007</v>
      </c>
      <c r="D212" s="472">
        <v>7.93</v>
      </c>
      <c r="E212" s="472" t="s">
        <v>615</v>
      </c>
      <c r="F212" s="472">
        <v>10</v>
      </c>
      <c r="G212" s="472">
        <v>10.471306744129601</v>
      </c>
      <c r="H212" s="473" t="s">
        <v>197</v>
      </c>
      <c r="I212" s="474">
        <v>53100</v>
      </c>
      <c r="J212" s="474">
        <v>53100</v>
      </c>
      <c r="K212" s="474">
        <v>47382.1</v>
      </c>
      <c r="L212" s="384">
        <v>1</v>
      </c>
    </row>
    <row r="213" spans="1:12" s="382" customFormat="1" ht="15" x14ac:dyDescent="0.25">
      <c r="A213" s="383" t="s">
        <v>196</v>
      </c>
      <c r="B213" s="471" t="s">
        <v>189</v>
      </c>
      <c r="C213" s="472">
        <v>89.434100000000001</v>
      </c>
      <c r="D213" s="472">
        <v>7.54</v>
      </c>
      <c r="E213" s="472" t="s">
        <v>616</v>
      </c>
      <c r="F213" s="472">
        <v>9.75</v>
      </c>
      <c r="G213" s="472">
        <v>10.1977219732574</v>
      </c>
      <c r="H213" s="473" t="s">
        <v>197</v>
      </c>
      <c r="I213" s="474">
        <v>99267.5</v>
      </c>
      <c r="J213" s="474">
        <v>99267.5</v>
      </c>
      <c r="K213" s="474">
        <v>88778.98</v>
      </c>
      <c r="L213" s="384">
        <v>2</v>
      </c>
    </row>
    <row r="214" spans="1:12" s="382" customFormat="1" ht="15" x14ac:dyDescent="0.25">
      <c r="A214" s="383" t="s">
        <v>196</v>
      </c>
      <c r="B214" s="471" t="s">
        <v>189</v>
      </c>
      <c r="C214" s="472">
        <v>89.769000000000005</v>
      </c>
      <c r="D214" s="472">
        <v>7.72</v>
      </c>
      <c r="E214" s="472" t="s">
        <v>617</v>
      </c>
      <c r="F214" s="472">
        <v>9.75</v>
      </c>
      <c r="G214" s="472">
        <v>10.1977219732574</v>
      </c>
      <c r="H214" s="473" t="s">
        <v>197</v>
      </c>
      <c r="I214" s="474">
        <v>53100</v>
      </c>
      <c r="J214" s="474">
        <v>53100</v>
      </c>
      <c r="K214" s="474">
        <v>47667.32</v>
      </c>
      <c r="L214" s="384">
        <v>3</v>
      </c>
    </row>
    <row r="215" spans="1:12" s="382" customFormat="1" ht="15" x14ac:dyDescent="0.25">
      <c r="A215" s="383" t="s">
        <v>196</v>
      </c>
      <c r="B215" s="471" t="s">
        <v>189</v>
      </c>
      <c r="C215" s="472">
        <v>89.783000000000001</v>
      </c>
      <c r="D215" s="472">
        <v>7.72</v>
      </c>
      <c r="E215" s="472" t="s">
        <v>618</v>
      </c>
      <c r="F215" s="472">
        <v>9.75</v>
      </c>
      <c r="G215" s="472">
        <v>10.1977219732574</v>
      </c>
      <c r="H215" s="473" t="s">
        <v>197</v>
      </c>
      <c r="I215" s="474">
        <v>53100</v>
      </c>
      <c r="J215" s="474">
        <v>53100</v>
      </c>
      <c r="K215" s="474">
        <v>47674.75</v>
      </c>
      <c r="L215" s="384">
        <v>2</v>
      </c>
    </row>
    <row r="216" spans="1:12" s="382" customFormat="1" ht="15" x14ac:dyDescent="0.25">
      <c r="A216" s="383" t="s">
        <v>196</v>
      </c>
      <c r="B216" s="471" t="s">
        <v>189</v>
      </c>
      <c r="C216" s="472">
        <v>89.8</v>
      </c>
      <c r="D216" s="472">
        <v>7.72</v>
      </c>
      <c r="E216" s="472" t="s">
        <v>619</v>
      </c>
      <c r="F216" s="472">
        <v>9.75</v>
      </c>
      <c r="G216" s="472">
        <v>10.1977219732574</v>
      </c>
      <c r="H216" s="473" t="s">
        <v>197</v>
      </c>
      <c r="I216" s="474">
        <v>39972.5</v>
      </c>
      <c r="J216" s="474">
        <v>39972.5</v>
      </c>
      <c r="K216" s="474">
        <v>35895.29</v>
      </c>
      <c r="L216" s="384">
        <v>4</v>
      </c>
    </row>
    <row r="217" spans="1:12" s="382" customFormat="1" ht="15" x14ac:dyDescent="0.25">
      <c r="A217" s="383" t="s">
        <v>196</v>
      </c>
      <c r="B217" s="471" t="s">
        <v>189</v>
      </c>
      <c r="C217" s="472">
        <v>90.13</v>
      </c>
      <c r="D217" s="472">
        <v>7.13</v>
      </c>
      <c r="E217" s="472" t="s">
        <v>323</v>
      </c>
      <c r="F217" s="472">
        <v>9.75</v>
      </c>
      <c r="G217" s="472">
        <v>10.1977219732574</v>
      </c>
      <c r="H217" s="473" t="s">
        <v>197</v>
      </c>
      <c r="I217" s="474">
        <v>47790</v>
      </c>
      <c r="J217" s="474">
        <v>47790</v>
      </c>
      <c r="K217" s="474">
        <v>43073.14</v>
      </c>
      <c r="L217" s="384">
        <v>1</v>
      </c>
    </row>
    <row r="218" spans="1:12" s="382" customFormat="1" ht="15" x14ac:dyDescent="0.25">
      <c r="A218" s="383" t="s">
        <v>196</v>
      </c>
      <c r="B218" s="471" t="s">
        <v>189</v>
      </c>
      <c r="C218" s="472">
        <v>90.551599999999993</v>
      </c>
      <c r="D218" s="472">
        <v>7.54</v>
      </c>
      <c r="E218" s="472" t="s">
        <v>612</v>
      </c>
      <c r="F218" s="472">
        <v>9.5</v>
      </c>
      <c r="G218" s="472">
        <v>9.9247584081007005</v>
      </c>
      <c r="H218" s="473" t="s">
        <v>197</v>
      </c>
      <c r="I218" s="474">
        <v>156792.5</v>
      </c>
      <c r="J218" s="474">
        <v>156792.5</v>
      </c>
      <c r="K218" s="474">
        <v>141978.18</v>
      </c>
      <c r="L218" s="384">
        <v>3</v>
      </c>
    </row>
    <row r="219" spans="1:12" s="382" customFormat="1" ht="15" x14ac:dyDescent="0.25">
      <c r="A219" s="383" t="s">
        <v>196</v>
      </c>
      <c r="B219" s="471" t="s">
        <v>189</v>
      </c>
      <c r="C219" s="472">
        <v>90.554500000000004</v>
      </c>
      <c r="D219" s="472">
        <v>7.54</v>
      </c>
      <c r="E219" s="472" t="s">
        <v>620</v>
      </c>
      <c r="F219" s="472">
        <v>9.5</v>
      </c>
      <c r="G219" s="472">
        <v>9.9247584081007005</v>
      </c>
      <c r="H219" s="473" t="s">
        <v>197</v>
      </c>
      <c r="I219" s="474">
        <v>14012.5</v>
      </c>
      <c r="J219" s="474">
        <v>14012.5</v>
      </c>
      <c r="K219" s="474">
        <v>12688.95</v>
      </c>
      <c r="L219" s="384">
        <v>1</v>
      </c>
    </row>
    <row r="220" spans="1:12" s="382" customFormat="1" ht="15" x14ac:dyDescent="0.25">
      <c r="A220" s="383" t="s">
        <v>196</v>
      </c>
      <c r="B220" s="471" t="s">
        <v>189</v>
      </c>
      <c r="C220" s="472">
        <v>90.561899999999994</v>
      </c>
      <c r="D220" s="472">
        <v>7.13</v>
      </c>
      <c r="E220" s="472" t="s">
        <v>621</v>
      </c>
      <c r="F220" s="472">
        <v>9.75</v>
      </c>
      <c r="G220" s="472">
        <v>10.1977219732574</v>
      </c>
      <c r="H220" s="473" t="s">
        <v>197</v>
      </c>
      <c r="I220" s="474">
        <v>53100</v>
      </c>
      <c r="J220" s="474">
        <v>53100</v>
      </c>
      <c r="K220" s="474">
        <v>48088.38</v>
      </c>
      <c r="L220" s="384">
        <v>1</v>
      </c>
    </row>
    <row r="221" spans="1:12" s="382" customFormat="1" ht="15" x14ac:dyDescent="0.25">
      <c r="A221" s="383" t="s">
        <v>196</v>
      </c>
      <c r="B221" s="471" t="s">
        <v>189</v>
      </c>
      <c r="C221" s="472">
        <v>91.101100000000002</v>
      </c>
      <c r="D221" s="472">
        <v>7.13</v>
      </c>
      <c r="E221" s="472" t="s">
        <v>455</v>
      </c>
      <c r="F221" s="472">
        <v>9.6</v>
      </c>
      <c r="G221" s="472">
        <v>10.0338693716146</v>
      </c>
      <c r="H221" s="473" t="s">
        <v>197</v>
      </c>
      <c r="I221" s="474">
        <v>50150</v>
      </c>
      <c r="J221" s="474">
        <v>50150</v>
      </c>
      <c r="K221" s="474">
        <v>45687.19</v>
      </c>
      <c r="L221" s="384">
        <v>1</v>
      </c>
    </row>
    <row r="222" spans="1:12" s="382" customFormat="1" ht="15" x14ac:dyDescent="0.25">
      <c r="A222" s="383" t="s">
        <v>196</v>
      </c>
      <c r="B222" s="471" t="s">
        <v>189</v>
      </c>
      <c r="C222" s="472">
        <v>91.379099999999994</v>
      </c>
      <c r="D222" s="472">
        <v>7.13</v>
      </c>
      <c r="E222" s="472" t="s">
        <v>584</v>
      </c>
      <c r="F222" s="472">
        <v>9.5</v>
      </c>
      <c r="G222" s="472">
        <v>9.9247584081007005</v>
      </c>
      <c r="H222" s="473" t="s">
        <v>197</v>
      </c>
      <c r="I222" s="474">
        <v>53100</v>
      </c>
      <c r="J222" s="474">
        <v>53100</v>
      </c>
      <c r="K222" s="474">
        <v>48522.28</v>
      </c>
      <c r="L222" s="384">
        <v>1</v>
      </c>
    </row>
    <row r="223" spans="1:12" s="382" customFormat="1" ht="15" x14ac:dyDescent="0.25">
      <c r="A223" s="383" t="s">
        <v>196</v>
      </c>
      <c r="B223" s="471" t="s">
        <v>189</v>
      </c>
      <c r="C223" s="472">
        <v>91.685699999999997</v>
      </c>
      <c r="D223" s="472">
        <v>7.54</v>
      </c>
      <c r="E223" s="472" t="s">
        <v>611</v>
      </c>
      <c r="F223" s="472">
        <v>9.25</v>
      </c>
      <c r="G223" s="472">
        <v>9.6524147661049007</v>
      </c>
      <c r="H223" s="473" t="s">
        <v>197</v>
      </c>
      <c r="I223" s="474">
        <v>299277.5</v>
      </c>
      <c r="J223" s="474">
        <v>299277.5</v>
      </c>
      <c r="K223" s="474">
        <v>274394.57</v>
      </c>
      <c r="L223" s="384">
        <v>6</v>
      </c>
    </row>
    <row r="224" spans="1:12" s="382" customFormat="1" ht="15" x14ac:dyDescent="0.25">
      <c r="A224" s="383" t="s">
        <v>196</v>
      </c>
      <c r="B224" s="471" t="s">
        <v>189</v>
      </c>
      <c r="C224" s="472">
        <v>91.695800000000006</v>
      </c>
      <c r="D224" s="472">
        <v>7.54</v>
      </c>
      <c r="E224" s="472" t="s">
        <v>612</v>
      </c>
      <c r="F224" s="472">
        <v>9.25</v>
      </c>
      <c r="G224" s="472">
        <v>9.6524147661049007</v>
      </c>
      <c r="H224" s="473" t="s">
        <v>197</v>
      </c>
      <c r="I224" s="474">
        <v>205762.5</v>
      </c>
      <c r="J224" s="474">
        <v>205762.5</v>
      </c>
      <c r="K224" s="474">
        <v>188675.68</v>
      </c>
      <c r="L224" s="384">
        <v>4</v>
      </c>
    </row>
    <row r="225" spans="1:12" s="382" customFormat="1" ht="15" x14ac:dyDescent="0.25">
      <c r="A225" s="383" t="s">
        <v>196</v>
      </c>
      <c r="B225" s="471" t="s">
        <v>189</v>
      </c>
      <c r="C225" s="472">
        <v>91.698400000000007</v>
      </c>
      <c r="D225" s="472">
        <v>7.54</v>
      </c>
      <c r="E225" s="472" t="s">
        <v>620</v>
      </c>
      <c r="F225" s="472">
        <v>9.25</v>
      </c>
      <c r="G225" s="472">
        <v>9.6524147661049007</v>
      </c>
      <c r="H225" s="473" t="s">
        <v>197</v>
      </c>
      <c r="I225" s="474">
        <v>92925</v>
      </c>
      <c r="J225" s="474">
        <v>92925</v>
      </c>
      <c r="K225" s="474">
        <v>85210.75</v>
      </c>
      <c r="L225" s="384">
        <v>2</v>
      </c>
    </row>
    <row r="226" spans="1:12" s="382" customFormat="1" ht="15" x14ac:dyDescent="0.25">
      <c r="A226" s="383" t="s">
        <v>196</v>
      </c>
      <c r="B226" s="471" t="s">
        <v>189</v>
      </c>
      <c r="C226" s="472">
        <v>91.700999999999993</v>
      </c>
      <c r="D226" s="472">
        <v>7.54</v>
      </c>
      <c r="E226" s="472" t="s">
        <v>622</v>
      </c>
      <c r="F226" s="472">
        <v>9.25</v>
      </c>
      <c r="G226" s="472">
        <v>9.6524147661049007</v>
      </c>
      <c r="H226" s="473" t="s">
        <v>197</v>
      </c>
      <c r="I226" s="474">
        <v>34662.5</v>
      </c>
      <c r="J226" s="474">
        <v>34662.5</v>
      </c>
      <c r="K226" s="474">
        <v>31785.85</v>
      </c>
      <c r="L226" s="384">
        <v>1</v>
      </c>
    </row>
    <row r="227" spans="1:12" s="382" customFormat="1" ht="15" x14ac:dyDescent="0.25">
      <c r="A227" s="383" t="s">
        <v>196</v>
      </c>
      <c r="B227" s="471" t="s">
        <v>189</v>
      </c>
      <c r="C227" s="472">
        <v>91.732299999999995</v>
      </c>
      <c r="D227" s="472">
        <v>7.54</v>
      </c>
      <c r="E227" s="472" t="s">
        <v>393</v>
      </c>
      <c r="F227" s="472">
        <v>9.25</v>
      </c>
      <c r="G227" s="472">
        <v>9.6524147661049007</v>
      </c>
      <c r="H227" s="473" t="s">
        <v>197</v>
      </c>
      <c r="I227" s="474">
        <v>44102.5</v>
      </c>
      <c r="J227" s="474">
        <v>44102.5</v>
      </c>
      <c r="K227" s="474">
        <v>40456.22</v>
      </c>
      <c r="L227" s="384">
        <v>1</v>
      </c>
    </row>
    <row r="228" spans="1:12" s="382" customFormat="1" ht="15" x14ac:dyDescent="0.25">
      <c r="A228" s="383" t="s">
        <v>196</v>
      </c>
      <c r="B228" s="471" t="s">
        <v>189</v>
      </c>
      <c r="C228" s="472">
        <v>91.913399999999996</v>
      </c>
      <c r="D228" s="472">
        <v>7.13</v>
      </c>
      <c r="E228" s="472" t="s">
        <v>623</v>
      </c>
      <c r="F228" s="472">
        <v>9.25</v>
      </c>
      <c r="G228" s="472">
        <v>9.6524147661049007</v>
      </c>
      <c r="H228" s="473" t="s">
        <v>197</v>
      </c>
      <c r="I228" s="474">
        <v>53100</v>
      </c>
      <c r="J228" s="474">
        <v>53100</v>
      </c>
      <c r="K228" s="474">
        <v>48806.02</v>
      </c>
      <c r="L228" s="384">
        <v>1</v>
      </c>
    </row>
    <row r="229" spans="1:12" s="382" customFormat="1" ht="15" x14ac:dyDescent="0.25">
      <c r="A229" s="383" t="s">
        <v>196</v>
      </c>
      <c r="B229" s="471" t="s">
        <v>189</v>
      </c>
      <c r="C229" s="472">
        <v>91.983900000000006</v>
      </c>
      <c r="D229" s="472">
        <v>7.35</v>
      </c>
      <c r="E229" s="472" t="s">
        <v>624</v>
      </c>
      <c r="F229" s="472">
        <v>9.15</v>
      </c>
      <c r="G229" s="472">
        <v>9.5436506009530007</v>
      </c>
      <c r="H229" s="473" t="s">
        <v>197</v>
      </c>
      <c r="I229" s="474">
        <v>184245</v>
      </c>
      <c r="J229" s="474">
        <v>184245</v>
      </c>
      <c r="K229" s="474">
        <v>169475.81</v>
      </c>
      <c r="L229" s="384">
        <v>4</v>
      </c>
    </row>
    <row r="230" spans="1:12" s="382" customFormat="1" ht="15" x14ac:dyDescent="0.25">
      <c r="A230" s="383" t="s">
        <v>196</v>
      </c>
      <c r="B230" s="471" t="s">
        <v>189</v>
      </c>
      <c r="C230" s="472">
        <v>91.995500000000007</v>
      </c>
      <c r="D230" s="472">
        <v>7.35</v>
      </c>
      <c r="E230" s="472" t="s">
        <v>625</v>
      </c>
      <c r="F230" s="472">
        <v>9.15</v>
      </c>
      <c r="G230" s="472">
        <v>9.5436506009530007</v>
      </c>
      <c r="H230" s="473" t="s">
        <v>197</v>
      </c>
      <c r="I230" s="474">
        <v>186440</v>
      </c>
      <c r="J230" s="474">
        <v>186440</v>
      </c>
      <c r="K230" s="474">
        <v>171516.46</v>
      </c>
      <c r="L230" s="384">
        <v>4</v>
      </c>
    </row>
    <row r="231" spans="1:12" s="382" customFormat="1" ht="15" x14ac:dyDescent="0.25">
      <c r="A231" s="383" t="s">
        <v>196</v>
      </c>
      <c r="B231" s="471" t="s">
        <v>189</v>
      </c>
      <c r="C231" s="472">
        <v>92.021900000000002</v>
      </c>
      <c r="D231" s="472">
        <v>7.35</v>
      </c>
      <c r="E231" s="472" t="s">
        <v>626</v>
      </c>
      <c r="F231" s="472">
        <v>9.15</v>
      </c>
      <c r="G231" s="472">
        <v>9.5436506009530007</v>
      </c>
      <c r="H231" s="473" t="s">
        <v>197</v>
      </c>
      <c r="I231" s="474">
        <v>53100</v>
      </c>
      <c r="J231" s="474">
        <v>53100</v>
      </c>
      <c r="K231" s="474">
        <v>48863.65</v>
      </c>
      <c r="L231" s="384">
        <v>1</v>
      </c>
    </row>
    <row r="232" spans="1:12" s="382" customFormat="1" ht="15" x14ac:dyDescent="0.25">
      <c r="A232" s="383" t="s">
        <v>196</v>
      </c>
      <c r="B232" s="471" t="s">
        <v>189</v>
      </c>
      <c r="C232" s="472">
        <v>92.024900000000002</v>
      </c>
      <c r="D232" s="472">
        <v>7.35</v>
      </c>
      <c r="E232" s="472" t="s">
        <v>627</v>
      </c>
      <c r="F232" s="472">
        <v>9.15</v>
      </c>
      <c r="G232" s="472">
        <v>9.5436506009530007</v>
      </c>
      <c r="H232" s="473" t="s">
        <v>197</v>
      </c>
      <c r="I232" s="474">
        <v>53100</v>
      </c>
      <c r="J232" s="474">
        <v>53100</v>
      </c>
      <c r="K232" s="474">
        <v>48865.22</v>
      </c>
      <c r="L232" s="384">
        <v>1</v>
      </c>
    </row>
    <row r="233" spans="1:12" s="382" customFormat="1" ht="15" x14ac:dyDescent="0.25">
      <c r="A233" s="383" t="s">
        <v>196</v>
      </c>
      <c r="B233" s="471" t="s">
        <v>189</v>
      </c>
      <c r="C233" s="472">
        <v>92.036799999999999</v>
      </c>
      <c r="D233" s="472">
        <v>7.35</v>
      </c>
      <c r="E233" s="472" t="s">
        <v>628</v>
      </c>
      <c r="F233" s="472">
        <v>9.15</v>
      </c>
      <c r="G233" s="472">
        <v>9.5436506009530007</v>
      </c>
      <c r="H233" s="473" t="s">
        <v>197</v>
      </c>
      <c r="I233" s="474">
        <v>50150</v>
      </c>
      <c r="J233" s="474">
        <v>50150</v>
      </c>
      <c r="K233" s="474">
        <v>46156.46</v>
      </c>
      <c r="L233" s="384">
        <v>1</v>
      </c>
    </row>
    <row r="234" spans="1:12" s="382" customFormat="1" ht="15" x14ac:dyDescent="0.25">
      <c r="A234" s="383" t="s">
        <v>196</v>
      </c>
      <c r="B234" s="471" t="s">
        <v>189</v>
      </c>
      <c r="C234" s="472">
        <v>92.173000000000002</v>
      </c>
      <c r="D234" s="472">
        <v>7.54</v>
      </c>
      <c r="E234" s="472" t="s">
        <v>629</v>
      </c>
      <c r="F234" s="472">
        <v>9.15</v>
      </c>
      <c r="G234" s="472">
        <v>9.5436506009530007</v>
      </c>
      <c r="H234" s="473" t="s">
        <v>197</v>
      </c>
      <c r="I234" s="474">
        <v>119770</v>
      </c>
      <c r="J234" s="474">
        <v>119770</v>
      </c>
      <c r="K234" s="474">
        <v>110395.59</v>
      </c>
      <c r="L234" s="384">
        <v>3</v>
      </c>
    </row>
    <row r="235" spans="1:12" s="382" customFormat="1" ht="15" x14ac:dyDescent="0.25">
      <c r="A235" s="383" t="s">
        <v>196</v>
      </c>
      <c r="B235" s="471" t="s">
        <v>189</v>
      </c>
      <c r="C235" s="472">
        <v>92.195300000000003</v>
      </c>
      <c r="D235" s="472">
        <v>7.54</v>
      </c>
      <c r="E235" s="472" t="s">
        <v>630</v>
      </c>
      <c r="F235" s="472">
        <v>9.15</v>
      </c>
      <c r="G235" s="472">
        <v>9.5436506009530007</v>
      </c>
      <c r="H235" s="473" t="s">
        <v>197</v>
      </c>
      <c r="I235" s="474">
        <v>53100</v>
      </c>
      <c r="J235" s="474">
        <v>53100</v>
      </c>
      <c r="K235" s="474">
        <v>48955.73</v>
      </c>
      <c r="L235" s="384">
        <v>1</v>
      </c>
    </row>
    <row r="236" spans="1:12" s="382" customFormat="1" ht="15" x14ac:dyDescent="0.25">
      <c r="A236" s="383" t="s">
        <v>196</v>
      </c>
      <c r="B236" s="471" t="s">
        <v>189</v>
      </c>
      <c r="C236" s="472">
        <v>92.237499999999997</v>
      </c>
      <c r="D236" s="472">
        <v>7.35</v>
      </c>
      <c r="E236" s="472" t="s">
        <v>631</v>
      </c>
      <c r="F236" s="472">
        <v>9.15</v>
      </c>
      <c r="G236" s="472">
        <v>9.5436506009530007</v>
      </c>
      <c r="H236" s="473" t="s">
        <v>197</v>
      </c>
      <c r="I236" s="474">
        <v>6740</v>
      </c>
      <c r="J236" s="474">
        <v>6740</v>
      </c>
      <c r="K236" s="474">
        <v>6216.81</v>
      </c>
      <c r="L236" s="384">
        <v>1</v>
      </c>
    </row>
    <row r="237" spans="1:12" s="382" customFormat="1" ht="15" x14ac:dyDescent="0.25">
      <c r="A237" s="383" t="s">
        <v>196</v>
      </c>
      <c r="B237" s="471" t="s">
        <v>189</v>
      </c>
      <c r="C237" s="472">
        <v>92.255200000000002</v>
      </c>
      <c r="D237" s="472">
        <v>7.13</v>
      </c>
      <c r="E237" s="472" t="s">
        <v>435</v>
      </c>
      <c r="F237" s="472">
        <v>9.2500000000000995</v>
      </c>
      <c r="G237" s="472">
        <v>9.6524147661049007</v>
      </c>
      <c r="H237" s="473" t="s">
        <v>197</v>
      </c>
      <c r="I237" s="474">
        <v>211220</v>
      </c>
      <c r="J237" s="474">
        <v>211220</v>
      </c>
      <c r="K237" s="474">
        <v>194861.47</v>
      </c>
      <c r="L237" s="384">
        <v>4</v>
      </c>
    </row>
    <row r="238" spans="1:12" s="382" customFormat="1" ht="15" x14ac:dyDescent="0.25">
      <c r="A238" s="383" t="s">
        <v>196</v>
      </c>
      <c r="B238" s="471" t="s">
        <v>189</v>
      </c>
      <c r="C238" s="472">
        <v>92.290099999999995</v>
      </c>
      <c r="D238" s="472">
        <v>7.13</v>
      </c>
      <c r="E238" s="472" t="s">
        <v>632</v>
      </c>
      <c r="F238" s="472">
        <v>9.25</v>
      </c>
      <c r="G238" s="472">
        <v>9.6524147661049007</v>
      </c>
      <c r="H238" s="473" t="s">
        <v>197</v>
      </c>
      <c r="I238" s="474">
        <v>106200</v>
      </c>
      <c r="J238" s="474">
        <v>106200</v>
      </c>
      <c r="K238" s="474">
        <v>98012.08</v>
      </c>
      <c r="L238" s="384">
        <v>2</v>
      </c>
    </row>
    <row r="239" spans="1:12" s="382" customFormat="1" ht="15" x14ac:dyDescent="0.25">
      <c r="A239" s="383" t="s">
        <v>196</v>
      </c>
      <c r="B239" s="471" t="s">
        <v>189</v>
      </c>
      <c r="C239" s="472">
        <v>92.294499999999999</v>
      </c>
      <c r="D239" s="472">
        <v>7.35</v>
      </c>
      <c r="E239" s="472" t="s">
        <v>633</v>
      </c>
      <c r="F239" s="472">
        <v>9.15</v>
      </c>
      <c r="G239" s="472">
        <v>9.5436506009530007</v>
      </c>
      <c r="H239" s="473" t="s">
        <v>197</v>
      </c>
      <c r="I239" s="474">
        <v>53100</v>
      </c>
      <c r="J239" s="474">
        <v>53100</v>
      </c>
      <c r="K239" s="474">
        <v>49008.39</v>
      </c>
      <c r="L239" s="384">
        <v>1</v>
      </c>
    </row>
    <row r="240" spans="1:12" s="382" customFormat="1" ht="15" x14ac:dyDescent="0.25">
      <c r="A240" s="383" t="s">
        <v>196</v>
      </c>
      <c r="B240" s="471" t="s">
        <v>189</v>
      </c>
      <c r="C240" s="472">
        <v>92.341399999999993</v>
      </c>
      <c r="D240" s="472">
        <v>7.13</v>
      </c>
      <c r="E240" s="472" t="s">
        <v>634</v>
      </c>
      <c r="F240" s="472">
        <v>9.25</v>
      </c>
      <c r="G240" s="472">
        <v>9.6524147661049007</v>
      </c>
      <c r="H240" s="473" t="s">
        <v>197</v>
      </c>
      <c r="I240" s="474">
        <v>157382.5</v>
      </c>
      <c r="J240" s="474">
        <v>157382.5</v>
      </c>
      <c r="K240" s="474">
        <v>145329.13</v>
      </c>
      <c r="L240" s="384">
        <v>1</v>
      </c>
    </row>
    <row r="241" spans="1:12" s="382" customFormat="1" ht="15" x14ac:dyDescent="0.25">
      <c r="A241" s="383" t="s">
        <v>196</v>
      </c>
      <c r="B241" s="471" t="s">
        <v>189</v>
      </c>
      <c r="C241" s="472">
        <v>92.655000000000001</v>
      </c>
      <c r="D241" s="472">
        <v>7.35</v>
      </c>
      <c r="E241" s="472" t="s">
        <v>635</v>
      </c>
      <c r="F241" s="472">
        <v>9</v>
      </c>
      <c r="G241" s="472">
        <v>9.3806897670982998</v>
      </c>
      <c r="H241" s="473" t="s">
        <v>197</v>
      </c>
      <c r="I241" s="474">
        <v>95137.5</v>
      </c>
      <c r="J241" s="474">
        <v>95137.5</v>
      </c>
      <c r="K241" s="474">
        <v>88149.69</v>
      </c>
      <c r="L241" s="384">
        <v>2</v>
      </c>
    </row>
    <row r="242" spans="1:12" s="382" customFormat="1" ht="15" x14ac:dyDescent="0.25">
      <c r="A242" s="383" t="s">
        <v>196</v>
      </c>
      <c r="B242" s="471" t="s">
        <v>189</v>
      </c>
      <c r="C242" s="472">
        <v>92.671499999999995</v>
      </c>
      <c r="D242" s="472">
        <v>7.35</v>
      </c>
      <c r="E242" s="472" t="s">
        <v>628</v>
      </c>
      <c r="F242" s="472">
        <v>9</v>
      </c>
      <c r="G242" s="472">
        <v>9.3806897670982998</v>
      </c>
      <c r="H242" s="473" t="s">
        <v>197</v>
      </c>
      <c r="I242" s="474">
        <v>13275</v>
      </c>
      <c r="J242" s="474">
        <v>13275</v>
      </c>
      <c r="K242" s="474">
        <v>12302.15</v>
      </c>
      <c r="L242" s="384">
        <v>1</v>
      </c>
    </row>
    <row r="243" spans="1:12" s="382" customFormat="1" ht="15" x14ac:dyDescent="0.25">
      <c r="A243" s="383" t="s">
        <v>196</v>
      </c>
      <c r="B243" s="471" t="s">
        <v>189</v>
      </c>
      <c r="C243" s="472">
        <v>92.674300000000002</v>
      </c>
      <c r="D243" s="472">
        <v>7.35</v>
      </c>
      <c r="E243" s="472" t="s">
        <v>636</v>
      </c>
      <c r="F243" s="472">
        <v>9</v>
      </c>
      <c r="G243" s="472">
        <v>9.3806897670982998</v>
      </c>
      <c r="H243" s="473" t="s">
        <v>197</v>
      </c>
      <c r="I243" s="474">
        <v>53100</v>
      </c>
      <c r="J243" s="474">
        <v>53100</v>
      </c>
      <c r="K243" s="474">
        <v>49210.06</v>
      </c>
      <c r="L243" s="384">
        <v>1</v>
      </c>
    </row>
    <row r="244" spans="1:12" s="382" customFormat="1" ht="15" x14ac:dyDescent="0.25">
      <c r="A244" s="383" t="s">
        <v>196</v>
      </c>
      <c r="B244" s="471" t="s">
        <v>189</v>
      </c>
      <c r="C244" s="472">
        <v>92.820499999999996</v>
      </c>
      <c r="D244" s="472">
        <v>7.13</v>
      </c>
      <c r="E244" s="472" t="s">
        <v>403</v>
      </c>
      <c r="F244" s="472">
        <v>9</v>
      </c>
      <c r="G244" s="472">
        <v>9.3806897670982998</v>
      </c>
      <c r="H244" s="473" t="s">
        <v>197</v>
      </c>
      <c r="I244" s="474">
        <v>98087.5</v>
      </c>
      <c r="J244" s="474">
        <v>98087.5</v>
      </c>
      <c r="K244" s="474">
        <v>91045.33</v>
      </c>
      <c r="L244" s="384">
        <v>2</v>
      </c>
    </row>
    <row r="245" spans="1:12" s="382" customFormat="1" ht="15" x14ac:dyDescent="0.25">
      <c r="A245" s="383" t="s">
        <v>196</v>
      </c>
      <c r="B245" s="471" t="s">
        <v>189</v>
      </c>
      <c r="C245" s="472">
        <v>92.827200000000005</v>
      </c>
      <c r="D245" s="472">
        <v>7.13</v>
      </c>
      <c r="E245" s="472" t="s">
        <v>623</v>
      </c>
      <c r="F245" s="472">
        <v>9</v>
      </c>
      <c r="G245" s="472">
        <v>9.3806897670982998</v>
      </c>
      <c r="H245" s="473" t="s">
        <v>197</v>
      </c>
      <c r="I245" s="474">
        <v>92925</v>
      </c>
      <c r="J245" s="474">
        <v>92925</v>
      </c>
      <c r="K245" s="474">
        <v>86259.7</v>
      </c>
      <c r="L245" s="384">
        <v>2</v>
      </c>
    </row>
    <row r="246" spans="1:12" s="382" customFormat="1" ht="15" x14ac:dyDescent="0.25">
      <c r="A246" s="383" t="s">
        <v>196</v>
      </c>
      <c r="B246" s="471" t="s">
        <v>189</v>
      </c>
      <c r="C246" s="472">
        <v>93.139099999999999</v>
      </c>
      <c r="D246" s="472">
        <v>7.13</v>
      </c>
      <c r="E246" s="472" t="s">
        <v>637</v>
      </c>
      <c r="F246" s="472">
        <v>9</v>
      </c>
      <c r="G246" s="472">
        <v>9.3806897670982998</v>
      </c>
      <c r="H246" s="473" t="s">
        <v>197</v>
      </c>
      <c r="I246" s="474">
        <v>41732.5</v>
      </c>
      <c r="J246" s="474">
        <v>41732.5</v>
      </c>
      <c r="K246" s="474">
        <v>38869.269999999997</v>
      </c>
      <c r="L246" s="384">
        <v>1</v>
      </c>
    </row>
    <row r="247" spans="1:12" s="382" customFormat="1" ht="15" x14ac:dyDescent="0.25">
      <c r="A247" s="383" t="s">
        <v>196</v>
      </c>
      <c r="B247" s="471" t="s">
        <v>189</v>
      </c>
      <c r="C247" s="472">
        <v>93.159800000000004</v>
      </c>
      <c r="D247" s="472">
        <v>7.13</v>
      </c>
      <c r="E247" s="472" t="s">
        <v>638</v>
      </c>
      <c r="F247" s="472">
        <v>9</v>
      </c>
      <c r="G247" s="472">
        <v>9.3806897670982998</v>
      </c>
      <c r="H247" s="473" t="s">
        <v>197</v>
      </c>
      <c r="I247" s="474">
        <v>53100</v>
      </c>
      <c r="J247" s="474">
        <v>53100</v>
      </c>
      <c r="K247" s="474">
        <v>49467.88</v>
      </c>
      <c r="L247" s="384">
        <v>1</v>
      </c>
    </row>
    <row r="248" spans="1:12" s="382" customFormat="1" ht="15" x14ac:dyDescent="0.25">
      <c r="A248" s="383" t="s">
        <v>196</v>
      </c>
      <c r="B248" s="471" t="s">
        <v>189</v>
      </c>
      <c r="C248" s="472">
        <v>93.180800000000005</v>
      </c>
      <c r="D248" s="472">
        <v>7.13</v>
      </c>
      <c r="E248" s="472" t="s">
        <v>639</v>
      </c>
      <c r="F248" s="472">
        <v>9</v>
      </c>
      <c r="G248" s="472">
        <v>9.3806897670982998</v>
      </c>
      <c r="H248" s="473" t="s">
        <v>197</v>
      </c>
      <c r="I248" s="474">
        <v>53100</v>
      </c>
      <c r="J248" s="474">
        <v>53100</v>
      </c>
      <c r="K248" s="474">
        <v>49479.01</v>
      </c>
      <c r="L248" s="384">
        <v>1</v>
      </c>
    </row>
    <row r="249" spans="1:12" s="382" customFormat="1" ht="15" x14ac:dyDescent="0.25">
      <c r="A249" s="383" t="s">
        <v>196</v>
      </c>
      <c r="B249" s="471" t="s">
        <v>189</v>
      </c>
      <c r="C249" s="472">
        <v>93.784099999999995</v>
      </c>
      <c r="D249" s="472">
        <v>7.13</v>
      </c>
      <c r="E249" s="472" t="s">
        <v>268</v>
      </c>
      <c r="F249" s="472">
        <v>8.75</v>
      </c>
      <c r="G249" s="472">
        <v>9.1095821332897007</v>
      </c>
      <c r="H249" s="473" t="s">
        <v>197</v>
      </c>
      <c r="I249" s="474">
        <v>53100</v>
      </c>
      <c r="J249" s="474">
        <v>53100</v>
      </c>
      <c r="K249" s="474">
        <v>49799.35</v>
      </c>
      <c r="L249" s="384">
        <v>1</v>
      </c>
    </row>
    <row r="250" spans="1:12" s="382" customFormat="1" ht="15" x14ac:dyDescent="0.25">
      <c r="A250" s="383" t="s">
        <v>196</v>
      </c>
      <c r="B250" s="471" t="s">
        <v>189</v>
      </c>
      <c r="C250" s="472">
        <v>94.055099999999996</v>
      </c>
      <c r="D250" s="472">
        <v>7.13</v>
      </c>
      <c r="E250" s="472" t="s">
        <v>434</v>
      </c>
      <c r="F250" s="472">
        <v>8.75</v>
      </c>
      <c r="G250" s="472">
        <v>9.1095821332897007</v>
      </c>
      <c r="H250" s="473" t="s">
        <v>197</v>
      </c>
      <c r="I250" s="474">
        <v>53100</v>
      </c>
      <c r="J250" s="474">
        <v>53100</v>
      </c>
      <c r="K250" s="474">
        <v>49943.26</v>
      </c>
      <c r="L250" s="384">
        <v>1</v>
      </c>
    </row>
    <row r="251" spans="1:12" s="382" customFormat="1" ht="15" x14ac:dyDescent="0.25">
      <c r="A251" s="383" t="s">
        <v>196</v>
      </c>
      <c r="B251" s="471" t="s">
        <v>189</v>
      </c>
      <c r="C251" s="472">
        <v>94.079800000000006</v>
      </c>
      <c r="D251" s="472">
        <v>7.13</v>
      </c>
      <c r="E251" s="472" t="s">
        <v>640</v>
      </c>
      <c r="F251" s="472">
        <v>8.75</v>
      </c>
      <c r="G251" s="472">
        <v>9.1095821332897007</v>
      </c>
      <c r="H251" s="473" t="s">
        <v>197</v>
      </c>
      <c r="I251" s="474">
        <v>53100</v>
      </c>
      <c r="J251" s="474">
        <v>53100</v>
      </c>
      <c r="K251" s="474">
        <v>49956.38</v>
      </c>
      <c r="L251" s="384">
        <v>1</v>
      </c>
    </row>
    <row r="252" spans="1:12" s="382" customFormat="1" ht="15" x14ac:dyDescent="0.25">
      <c r="A252" s="383" t="s">
        <v>196</v>
      </c>
      <c r="B252" s="471" t="s">
        <v>189</v>
      </c>
      <c r="C252" s="472">
        <v>94.082899999999995</v>
      </c>
      <c r="D252" s="472">
        <v>7.13</v>
      </c>
      <c r="E252" s="472" t="s">
        <v>641</v>
      </c>
      <c r="F252" s="472">
        <v>8.75</v>
      </c>
      <c r="G252" s="472">
        <v>9.1095821332897007</v>
      </c>
      <c r="H252" s="473" t="s">
        <v>197</v>
      </c>
      <c r="I252" s="474">
        <v>53100</v>
      </c>
      <c r="J252" s="474">
        <v>53100</v>
      </c>
      <c r="K252" s="474">
        <v>49958.04</v>
      </c>
      <c r="L252" s="384">
        <v>1</v>
      </c>
    </row>
    <row r="253" spans="1:12" s="382" customFormat="1" ht="15" x14ac:dyDescent="0.25">
      <c r="A253" s="383" t="s">
        <v>196</v>
      </c>
      <c r="B253" s="471" t="s">
        <v>189</v>
      </c>
      <c r="C253" s="472">
        <v>94.401600000000002</v>
      </c>
      <c r="D253" s="472">
        <v>7.13</v>
      </c>
      <c r="E253" s="472" t="s">
        <v>632</v>
      </c>
      <c r="F253" s="472">
        <v>8.65</v>
      </c>
      <c r="G253" s="472">
        <v>9.0013116562488005</v>
      </c>
      <c r="H253" s="473" t="s">
        <v>197</v>
      </c>
      <c r="I253" s="474">
        <v>53100</v>
      </c>
      <c r="J253" s="474">
        <v>53100</v>
      </c>
      <c r="K253" s="474">
        <v>50127.25</v>
      </c>
      <c r="L253" s="384">
        <v>1</v>
      </c>
    </row>
    <row r="254" spans="1:12" s="382" customFormat="1" ht="15" x14ac:dyDescent="0.25">
      <c r="A254" s="383" t="s">
        <v>196</v>
      </c>
      <c r="B254" s="471" t="s">
        <v>189</v>
      </c>
      <c r="C254" s="472">
        <v>94.684299999999993</v>
      </c>
      <c r="D254" s="472">
        <v>6.31</v>
      </c>
      <c r="E254" s="472" t="s">
        <v>404</v>
      </c>
      <c r="F254" s="472">
        <v>8.5</v>
      </c>
      <c r="G254" s="472">
        <v>8.8390905892635008</v>
      </c>
      <c r="H254" s="473" t="s">
        <v>197</v>
      </c>
      <c r="I254" s="474">
        <v>45282.5</v>
      </c>
      <c r="J254" s="474">
        <v>45282.5</v>
      </c>
      <c r="K254" s="474">
        <v>42875.42</v>
      </c>
      <c r="L254" s="384">
        <v>1</v>
      </c>
    </row>
    <row r="255" spans="1:12" s="382" customFormat="1" ht="15" x14ac:dyDescent="0.25">
      <c r="A255" s="383" t="s">
        <v>196</v>
      </c>
      <c r="B255" s="471" t="s">
        <v>189</v>
      </c>
      <c r="C255" s="472">
        <v>94.929299999999998</v>
      </c>
      <c r="D255" s="472">
        <v>6.31</v>
      </c>
      <c r="E255" s="472" t="s">
        <v>303</v>
      </c>
      <c r="F255" s="472">
        <v>8.4</v>
      </c>
      <c r="G255" s="472">
        <v>8.7310661915505001</v>
      </c>
      <c r="H255" s="473" t="s">
        <v>197</v>
      </c>
      <c r="I255" s="474">
        <v>49117.5</v>
      </c>
      <c r="J255" s="474">
        <v>49117.5</v>
      </c>
      <c r="K255" s="474">
        <v>46626.9</v>
      </c>
      <c r="L255" s="384">
        <v>1</v>
      </c>
    </row>
    <row r="256" spans="1:12" s="382" customFormat="1" ht="15" x14ac:dyDescent="0.25">
      <c r="A256" s="383" t="s">
        <v>196</v>
      </c>
      <c r="B256" s="471" t="s">
        <v>189</v>
      </c>
      <c r="C256" s="472">
        <v>94.96</v>
      </c>
      <c r="D256" s="472">
        <v>6.82</v>
      </c>
      <c r="E256" s="472" t="s">
        <v>440</v>
      </c>
      <c r="F256" s="472">
        <v>8.5</v>
      </c>
      <c r="G256" s="472">
        <v>8.8390905892635008</v>
      </c>
      <c r="H256" s="473" t="s">
        <v>197</v>
      </c>
      <c r="I256" s="474">
        <v>52657.5</v>
      </c>
      <c r="J256" s="474">
        <v>52657.5</v>
      </c>
      <c r="K256" s="474">
        <v>50003.56</v>
      </c>
      <c r="L256" s="384">
        <v>1</v>
      </c>
    </row>
    <row r="257" spans="1:12" s="382" customFormat="1" ht="15" x14ac:dyDescent="0.25">
      <c r="A257" s="383" t="s">
        <v>196</v>
      </c>
      <c r="B257" s="471" t="s">
        <v>189</v>
      </c>
      <c r="C257" s="472">
        <v>95.179400000000001</v>
      </c>
      <c r="D257" s="472">
        <v>5.15</v>
      </c>
      <c r="E257" s="472" t="s">
        <v>446</v>
      </c>
      <c r="F257" s="472">
        <v>8.15</v>
      </c>
      <c r="G257" s="472">
        <v>8.4614350350368994</v>
      </c>
      <c r="H257" s="473" t="s">
        <v>197</v>
      </c>
      <c r="I257" s="474">
        <v>42800</v>
      </c>
      <c r="J257" s="474">
        <v>42800</v>
      </c>
      <c r="K257" s="474">
        <v>40736.79</v>
      </c>
      <c r="L257" s="384">
        <v>1</v>
      </c>
    </row>
    <row r="258" spans="1:12" s="382" customFormat="1" ht="15" x14ac:dyDescent="0.25">
      <c r="A258" s="383" t="s">
        <v>196</v>
      </c>
      <c r="B258" s="471" t="s">
        <v>189</v>
      </c>
      <c r="C258" s="472">
        <v>95.469200000000001</v>
      </c>
      <c r="D258" s="472">
        <v>5.15</v>
      </c>
      <c r="E258" s="472" t="s">
        <v>642</v>
      </c>
      <c r="F258" s="472">
        <v>8</v>
      </c>
      <c r="G258" s="472">
        <v>8.2999506807509</v>
      </c>
      <c r="H258" s="473" t="s">
        <v>197</v>
      </c>
      <c r="I258" s="474">
        <v>58557.5</v>
      </c>
      <c r="J258" s="474">
        <v>58557.5</v>
      </c>
      <c r="K258" s="474">
        <v>55904.38</v>
      </c>
      <c r="L258" s="384">
        <v>2</v>
      </c>
    </row>
    <row r="259" spans="1:12" s="382" customFormat="1" ht="15" x14ac:dyDescent="0.25">
      <c r="A259" s="383" t="s">
        <v>196</v>
      </c>
      <c r="B259" s="471" t="s">
        <v>189</v>
      </c>
      <c r="C259" s="472">
        <v>97.202799999999996</v>
      </c>
      <c r="D259" s="472">
        <v>4.08</v>
      </c>
      <c r="E259" s="472" t="s">
        <v>243</v>
      </c>
      <c r="F259" s="472">
        <v>7</v>
      </c>
      <c r="G259" s="472">
        <v>7.2290080856234997</v>
      </c>
      <c r="H259" s="473" t="s">
        <v>197</v>
      </c>
      <c r="I259" s="474">
        <v>46315</v>
      </c>
      <c r="J259" s="474">
        <v>46315</v>
      </c>
      <c r="K259" s="474">
        <v>45019.47</v>
      </c>
      <c r="L259" s="384">
        <v>1</v>
      </c>
    </row>
    <row r="260" spans="1:12" s="382" customFormat="1" ht="15" x14ac:dyDescent="0.25">
      <c r="A260" s="383" t="s">
        <v>196</v>
      </c>
      <c r="B260" s="471" t="s">
        <v>189</v>
      </c>
      <c r="C260" s="472">
        <v>97.952399999999997</v>
      </c>
      <c r="D260" s="472">
        <v>4.08</v>
      </c>
      <c r="E260" s="472" t="s">
        <v>232</v>
      </c>
      <c r="F260" s="472">
        <v>6.25</v>
      </c>
      <c r="G260" s="472">
        <v>6.4321814606347996</v>
      </c>
      <c r="H260" s="473" t="s">
        <v>197</v>
      </c>
      <c r="I260" s="474">
        <v>46610</v>
      </c>
      <c r="J260" s="474">
        <v>46610</v>
      </c>
      <c r="K260" s="474">
        <v>45655.62</v>
      </c>
      <c r="L260" s="384">
        <v>1</v>
      </c>
    </row>
    <row r="261" spans="1:12" s="382" customFormat="1" ht="15" x14ac:dyDescent="0.25">
      <c r="A261" s="383" t="s">
        <v>196</v>
      </c>
      <c r="B261" s="471" t="s">
        <v>189</v>
      </c>
      <c r="C261" s="472">
        <v>98.133200000000002</v>
      </c>
      <c r="D261" s="472">
        <v>4.08</v>
      </c>
      <c r="E261" s="472" t="s">
        <v>531</v>
      </c>
      <c r="F261" s="472">
        <v>6.125</v>
      </c>
      <c r="G261" s="472">
        <v>6.2999059685140404</v>
      </c>
      <c r="H261" s="473" t="s">
        <v>197</v>
      </c>
      <c r="I261" s="474">
        <v>37317.5</v>
      </c>
      <c r="J261" s="474">
        <v>37317.5</v>
      </c>
      <c r="K261" s="474">
        <v>36620.86</v>
      </c>
      <c r="L261" s="384">
        <v>1</v>
      </c>
    </row>
    <row r="262" spans="1:12" s="382" customFormat="1" ht="15" x14ac:dyDescent="0.25">
      <c r="A262" s="383" t="s">
        <v>196</v>
      </c>
      <c r="B262" s="471" t="s">
        <v>189</v>
      </c>
      <c r="C262" s="472">
        <v>100</v>
      </c>
      <c r="D262" s="472">
        <v>7.54</v>
      </c>
      <c r="E262" s="472" t="s">
        <v>392</v>
      </c>
      <c r="F262" s="472">
        <v>7.5399101554451002</v>
      </c>
      <c r="G262" s="472">
        <v>7.8060090073008004</v>
      </c>
      <c r="H262" s="473" t="s">
        <v>197</v>
      </c>
      <c r="I262" s="474">
        <v>53100</v>
      </c>
      <c r="J262" s="474">
        <v>53100</v>
      </c>
      <c r="K262" s="474">
        <v>53100</v>
      </c>
      <c r="L262" s="384">
        <v>1</v>
      </c>
    </row>
    <row r="263" spans="1:12" s="382" customFormat="1" ht="15" x14ac:dyDescent="0.25">
      <c r="A263" s="383" t="s">
        <v>196</v>
      </c>
      <c r="B263" s="471" t="s">
        <v>189</v>
      </c>
      <c r="C263" s="472">
        <v>100.18</v>
      </c>
      <c r="D263" s="472">
        <v>7.54</v>
      </c>
      <c r="E263" s="472" t="s">
        <v>643</v>
      </c>
      <c r="F263" s="472">
        <v>7.5045424642696004</v>
      </c>
      <c r="G263" s="472">
        <v>7.7681246894377001</v>
      </c>
      <c r="H263" s="473" t="s">
        <v>197</v>
      </c>
      <c r="I263" s="474">
        <v>53100</v>
      </c>
      <c r="J263" s="474">
        <v>53100</v>
      </c>
      <c r="K263" s="474">
        <v>53195.58</v>
      </c>
      <c r="L263" s="384">
        <v>1</v>
      </c>
    </row>
    <row r="264" spans="1:12" s="382" customFormat="1" ht="15" x14ac:dyDescent="0.25">
      <c r="A264" s="383" t="s">
        <v>196</v>
      </c>
      <c r="B264" s="471" t="s">
        <v>189</v>
      </c>
      <c r="C264" s="472">
        <v>102</v>
      </c>
      <c r="D264" s="472">
        <v>6.31</v>
      </c>
      <c r="E264" s="472" t="s">
        <v>644</v>
      </c>
      <c r="F264" s="472">
        <v>5.5074921135879</v>
      </c>
      <c r="G264" s="472">
        <v>5.6486649252231</v>
      </c>
      <c r="H264" s="473" t="s">
        <v>197</v>
      </c>
      <c r="I264" s="474">
        <v>49117.5</v>
      </c>
      <c r="J264" s="474">
        <v>49117.5</v>
      </c>
      <c r="K264" s="474">
        <v>50099.85</v>
      </c>
      <c r="L264" s="384">
        <v>1</v>
      </c>
    </row>
    <row r="265" spans="1:12" s="382" customFormat="1" ht="15" x14ac:dyDescent="0.25">
      <c r="A265" s="383" t="s">
        <v>196</v>
      </c>
      <c r="B265" s="471" t="s">
        <v>189</v>
      </c>
      <c r="C265" s="472">
        <v>102</v>
      </c>
      <c r="D265" s="472">
        <v>7.13</v>
      </c>
      <c r="E265" s="472" t="s">
        <v>634</v>
      </c>
      <c r="F265" s="472">
        <v>6.6064502343072</v>
      </c>
      <c r="G265" s="472">
        <v>6.8102075323058999</v>
      </c>
      <c r="H265" s="473" t="s">
        <v>197</v>
      </c>
      <c r="I265" s="474">
        <v>106200</v>
      </c>
      <c r="J265" s="474">
        <v>106200</v>
      </c>
      <c r="K265" s="474">
        <v>108324</v>
      </c>
      <c r="L265" s="384">
        <v>1</v>
      </c>
    </row>
    <row r="266" spans="1:12" s="382" customFormat="1" ht="15" x14ac:dyDescent="0.25">
      <c r="A266" s="383" t="s">
        <v>196</v>
      </c>
      <c r="B266" s="471" t="s">
        <v>189</v>
      </c>
      <c r="C266" s="472">
        <v>102</v>
      </c>
      <c r="D266" s="472">
        <v>7.13</v>
      </c>
      <c r="E266" s="472" t="s">
        <v>456</v>
      </c>
      <c r="F266" s="472">
        <v>6.6322700045821001</v>
      </c>
      <c r="G266" s="472">
        <v>6.8376379139557999</v>
      </c>
      <c r="H266" s="473" t="s">
        <v>197</v>
      </c>
      <c r="I266" s="474">
        <v>49707.5</v>
      </c>
      <c r="J266" s="474">
        <v>49707.5</v>
      </c>
      <c r="K266" s="474">
        <v>50701.65</v>
      </c>
      <c r="L266" s="384">
        <v>1</v>
      </c>
    </row>
    <row r="267" spans="1:12" s="382" customFormat="1" ht="15" x14ac:dyDescent="0.25">
      <c r="A267" s="383" t="s">
        <v>196</v>
      </c>
      <c r="B267" s="471" t="s">
        <v>189</v>
      </c>
      <c r="C267" s="472">
        <v>102.5</v>
      </c>
      <c r="D267" s="472">
        <v>6.82</v>
      </c>
      <c r="E267" s="472" t="s">
        <v>645</v>
      </c>
      <c r="F267" s="472">
        <v>6.0158337973157998</v>
      </c>
      <c r="G267" s="472">
        <v>6.1845091518509001</v>
      </c>
      <c r="H267" s="473" t="s">
        <v>197</v>
      </c>
      <c r="I267" s="474">
        <v>52657.5</v>
      </c>
      <c r="J267" s="474">
        <v>52657.5</v>
      </c>
      <c r="K267" s="474">
        <v>53973.94</v>
      </c>
      <c r="L267" s="384">
        <v>1</v>
      </c>
    </row>
    <row r="268" spans="1:12" s="382" customFormat="1" ht="15" x14ac:dyDescent="0.25">
      <c r="A268" s="383" t="s">
        <v>196</v>
      </c>
      <c r="B268" s="471" t="s">
        <v>189</v>
      </c>
      <c r="C268" s="472">
        <v>102.75</v>
      </c>
      <c r="D268" s="472">
        <v>6.82</v>
      </c>
      <c r="E268" s="472" t="s">
        <v>646</v>
      </c>
      <c r="F268" s="472">
        <v>5.9284408768989003</v>
      </c>
      <c r="G268" s="472">
        <v>6.0922110923019996</v>
      </c>
      <c r="H268" s="473" t="s">
        <v>197</v>
      </c>
      <c r="I268" s="474">
        <v>52657.5</v>
      </c>
      <c r="J268" s="474">
        <v>52657.5</v>
      </c>
      <c r="K268" s="474">
        <v>54105.58</v>
      </c>
      <c r="L268" s="384">
        <v>1</v>
      </c>
    </row>
    <row r="269" spans="1:12" s="382" customFormat="1" ht="15.6" x14ac:dyDescent="0.3">
      <c r="A269" s="385" t="s">
        <v>195</v>
      </c>
      <c r="B269" s="475" t="s">
        <v>195</v>
      </c>
      <c r="C269" s="476" t="s">
        <v>195</v>
      </c>
      <c r="D269" s="476" t="s">
        <v>195</v>
      </c>
      <c r="E269" s="476" t="s">
        <v>195</v>
      </c>
      <c r="F269" s="476" t="s">
        <v>195</v>
      </c>
      <c r="G269" s="476" t="s">
        <v>195</v>
      </c>
      <c r="H269" s="477" t="s">
        <v>195</v>
      </c>
      <c r="I269" s="478">
        <v>4413172.5</v>
      </c>
      <c r="J269" s="478">
        <v>4413172.5</v>
      </c>
      <c r="K269" s="478">
        <v>4098955.13</v>
      </c>
      <c r="L269" s="386">
        <v>103</v>
      </c>
    </row>
    <row r="270" spans="1:12" s="382" customFormat="1" ht="15.6" x14ac:dyDescent="0.3">
      <c r="A270" s="385" t="s">
        <v>647</v>
      </c>
      <c r="B270" s="475"/>
      <c r="C270" s="476"/>
      <c r="D270" s="476"/>
      <c r="E270" s="476"/>
      <c r="F270" s="476"/>
      <c r="G270" s="476"/>
      <c r="H270" s="477"/>
      <c r="I270" s="478"/>
      <c r="J270" s="478"/>
      <c r="K270" s="478"/>
      <c r="L270" s="386"/>
    </row>
    <row r="271" spans="1:12" s="382" customFormat="1" ht="15" x14ac:dyDescent="0.25">
      <c r="A271" s="383" t="s">
        <v>196</v>
      </c>
      <c r="B271" s="471" t="s">
        <v>189</v>
      </c>
      <c r="C271" s="472">
        <v>77.129800000000003</v>
      </c>
      <c r="D271" s="472">
        <v>5.93</v>
      </c>
      <c r="E271" s="472" t="s">
        <v>648</v>
      </c>
      <c r="F271" s="472">
        <v>11</v>
      </c>
      <c r="G271" s="472">
        <v>11.571883619521399</v>
      </c>
      <c r="H271" s="473" t="s">
        <v>197</v>
      </c>
      <c r="I271" s="474">
        <v>2625</v>
      </c>
      <c r="J271" s="474">
        <v>2625</v>
      </c>
      <c r="K271" s="474">
        <v>2024.66</v>
      </c>
      <c r="L271" s="384">
        <v>1</v>
      </c>
    </row>
    <row r="272" spans="1:12" s="382" customFormat="1" ht="15" x14ac:dyDescent="0.25">
      <c r="A272" s="383" t="s">
        <v>196</v>
      </c>
      <c r="B272" s="471" t="s">
        <v>189</v>
      </c>
      <c r="C272" s="472">
        <v>78</v>
      </c>
      <c r="D272" s="472">
        <v>6.21</v>
      </c>
      <c r="E272" s="472" t="s">
        <v>649</v>
      </c>
      <c r="F272" s="472">
        <v>10.831850547890101</v>
      </c>
      <c r="G272" s="472">
        <v>11.3861221288366</v>
      </c>
      <c r="H272" s="473" t="s">
        <v>197</v>
      </c>
      <c r="I272" s="474">
        <v>51920</v>
      </c>
      <c r="J272" s="474">
        <v>51920</v>
      </c>
      <c r="K272" s="474">
        <v>40497.599999999999</v>
      </c>
      <c r="L272" s="384">
        <v>1</v>
      </c>
    </row>
    <row r="273" spans="1:12" s="382" customFormat="1" ht="15" x14ac:dyDescent="0.25">
      <c r="A273" s="383" t="s">
        <v>196</v>
      </c>
      <c r="B273" s="471" t="s">
        <v>189</v>
      </c>
      <c r="C273" s="472">
        <v>79.150499999999994</v>
      </c>
      <c r="D273" s="472">
        <v>6.21</v>
      </c>
      <c r="E273" s="472" t="s">
        <v>650</v>
      </c>
      <c r="F273" s="472">
        <v>10.5</v>
      </c>
      <c r="G273" s="472">
        <v>11.0203450451823</v>
      </c>
      <c r="H273" s="473" t="s">
        <v>197</v>
      </c>
      <c r="I273" s="474">
        <v>7270</v>
      </c>
      <c r="J273" s="474">
        <v>7270</v>
      </c>
      <c r="K273" s="474">
        <v>5754.24</v>
      </c>
      <c r="L273" s="384">
        <v>1</v>
      </c>
    </row>
    <row r="274" spans="1:12" s="382" customFormat="1" ht="15" x14ac:dyDescent="0.25">
      <c r="A274" s="383" t="s">
        <v>196</v>
      </c>
      <c r="B274" s="471" t="s">
        <v>189</v>
      </c>
      <c r="C274" s="472">
        <v>80.107299999999995</v>
      </c>
      <c r="D274" s="472">
        <v>5.64</v>
      </c>
      <c r="E274" s="472" t="s">
        <v>651</v>
      </c>
      <c r="F274" s="472">
        <v>10.5</v>
      </c>
      <c r="G274" s="472">
        <v>11.0203450451823</v>
      </c>
      <c r="H274" s="473" t="s">
        <v>197</v>
      </c>
      <c r="I274" s="474">
        <v>13000</v>
      </c>
      <c r="J274" s="474">
        <v>13000</v>
      </c>
      <c r="K274" s="474">
        <v>10413.950000000001</v>
      </c>
      <c r="L274" s="384">
        <v>1</v>
      </c>
    </row>
    <row r="275" spans="1:12" s="382" customFormat="1" ht="15" x14ac:dyDescent="0.25">
      <c r="A275" s="383" t="s">
        <v>196</v>
      </c>
      <c r="B275" s="471" t="s">
        <v>189</v>
      </c>
      <c r="C275" s="472">
        <v>80.879900000000006</v>
      </c>
      <c r="D275" s="472">
        <v>5.64</v>
      </c>
      <c r="E275" s="472" t="s">
        <v>652</v>
      </c>
      <c r="F275" s="472">
        <v>10</v>
      </c>
      <c r="G275" s="472">
        <v>10.471306744129601</v>
      </c>
      <c r="H275" s="473" t="s">
        <v>197</v>
      </c>
      <c r="I275" s="474">
        <v>3050</v>
      </c>
      <c r="J275" s="474">
        <v>3050</v>
      </c>
      <c r="K275" s="474">
        <v>2466.84</v>
      </c>
      <c r="L275" s="384">
        <v>1</v>
      </c>
    </row>
    <row r="276" spans="1:12" s="382" customFormat="1" ht="15" x14ac:dyDescent="0.25">
      <c r="A276" s="383" t="s">
        <v>196</v>
      </c>
      <c r="B276" s="471" t="s">
        <v>189</v>
      </c>
      <c r="C276" s="472">
        <v>81.506200000000007</v>
      </c>
      <c r="D276" s="472">
        <v>6.21</v>
      </c>
      <c r="E276" s="472" t="s">
        <v>653</v>
      </c>
      <c r="F276" s="472">
        <v>9.9999999999999005</v>
      </c>
      <c r="G276" s="472">
        <v>10.471306744129601</v>
      </c>
      <c r="H276" s="473" t="s">
        <v>197</v>
      </c>
      <c r="I276" s="474">
        <v>103397.5</v>
      </c>
      <c r="J276" s="474">
        <v>103397.5</v>
      </c>
      <c r="K276" s="474">
        <v>84275.35</v>
      </c>
      <c r="L276" s="384">
        <v>2</v>
      </c>
    </row>
    <row r="277" spans="1:12" s="382" customFormat="1" ht="15" x14ac:dyDescent="0.25">
      <c r="A277" s="383" t="s">
        <v>196</v>
      </c>
      <c r="B277" s="471" t="s">
        <v>189</v>
      </c>
      <c r="C277" s="472">
        <v>81.798199999999994</v>
      </c>
      <c r="D277" s="472">
        <v>5.64</v>
      </c>
      <c r="E277" s="472" t="s">
        <v>654</v>
      </c>
      <c r="F277" s="472">
        <v>9.75</v>
      </c>
      <c r="G277" s="472">
        <v>10.1977219732574</v>
      </c>
      <c r="H277" s="473" t="s">
        <v>197</v>
      </c>
      <c r="I277" s="474">
        <v>67910</v>
      </c>
      <c r="J277" s="474">
        <v>67910</v>
      </c>
      <c r="K277" s="474">
        <v>55549.14</v>
      </c>
      <c r="L277" s="384">
        <v>2</v>
      </c>
    </row>
    <row r="278" spans="1:12" s="382" customFormat="1" ht="15" x14ac:dyDescent="0.25">
      <c r="A278" s="383" t="s">
        <v>196</v>
      </c>
      <c r="B278" s="471" t="s">
        <v>189</v>
      </c>
      <c r="C278" s="472">
        <v>81.821899999999999</v>
      </c>
      <c r="D278" s="472">
        <v>5.93</v>
      </c>
      <c r="E278" s="472" t="s">
        <v>616</v>
      </c>
      <c r="F278" s="472">
        <v>10</v>
      </c>
      <c r="G278" s="472">
        <v>10.471306744129601</v>
      </c>
      <c r="H278" s="473" t="s">
        <v>197</v>
      </c>
      <c r="I278" s="474">
        <v>20375</v>
      </c>
      <c r="J278" s="474">
        <v>20375</v>
      </c>
      <c r="K278" s="474">
        <v>16671.21</v>
      </c>
      <c r="L278" s="384">
        <v>1</v>
      </c>
    </row>
    <row r="279" spans="1:12" s="382" customFormat="1" ht="15" x14ac:dyDescent="0.25">
      <c r="A279" s="383" t="s">
        <v>196</v>
      </c>
      <c r="B279" s="471" t="s">
        <v>189</v>
      </c>
      <c r="C279" s="472">
        <v>81.882000000000005</v>
      </c>
      <c r="D279" s="472">
        <v>5.64</v>
      </c>
      <c r="E279" s="472" t="s">
        <v>655</v>
      </c>
      <c r="F279" s="472">
        <v>10</v>
      </c>
      <c r="G279" s="472">
        <v>10.471306744129601</v>
      </c>
      <c r="H279" s="473" t="s">
        <v>197</v>
      </c>
      <c r="I279" s="474">
        <v>30410</v>
      </c>
      <c r="J279" s="474">
        <v>30410</v>
      </c>
      <c r="K279" s="474">
        <v>24900.31</v>
      </c>
      <c r="L279" s="384">
        <v>1</v>
      </c>
    </row>
    <row r="280" spans="1:12" s="382" customFormat="1" ht="15" x14ac:dyDescent="0.25">
      <c r="A280" s="383" t="s">
        <v>196</v>
      </c>
      <c r="B280" s="471" t="s">
        <v>189</v>
      </c>
      <c r="C280" s="472">
        <v>82.005700000000004</v>
      </c>
      <c r="D280" s="472">
        <v>5.93</v>
      </c>
      <c r="E280" s="472" t="s">
        <v>656</v>
      </c>
      <c r="F280" s="472">
        <v>9.75</v>
      </c>
      <c r="G280" s="472">
        <v>10.1977219732574</v>
      </c>
      <c r="H280" s="473" t="s">
        <v>197</v>
      </c>
      <c r="I280" s="474">
        <v>53100</v>
      </c>
      <c r="J280" s="474">
        <v>53100</v>
      </c>
      <c r="K280" s="474">
        <v>43545</v>
      </c>
      <c r="L280" s="384">
        <v>1</v>
      </c>
    </row>
    <row r="281" spans="1:12" s="382" customFormat="1" ht="15" x14ac:dyDescent="0.25">
      <c r="A281" s="383" t="s">
        <v>196</v>
      </c>
      <c r="B281" s="471" t="s">
        <v>189</v>
      </c>
      <c r="C281" s="472">
        <v>82.426199999999994</v>
      </c>
      <c r="D281" s="472">
        <v>5.64</v>
      </c>
      <c r="E281" s="472" t="s">
        <v>657</v>
      </c>
      <c r="F281" s="472">
        <v>9.75</v>
      </c>
      <c r="G281" s="472">
        <v>10.1977219732574</v>
      </c>
      <c r="H281" s="473" t="s">
        <v>197</v>
      </c>
      <c r="I281" s="474">
        <v>9452</v>
      </c>
      <c r="J281" s="474">
        <v>9452</v>
      </c>
      <c r="K281" s="474">
        <v>7790.92</v>
      </c>
      <c r="L281" s="384">
        <v>1</v>
      </c>
    </row>
    <row r="282" spans="1:12" s="382" customFormat="1" ht="15" x14ac:dyDescent="0.25">
      <c r="A282" s="383" t="s">
        <v>196</v>
      </c>
      <c r="B282" s="471" t="s">
        <v>189</v>
      </c>
      <c r="C282" s="472">
        <v>82.659599999999998</v>
      </c>
      <c r="D282" s="472">
        <v>6.21</v>
      </c>
      <c r="E282" s="472" t="s">
        <v>658</v>
      </c>
      <c r="F282" s="472">
        <v>9.75</v>
      </c>
      <c r="G282" s="472">
        <v>10.1977219732574</v>
      </c>
      <c r="H282" s="473" t="s">
        <v>197</v>
      </c>
      <c r="I282" s="474">
        <v>49560</v>
      </c>
      <c r="J282" s="474">
        <v>49560</v>
      </c>
      <c r="K282" s="474">
        <v>40966.1</v>
      </c>
      <c r="L282" s="384">
        <v>2</v>
      </c>
    </row>
    <row r="283" spans="1:12" s="382" customFormat="1" ht="15" x14ac:dyDescent="0.25">
      <c r="A283" s="383" t="s">
        <v>196</v>
      </c>
      <c r="B283" s="471" t="s">
        <v>189</v>
      </c>
      <c r="C283" s="472">
        <v>82.694299999999998</v>
      </c>
      <c r="D283" s="472">
        <v>5.36</v>
      </c>
      <c r="E283" s="472" t="s">
        <v>659</v>
      </c>
      <c r="F283" s="472">
        <v>9.65</v>
      </c>
      <c r="G283" s="472">
        <v>10.0884620743856</v>
      </c>
      <c r="H283" s="473" t="s">
        <v>197</v>
      </c>
      <c r="I283" s="474">
        <v>53100</v>
      </c>
      <c r="J283" s="474">
        <v>53100</v>
      </c>
      <c r="K283" s="474">
        <v>43910.67</v>
      </c>
      <c r="L283" s="384">
        <v>1</v>
      </c>
    </row>
    <row r="284" spans="1:12" s="382" customFormat="1" ht="15" x14ac:dyDescent="0.25">
      <c r="A284" s="383" t="s">
        <v>196</v>
      </c>
      <c r="B284" s="471" t="s">
        <v>189</v>
      </c>
      <c r="C284" s="472">
        <v>82.832899999999995</v>
      </c>
      <c r="D284" s="472">
        <v>5.93</v>
      </c>
      <c r="E284" s="472" t="s">
        <v>660</v>
      </c>
      <c r="F284" s="472">
        <v>9.7499999999999005</v>
      </c>
      <c r="G284" s="472">
        <v>10.1977219732574</v>
      </c>
      <c r="H284" s="473" t="s">
        <v>197</v>
      </c>
      <c r="I284" s="474">
        <v>52805</v>
      </c>
      <c r="J284" s="474">
        <v>52805</v>
      </c>
      <c r="K284" s="474">
        <v>43739.9</v>
      </c>
      <c r="L284" s="384">
        <v>1</v>
      </c>
    </row>
    <row r="285" spans="1:12" s="382" customFormat="1" ht="15" x14ac:dyDescent="0.25">
      <c r="A285" s="383" t="s">
        <v>196</v>
      </c>
      <c r="B285" s="471" t="s">
        <v>189</v>
      </c>
      <c r="C285" s="472">
        <v>82.950900000000004</v>
      </c>
      <c r="D285" s="472">
        <v>5.64</v>
      </c>
      <c r="E285" s="472" t="s">
        <v>661</v>
      </c>
      <c r="F285" s="472">
        <v>9.5</v>
      </c>
      <c r="G285" s="472">
        <v>9.9247584081007005</v>
      </c>
      <c r="H285" s="473" t="s">
        <v>197</v>
      </c>
      <c r="I285" s="474">
        <v>53100</v>
      </c>
      <c r="J285" s="474">
        <v>53100</v>
      </c>
      <c r="K285" s="474">
        <v>44046.94</v>
      </c>
      <c r="L285" s="384">
        <v>1</v>
      </c>
    </row>
    <row r="286" spans="1:12" s="382" customFormat="1" ht="15" x14ac:dyDescent="0.25">
      <c r="A286" s="383" t="s">
        <v>196</v>
      </c>
      <c r="B286" s="471" t="s">
        <v>189</v>
      </c>
      <c r="C286" s="472">
        <v>82.999799999999993</v>
      </c>
      <c r="D286" s="472">
        <v>5.93</v>
      </c>
      <c r="E286" s="472" t="s">
        <v>662</v>
      </c>
      <c r="F286" s="472">
        <v>9.7499999999999005</v>
      </c>
      <c r="G286" s="472">
        <v>10.1977219732574</v>
      </c>
      <c r="H286" s="473" t="s">
        <v>197</v>
      </c>
      <c r="I286" s="474">
        <v>20502.5</v>
      </c>
      <c r="J286" s="474">
        <v>20502.5</v>
      </c>
      <c r="K286" s="474">
        <v>17017.03</v>
      </c>
      <c r="L286" s="384">
        <v>1</v>
      </c>
    </row>
    <row r="287" spans="1:12" s="382" customFormat="1" ht="15" x14ac:dyDescent="0.25">
      <c r="A287" s="383" t="s">
        <v>196</v>
      </c>
      <c r="B287" s="471" t="s">
        <v>189</v>
      </c>
      <c r="C287" s="472">
        <v>83.107500000000002</v>
      </c>
      <c r="D287" s="472">
        <v>6.21</v>
      </c>
      <c r="E287" s="472" t="s">
        <v>663</v>
      </c>
      <c r="F287" s="472">
        <v>9.65</v>
      </c>
      <c r="G287" s="472">
        <v>10.0884620743856</v>
      </c>
      <c r="H287" s="473" t="s">
        <v>197</v>
      </c>
      <c r="I287" s="474">
        <v>53100</v>
      </c>
      <c r="J287" s="474">
        <v>53100</v>
      </c>
      <c r="K287" s="474">
        <v>44130.1</v>
      </c>
      <c r="L287" s="384">
        <v>1</v>
      </c>
    </row>
    <row r="288" spans="1:12" s="382" customFormat="1" ht="15" x14ac:dyDescent="0.25">
      <c r="A288" s="383" t="s">
        <v>196</v>
      </c>
      <c r="B288" s="471" t="s">
        <v>189</v>
      </c>
      <c r="C288" s="472">
        <v>83.730699999999999</v>
      </c>
      <c r="D288" s="472">
        <v>6.21</v>
      </c>
      <c r="E288" s="472" t="s">
        <v>664</v>
      </c>
      <c r="F288" s="472">
        <v>9.5</v>
      </c>
      <c r="G288" s="472">
        <v>9.9247584081007005</v>
      </c>
      <c r="H288" s="473" t="s">
        <v>197</v>
      </c>
      <c r="I288" s="474">
        <v>53100</v>
      </c>
      <c r="J288" s="474">
        <v>53100</v>
      </c>
      <c r="K288" s="474">
        <v>44461.02</v>
      </c>
      <c r="L288" s="384">
        <v>1</v>
      </c>
    </row>
    <row r="289" spans="1:12" s="382" customFormat="1" ht="15" x14ac:dyDescent="0.25">
      <c r="A289" s="383" t="s">
        <v>196</v>
      </c>
      <c r="B289" s="471" t="s">
        <v>189</v>
      </c>
      <c r="C289" s="472">
        <v>83.735600000000005</v>
      </c>
      <c r="D289" s="472">
        <v>6.21</v>
      </c>
      <c r="E289" s="472" t="s">
        <v>665</v>
      </c>
      <c r="F289" s="472">
        <v>9.5</v>
      </c>
      <c r="G289" s="472">
        <v>9.9247584081007005</v>
      </c>
      <c r="H289" s="473" t="s">
        <v>197</v>
      </c>
      <c r="I289" s="474">
        <v>52952.5</v>
      </c>
      <c r="J289" s="474">
        <v>52952.5</v>
      </c>
      <c r="K289" s="474">
        <v>44340.1</v>
      </c>
      <c r="L289" s="384">
        <v>1</v>
      </c>
    </row>
    <row r="290" spans="1:12" s="382" customFormat="1" ht="15" x14ac:dyDescent="0.25">
      <c r="A290" s="383" t="s">
        <v>196</v>
      </c>
      <c r="B290" s="471" t="s">
        <v>189</v>
      </c>
      <c r="C290" s="472">
        <v>84.208799999999997</v>
      </c>
      <c r="D290" s="472">
        <v>5.64</v>
      </c>
      <c r="E290" s="472" t="s">
        <v>666</v>
      </c>
      <c r="F290" s="472">
        <v>9.15</v>
      </c>
      <c r="G290" s="472">
        <v>9.5436506009530007</v>
      </c>
      <c r="H290" s="473" t="s">
        <v>197</v>
      </c>
      <c r="I290" s="474">
        <v>14000</v>
      </c>
      <c r="J290" s="474">
        <v>14000</v>
      </c>
      <c r="K290" s="474">
        <v>11789.23</v>
      </c>
      <c r="L290" s="384">
        <v>1</v>
      </c>
    </row>
    <row r="291" spans="1:12" s="382" customFormat="1" ht="15" x14ac:dyDescent="0.25">
      <c r="A291" s="383" t="s">
        <v>196</v>
      </c>
      <c r="B291" s="471" t="s">
        <v>189</v>
      </c>
      <c r="C291" s="472">
        <v>84.231399999999994</v>
      </c>
      <c r="D291" s="472">
        <v>5.64</v>
      </c>
      <c r="E291" s="472" t="s">
        <v>667</v>
      </c>
      <c r="F291" s="472">
        <v>9.15</v>
      </c>
      <c r="G291" s="472">
        <v>9.5436506009530007</v>
      </c>
      <c r="H291" s="473" t="s">
        <v>197</v>
      </c>
      <c r="I291" s="474">
        <v>93367.5</v>
      </c>
      <c r="J291" s="474">
        <v>93367.5</v>
      </c>
      <c r="K291" s="474">
        <v>78644.789999999994</v>
      </c>
      <c r="L291" s="384">
        <v>2</v>
      </c>
    </row>
    <row r="292" spans="1:12" s="382" customFormat="1" ht="15" x14ac:dyDescent="0.25">
      <c r="A292" s="383" t="s">
        <v>196</v>
      </c>
      <c r="B292" s="471" t="s">
        <v>189</v>
      </c>
      <c r="C292" s="472">
        <v>84.292100000000005</v>
      </c>
      <c r="D292" s="472">
        <v>5.36</v>
      </c>
      <c r="E292" s="472" t="s">
        <v>668</v>
      </c>
      <c r="F292" s="472">
        <v>9.2500000000000995</v>
      </c>
      <c r="G292" s="472">
        <v>9.6524147661049007</v>
      </c>
      <c r="H292" s="473" t="s">
        <v>197</v>
      </c>
      <c r="I292" s="474">
        <v>93100</v>
      </c>
      <c r="J292" s="474">
        <v>93100</v>
      </c>
      <c r="K292" s="474">
        <v>78475.97</v>
      </c>
      <c r="L292" s="384">
        <v>2</v>
      </c>
    </row>
    <row r="293" spans="1:12" s="382" customFormat="1" ht="15" x14ac:dyDescent="0.25">
      <c r="A293" s="383" t="s">
        <v>196</v>
      </c>
      <c r="B293" s="471" t="s">
        <v>189</v>
      </c>
      <c r="C293" s="472">
        <v>84.317300000000003</v>
      </c>
      <c r="D293" s="472">
        <v>5.64</v>
      </c>
      <c r="E293" s="472" t="s">
        <v>669</v>
      </c>
      <c r="F293" s="472">
        <v>9.15</v>
      </c>
      <c r="G293" s="472">
        <v>9.5436506009530007</v>
      </c>
      <c r="H293" s="473" t="s">
        <v>197</v>
      </c>
      <c r="I293" s="474">
        <v>53100</v>
      </c>
      <c r="J293" s="474">
        <v>53100</v>
      </c>
      <c r="K293" s="474">
        <v>44772.47</v>
      </c>
      <c r="L293" s="384">
        <v>1</v>
      </c>
    </row>
    <row r="294" spans="1:12" s="382" customFormat="1" ht="15" x14ac:dyDescent="0.25">
      <c r="A294" s="383" t="s">
        <v>196</v>
      </c>
      <c r="B294" s="471" t="s">
        <v>189</v>
      </c>
      <c r="C294" s="472">
        <v>84.340400000000002</v>
      </c>
      <c r="D294" s="472">
        <v>5.64</v>
      </c>
      <c r="E294" s="472" t="s">
        <v>670</v>
      </c>
      <c r="F294" s="472">
        <v>9.15</v>
      </c>
      <c r="G294" s="472">
        <v>9.5436506009530007</v>
      </c>
      <c r="H294" s="473" t="s">
        <v>197</v>
      </c>
      <c r="I294" s="474">
        <v>53100</v>
      </c>
      <c r="J294" s="474">
        <v>53100</v>
      </c>
      <c r="K294" s="474">
        <v>44784.73</v>
      </c>
      <c r="L294" s="384">
        <v>1</v>
      </c>
    </row>
    <row r="295" spans="1:12" s="382" customFormat="1" ht="15" x14ac:dyDescent="0.25">
      <c r="A295" s="383" t="s">
        <v>196</v>
      </c>
      <c r="B295" s="471" t="s">
        <v>189</v>
      </c>
      <c r="C295" s="472">
        <v>84.775499999999994</v>
      </c>
      <c r="D295" s="472">
        <v>5.64</v>
      </c>
      <c r="E295" s="472" t="s">
        <v>671</v>
      </c>
      <c r="F295" s="472">
        <v>9.15</v>
      </c>
      <c r="G295" s="472">
        <v>9.5436506009530007</v>
      </c>
      <c r="H295" s="473" t="s">
        <v>197</v>
      </c>
      <c r="I295" s="474">
        <v>38400</v>
      </c>
      <c r="J295" s="474">
        <v>38400</v>
      </c>
      <c r="K295" s="474">
        <v>32553.79</v>
      </c>
      <c r="L295" s="384">
        <v>1</v>
      </c>
    </row>
    <row r="296" spans="1:12" s="382" customFormat="1" ht="15" x14ac:dyDescent="0.25">
      <c r="A296" s="383" t="s">
        <v>196</v>
      </c>
      <c r="B296" s="471" t="s">
        <v>189</v>
      </c>
      <c r="C296" s="472">
        <v>85.016999999999996</v>
      </c>
      <c r="D296" s="472">
        <v>5.93</v>
      </c>
      <c r="E296" s="472" t="s">
        <v>672</v>
      </c>
      <c r="F296" s="472">
        <v>9.25</v>
      </c>
      <c r="G296" s="472">
        <v>9.6524147661049007</v>
      </c>
      <c r="H296" s="473" t="s">
        <v>197</v>
      </c>
      <c r="I296" s="474">
        <v>5100</v>
      </c>
      <c r="J296" s="474">
        <v>5100</v>
      </c>
      <c r="K296" s="474">
        <v>4335.87</v>
      </c>
      <c r="L296" s="384">
        <v>1</v>
      </c>
    </row>
    <row r="297" spans="1:12" s="382" customFormat="1" ht="15" x14ac:dyDescent="0.25">
      <c r="A297" s="383" t="s">
        <v>196</v>
      </c>
      <c r="B297" s="471" t="s">
        <v>189</v>
      </c>
      <c r="C297" s="472">
        <v>85.135599999999997</v>
      </c>
      <c r="D297" s="472">
        <v>5.64</v>
      </c>
      <c r="E297" s="472" t="s">
        <v>673</v>
      </c>
      <c r="F297" s="472">
        <v>9.15</v>
      </c>
      <c r="G297" s="472">
        <v>9.5436506009530007</v>
      </c>
      <c r="H297" s="473" t="s">
        <v>197</v>
      </c>
      <c r="I297" s="474">
        <v>30410</v>
      </c>
      <c r="J297" s="474">
        <v>30410</v>
      </c>
      <c r="K297" s="474">
        <v>25889.73</v>
      </c>
      <c r="L297" s="384">
        <v>1</v>
      </c>
    </row>
    <row r="298" spans="1:12" s="382" customFormat="1" ht="15" x14ac:dyDescent="0.25">
      <c r="A298" s="383" t="s">
        <v>196</v>
      </c>
      <c r="B298" s="471" t="s">
        <v>189</v>
      </c>
      <c r="C298" s="472">
        <v>85.366100000000003</v>
      </c>
      <c r="D298" s="472">
        <v>5.93</v>
      </c>
      <c r="E298" s="472" t="s">
        <v>383</v>
      </c>
      <c r="F298" s="472">
        <v>9.15</v>
      </c>
      <c r="G298" s="472">
        <v>9.5436506009530007</v>
      </c>
      <c r="H298" s="473" t="s">
        <v>197</v>
      </c>
      <c r="I298" s="474">
        <v>53100</v>
      </c>
      <c r="J298" s="474">
        <v>53100</v>
      </c>
      <c r="K298" s="474">
        <v>45329.42</v>
      </c>
      <c r="L298" s="384">
        <v>1</v>
      </c>
    </row>
    <row r="299" spans="1:12" s="382" customFormat="1" ht="15" x14ac:dyDescent="0.25">
      <c r="A299" s="383" t="s">
        <v>196</v>
      </c>
      <c r="B299" s="471" t="s">
        <v>189</v>
      </c>
      <c r="C299" s="472">
        <v>85.477800000000002</v>
      </c>
      <c r="D299" s="472">
        <v>5.36</v>
      </c>
      <c r="E299" s="472" t="s">
        <v>364</v>
      </c>
      <c r="F299" s="472">
        <v>9.2500000000000995</v>
      </c>
      <c r="G299" s="472">
        <v>9.6524147661049007</v>
      </c>
      <c r="H299" s="473" t="s">
        <v>197</v>
      </c>
      <c r="I299" s="474">
        <v>297802.5</v>
      </c>
      <c r="J299" s="474">
        <v>297802.5</v>
      </c>
      <c r="K299" s="474">
        <v>254554.96</v>
      </c>
      <c r="L299" s="384">
        <v>6</v>
      </c>
    </row>
    <row r="300" spans="1:12" s="382" customFormat="1" ht="15" x14ac:dyDescent="0.25">
      <c r="A300" s="383" t="s">
        <v>196</v>
      </c>
      <c r="B300" s="471" t="s">
        <v>189</v>
      </c>
      <c r="C300" s="472">
        <v>85.541399999999996</v>
      </c>
      <c r="D300" s="472">
        <v>5.36</v>
      </c>
      <c r="E300" s="472" t="s">
        <v>377</v>
      </c>
      <c r="F300" s="472">
        <v>9.25</v>
      </c>
      <c r="G300" s="472">
        <v>9.6524147661049007</v>
      </c>
      <c r="H300" s="473" t="s">
        <v>197</v>
      </c>
      <c r="I300" s="474">
        <v>53100</v>
      </c>
      <c r="J300" s="474">
        <v>53100</v>
      </c>
      <c r="K300" s="474">
        <v>45422.48</v>
      </c>
      <c r="L300" s="384">
        <v>1</v>
      </c>
    </row>
    <row r="301" spans="1:12" s="382" customFormat="1" ht="15" x14ac:dyDescent="0.25">
      <c r="A301" s="383" t="s">
        <v>196</v>
      </c>
      <c r="B301" s="471" t="s">
        <v>189</v>
      </c>
      <c r="C301" s="472">
        <v>85.828400000000002</v>
      </c>
      <c r="D301" s="472">
        <v>5.36</v>
      </c>
      <c r="E301" s="472" t="s">
        <v>674</v>
      </c>
      <c r="F301" s="472">
        <v>9</v>
      </c>
      <c r="G301" s="472">
        <v>9.3806897670982998</v>
      </c>
      <c r="H301" s="473" t="s">
        <v>197</v>
      </c>
      <c r="I301" s="474">
        <v>53100</v>
      </c>
      <c r="J301" s="474">
        <v>53100</v>
      </c>
      <c r="K301" s="474">
        <v>45574.879999999997</v>
      </c>
      <c r="L301" s="384">
        <v>1</v>
      </c>
    </row>
    <row r="302" spans="1:12" s="382" customFormat="1" ht="15" x14ac:dyDescent="0.25">
      <c r="A302" s="383" t="s">
        <v>196</v>
      </c>
      <c r="B302" s="471" t="s">
        <v>189</v>
      </c>
      <c r="C302" s="472">
        <v>85.973600000000005</v>
      </c>
      <c r="D302" s="472">
        <v>6.21</v>
      </c>
      <c r="E302" s="472" t="s">
        <v>675</v>
      </c>
      <c r="F302" s="472">
        <v>9.15</v>
      </c>
      <c r="G302" s="472">
        <v>9.5436506009530007</v>
      </c>
      <c r="H302" s="473" t="s">
        <v>197</v>
      </c>
      <c r="I302" s="474">
        <v>48232.5</v>
      </c>
      <c r="J302" s="474">
        <v>48232.5</v>
      </c>
      <c r="K302" s="474">
        <v>41467.22</v>
      </c>
      <c r="L302" s="384">
        <v>1</v>
      </c>
    </row>
    <row r="303" spans="1:12" s="382" customFormat="1" ht="15" x14ac:dyDescent="0.25">
      <c r="A303" s="383" t="s">
        <v>196</v>
      </c>
      <c r="B303" s="471" t="s">
        <v>189</v>
      </c>
      <c r="C303" s="472">
        <v>85.986199999999997</v>
      </c>
      <c r="D303" s="472">
        <v>5.36</v>
      </c>
      <c r="E303" s="472" t="s">
        <v>342</v>
      </c>
      <c r="F303" s="472">
        <v>9</v>
      </c>
      <c r="G303" s="472">
        <v>9.3806897670982998</v>
      </c>
      <c r="H303" s="473" t="s">
        <v>197</v>
      </c>
      <c r="I303" s="474">
        <v>29397.5</v>
      </c>
      <c r="J303" s="474">
        <v>29397.5</v>
      </c>
      <c r="K303" s="474">
        <v>25277.78</v>
      </c>
      <c r="L303" s="384">
        <v>1</v>
      </c>
    </row>
    <row r="304" spans="1:12" s="382" customFormat="1" ht="15" x14ac:dyDescent="0.25">
      <c r="A304" s="383" t="s">
        <v>196</v>
      </c>
      <c r="B304" s="471" t="s">
        <v>189</v>
      </c>
      <c r="C304" s="472">
        <v>86.077100000000002</v>
      </c>
      <c r="D304" s="472">
        <v>5.07</v>
      </c>
      <c r="E304" s="472" t="s">
        <v>462</v>
      </c>
      <c r="F304" s="472">
        <v>9.25</v>
      </c>
      <c r="G304" s="472">
        <v>9.6524147661049007</v>
      </c>
      <c r="H304" s="473" t="s">
        <v>197</v>
      </c>
      <c r="I304" s="474">
        <v>24853.75</v>
      </c>
      <c r="J304" s="474">
        <v>24853.75</v>
      </c>
      <c r="K304" s="474">
        <v>21393.4</v>
      </c>
      <c r="L304" s="384">
        <v>1</v>
      </c>
    </row>
    <row r="305" spans="1:12" s="382" customFormat="1" ht="15" x14ac:dyDescent="0.25">
      <c r="A305" s="383" t="s">
        <v>196</v>
      </c>
      <c r="B305" s="471" t="s">
        <v>189</v>
      </c>
      <c r="C305" s="472">
        <v>86.085099999999997</v>
      </c>
      <c r="D305" s="472">
        <v>5.07</v>
      </c>
      <c r="E305" s="472" t="s">
        <v>676</v>
      </c>
      <c r="F305" s="472">
        <v>9.25</v>
      </c>
      <c r="G305" s="472">
        <v>9.6524147661049007</v>
      </c>
      <c r="H305" s="473" t="s">
        <v>197</v>
      </c>
      <c r="I305" s="474">
        <v>51477.5</v>
      </c>
      <c r="J305" s="474">
        <v>51477.5</v>
      </c>
      <c r="K305" s="474">
        <v>44314.46</v>
      </c>
      <c r="L305" s="384">
        <v>1</v>
      </c>
    </row>
    <row r="306" spans="1:12" s="382" customFormat="1" ht="15" x14ac:dyDescent="0.25">
      <c r="A306" s="383" t="s">
        <v>196</v>
      </c>
      <c r="B306" s="471" t="s">
        <v>189</v>
      </c>
      <c r="C306" s="472">
        <v>86.1417</v>
      </c>
      <c r="D306" s="472">
        <v>5.36</v>
      </c>
      <c r="E306" s="472" t="s">
        <v>552</v>
      </c>
      <c r="F306" s="472">
        <v>8.75</v>
      </c>
      <c r="G306" s="472">
        <v>9.1095821332897007</v>
      </c>
      <c r="H306" s="473" t="s">
        <v>197</v>
      </c>
      <c r="I306" s="474">
        <v>106200</v>
      </c>
      <c r="J306" s="474">
        <v>106200</v>
      </c>
      <c r="K306" s="474">
        <v>91482.46</v>
      </c>
      <c r="L306" s="384">
        <v>2</v>
      </c>
    </row>
    <row r="307" spans="1:12" s="382" customFormat="1" ht="15" x14ac:dyDescent="0.25">
      <c r="A307" s="383" t="s">
        <v>196</v>
      </c>
      <c r="B307" s="471" t="s">
        <v>189</v>
      </c>
      <c r="C307" s="472">
        <v>86.171099999999996</v>
      </c>
      <c r="D307" s="472">
        <v>5.36</v>
      </c>
      <c r="E307" s="472" t="s">
        <v>677</v>
      </c>
      <c r="F307" s="472">
        <v>9</v>
      </c>
      <c r="G307" s="472">
        <v>9.3806897670982998</v>
      </c>
      <c r="H307" s="473" t="s">
        <v>197</v>
      </c>
      <c r="I307" s="474">
        <v>53100</v>
      </c>
      <c r="J307" s="474">
        <v>53100</v>
      </c>
      <c r="K307" s="474">
        <v>45756.87</v>
      </c>
      <c r="L307" s="384">
        <v>1</v>
      </c>
    </row>
    <row r="308" spans="1:12" s="382" customFormat="1" ht="15" x14ac:dyDescent="0.25">
      <c r="A308" s="383" t="s">
        <v>196</v>
      </c>
      <c r="B308" s="471" t="s">
        <v>189</v>
      </c>
      <c r="C308" s="472">
        <v>86.244</v>
      </c>
      <c r="D308" s="472">
        <v>5.36</v>
      </c>
      <c r="E308" s="472" t="s">
        <v>678</v>
      </c>
      <c r="F308" s="472">
        <v>8.75</v>
      </c>
      <c r="G308" s="472">
        <v>9.1095821332897007</v>
      </c>
      <c r="H308" s="473" t="s">
        <v>197</v>
      </c>
      <c r="I308" s="474">
        <v>46315</v>
      </c>
      <c r="J308" s="474">
        <v>46315</v>
      </c>
      <c r="K308" s="474">
        <v>39943.9</v>
      </c>
      <c r="L308" s="384">
        <v>1</v>
      </c>
    </row>
    <row r="309" spans="1:12" s="382" customFormat="1" ht="15" x14ac:dyDescent="0.25">
      <c r="A309" s="383" t="s">
        <v>196</v>
      </c>
      <c r="B309" s="471" t="s">
        <v>189</v>
      </c>
      <c r="C309" s="472">
        <v>86.469200000000001</v>
      </c>
      <c r="D309" s="472">
        <v>5.07</v>
      </c>
      <c r="E309" s="472" t="s">
        <v>679</v>
      </c>
      <c r="F309" s="472">
        <v>9</v>
      </c>
      <c r="G309" s="472">
        <v>9.3806897670982998</v>
      </c>
      <c r="H309" s="473" t="s">
        <v>197</v>
      </c>
      <c r="I309" s="474">
        <v>53100</v>
      </c>
      <c r="J309" s="474">
        <v>53100</v>
      </c>
      <c r="K309" s="474">
        <v>45915.12</v>
      </c>
      <c r="L309" s="384">
        <v>1</v>
      </c>
    </row>
    <row r="310" spans="1:12" s="382" customFormat="1" ht="15" x14ac:dyDescent="0.25">
      <c r="A310" s="383" t="s">
        <v>196</v>
      </c>
      <c r="B310" s="471" t="s">
        <v>189</v>
      </c>
      <c r="C310" s="472">
        <v>86.521699999999996</v>
      </c>
      <c r="D310" s="472">
        <v>5.07</v>
      </c>
      <c r="E310" s="472" t="s">
        <v>680</v>
      </c>
      <c r="F310" s="472">
        <v>9</v>
      </c>
      <c r="G310" s="472">
        <v>9.3806897670982998</v>
      </c>
      <c r="H310" s="473" t="s">
        <v>197</v>
      </c>
      <c r="I310" s="474">
        <v>101922.5</v>
      </c>
      <c r="J310" s="474">
        <v>101922.5</v>
      </c>
      <c r="K310" s="474">
        <v>88185.08</v>
      </c>
      <c r="L310" s="384">
        <v>2</v>
      </c>
    </row>
    <row r="311" spans="1:12" s="382" customFormat="1" ht="15" x14ac:dyDescent="0.25">
      <c r="A311" s="383" t="s">
        <v>196</v>
      </c>
      <c r="B311" s="471" t="s">
        <v>189</v>
      </c>
      <c r="C311" s="472">
        <v>86.536799999999999</v>
      </c>
      <c r="D311" s="472">
        <v>5.07</v>
      </c>
      <c r="E311" s="472" t="s">
        <v>681</v>
      </c>
      <c r="F311" s="472">
        <v>9</v>
      </c>
      <c r="G311" s="472">
        <v>9.3806897670982998</v>
      </c>
      <c r="H311" s="473" t="s">
        <v>197</v>
      </c>
      <c r="I311" s="474">
        <v>53100</v>
      </c>
      <c r="J311" s="474">
        <v>53100</v>
      </c>
      <c r="K311" s="474">
        <v>45951.02</v>
      </c>
      <c r="L311" s="384">
        <v>1</v>
      </c>
    </row>
    <row r="312" spans="1:12" s="382" customFormat="1" ht="15" x14ac:dyDescent="0.25">
      <c r="A312" s="383" t="s">
        <v>196</v>
      </c>
      <c r="B312" s="471" t="s">
        <v>189</v>
      </c>
      <c r="C312" s="472">
        <v>86.854699999999994</v>
      </c>
      <c r="D312" s="472">
        <v>5.07</v>
      </c>
      <c r="E312" s="472" t="s">
        <v>676</v>
      </c>
      <c r="F312" s="472">
        <v>9</v>
      </c>
      <c r="G312" s="472">
        <v>9.3806897670982998</v>
      </c>
      <c r="H312" s="473" t="s">
        <v>197</v>
      </c>
      <c r="I312" s="474">
        <v>124195</v>
      </c>
      <c r="J312" s="474">
        <v>124195</v>
      </c>
      <c r="K312" s="474">
        <v>107869.2</v>
      </c>
      <c r="L312" s="384">
        <v>3</v>
      </c>
    </row>
    <row r="313" spans="1:12" s="382" customFormat="1" ht="15" x14ac:dyDescent="0.25">
      <c r="A313" s="383" t="s">
        <v>196</v>
      </c>
      <c r="B313" s="471" t="s">
        <v>189</v>
      </c>
      <c r="C313" s="472">
        <v>86.922899999999998</v>
      </c>
      <c r="D313" s="472">
        <v>5.07</v>
      </c>
      <c r="E313" s="472" t="s">
        <v>682</v>
      </c>
      <c r="F313" s="472">
        <v>9</v>
      </c>
      <c r="G313" s="472">
        <v>9.3806897670982998</v>
      </c>
      <c r="H313" s="473" t="s">
        <v>197</v>
      </c>
      <c r="I313" s="474">
        <v>47200</v>
      </c>
      <c r="J313" s="474">
        <v>47200</v>
      </c>
      <c r="K313" s="474">
        <v>41027.61</v>
      </c>
      <c r="L313" s="384">
        <v>1</v>
      </c>
    </row>
    <row r="314" spans="1:12" s="382" customFormat="1" ht="15" x14ac:dyDescent="0.25">
      <c r="A314" s="383" t="s">
        <v>196</v>
      </c>
      <c r="B314" s="471" t="s">
        <v>189</v>
      </c>
      <c r="C314" s="472">
        <v>87.087100000000007</v>
      </c>
      <c r="D314" s="472">
        <v>5.36</v>
      </c>
      <c r="E314" s="472" t="s">
        <v>322</v>
      </c>
      <c r="F314" s="472">
        <v>8.75</v>
      </c>
      <c r="G314" s="472">
        <v>9.1095821332897007</v>
      </c>
      <c r="H314" s="473" t="s">
        <v>197</v>
      </c>
      <c r="I314" s="474">
        <v>53100</v>
      </c>
      <c r="J314" s="474">
        <v>53100</v>
      </c>
      <c r="K314" s="474">
        <v>46243.24</v>
      </c>
      <c r="L314" s="384">
        <v>1</v>
      </c>
    </row>
    <row r="315" spans="1:12" s="382" customFormat="1" ht="15" x14ac:dyDescent="0.25">
      <c r="A315" s="383" t="s">
        <v>196</v>
      </c>
      <c r="B315" s="471" t="s">
        <v>189</v>
      </c>
      <c r="C315" s="472">
        <v>87.274199999999993</v>
      </c>
      <c r="D315" s="472">
        <v>5.07</v>
      </c>
      <c r="E315" s="472" t="s">
        <v>683</v>
      </c>
      <c r="F315" s="472">
        <v>8.75</v>
      </c>
      <c r="G315" s="472">
        <v>9.1095821332897007</v>
      </c>
      <c r="H315" s="473" t="s">
        <v>197</v>
      </c>
      <c r="I315" s="474">
        <v>93662.5</v>
      </c>
      <c r="J315" s="474">
        <v>93662.5</v>
      </c>
      <c r="K315" s="474">
        <v>81743.23</v>
      </c>
      <c r="L315" s="384">
        <v>2</v>
      </c>
    </row>
    <row r="316" spans="1:12" s="382" customFormat="1" ht="15" x14ac:dyDescent="0.25">
      <c r="A316" s="383" t="s">
        <v>196</v>
      </c>
      <c r="B316" s="471" t="s">
        <v>189</v>
      </c>
      <c r="C316" s="472">
        <v>87.316900000000004</v>
      </c>
      <c r="D316" s="472">
        <v>5.07</v>
      </c>
      <c r="E316" s="472" t="s">
        <v>680</v>
      </c>
      <c r="F316" s="472">
        <v>8.75</v>
      </c>
      <c r="G316" s="472">
        <v>9.1095821332897007</v>
      </c>
      <c r="H316" s="473" t="s">
        <v>197</v>
      </c>
      <c r="I316" s="474">
        <v>53100</v>
      </c>
      <c r="J316" s="474">
        <v>53100</v>
      </c>
      <c r="K316" s="474">
        <v>46365.26</v>
      </c>
      <c r="L316" s="384">
        <v>1</v>
      </c>
    </row>
    <row r="317" spans="1:12" s="382" customFormat="1" ht="15" x14ac:dyDescent="0.25">
      <c r="A317" s="383" t="s">
        <v>196</v>
      </c>
      <c r="B317" s="471" t="s">
        <v>189</v>
      </c>
      <c r="C317" s="472">
        <v>87.331100000000006</v>
      </c>
      <c r="D317" s="472">
        <v>5.07</v>
      </c>
      <c r="E317" s="472" t="s">
        <v>681</v>
      </c>
      <c r="F317" s="472">
        <v>8.75</v>
      </c>
      <c r="G317" s="472">
        <v>9.1095821332897007</v>
      </c>
      <c r="H317" s="473" t="s">
        <v>197</v>
      </c>
      <c r="I317" s="474">
        <v>5850</v>
      </c>
      <c r="J317" s="474">
        <v>5850</v>
      </c>
      <c r="K317" s="474">
        <v>5108.87</v>
      </c>
      <c r="L317" s="384">
        <v>1</v>
      </c>
    </row>
    <row r="318" spans="1:12" s="382" customFormat="1" ht="15" x14ac:dyDescent="0.25">
      <c r="A318" s="383" t="s">
        <v>196</v>
      </c>
      <c r="B318" s="471" t="s">
        <v>189</v>
      </c>
      <c r="C318" s="472">
        <v>87.352500000000006</v>
      </c>
      <c r="D318" s="472">
        <v>5.07</v>
      </c>
      <c r="E318" s="472" t="s">
        <v>574</v>
      </c>
      <c r="F318" s="472">
        <v>8.75</v>
      </c>
      <c r="G318" s="472">
        <v>9.1095821332897007</v>
      </c>
      <c r="H318" s="473" t="s">
        <v>197</v>
      </c>
      <c r="I318" s="474">
        <v>53100</v>
      </c>
      <c r="J318" s="474">
        <v>53100</v>
      </c>
      <c r="K318" s="474">
        <v>46384.2</v>
      </c>
      <c r="L318" s="384">
        <v>1</v>
      </c>
    </row>
    <row r="319" spans="1:12" s="382" customFormat="1" ht="15" x14ac:dyDescent="0.25">
      <c r="A319" s="383" t="s">
        <v>196</v>
      </c>
      <c r="B319" s="471" t="s">
        <v>189</v>
      </c>
      <c r="C319" s="472">
        <v>87.373999999999995</v>
      </c>
      <c r="D319" s="472">
        <v>5.07</v>
      </c>
      <c r="E319" s="472" t="s">
        <v>684</v>
      </c>
      <c r="F319" s="472">
        <v>8.75</v>
      </c>
      <c r="G319" s="472">
        <v>9.1095821332897007</v>
      </c>
      <c r="H319" s="473" t="s">
        <v>197</v>
      </c>
      <c r="I319" s="474">
        <v>52657.5</v>
      </c>
      <c r="J319" s="474">
        <v>52657.5</v>
      </c>
      <c r="K319" s="474">
        <v>46008.959999999999</v>
      </c>
      <c r="L319" s="384">
        <v>1</v>
      </c>
    </row>
    <row r="320" spans="1:12" s="382" customFormat="1" ht="15" x14ac:dyDescent="0.25">
      <c r="A320" s="383" t="s">
        <v>196</v>
      </c>
      <c r="B320" s="471" t="s">
        <v>189</v>
      </c>
      <c r="C320" s="472">
        <v>87.519599999999997</v>
      </c>
      <c r="D320" s="472">
        <v>5.36</v>
      </c>
      <c r="E320" s="472" t="s">
        <v>370</v>
      </c>
      <c r="F320" s="472">
        <v>8.65</v>
      </c>
      <c r="G320" s="472">
        <v>9.0013116562488005</v>
      </c>
      <c r="H320" s="473" t="s">
        <v>197</v>
      </c>
      <c r="I320" s="474">
        <v>46167.5</v>
      </c>
      <c r="J320" s="474">
        <v>46167.5</v>
      </c>
      <c r="K320" s="474">
        <v>40405.629999999997</v>
      </c>
      <c r="L320" s="384">
        <v>1</v>
      </c>
    </row>
    <row r="321" spans="1:12" s="382" customFormat="1" ht="15" x14ac:dyDescent="0.25">
      <c r="A321" s="383" t="s">
        <v>196</v>
      </c>
      <c r="B321" s="471" t="s">
        <v>189</v>
      </c>
      <c r="C321" s="472">
        <v>87.611800000000002</v>
      </c>
      <c r="D321" s="472">
        <v>5.36</v>
      </c>
      <c r="E321" s="472" t="s">
        <v>377</v>
      </c>
      <c r="F321" s="472">
        <v>8.65</v>
      </c>
      <c r="G321" s="472">
        <v>9.0013116562488005</v>
      </c>
      <c r="H321" s="473" t="s">
        <v>197</v>
      </c>
      <c r="I321" s="474">
        <v>53100</v>
      </c>
      <c r="J321" s="474">
        <v>53100</v>
      </c>
      <c r="K321" s="474">
        <v>46521.87</v>
      </c>
      <c r="L321" s="384">
        <v>1</v>
      </c>
    </row>
    <row r="322" spans="1:12" s="382" customFormat="1" ht="15" x14ac:dyDescent="0.25">
      <c r="A322" s="383" t="s">
        <v>196</v>
      </c>
      <c r="B322" s="471" t="s">
        <v>189</v>
      </c>
      <c r="C322" s="472">
        <v>87.638999999999996</v>
      </c>
      <c r="D322" s="472">
        <v>5.07</v>
      </c>
      <c r="E322" s="472" t="s">
        <v>576</v>
      </c>
      <c r="F322" s="472">
        <v>8.75</v>
      </c>
      <c r="G322" s="472">
        <v>9.1095821332897007</v>
      </c>
      <c r="H322" s="473" t="s">
        <v>197</v>
      </c>
      <c r="I322" s="474">
        <v>53100</v>
      </c>
      <c r="J322" s="474">
        <v>53100</v>
      </c>
      <c r="K322" s="474">
        <v>46536.32</v>
      </c>
      <c r="L322" s="384">
        <v>1</v>
      </c>
    </row>
    <row r="323" spans="1:12" s="382" customFormat="1" ht="15" x14ac:dyDescent="0.25">
      <c r="A323" s="383" t="s">
        <v>196</v>
      </c>
      <c r="B323" s="471" t="s">
        <v>189</v>
      </c>
      <c r="C323" s="472">
        <v>87.958799999999997</v>
      </c>
      <c r="D323" s="472">
        <v>5.07</v>
      </c>
      <c r="E323" s="472" t="s">
        <v>685</v>
      </c>
      <c r="F323" s="472">
        <v>8.65</v>
      </c>
      <c r="G323" s="472">
        <v>9.0013116562488005</v>
      </c>
      <c r="H323" s="473" t="s">
        <v>197</v>
      </c>
      <c r="I323" s="474">
        <v>53100</v>
      </c>
      <c r="J323" s="474">
        <v>53100</v>
      </c>
      <c r="K323" s="474">
        <v>46706.14</v>
      </c>
      <c r="L323" s="384">
        <v>1</v>
      </c>
    </row>
    <row r="324" spans="1:12" s="382" customFormat="1" ht="15" x14ac:dyDescent="0.25">
      <c r="A324" s="383" t="s">
        <v>196</v>
      </c>
      <c r="B324" s="471" t="s">
        <v>189</v>
      </c>
      <c r="C324" s="472">
        <v>88.032200000000003</v>
      </c>
      <c r="D324" s="472">
        <v>5.07</v>
      </c>
      <c r="E324" s="472" t="s">
        <v>686</v>
      </c>
      <c r="F324" s="472">
        <v>9</v>
      </c>
      <c r="G324" s="472">
        <v>9.3806897670982998</v>
      </c>
      <c r="H324" s="473" t="s">
        <v>197</v>
      </c>
      <c r="I324" s="474">
        <v>53100</v>
      </c>
      <c r="J324" s="474">
        <v>53100</v>
      </c>
      <c r="K324" s="474">
        <v>46745.120000000003</v>
      </c>
      <c r="L324" s="384">
        <v>1</v>
      </c>
    </row>
    <row r="325" spans="1:12" s="382" customFormat="1" ht="15" x14ac:dyDescent="0.25">
      <c r="A325" s="383" t="s">
        <v>196</v>
      </c>
      <c r="B325" s="471" t="s">
        <v>189</v>
      </c>
      <c r="C325" s="472">
        <v>88.101299999999995</v>
      </c>
      <c r="D325" s="472">
        <v>5.07</v>
      </c>
      <c r="E325" s="472" t="s">
        <v>681</v>
      </c>
      <c r="F325" s="472">
        <v>8.51</v>
      </c>
      <c r="G325" s="472">
        <v>8.8498984380774992</v>
      </c>
      <c r="H325" s="473" t="s">
        <v>197</v>
      </c>
      <c r="I325" s="474">
        <v>53100</v>
      </c>
      <c r="J325" s="474">
        <v>53100</v>
      </c>
      <c r="K325" s="474">
        <v>46781.77</v>
      </c>
      <c r="L325" s="384">
        <v>1</v>
      </c>
    </row>
    <row r="326" spans="1:12" s="382" customFormat="1" ht="15" x14ac:dyDescent="0.25">
      <c r="A326" s="383" t="s">
        <v>196</v>
      </c>
      <c r="B326" s="471" t="s">
        <v>189</v>
      </c>
      <c r="C326" s="472">
        <v>88.126800000000003</v>
      </c>
      <c r="D326" s="472">
        <v>5.07</v>
      </c>
      <c r="E326" s="472" t="s">
        <v>687</v>
      </c>
      <c r="F326" s="472">
        <v>8.5</v>
      </c>
      <c r="G326" s="472">
        <v>8.8390905892635008</v>
      </c>
      <c r="H326" s="473" t="s">
        <v>197</v>
      </c>
      <c r="I326" s="474">
        <v>53100</v>
      </c>
      <c r="J326" s="474">
        <v>53100</v>
      </c>
      <c r="K326" s="474">
        <v>46795.33</v>
      </c>
      <c r="L326" s="384">
        <v>1</v>
      </c>
    </row>
    <row r="327" spans="1:12" s="382" customFormat="1" ht="15" x14ac:dyDescent="0.25">
      <c r="A327" s="383" t="s">
        <v>196</v>
      </c>
      <c r="B327" s="471" t="s">
        <v>189</v>
      </c>
      <c r="C327" s="472">
        <v>88.128200000000007</v>
      </c>
      <c r="D327" s="472">
        <v>5.07</v>
      </c>
      <c r="E327" s="472" t="s">
        <v>688</v>
      </c>
      <c r="F327" s="472">
        <v>8.51</v>
      </c>
      <c r="G327" s="472">
        <v>8.8498984380774992</v>
      </c>
      <c r="H327" s="473" t="s">
        <v>197</v>
      </c>
      <c r="I327" s="474">
        <v>99562.5</v>
      </c>
      <c r="J327" s="474">
        <v>99562.5</v>
      </c>
      <c r="K327" s="474">
        <v>87742.67</v>
      </c>
      <c r="L327" s="384">
        <v>2</v>
      </c>
    </row>
    <row r="328" spans="1:12" s="382" customFormat="1" ht="15" x14ac:dyDescent="0.25">
      <c r="A328" s="383" t="s">
        <v>196</v>
      </c>
      <c r="B328" s="471" t="s">
        <v>189</v>
      </c>
      <c r="C328" s="472">
        <v>88.168800000000005</v>
      </c>
      <c r="D328" s="472">
        <v>5.07</v>
      </c>
      <c r="E328" s="472" t="s">
        <v>557</v>
      </c>
      <c r="F328" s="472">
        <v>8.51</v>
      </c>
      <c r="G328" s="472">
        <v>8.8498984380774992</v>
      </c>
      <c r="H328" s="473" t="s">
        <v>197</v>
      </c>
      <c r="I328" s="474">
        <v>40000</v>
      </c>
      <c r="J328" s="474">
        <v>40000</v>
      </c>
      <c r="K328" s="474">
        <v>35267.53</v>
      </c>
      <c r="L328" s="384">
        <v>1</v>
      </c>
    </row>
    <row r="329" spans="1:12" s="382" customFormat="1" ht="15" x14ac:dyDescent="0.25">
      <c r="A329" s="383" t="s">
        <v>196</v>
      </c>
      <c r="B329" s="471" t="s">
        <v>189</v>
      </c>
      <c r="C329" s="472">
        <v>88.175600000000003</v>
      </c>
      <c r="D329" s="472">
        <v>5.07</v>
      </c>
      <c r="E329" s="472" t="s">
        <v>689</v>
      </c>
      <c r="F329" s="472">
        <v>8.51</v>
      </c>
      <c r="G329" s="472">
        <v>8.8498984380774992</v>
      </c>
      <c r="H329" s="473" t="s">
        <v>197</v>
      </c>
      <c r="I329" s="474">
        <v>216382.5</v>
      </c>
      <c r="J329" s="474">
        <v>216382.5</v>
      </c>
      <c r="K329" s="474">
        <v>190796.58</v>
      </c>
      <c r="L329" s="384">
        <v>5</v>
      </c>
    </row>
    <row r="330" spans="1:12" s="382" customFormat="1" ht="15" x14ac:dyDescent="0.25">
      <c r="A330" s="383" t="s">
        <v>196</v>
      </c>
      <c r="B330" s="471" t="s">
        <v>189</v>
      </c>
      <c r="C330" s="472">
        <v>88.182299999999998</v>
      </c>
      <c r="D330" s="472">
        <v>5.07</v>
      </c>
      <c r="E330" s="472" t="s">
        <v>367</v>
      </c>
      <c r="F330" s="472">
        <v>8.51</v>
      </c>
      <c r="G330" s="472">
        <v>8.8498984380774992</v>
      </c>
      <c r="H330" s="473" t="s">
        <v>197</v>
      </c>
      <c r="I330" s="474">
        <v>72570</v>
      </c>
      <c r="J330" s="474">
        <v>72570</v>
      </c>
      <c r="K330" s="474">
        <v>63993.89</v>
      </c>
      <c r="L330" s="384">
        <v>2</v>
      </c>
    </row>
    <row r="331" spans="1:12" s="382" customFormat="1" ht="15" x14ac:dyDescent="0.25">
      <c r="A331" s="383" t="s">
        <v>196</v>
      </c>
      <c r="B331" s="471" t="s">
        <v>189</v>
      </c>
      <c r="C331" s="472">
        <v>88.188999999999993</v>
      </c>
      <c r="D331" s="472">
        <v>5.07</v>
      </c>
      <c r="E331" s="472" t="s">
        <v>690</v>
      </c>
      <c r="F331" s="472">
        <v>8.51</v>
      </c>
      <c r="G331" s="472">
        <v>8.8498984380774992</v>
      </c>
      <c r="H331" s="473" t="s">
        <v>197</v>
      </c>
      <c r="I331" s="474">
        <v>53100</v>
      </c>
      <c r="J331" s="474">
        <v>53100</v>
      </c>
      <c r="K331" s="474">
        <v>46828.35</v>
      </c>
      <c r="L331" s="384">
        <v>1</v>
      </c>
    </row>
    <row r="332" spans="1:12" s="382" customFormat="1" ht="15" x14ac:dyDescent="0.25">
      <c r="A332" s="383" t="s">
        <v>196</v>
      </c>
      <c r="B332" s="471" t="s">
        <v>189</v>
      </c>
      <c r="C332" s="472">
        <v>88.214299999999994</v>
      </c>
      <c r="D332" s="472">
        <v>5.07</v>
      </c>
      <c r="E332" s="472" t="s">
        <v>367</v>
      </c>
      <c r="F332" s="472">
        <v>8.5</v>
      </c>
      <c r="G332" s="472">
        <v>8.8390905892635008</v>
      </c>
      <c r="H332" s="473" t="s">
        <v>197</v>
      </c>
      <c r="I332" s="474">
        <v>30000.5</v>
      </c>
      <c r="J332" s="474">
        <v>30000.5</v>
      </c>
      <c r="K332" s="474">
        <v>26464.74</v>
      </c>
      <c r="L332" s="384">
        <v>1</v>
      </c>
    </row>
    <row r="333" spans="1:12" s="382" customFormat="1" ht="15" x14ac:dyDescent="0.25">
      <c r="A333" s="383" t="s">
        <v>196</v>
      </c>
      <c r="B333" s="471" t="s">
        <v>189</v>
      </c>
      <c r="C333" s="472">
        <v>88.229299999999995</v>
      </c>
      <c r="D333" s="472">
        <v>5.07</v>
      </c>
      <c r="E333" s="472" t="s">
        <v>691</v>
      </c>
      <c r="F333" s="472">
        <v>8.51</v>
      </c>
      <c r="G333" s="472">
        <v>8.8498984380774992</v>
      </c>
      <c r="H333" s="473" t="s">
        <v>197</v>
      </c>
      <c r="I333" s="474">
        <v>128600</v>
      </c>
      <c r="J333" s="474">
        <v>128600</v>
      </c>
      <c r="K333" s="474">
        <v>113462.83</v>
      </c>
      <c r="L333" s="384">
        <v>3</v>
      </c>
    </row>
    <row r="334" spans="1:12" s="382" customFormat="1" ht="15" x14ac:dyDescent="0.25">
      <c r="A334" s="383" t="s">
        <v>196</v>
      </c>
      <c r="B334" s="471" t="s">
        <v>189</v>
      </c>
      <c r="C334" s="472">
        <v>88.236000000000004</v>
      </c>
      <c r="D334" s="472">
        <v>5.07</v>
      </c>
      <c r="E334" s="472" t="s">
        <v>385</v>
      </c>
      <c r="F334" s="472">
        <v>8.51</v>
      </c>
      <c r="G334" s="472">
        <v>8.8498984380774992</v>
      </c>
      <c r="H334" s="473" t="s">
        <v>197</v>
      </c>
      <c r="I334" s="474">
        <v>53100</v>
      </c>
      <c r="J334" s="474">
        <v>53100</v>
      </c>
      <c r="K334" s="474">
        <v>46853.31</v>
      </c>
      <c r="L334" s="384">
        <v>1</v>
      </c>
    </row>
    <row r="335" spans="1:12" s="382" customFormat="1" ht="15" x14ac:dyDescent="0.25">
      <c r="A335" s="383" t="s">
        <v>196</v>
      </c>
      <c r="B335" s="471" t="s">
        <v>189</v>
      </c>
      <c r="C335" s="472">
        <v>88.473200000000006</v>
      </c>
      <c r="D335" s="472">
        <v>5.07</v>
      </c>
      <c r="E335" s="472" t="s">
        <v>692</v>
      </c>
      <c r="F335" s="472">
        <v>8.51</v>
      </c>
      <c r="G335" s="472">
        <v>8.8498984380774992</v>
      </c>
      <c r="H335" s="473" t="s">
        <v>197</v>
      </c>
      <c r="I335" s="474">
        <v>208092.5</v>
      </c>
      <c r="J335" s="474">
        <v>208092.5</v>
      </c>
      <c r="K335" s="474">
        <v>184106.06</v>
      </c>
      <c r="L335" s="384">
        <v>4</v>
      </c>
    </row>
    <row r="336" spans="1:12" s="382" customFormat="1" ht="15" x14ac:dyDescent="0.25">
      <c r="A336" s="383" t="s">
        <v>196</v>
      </c>
      <c r="B336" s="471" t="s">
        <v>189</v>
      </c>
      <c r="C336" s="472">
        <v>88.48</v>
      </c>
      <c r="D336" s="472">
        <v>5.07</v>
      </c>
      <c r="E336" s="472" t="s">
        <v>693</v>
      </c>
      <c r="F336" s="472">
        <v>8.51</v>
      </c>
      <c r="G336" s="472">
        <v>8.8498984380774992</v>
      </c>
      <c r="H336" s="473" t="s">
        <v>197</v>
      </c>
      <c r="I336" s="474">
        <v>17400</v>
      </c>
      <c r="J336" s="474">
        <v>17400</v>
      </c>
      <c r="K336" s="474">
        <v>15395.52</v>
      </c>
      <c r="L336" s="384">
        <v>1</v>
      </c>
    </row>
    <row r="337" spans="1:12" s="382" customFormat="1" ht="15" x14ac:dyDescent="0.25">
      <c r="A337" s="383" t="s">
        <v>196</v>
      </c>
      <c r="B337" s="471" t="s">
        <v>189</v>
      </c>
      <c r="C337" s="472">
        <v>88.534599999999998</v>
      </c>
      <c r="D337" s="472">
        <v>5.07</v>
      </c>
      <c r="E337" s="472" t="s">
        <v>694</v>
      </c>
      <c r="F337" s="472">
        <v>8.51</v>
      </c>
      <c r="G337" s="472">
        <v>8.8498984380774992</v>
      </c>
      <c r="H337" s="473" t="s">
        <v>197</v>
      </c>
      <c r="I337" s="474">
        <v>79650</v>
      </c>
      <c r="J337" s="474">
        <v>79650</v>
      </c>
      <c r="K337" s="474">
        <v>70517.820000000007</v>
      </c>
      <c r="L337" s="384">
        <v>2</v>
      </c>
    </row>
    <row r="338" spans="1:12" s="382" customFormat="1" ht="15" x14ac:dyDescent="0.25">
      <c r="A338" s="383" t="s">
        <v>196</v>
      </c>
      <c r="B338" s="471" t="s">
        <v>189</v>
      </c>
      <c r="C338" s="472">
        <v>88.670400000000001</v>
      </c>
      <c r="D338" s="472">
        <v>5.07</v>
      </c>
      <c r="E338" s="472" t="s">
        <v>695</v>
      </c>
      <c r="F338" s="472">
        <v>8.75</v>
      </c>
      <c r="G338" s="472">
        <v>9.1095821332897007</v>
      </c>
      <c r="H338" s="473" t="s">
        <v>197</v>
      </c>
      <c r="I338" s="474">
        <v>53100</v>
      </c>
      <c r="J338" s="474">
        <v>53100</v>
      </c>
      <c r="K338" s="474">
        <v>47083.97</v>
      </c>
      <c r="L338" s="384">
        <v>1</v>
      </c>
    </row>
    <row r="339" spans="1:12" s="382" customFormat="1" ht="15" x14ac:dyDescent="0.25">
      <c r="A339" s="383" t="s">
        <v>196</v>
      </c>
      <c r="B339" s="471" t="s">
        <v>189</v>
      </c>
      <c r="C339" s="472">
        <v>88.745000000000005</v>
      </c>
      <c r="D339" s="472">
        <v>5.07</v>
      </c>
      <c r="E339" s="472" t="s">
        <v>686</v>
      </c>
      <c r="F339" s="472">
        <v>8.75</v>
      </c>
      <c r="G339" s="472">
        <v>9.1095821332897007</v>
      </c>
      <c r="H339" s="473" t="s">
        <v>197</v>
      </c>
      <c r="I339" s="474">
        <v>28910</v>
      </c>
      <c r="J339" s="474">
        <v>28910</v>
      </c>
      <c r="K339" s="474">
        <v>25656.18</v>
      </c>
      <c r="L339" s="384">
        <v>1</v>
      </c>
    </row>
    <row r="340" spans="1:12" s="382" customFormat="1" ht="15" x14ac:dyDescent="0.25">
      <c r="A340" s="383" t="s">
        <v>196</v>
      </c>
      <c r="B340" s="471" t="s">
        <v>189</v>
      </c>
      <c r="C340" s="472">
        <v>88.849400000000003</v>
      </c>
      <c r="D340" s="472">
        <v>5.07</v>
      </c>
      <c r="E340" s="472" t="s">
        <v>381</v>
      </c>
      <c r="F340" s="472">
        <v>8.75</v>
      </c>
      <c r="G340" s="472">
        <v>9.1095821332897007</v>
      </c>
      <c r="H340" s="473" t="s">
        <v>197</v>
      </c>
      <c r="I340" s="474">
        <v>53100</v>
      </c>
      <c r="J340" s="474">
        <v>53100</v>
      </c>
      <c r="K340" s="474">
        <v>47179.02</v>
      </c>
      <c r="L340" s="384">
        <v>1</v>
      </c>
    </row>
    <row r="341" spans="1:12" s="382" customFormat="1" ht="15" x14ac:dyDescent="0.25">
      <c r="A341" s="383" t="s">
        <v>196</v>
      </c>
      <c r="B341" s="471" t="s">
        <v>189</v>
      </c>
      <c r="C341" s="472">
        <v>88.953699999999998</v>
      </c>
      <c r="D341" s="472">
        <v>5.07</v>
      </c>
      <c r="E341" s="472" t="s">
        <v>696</v>
      </c>
      <c r="F341" s="472">
        <v>8.51</v>
      </c>
      <c r="G341" s="472">
        <v>8.8498984380774992</v>
      </c>
      <c r="H341" s="473" t="s">
        <v>197</v>
      </c>
      <c r="I341" s="474">
        <v>53100</v>
      </c>
      <c r="J341" s="474">
        <v>53100</v>
      </c>
      <c r="K341" s="474">
        <v>47234.43</v>
      </c>
      <c r="L341" s="384">
        <v>1</v>
      </c>
    </row>
    <row r="342" spans="1:12" s="382" customFormat="1" ht="15" x14ac:dyDescent="0.25">
      <c r="A342" s="383" t="s">
        <v>196</v>
      </c>
      <c r="B342" s="471" t="s">
        <v>189</v>
      </c>
      <c r="C342" s="472">
        <v>89.0501</v>
      </c>
      <c r="D342" s="472">
        <v>5.07</v>
      </c>
      <c r="E342" s="472" t="s">
        <v>676</v>
      </c>
      <c r="F342" s="472">
        <v>8.3000000000000007</v>
      </c>
      <c r="G342" s="472">
        <v>8.6231400831208003</v>
      </c>
      <c r="H342" s="473" t="s">
        <v>197</v>
      </c>
      <c r="I342" s="474">
        <v>53100</v>
      </c>
      <c r="J342" s="474">
        <v>53100</v>
      </c>
      <c r="K342" s="474">
        <v>47285.61</v>
      </c>
      <c r="L342" s="384">
        <v>1</v>
      </c>
    </row>
    <row r="343" spans="1:12" s="382" customFormat="1" ht="15" x14ac:dyDescent="0.25">
      <c r="A343" s="383" t="s">
        <v>196</v>
      </c>
      <c r="B343" s="471" t="s">
        <v>189</v>
      </c>
      <c r="C343" s="472">
        <v>89.3566</v>
      </c>
      <c r="D343" s="472">
        <v>4.71</v>
      </c>
      <c r="E343" s="472" t="s">
        <v>697</v>
      </c>
      <c r="F343" s="472">
        <v>8.75</v>
      </c>
      <c r="G343" s="472">
        <v>9.1095821332897007</v>
      </c>
      <c r="H343" s="473" t="s">
        <v>197</v>
      </c>
      <c r="I343" s="474">
        <v>14102.5</v>
      </c>
      <c r="J343" s="474">
        <v>14102.5</v>
      </c>
      <c r="K343" s="474">
        <v>12601.51</v>
      </c>
      <c r="L343" s="384">
        <v>1</v>
      </c>
    </row>
    <row r="344" spans="1:12" s="382" customFormat="1" ht="15" x14ac:dyDescent="0.25">
      <c r="A344" s="383" t="s">
        <v>196</v>
      </c>
      <c r="B344" s="471" t="s">
        <v>189</v>
      </c>
      <c r="C344" s="472">
        <v>89.456199999999995</v>
      </c>
      <c r="D344" s="472">
        <v>5.07</v>
      </c>
      <c r="E344" s="472" t="s">
        <v>698</v>
      </c>
      <c r="F344" s="472">
        <v>8.51</v>
      </c>
      <c r="G344" s="472">
        <v>8.8498984380774992</v>
      </c>
      <c r="H344" s="473" t="s">
        <v>197</v>
      </c>
      <c r="I344" s="474">
        <v>53100</v>
      </c>
      <c r="J344" s="474">
        <v>53100</v>
      </c>
      <c r="K344" s="474">
        <v>47501.25</v>
      </c>
      <c r="L344" s="384">
        <v>1</v>
      </c>
    </row>
    <row r="345" spans="1:12" s="382" customFormat="1" ht="15" x14ac:dyDescent="0.25">
      <c r="A345" s="383" t="s">
        <v>196</v>
      </c>
      <c r="B345" s="471" t="s">
        <v>189</v>
      </c>
      <c r="C345" s="472">
        <v>89.463200000000001</v>
      </c>
      <c r="D345" s="472">
        <v>5.07</v>
      </c>
      <c r="E345" s="472" t="s">
        <v>699</v>
      </c>
      <c r="F345" s="472">
        <v>8.51</v>
      </c>
      <c r="G345" s="472">
        <v>8.8498984380774992</v>
      </c>
      <c r="H345" s="473" t="s">
        <v>197</v>
      </c>
      <c r="I345" s="474">
        <v>152220</v>
      </c>
      <c r="J345" s="474">
        <v>152220</v>
      </c>
      <c r="K345" s="474">
        <v>136180.93</v>
      </c>
      <c r="L345" s="384">
        <v>3</v>
      </c>
    </row>
    <row r="346" spans="1:12" s="382" customFormat="1" ht="15" x14ac:dyDescent="0.25">
      <c r="A346" s="383" t="s">
        <v>196</v>
      </c>
      <c r="B346" s="471" t="s">
        <v>189</v>
      </c>
      <c r="C346" s="472">
        <v>89.470200000000006</v>
      </c>
      <c r="D346" s="472">
        <v>5.07</v>
      </c>
      <c r="E346" s="472" t="s">
        <v>380</v>
      </c>
      <c r="F346" s="472">
        <v>8.51</v>
      </c>
      <c r="G346" s="472">
        <v>8.8498984380774992</v>
      </c>
      <c r="H346" s="473" t="s">
        <v>197</v>
      </c>
      <c r="I346" s="474">
        <v>106200</v>
      </c>
      <c r="J346" s="474">
        <v>106200</v>
      </c>
      <c r="K346" s="474">
        <v>95017.4</v>
      </c>
      <c r="L346" s="384">
        <v>2</v>
      </c>
    </row>
    <row r="347" spans="1:12" s="382" customFormat="1" ht="15" x14ac:dyDescent="0.25">
      <c r="A347" s="383" t="s">
        <v>196</v>
      </c>
      <c r="B347" s="471" t="s">
        <v>189</v>
      </c>
      <c r="C347" s="472">
        <v>89.484300000000005</v>
      </c>
      <c r="D347" s="472">
        <v>5.07</v>
      </c>
      <c r="E347" s="472" t="s">
        <v>700</v>
      </c>
      <c r="F347" s="472">
        <v>8.51</v>
      </c>
      <c r="G347" s="472">
        <v>8.8498984380774992</v>
      </c>
      <c r="H347" s="473" t="s">
        <v>197</v>
      </c>
      <c r="I347" s="474">
        <v>53100</v>
      </c>
      <c r="J347" s="474">
        <v>53100</v>
      </c>
      <c r="K347" s="474">
        <v>47516.160000000003</v>
      </c>
      <c r="L347" s="384">
        <v>1</v>
      </c>
    </row>
    <row r="348" spans="1:12" s="382" customFormat="1" ht="15" x14ac:dyDescent="0.25">
      <c r="A348" s="383" t="s">
        <v>196</v>
      </c>
      <c r="B348" s="471" t="s">
        <v>189</v>
      </c>
      <c r="C348" s="472">
        <v>89.526600000000002</v>
      </c>
      <c r="D348" s="472">
        <v>5.07</v>
      </c>
      <c r="E348" s="472" t="s">
        <v>701</v>
      </c>
      <c r="F348" s="472">
        <v>8.51</v>
      </c>
      <c r="G348" s="472">
        <v>8.8498984380774992</v>
      </c>
      <c r="H348" s="473" t="s">
        <v>197</v>
      </c>
      <c r="I348" s="474">
        <v>45430</v>
      </c>
      <c r="J348" s="474">
        <v>45430</v>
      </c>
      <c r="K348" s="474">
        <v>40671.910000000003</v>
      </c>
      <c r="L348" s="384">
        <v>1</v>
      </c>
    </row>
    <row r="349" spans="1:12" s="382" customFormat="1" ht="15" x14ac:dyDescent="0.25">
      <c r="A349" s="383" t="s">
        <v>196</v>
      </c>
      <c r="B349" s="471" t="s">
        <v>189</v>
      </c>
      <c r="C349" s="472">
        <v>89.5899</v>
      </c>
      <c r="D349" s="472">
        <v>4.71</v>
      </c>
      <c r="E349" s="472" t="s">
        <v>702</v>
      </c>
      <c r="F349" s="472">
        <v>8.5</v>
      </c>
      <c r="G349" s="472">
        <v>8.8390905892635008</v>
      </c>
      <c r="H349" s="473" t="s">
        <v>197</v>
      </c>
      <c r="I349" s="474">
        <v>53100</v>
      </c>
      <c r="J349" s="474">
        <v>53100</v>
      </c>
      <c r="K349" s="474">
        <v>47572.22</v>
      </c>
      <c r="L349" s="384">
        <v>1</v>
      </c>
    </row>
    <row r="350" spans="1:12" s="382" customFormat="1" ht="15" x14ac:dyDescent="0.25">
      <c r="A350" s="383" t="s">
        <v>196</v>
      </c>
      <c r="B350" s="471" t="s">
        <v>189</v>
      </c>
      <c r="C350" s="472">
        <v>90.206999999999994</v>
      </c>
      <c r="D350" s="472">
        <v>4.71</v>
      </c>
      <c r="E350" s="472" t="s">
        <v>460</v>
      </c>
      <c r="F350" s="472">
        <v>8.85</v>
      </c>
      <c r="G350" s="472">
        <v>9.2179511846689994</v>
      </c>
      <c r="H350" s="473" t="s">
        <v>197</v>
      </c>
      <c r="I350" s="474">
        <v>51920</v>
      </c>
      <c r="J350" s="474">
        <v>51920</v>
      </c>
      <c r="K350" s="474">
        <v>46835.48</v>
      </c>
      <c r="L350" s="384">
        <v>1</v>
      </c>
    </row>
    <row r="351" spans="1:12" s="382" customFormat="1" ht="15" x14ac:dyDescent="0.25">
      <c r="A351" s="383" t="s">
        <v>196</v>
      </c>
      <c r="B351" s="471" t="s">
        <v>189</v>
      </c>
      <c r="C351" s="472">
        <v>90.285600000000002</v>
      </c>
      <c r="D351" s="472">
        <v>4.71</v>
      </c>
      <c r="E351" s="472" t="s">
        <v>568</v>
      </c>
      <c r="F351" s="472">
        <v>9</v>
      </c>
      <c r="G351" s="472">
        <v>9.3806897670982998</v>
      </c>
      <c r="H351" s="473" t="s">
        <v>197</v>
      </c>
      <c r="I351" s="474">
        <v>1215</v>
      </c>
      <c r="J351" s="474">
        <v>1215</v>
      </c>
      <c r="K351" s="474">
        <v>1096.97</v>
      </c>
      <c r="L351" s="384">
        <v>1</v>
      </c>
    </row>
    <row r="352" spans="1:12" s="382" customFormat="1" ht="15" x14ac:dyDescent="0.25">
      <c r="A352" s="383" t="s">
        <v>196</v>
      </c>
      <c r="B352" s="471" t="s">
        <v>189</v>
      </c>
      <c r="C352" s="472">
        <v>90.308800000000005</v>
      </c>
      <c r="D352" s="472">
        <v>4.71</v>
      </c>
      <c r="E352" s="472" t="s">
        <v>593</v>
      </c>
      <c r="F352" s="472">
        <v>8.3000000000000007</v>
      </c>
      <c r="G352" s="472">
        <v>8.6231400831208003</v>
      </c>
      <c r="H352" s="473" t="s">
        <v>197</v>
      </c>
      <c r="I352" s="474">
        <v>49560</v>
      </c>
      <c r="J352" s="474">
        <v>49560</v>
      </c>
      <c r="K352" s="474">
        <v>44757.03</v>
      </c>
      <c r="L352" s="384">
        <v>1</v>
      </c>
    </row>
    <row r="353" spans="1:12" s="382" customFormat="1" ht="15" x14ac:dyDescent="0.25">
      <c r="A353" s="383" t="s">
        <v>196</v>
      </c>
      <c r="B353" s="471" t="s">
        <v>189</v>
      </c>
      <c r="C353" s="472">
        <v>90.507000000000005</v>
      </c>
      <c r="D353" s="472">
        <v>4.71</v>
      </c>
      <c r="E353" s="472" t="s">
        <v>703</v>
      </c>
      <c r="F353" s="472">
        <v>8.85</v>
      </c>
      <c r="G353" s="472">
        <v>9.2179511846689994</v>
      </c>
      <c r="H353" s="473" t="s">
        <v>197</v>
      </c>
      <c r="I353" s="474">
        <v>53100</v>
      </c>
      <c r="J353" s="474">
        <v>53100</v>
      </c>
      <c r="K353" s="474">
        <v>48059.24</v>
      </c>
      <c r="L353" s="384">
        <v>1</v>
      </c>
    </row>
    <row r="354" spans="1:12" s="382" customFormat="1" ht="15" x14ac:dyDescent="0.25">
      <c r="A354" s="383" t="s">
        <v>196</v>
      </c>
      <c r="B354" s="471" t="s">
        <v>189</v>
      </c>
      <c r="C354" s="472">
        <v>90.926100000000005</v>
      </c>
      <c r="D354" s="472">
        <v>4.71</v>
      </c>
      <c r="E354" s="472" t="s">
        <v>644</v>
      </c>
      <c r="F354" s="472">
        <v>8.5</v>
      </c>
      <c r="G354" s="472">
        <v>8.8390905892635008</v>
      </c>
      <c r="H354" s="473" t="s">
        <v>197</v>
      </c>
      <c r="I354" s="474">
        <v>53100</v>
      </c>
      <c r="J354" s="474">
        <v>53100</v>
      </c>
      <c r="K354" s="474">
        <v>48281.760000000002</v>
      </c>
      <c r="L354" s="384">
        <v>1</v>
      </c>
    </row>
    <row r="355" spans="1:12" s="382" customFormat="1" ht="15" x14ac:dyDescent="0.25">
      <c r="A355" s="383" t="s">
        <v>196</v>
      </c>
      <c r="B355" s="471" t="s">
        <v>189</v>
      </c>
      <c r="C355" s="472">
        <v>90.9345</v>
      </c>
      <c r="D355" s="472">
        <v>4.71</v>
      </c>
      <c r="E355" s="472" t="s">
        <v>284</v>
      </c>
      <c r="F355" s="472">
        <v>8.5</v>
      </c>
      <c r="G355" s="472">
        <v>8.8390905892635008</v>
      </c>
      <c r="H355" s="473" t="s">
        <v>197</v>
      </c>
      <c r="I355" s="474">
        <v>5000</v>
      </c>
      <c r="J355" s="474">
        <v>5000</v>
      </c>
      <c r="K355" s="474">
        <v>4546.72</v>
      </c>
      <c r="L355" s="384">
        <v>1</v>
      </c>
    </row>
    <row r="356" spans="1:12" s="382" customFormat="1" ht="15" x14ac:dyDescent="0.25">
      <c r="A356" s="383" t="s">
        <v>196</v>
      </c>
      <c r="B356" s="471" t="s">
        <v>189</v>
      </c>
      <c r="C356" s="472">
        <v>91.186099999999996</v>
      </c>
      <c r="D356" s="472">
        <v>4.71</v>
      </c>
      <c r="E356" s="472" t="s">
        <v>371</v>
      </c>
      <c r="F356" s="472">
        <v>8.5</v>
      </c>
      <c r="G356" s="472">
        <v>8.8390905892635008</v>
      </c>
      <c r="H356" s="473" t="s">
        <v>197</v>
      </c>
      <c r="I356" s="474">
        <v>50445</v>
      </c>
      <c r="J356" s="474">
        <v>50445</v>
      </c>
      <c r="K356" s="474">
        <v>45998.83</v>
      </c>
      <c r="L356" s="384">
        <v>1</v>
      </c>
    </row>
    <row r="357" spans="1:12" s="382" customFormat="1" ht="15" x14ac:dyDescent="0.25">
      <c r="A357" s="383" t="s">
        <v>196</v>
      </c>
      <c r="B357" s="471" t="s">
        <v>189</v>
      </c>
      <c r="C357" s="472">
        <v>92.4833</v>
      </c>
      <c r="D357" s="472">
        <v>4.3</v>
      </c>
      <c r="E357" s="472" t="s">
        <v>389</v>
      </c>
      <c r="F357" s="472">
        <v>8.15</v>
      </c>
      <c r="G357" s="472">
        <v>8.4614350350368994</v>
      </c>
      <c r="H357" s="473" t="s">
        <v>197</v>
      </c>
      <c r="I357" s="474">
        <v>29795</v>
      </c>
      <c r="J357" s="474">
        <v>29795</v>
      </c>
      <c r="K357" s="474">
        <v>27555.41</v>
      </c>
      <c r="L357" s="384">
        <v>1</v>
      </c>
    </row>
    <row r="358" spans="1:12" s="382" customFormat="1" ht="15" x14ac:dyDescent="0.25">
      <c r="A358" s="383" t="s">
        <v>196</v>
      </c>
      <c r="B358" s="471" t="s">
        <v>189</v>
      </c>
      <c r="C358" s="472">
        <v>92.663200000000003</v>
      </c>
      <c r="D358" s="472">
        <v>4.3</v>
      </c>
      <c r="E358" s="472" t="s">
        <v>704</v>
      </c>
      <c r="F358" s="472">
        <v>8.15</v>
      </c>
      <c r="G358" s="472">
        <v>8.4614350350368994</v>
      </c>
      <c r="H358" s="473" t="s">
        <v>197</v>
      </c>
      <c r="I358" s="474">
        <v>47052.5</v>
      </c>
      <c r="J358" s="474">
        <v>47052.5</v>
      </c>
      <c r="K358" s="474">
        <v>43600.36</v>
      </c>
      <c r="L358" s="384">
        <v>1</v>
      </c>
    </row>
    <row r="359" spans="1:12" s="382" customFormat="1" ht="15" x14ac:dyDescent="0.25">
      <c r="A359" s="383" t="s">
        <v>196</v>
      </c>
      <c r="B359" s="471" t="s">
        <v>189</v>
      </c>
      <c r="C359" s="472">
        <v>93.025800000000004</v>
      </c>
      <c r="D359" s="472">
        <v>4.3</v>
      </c>
      <c r="E359" s="472" t="s">
        <v>705</v>
      </c>
      <c r="F359" s="472">
        <v>8.75</v>
      </c>
      <c r="G359" s="472">
        <v>9.1095821332897007</v>
      </c>
      <c r="H359" s="473" t="s">
        <v>197</v>
      </c>
      <c r="I359" s="474">
        <v>2500</v>
      </c>
      <c r="J359" s="474">
        <v>2500</v>
      </c>
      <c r="K359" s="474">
        <v>2325.64</v>
      </c>
      <c r="L359" s="384">
        <v>1</v>
      </c>
    </row>
    <row r="360" spans="1:12" s="382" customFormat="1" ht="15" x14ac:dyDescent="0.25">
      <c r="A360" s="383" t="s">
        <v>196</v>
      </c>
      <c r="B360" s="471" t="s">
        <v>189</v>
      </c>
      <c r="C360" s="472">
        <v>93.132499999999993</v>
      </c>
      <c r="D360" s="472">
        <v>4.3</v>
      </c>
      <c r="E360" s="472" t="s">
        <v>706</v>
      </c>
      <c r="F360" s="472">
        <v>8.75</v>
      </c>
      <c r="G360" s="472">
        <v>9.1095821332897007</v>
      </c>
      <c r="H360" s="473" t="s">
        <v>197</v>
      </c>
      <c r="I360" s="474">
        <v>53100</v>
      </c>
      <c r="J360" s="474">
        <v>53100</v>
      </c>
      <c r="K360" s="474">
        <v>49453.35</v>
      </c>
      <c r="L360" s="384">
        <v>1</v>
      </c>
    </row>
    <row r="361" spans="1:12" s="382" customFormat="1" ht="15" x14ac:dyDescent="0.25">
      <c r="A361" s="383" t="s">
        <v>196</v>
      </c>
      <c r="B361" s="471" t="s">
        <v>189</v>
      </c>
      <c r="C361" s="472">
        <v>93.610299999999995</v>
      </c>
      <c r="D361" s="472">
        <v>4.3</v>
      </c>
      <c r="E361" s="472" t="s">
        <v>707</v>
      </c>
      <c r="F361" s="472">
        <v>8.15</v>
      </c>
      <c r="G361" s="472">
        <v>8.4614350350368994</v>
      </c>
      <c r="H361" s="473" t="s">
        <v>197</v>
      </c>
      <c r="I361" s="474">
        <v>6000</v>
      </c>
      <c r="J361" s="474">
        <v>6000</v>
      </c>
      <c r="K361" s="474">
        <v>5616.62</v>
      </c>
      <c r="L361" s="384">
        <v>1</v>
      </c>
    </row>
    <row r="362" spans="1:12" s="382" customFormat="1" ht="15" x14ac:dyDescent="0.25">
      <c r="A362" s="383" t="s">
        <v>196</v>
      </c>
      <c r="B362" s="471" t="s">
        <v>189</v>
      </c>
      <c r="C362" s="472">
        <v>93.952799999999996</v>
      </c>
      <c r="D362" s="472">
        <v>4.3</v>
      </c>
      <c r="E362" s="472" t="s">
        <v>449</v>
      </c>
      <c r="F362" s="472">
        <v>8.15</v>
      </c>
      <c r="G362" s="472">
        <v>8.4614350350368994</v>
      </c>
      <c r="H362" s="473" t="s">
        <v>197</v>
      </c>
      <c r="I362" s="474">
        <v>96760</v>
      </c>
      <c r="J362" s="474">
        <v>96760</v>
      </c>
      <c r="K362" s="474">
        <v>90908.77</v>
      </c>
      <c r="L362" s="384">
        <v>2</v>
      </c>
    </row>
    <row r="363" spans="1:12" s="382" customFormat="1" ht="15" x14ac:dyDescent="0.25">
      <c r="A363" s="383" t="s">
        <v>196</v>
      </c>
      <c r="B363" s="471" t="s">
        <v>189</v>
      </c>
      <c r="C363" s="472">
        <v>93.982399999999998</v>
      </c>
      <c r="D363" s="472">
        <v>4.3</v>
      </c>
      <c r="E363" s="472" t="s">
        <v>708</v>
      </c>
      <c r="F363" s="472">
        <v>8.25</v>
      </c>
      <c r="G363" s="472">
        <v>8.5692138619758005</v>
      </c>
      <c r="H363" s="473" t="s">
        <v>197</v>
      </c>
      <c r="I363" s="474">
        <v>2500</v>
      </c>
      <c r="J363" s="474">
        <v>2500</v>
      </c>
      <c r="K363" s="474">
        <v>2349.56</v>
      </c>
      <c r="L363" s="384">
        <v>1</v>
      </c>
    </row>
    <row r="364" spans="1:12" s="382" customFormat="1" ht="15" x14ac:dyDescent="0.25">
      <c r="A364" s="383" t="s">
        <v>196</v>
      </c>
      <c r="B364" s="471" t="s">
        <v>189</v>
      </c>
      <c r="C364" s="472">
        <v>94.027500000000003</v>
      </c>
      <c r="D364" s="472">
        <v>4.3</v>
      </c>
      <c r="E364" s="472" t="s">
        <v>706</v>
      </c>
      <c r="F364" s="472">
        <v>8.15</v>
      </c>
      <c r="G364" s="472">
        <v>8.4614350350368994</v>
      </c>
      <c r="H364" s="473" t="s">
        <v>197</v>
      </c>
      <c r="I364" s="474">
        <v>30000</v>
      </c>
      <c r="J364" s="474">
        <v>30000</v>
      </c>
      <c r="K364" s="474">
        <v>28208.25</v>
      </c>
      <c r="L364" s="384">
        <v>1</v>
      </c>
    </row>
    <row r="365" spans="1:12" s="382" customFormat="1" ht="15" x14ac:dyDescent="0.25">
      <c r="A365" s="383" t="s">
        <v>196</v>
      </c>
      <c r="B365" s="471" t="s">
        <v>189</v>
      </c>
      <c r="C365" s="472">
        <v>95.537000000000006</v>
      </c>
      <c r="D365" s="472">
        <v>3.82</v>
      </c>
      <c r="E365" s="472" t="s">
        <v>709</v>
      </c>
      <c r="F365" s="472">
        <v>8</v>
      </c>
      <c r="G365" s="472">
        <v>8.2999506807509</v>
      </c>
      <c r="H365" s="473" t="s">
        <v>197</v>
      </c>
      <c r="I365" s="474">
        <v>5600</v>
      </c>
      <c r="J365" s="474">
        <v>5600</v>
      </c>
      <c r="K365" s="474">
        <v>5350.07</v>
      </c>
      <c r="L365" s="384">
        <v>1</v>
      </c>
    </row>
    <row r="366" spans="1:12" s="382" customFormat="1" ht="15" x14ac:dyDescent="0.25">
      <c r="A366" s="383" t="s">
        <v>196</v>
      </c>
      <c r="B366" s="471" t="s">
        <v>189</v>
      </c>
      <c r="C366" s="472">
        <v>98.415400000000005</v>
      </c>
      <c r="D366" s="472">
        <v>3.82</v>
      </c>
      <c r="E366" s="472" t="s">
        <v>489</v>
      </c>
      <c r="F366" s="472">
        <v>6.25</v>
      </c>
      <c r="G366" s="472">
        <v>6.4321814606347996</v>
      </c>
      <c r="H366" s="473" t="s">
        <v>197</v>
      </c>
      <c r="I366" s="474">
        <v>48085</v>
      </c>
      <c r="J366" s="474">
        <v>48085</v>
      </c>
      <c r="K366" s="474">
        <v>47323.03</v>
      </c>
      <c r="L366" s="384">
        <v>1</v>
      </c>
    </row>
    <row r="367" spans="1:12" s="382" customFormat="1" ht="15" x14ac:dyDescent="0.25">
      <c r="A367" s="383" t="s">
        <v>196</v>
      </c>
      <c r="B367" s="471" t="s">
        <v>189</v>
      </c>
      <c r="C367" s="472">
        <v>100</v>
      </c>
      <c r="D367" s="472">
        <v>5.07</v>
      </c>
      <c r="E367" s="472" t="s">
        <v>560</v>
      </c>
      <c r="F367" s="472">
        <v>5.0699315160309997</v>
      </c>
      <c r="G367" s="472">
        <v>5.1894174858294004</v>
      </c>
      <c r="H367" s="473" t="s">
        <v>197</v>
      </c>
      <c r="I367" s="474">
        <v>53100</v>
      </c>
      <c r="J367" s="474">
        <v>53100</v>
      </c>
      <c r="K367" s="474">
        <v>53100</v>
      </c>
      <c r="L367" s="384">
        <v>1</v>
      </c>
    </row>
    <row r="368" spans="1:12" s="382" customFormat="1" ht="15" x14ac:dyDescent="0.25">
      <c r="A368" s="383" t="s">
        <v>196</v>
      </c>
      <c r="B368" s="471" t="s">
        <v>189</v>
      </c>
      <c r="C368" s="472">
        <v>100</v>
      </c>
      <c r="D368" s="472">
        <v>5.07</v>
      </c>
      <c r="E368" s="472" t="s">
        <v>710</v>
      </c>
      <c r="F368" s="472">
        <v>5.0699475166339001</v>
      </c>
      <c r="G368" s="472">
        <v>5.1894342459610003</v>
      </c>
      <c r="H368" s="473" t="s">
        <v>197</v>
      </c>
      <c r="I368" s="474">
        <v>261192.5</v>
      </c>
      <c r="J368" s="474">
        <v>261192.5</v>
      </c>
      <c r="K368" s="474">
        <v>261192.5</v>
      </c>
      <c r="L368" s="384">
        <v>2</v>
      </c>
    </row>
    <row r="369" spans="1:12" s="382" customFormat="1" ht="15" x14ac:dyDescent="0.25">
      <c r="A369" s="383" t="s">
        <v>196</v>
      </c>
      <c r="B369" s="471" t="s">
        <v>189</v>
      </c>
      <c r="C369" s="472">
        <v>100</v>
      </c>
      <c r="D369" s="472">
        <v>5.07</v>
      </c>
      <c r="E369" s="472" t="s">
        <v>473</v>
      </c>
      <c r="F369" s="472">
        <v>5.0699565357607002</v>
      </c>
      <c r="G369" s="472">
        <v>5.1894436932156998</v>
      </c>
      <c r="H369" s="473" t="s">
        <v>197</v>
      </c>
      <c r="I369" s="474">
        <v>153547.5</v>
      </c>
      <c r="J369" s="474">
        <v>153547.5</v>
      </c>
      <c r="K369" s="474">
        <v>153547.5</v>
      </c>
      <c r="L369" s="384">
        <v>1</v>
      </c>
    </row>
    <row r="370" spans="1:12" s="382" customFormat="1" ht="15" x14ac:dyDescent="0.25">
      <c r="A370" s="383" t="s">
        <v>196</v>
      </c>
      <c r="B370" s="471" t="s">
        <v>189</v>
      </c>
      <c r="C370" s="472">
        <v>100</v>
      </c>
      <c r="D370" s="472">
        <v>5.07</v>
      </c>
      <c r="E370" s="472" t="s">
        <v>689</v>
      </c>
      <c r="F370" s="472">
        <v>5.0699999999998999</v>
      </c>
      <c r="G370" s="472">
        <v>5.1894892206641998</v>
      </c>
      <c r="H370" s="473" t="s">
        <v>197</v>
      </c>
      <c r="I370" s="474">
        <v>106200</v>
      </c>
      <c r="J370" s="474">
        <v>106200</v>
      </c>
      <c r="K370" s="474">
        <v>106200</v>
      </c>
      <c r="L370" s="384">
        <v>1</v>
      </c>
    </row>
    <row r="371" spans="1:12" s="382" customFormat="1" ht="15" x14ac:dyDescent="0.25">
      <c r="A371" s="383" t="s">
        <v>196</v>
      </c>
      <c r="B371" s="471" t="s">
        <v>189</v>
      </c>
      <c r="C371" s="472">
        <v>100</v>
      </c>
      <c r="D371" s="472">
        <v>5.36</v>
      </c>
      <c r="E371" s="472" t="s">
        <v>594</v>
      </c>
      <c r="F371" s="472">
        <v>5.3599384456215002</v>
      </c>
      <c r="G371" s="472">
        <v>5.4935930601968002</v>
      </c>
      <c r="H371" s="473" t="s">
        <v>197</v>
      </c>
      <c r="I371" s="474">
        <v>53100</v>
      </c>
      <c r="J371" s="474">
        <v>53100</v>
      </c>
      <c r="K371" s="474">
        <v>53100</v>
      </c>
      <c r="L371" s="384">
        <v>1</v>
      </c>
    </row>
    <row r="372" spans="1:12" s="382" customFormat="1" ht="15" x14ac:dyDescent="0.25">
      <c r="A372" s="383" t="s">
        <v>196</v>
      </c>
      <c r="B372" s="471" t="s">
        <v>189</v>
      </c>
      <c r="C372" s="472">
        <v>100</v>
      </c>
      <c r="D372" s="472">
        <v>5.36</v>
      </c>
      <c r="E372" s="472" t="s">
        <v>711</v>
      </c>
      <c r="F372" s="472">
        <v>5.3599920919128996</v>
      </c>
      <c r="G372" s="472">
        <v>5.4936494019540998</v>
      </c>
      <c r="H372" s="473" t="s">
        <v>197</v>
      </c>
      <c r="I372" s="474">
        <v>46167.5</v>
      </c>
      <c r="J372" s="474">
        <v>46167.5</v>
      </c>
      <c r="K372" s="474">
        <v>46167.5</v>
      </c>
      <c r="L372" s="384">
        <v>1</v>
      </c>
    </row>
    <row r="373" spans="1:12" s="382" customFormat="1" ht="15" x14ac:dyDescent="0.25">
      <c r="A373" s="383" t="s">
        <v>196</v>
      </c>
      <c r="B373" s="471" t="s">
        <v>189</v>
      </c>
      <c r="C373" s="472">
        <v>102</v>
      </c>
      <c r="D373" s="472">
        <v>4.3</v>
      </c>
      <c r="E373" s="472" t="s">
        <v>514</v>
      </c>
      <c r="F373" s="472">
        <v>3.2931664989808</v>
      </c>
      <c r="G373" s="472">
        <v>3.3433300143897</v>
      </c>
      <c r="H373" s="473" t="s">
        <v>197</v>
      </c>
      <c r="I373" s="474">
        <v>47052.5</v>
      </c>
      <c r="J373" s="474">
        <v>47052.5</v>
      </c>
      <c r="K373" s="474">
        <v>47993.55</v>
      </c>
      <c r="L373" s="384">
        <v>1</v>
      </c>
    </row>
    <row r="374" spans="1:12" s="382" customFormat="1" ht="15" x14ac:dyDescent="0.25">
      <c r="A374" s="383" t="s">
        <v>196</v>
      </c>
      <c r="B374" s="471" t="s">
        <v>189</v>
      </c>
      <c r="C374" s="472">
        <v>102</v>
      </c>
      <c r="D374" s="472">
        <v>4.71</v>
      </c>
      <c r="E374" s="472" t="s">
        <v>712</v>
      </c>
      <c r="F374" s="472">
        <v>4.0035452307892001</v>
      </c>
      <c r="G374" s="472">
        <v>4.0778317624604004</v>
      </c>
      <c r="H374" s="473" t="s">
        <v>197</v>
      </c>
      <c r="I374" s="474">
        <v>49560</v>
      </c>
      <c r="J374" s="474">
        <v>49560</v>
      </c>
      <c r="K374" s="474">
        <v>50551.199999999997</v>
      </c>
      <c r="L374" s="384">
        <v>1</v>
      </c>
    </row>
    <row r="375" spans="1:12" s="382" customFormat="1" ht="15" x14ac:dyDescent="0.25">
      <c r="A375" s="383" t="s">
        <v>196</v>
      </c>
      <c r="B375" s="471" t="s">
        <v>189</v>
      </c>
      <c r="C375" s="472">
        <v>102</v>
      </c>
      <c r="D375" s="472">
        <v>4.71</v>
      </c>
      <c r="E375" s="472" t="s">
        <v>713</v>
      </c>
      <c r="F375" s="472">
        <v>4.0136837365662998</v>
      </c>
      <c r="G375" s="472">
        <v>4.0883490992971003</v>
      </c>
      <c r="H375" s="473" t="s">
        <v>197</v>
      </c>
      <c r="I375" s="474">
        <v>43955</v>
      </c>
      <c r="J375" s="474">
        <v>43955</v>
      </c>
      <c r="K375" s="474">
        <v>44834.1</v>
      </c>
      <c r="L375" s="384">
        <v>1</v>
      </c>
    </row>
    <row r="376" spans="1:12" s="382" customFormat="1" ht="15" x14ac:dyDescent="0.25">
      <c r="A376" s="383" t="s">
        <v>196</v>
      </c>
      <c r="B376" s="471" t="s">
        <v>189</v>
      </c>
      <c r="C376" s="472">
        <v>102</v>
      </c>
      <c r="D376" s="472">
        <v>5.07</v>
      </c>
      <c r="E376" s="472" t="s">
        <v>701</v>
      </c>
      <c r="F376" s="472">
        <v>4.4577728974140003</v>
      </c>
      <c r="G376" s="472">
        <v>4.5499889866498</v>
      </c>
      <c r="H376" s="473" t="s">
        <v>197</v>
      </c>
      <c r="I376" s="474">
        <v>242387.5</v>
      </c>
      <c r="J376" s="474">
        <v>242387.5</v>
      </c>
      <c r="K376" s="474">
        <v>247235.25</v>
      </c>
      <c r="L376" s="384">
        <v>2</v>
      </c>
    </row>
    <row r="377" spans="1:12" s="382" customFormat="1" ht="15" x14ac:dyDescent="0.25">
      <c r="A377" s="383" t="s">
        <v>196</v>
      </c>
      <c r="B377" s="471" t="s">
        <v>189</v>
      </c>
      <c r="C377" s="472">
        <v>102</v>
      </c>
      <c r="D377" s="472">
        <v>5.07</v>
      </c>
      <c r="E377" s="472" t="s">
        <v>385</v>
      </c>
      <c r="F377" s="472">
        <v>4.5293629107541999</v>
      </c>
      <c r="G377" s="472">
        <v>4.6245837053834</v>
      </c>
      <c r="H377" s="473" t="s">
        <v>197</v>
      </c>
      <c r="I377" s="474">
        <v>46610</v>
      </c>
      <c r="J377" s="474">
        <v>46610</v>
      </c>
      <c r="K377" s="474">
        <v>47542.2</v>
      </c>
      <c r="L377" s="384">
        <v>1</v>
      </c>
    </row>
    <row r="378" spans="1:12" s="382" customFormat="1" ht="15" x14ac:dyDescent="0.25">
      <c r="A378" s="383" t="s">
        <v>196</v>
      </c>
      <c r="B378" s="471" t="s">
        <v>189</v>
      </c>
      <c r="C378" s="472">
        <v>102</v>
      </c>
      <c r="D378" s="472">
        <v>5.07</v>
      </c>
      <c r="E378" s="472" t="s">
        <v>690</v>
      </c>
      <c r="F378" s="472">
        <v>4.5317185466860996</v>
      </c>
      <c r="G378" s="472">
        <v>4.6270390386007003</v>
      </c>
      <c r="H378" s="473" t="s">
        <v>197</v>
      </c>
      <c r="I378" s="474">
        <v>93072.5</v>
      </c>
      <c r="J378" s="474">
        <v>93072.5</v>
      </c>
      <c r="K378" s="474">
        <v>94933.95</v>
      </c>
      <c r="L378" s="384">
        <v>1</v>
      </c>
    </row>
    <row r="379" spans="1:12" s="382" customFormat="1" ht="15.6" x14ac:dyDescent="0.3">
      <c r="A379" s="385" t="s">
        <v>195</v>
      </c>
      <c r="B379" s="475" t="s">
        <v>195</v>
      </c>
      <c r="C379" s="476" t="s">
        <v>195</v>
      </c>
      <c r="D379" s="476" t="s">
        <v>195</v>
      </c>
      <c r="E379" s="476" t="s">
        <v>195</v>
      </c>
      <c r="F379" s="476" t="s">
        <v>195</v>
      </c>
      <c r="G379" s="476" t="s">
        <v>195</v>
      </c>
      <c r="H379" s="477" t="s">
        <v>195</v>
      </c>
      <c r="I379" s="478">
        <v>6502438.75</v>
      </c>
      <c r="J379" s="478">
        <v>6502438.75</v>
      </c>
      <c r="K379" s="478">
        <v>5831154.1900000004</v>
      </c>
      <c r="L379" s="386">
        <v>141</v>
      </c>
    </row>
    <row r="380" spans="1:12" s="382" customFormat="1" ht="15.6" x14ac:dyDescent="0.3">
      <c r="A380" s="385" t="s">
        <v>714</v>
      </c>
      <c r="B380" s="475"/>
      <c r="C380" s="476"/>
      <c r="D380" s="476"/>
      <c r="E380" s="476"/>
      <c r="F380" s="476"/>
      <c r="G380" s="476"/>
      <c r="H380" s="477"/>
      <c r="I380" s="478"/>
      <c r="J380" s="478"/>
      <c r="K380" s="478"/>
      <c r="L380" s="386"/>
    </row>
    <row r="381" spans="1:12" s="382" customFormat="1" ht="15" x14ac:dyDescent="0.25">
      <c r="A381" s="383" t="s">
        <v>196</v>
      </c>
      <c r="B381" s="471" t="s">
        <v>189</v>
      </c>
      <c r="C381" s="472">
        <v>90.874600000000001</v>
      </c>
      <c r="D381" s="472">
        <v>9.75</v>
      </c>
      <c r="E381" s="472" t="s">
        <v>715</v>
      </c>
      <c r="F381" s="472">
        <v>11.35</v>
      </c>
      <c r="G381" s="472">
        <v>11.672056250000001</v>
      </c>
      <c r="H381" s="473" t="s">
        <v>197</v>
      </c>
      <c r="I381" s="474">
        <v>212080.31</v>
      </c>
      <c r="J381" s="474">
        <v>212080.31</v>
      </c>
      <c r="K381" s="474">
        <v>192727.06</v>
      </c>
      <c r="L381" s="384">
        <v>1</v>
      </c>
    </row>
    <row r="382" spans="1:12" s="382" customFormat="1" ht="15" x14ac:dyDescent="0.25">
      <c r="A382" s="383" t="s">
        <v>196</v>
      </c>
      <c r="B382" s="471" t="s">
        <v>189</v>
      </c>
      <c r="C382" s="472">
        <v>99.600200000000001</v>
      </c>
      <c r="D382" s="472">
        <v>8.75</v>
      </c>
      <c r="E382" s="472" t="s">
        <v>716</v>
      </c>
      <c r="F382" s="472">
        <v>9</v>
      </c>
      <c r="G382" s="472">
        <v>9.2024999999998993</v>
      </c>
      <c r="H382" s="473" t="s">
        <v>197</v>
      </c>
      <c r="I382" s="474">
        <v>22317.93</v>
      </c>
      <c r="J382" s="474">
        <v>22317.93</v>
      </c>
      <c r="K382" s="474">
        <v>22228.71</v>
      </c>
      <c r="L382" s="384">
        <v>1</v>
      </c>
    </row>
    <row r="383" spans="1:12" s="382" customFormat="1" ht="15" x14ac:dyDescent="0.25">
      <c r="A383" s="383" t="s">
        <v>196</v>
      </c>
      <c r="B383" s="471" t="s">
        <v>189</v>
      </c>
      <c r="C383" s="472">
        <v>99.979299999999995</v>
      </c>
      <c r="D383" s="472">
        <v>8.75</v>
      </c>
      <c r="E383" s="472" t="s">
        <v>716</v>
      </c>
      <c r="F383" s="472">
        <v>8.75</v>
      </c>
      <c r="G383" s="472">
        <v>8.9414062499999005</v>
      </c>
      <c r="H383" s="473" t="s">
        <v>197</v>
      </c>
      <c r="I383" s="474">
        <v>1469637.69</v>
      </c>
      <c r="J383" s="474">
        <v>1469637.69</v>
      </c>
      <c r="K383" s="474">
        <v>1469333.63</v>
      </c>
      <c r="L383" s="384">
        <v>2</v>
      </c>
    </row>
    <row r="384" spans="1:12" s="382" customFormat="1" ht="15" x14ac:dyDescent="0.25">
      <c r="A384" s="383" t="s">
        <v>196</v>
      </c>
      <c r="B384" s="471" t="s">
        <v>189</v>
      </c>
      <c r="C384" s="472">
        <v>100.3497</v>
      </c>
      <c r="D384" s="472">
        <v>8.75</v>
      </c>
      <c r="E384" s="472" t="s">
        <v>717</v>
      </c>
      <c r="F384" s="472">
        <v>8.5</v>
      </c>
      <c r="G384" s="472">
        <v>8.6806249999998997</v>
      </c>
      <c r="H384" s="473" t="s">
        <v>197</v>
      </c>
      <c r="I384" s="474">
        <v>800000</v>
      </c>
      <c r="J384" s="474">
        <v>800000</v>
      </c>
      <c r="K384" s="474">
        <v>802797.91</v>
      </c>
      <c r="L384" s="384">
        <v>1</v>
      </c>
    </row>
    <row r="385" spans="1:12" s="382" customFormat="1" ht="15" x14ac:dyDescent="0.25">
      <c r="A385" s="383" t="s">
        <v>196</v>
      </c>
      <c r="B385" s="471" t="s">
        <v>189</v>
      </c>
      <c r="C385" s="472">
        <v>102</v>
      </c>
      <c r="D385" s="472">
        <v>8.75</v>
      </c>
      <c r="E385" s="472" t="s">
        <v>718</v>
      </c>
      <c r="F385" s="472">
        <v>7.4480406575664002</v>
      </c>
      <c r="G385" s="472">
        <v>7.5867239316582999</v>
      </c>
      <c r="H385" s="473" t="s">
        <v>197</v>
      </c>
      <c r="I385" s="474">
        <v>244000</v>
      </c>
      <c r="J385" s="474">
        <v>244000</v>
      </c>
      <c r="K385" s="474">
        <v>248880</v>
      </c>
      <c r="L385" s="384">
        <v>1</v>
      </c>
    </row>
    <row r="386" spans="1:12" s="382" customFormat="1" ht="15" x14ac:dyDescent="0.25">
      <c r="A386" s="383" t="s">
        <v>196</v>
      </c>
      <c r="B386" s="471" t="s">
        <v>189</v>
      </c>
      <c r="C386" s="472">
        <v>102.18</v>
      </c>
      <c r="D386" s="472">
        <v>8.75</v>
      </c>
      <c r="E386" s="472" t="s">
        <v>716</v>
      </c>
      <c r="F386" s="472">
        <v>7.3232802294111004</v>
      </c>
      <c r="G386" s="472">
        <v>7.4573563127072999</v>
      </c>
      <c r="H386" s="473" t="s">
        <v>197</v>
      </c>
      <c r="I386" s="474">
        <v>143998</v>
      </c>
      <c r="J386" s="474">
        <v>143998</v>
      </c>
      <c r="K386" s="474">
        <v>147137.16</v>
      </c>
      <c r="L386" s="384">
        <v>1</v>
      </c>
    </row>
    <row r="387" spans="1:12" s="382" customFormat="1" ht="15" x14ac:dyDescent="0.25">
      <c r="A387" s="383" t="s">
        <v>196</v>
      </c>
      <c r="B387" s="471" t="s">
        <v>189</v>
      </c>
      <c r="C387" s="472">
        <v>102.5</v>
      </c>
      <c r="D387" s="472">
        <v>8.75</v>
      </c>
      <c r="E387" s="472" t="s">
        <v>719</v>
      </c>
      <c r="F387" s="472">
        <v>7.0721488396497998</v>
      </c>
      <c r="G387" s="472">
        <v>7.1971870626751997</v>
      </c>
      <c r="H387" s="473" t="s">
        <v>197</v>
      </c>
      <c r="I387" s="474">
        <v>52075.48</v>
      </c>
      <c r="J387" s="474">
        <v>52075.48</v>
      </c>
      <c r="K387" s="474">
        <v>53377.37</v>
      </c>
      <c r="L387" s="384">
        <v>1</v>
      </c>
    </row>
    <row r="388" spans="1:12" s="382" customFormat="1" ht="15" x14ac:dyDescent="0.25">
      <c r="A388" s="383" t="s">
        <v>196</v>
      </c>
      <c r="B388" s="471" t="s">
        <v>189</v>
      </c>
      <c r="C388" s="472">
        <v>102.602</v>
      </c>
      <c r="D388" s="472">
        <v>8.75</v>
      </c>
      <c r="E388" s="472" t="s">
        <v>720</v>
      </c>
      <c r="F388" s="472">
        <v>7</v>
      </c>
      <c r="G388" s="472">
        <v>7.1224999999999001</v>
      </c>
      <c r="H388" s="473" t="s">
        <v>197</v>
      </c>
      <c r="I388" s="474">
        <v>25561.48</v>
      </c>
      <c r="J388" s="474">
        <v>25561.48</v>
      </c>
      <c r="K388" s="474">
        <v>26226.6</v>
      </c>
      <c r="L388" s="384">
        <v>1</v>
      </c>
    </row>
    <row r="389" spans="1:12" s="382" customFormat="1" ht="15" x14ac:dyDescent="0.25">
      <c r="A389" s="383" t="s">
        <v>196</v>
      </c>
      <c r="B389" s="471" t="s">
        <v>189</v>
      </c>
      <c r="C389" s="472">
        <v>102.75</v>
      </c>
      <c r="D389" s="472">
        <v>8.75</v>
      </c>
      <c r="E389" s="472" t="s">
        <v>717</v>
      </c>
      <c r="F389" s="472">
        <v>6.8715443898531001</v>
      </c>
      <c r="G389" s="472">
        <v>6.9895896956073003</v>
      </c>
      <c r="H389" s="473" t="s">
        <v>197</v>
      </c>
      <c r="I389" s="474">
        <v>52075.48</v>
      </c>
      <c r="J389" s="474">
        <v>52075.48</v>
      </c>
      <c r="K389" s="474">
        <v>53507.56</v>
      </c>
      <c r="L389" s="384">
        <v>1</v>
      </c>
    </row>
    <row r="390" spans="1:12" s="382" customFormat="1" ht="15.6" x14ac:dyDescent="0.3">
      <c r="A390" s="385" t="s">
        <v>195</v>
      </c>
      <c r="B390" s="475" t="s">
        <v>195</v>
      </c>
      <c r="C390" s="476" t="s">
        <v>195</v>
      </c>
      <c r="D390" s="476" t="s">
        <v>195</v>
      </c>
      <c r="E390" s="476" t="s">
        <v>195</v>
      </c>
      <c r="F390" s="476" t="s">
        <v>195</v>
      </c>
      <c r="G390" s="476" t="s">
        <v>195</v>
      </c>
      <c r="H390" s="477" t="s">
        <v>195</v>
      </c>
      <c r="I390" s="478">
        <v>3021746.37</v>
      </c>
      <c r="J390" s="478">
        <v>3021746.37</v>
      </c>
      <c r="K390" s="478">
        <v>3016216</v>
      </c>
      <c r="L390" s="386">
        <v>10</v>
      </c>
    </row>
    <row r="391" spans="1:12" s="382" customFormat="1" ht="15.6" x14ac:dyDescent="0.3">
      <c r="A391" s="385" t="s">
        <v>123</v>
      </c>
      <c r="B391" s="475"/>
      <c r="C391" s="476"/>
      <c r="D391" s="476"/>
      <c r="E391" s="476"/>
      <c r="F391" s="476"/>
      <c r="G391" s="476"/>
      <c r="H391" s="477"/>
      <c r="I391" s="478"/>
      <c r="J391" s="478"/>
      <c r="K391" s="478"/>
      <c r="L391" s="386"/>
    </row>
    <row r="392" spans="1:12" s="382" customFormat="1" ht="15" x14ac:dyDescent="0.25">
      <c r="A392" s="383" t="s">
        <v>196</v>
      </c>
      <c r="B392" s="471" t="s">
        <v>189</v>
      </c>
      <c r="C392" s="472">
        <v>97.010300000000001</v>
      </c>
      <c r="D392" s="472">
        <v>6.7556000000000003</v>
      </c>
      <c r="E392" s="472" t="s">
        <v>721</v>
      </c>
      <c r="F392" s="472">
        <v>8.65</v>
      </c>
      <c r="G392" s="472">
        <v>8.8370562499999004</v>
      </c>
      <c r="H392" s="473" t="s">
        <v>197</v>
      </c>
      <c r="I392" s="474">
        <v>3000000</v>
      </c>
      <c r="J392" s="474">
        <v>3000000</v>
      </c>
      <c r="K392" s="474">
        <v>2910309.63</v>
      </c>
      <c r="L392" s="384">
        <v>2</v>
      </c>
    </row>
    <row r="393" spans="1:12" s="382" customFormat="1" ht="15" x14ac:dyDescent="0.25">
      <c r="A393" s="383" t="s">
        <v>196</v>
      </c>
      <c r="B393" s="471" t="s">
        <v>189</v>
      </c>
      <c r="C393" s="472">
        <v>97.061000000000007</v>
      </c>
      <c r="D393" s="472">
        <v>6.7556000000000003</v>
      </c>
      <c r="E393" s="472" t="s">
        <v>722</v>
      </c>
      <c r="F393" s="472">
        <v>8.6199999999999992</v>
      </c>
      <c r="G393" s="472">
        <v>8.8057609999998991</v>
      </c>
      <c r="H393" s="473" t="s">
        <v>197</v>
      </c>
      <c r="I393" s="474">
        <v>1000000</v>
      </c>
      <c r="J393" s="474">
        <v>1000000</v>
      </c>
      <c r="K393" s="474">
        <v>970609.58</v>
      </c>
      <c r="L393" s="384">
        <v>2</v>
      </c>
    </row>
    <row r="394" spans="1:12" s="382" customFormat="1" ht="15" x14ac:dyDescent="0.25">
      <c r="A394" s="383" t="s">
        <v>196</v>
      </c>
      <c r="B394" s="471" t="s">
        <v>189</v>
      </c>
      <c r="C394" s="472">
        <v>98.752300000000005</v>
      </c>
      <c r="D394" s="472">
        <v>6.1653000000000002</v>
      </c>
      <c r="E394" s="472" t="s">
        <v>328</v>
      </c>
      <c r="F394" s="472">
        <v>8.5</v>
      </c>
      <c r="G394" s="472">
        <v>8.6806249999998997</v>
      </c>
      <c r="H394" s="473" t="s">
        <v>197</v>
      </c>
      <c r="I394" s="474">
        <v>7868.14</v>
      </c>
      <c r="J394" s="474">
        <v>7868.14</v>
      </c>
      <c r="K394" s="474">
        <v>7769.97</v>
      </c>
      <c r="L394" s="384">
        <v>1</v>
      </c>
    </row>
    <row r="395" spans="1:12" s="382" customFormat="1" ht="15" x14ac:dyDescent="0.25">
      <c r="A395" s="383" t="s">
        <v>196</v>
      </c>
      <c r="B395" s="471" t="s">
        <v>189</v>
      </c>
      <c r="C395" s="472">
        <v>99.806700000000006</v>
      </c>
      <c r="D395" s="472">
        <v>6.1653000000000002</v>
      </c>
      <c r="E395" s="472" t="s">
        <v>204</v>
      </c>
      <c r="F395" s="472">
        <v>6.5</v>
      </c>
      <c r="G395" s="472">
        <v>6.6056249999999004</v>
      </c>
      <c r="H395" s="473" t="s">
        <v>197</v>
      </c>
      <c r="I395" s="474">
        <v>23288.84</v>
      </c>
      <c r="J395" s="474">
        <v>23288.84</v>
      </c>
      <c r="K395" s="474">
        <v>23243.82</v>
      </c>
      <c r="L395" s="384">
        <v>2</v>
      </c>
    </row>
    <row r="396" spans="1:12" s="382" customFormat="1" ht="15" x14ac:dyDescent="0.25">
      <c r="A396" s="383" t="s">
        <v>196</v>
      </c>
      <c r="B396" s="471" t="s">
        <v>189</v>
      </c>
      <c r="C396" s="472">
        <v>99.9773</v>
      </c>
      <c r="D396" s="472">
        <v>6.1653000000000002</v>
      </c>
      <c r="E396" s="472" t="s">
        <v>471</v>
      </c>
      <c r="F396" s="472">
        <v>6.2</v>
      </c>
      <c r="G396" s="472">
        <v>6.2960999999998997</v>
      </c>
      <c r="H396" s="473" t="s">
        <v>197</v>
      </c>
      <c r="I396" s="474">
        <v>77421.88</v>
      </c>
      <c r="J396" s="474">
        <v>77421.88</v>
      </c>
      <c r="K396" s="474">
        <v>77404.27</v>
      </c>
      <c r="L396" s="384">
        <v>3</v>
      </c>
    </row>
    <row r="397" spans="1:12" s="382" customFormat="1" ht="15" x14ac:dyDescent="0.25">
      <c r="A397" s="383" t="s">
        <v>196</v>
      </c>
      <c r="B397" s="471" t="s">
        <v>189</v>
      </c>
      <c r="C397" s="472">
        <v>99.981800000000007</v>
      </c>
      <c r="D397" s="472">
        <v>6.1653000000000002</v>
      </c>
      <c r="E397" s="472" t="s">
        <v>352</v>
      </c>
      <c r="F397" s="472">
        <v>6.2</v>
      </c>
      <c r="G397" s="472">
        <v>6.2960999999998997</v>
      </c>
      <c r="H397" s="473" t="s">
        <v>197</v>
      </c>
      <c r="I397" s="474">
        <v>58615.17</v>
      </c>
      <c r="J397" s="474">
        <v>58615.17</v>
      </c>
      <c r="K397" s="474">
        <v>58604.49</v>
      </c>
      <c r="L397" s="384">
        <v>2</v>
      </c>
    </row>
    <row r="398" spans="1:12" s="382" customFormat="1" ht="15" x14ac:dyDescent="0.25">
      <c r="A398" s="383" t="s">
        <v>196</v>
      </c>
      <c r="B398" s="471" t="s">
        <v>189</v>
      </c>
      <c r="C398" s="472">
        <v>100.0187</v>
      </c>
      <c r="D398" s="472">
        <v>6.1653000000000002</v>
      </c>
      <c r="E398" s="472" t="s">
        <v>723</v>
      </c>
      <c r="F398" s="472">
        <v>6.125</v>
      </c>
      <c r="G398" s="472">
        <v>6.2187890624998996</v>
      </c>
      <c r="H398" s="473" t="s">
        <v>197</v>
      </c>
      <c r="I398" s="474">
        <v>115785.04</v>
      </c>
      <c r="J398" s="474">
        <v>115785.04</v>
      </c>
      <c r="K398" s="474">
        <v>115806.68</v>
      </c>
      <c r="L398" s="384">
        <v>1</v>
      </c>
    </row>
    <row r="399" spans="1:12" s="382" customFormat="1" ht="15" x14ac:dyDescent="0.25">
      <c r="A399" s="383" t="s">
        <v>196</v>
      </c>
      <c r="B399" s="471" t="s">
        <v>189</v>
      </c>
      <c r="C399" s="472">
        <v>100.50239999999999</v>
      </c>
      <c r="D399" s="472">
        <v>6.1653000000000002</v>
      </c>
      <c r="E399" s="472" t="s">
        <v>275</v>
      </c>
      <c r="F399" s="472">
        <v>5.15</v>
      </c>
      <c r="G399" s="472">
        <v>5.2163062499999002</v>
      </c>
      <c r="H399" s="473" t="s">
        <v>197</v>
      </c>
      <c r="I399" s="474">
        <v>2000000</v>
      </c>
      <c r="J399" s="474">
        <v>2000000</v>
      </c>
      <c r="K399" s="474">
        <v>2010048.07</v>
      </c>
      <c r="L399" s="384">
        <v>2</v>
      </c>
    </row>
    <row r="400" spans="1:12" s="382" customFormat="1" ht="15" x14ac:dyDescent="0.25">
      <c r="A400" s="383" t="s">
        <v>196</v>
      </c>
      <c r="B400" s="471" t="s">
        <v>189</v>
      </c>
      <c r="C400" s="472">
        <v>102.18</v>
      </c>
      <c r="D400" s="472">
        <v>7.3772000000000002</v>
      </c>
      <c r="E400" s="472" t="s">
        <v>485</v>
      </c>
      <c r="F400" s="472">
        <v>6.6840024898652004</v>
      </c>
      <c r="G400" s="472">
        <v>6.7956922130765003</v>
      </c>
      <c r="H400" s="473" t="s">
        <v>197</v>
      </c>
      <c r="I400" s="474">
        <v>900000</v>
      </c>
      <c r="J400" s="474">
        <v>900000</v>
      </c>
      <c r="K400" s="474">
        <v>919620</v>
      </c>
      <c r="L400" s="384">
        <v>5</v>
      </c>
    </row>
    <row r="401" spans="1:12" s="382" customFormat="1" ht="15" x14ac:dyDescent="0.25">
      <c r="A401" s="383" t="s">
        <v>196</v>
      </c>
      <c r="B401" s="471" t="s">
        <v>189</v>
      </c>
      <c r="C401" s="472">
        <v>102.5</v>
      </c>
      <c r="D401" s="472">
        <v>7.1295000000000002</v>
      </c>
      <c r="E401" s="472" t="s">
        <v>470</v>
      </c>
      <c r="F401" s="472">
        <v>6.0614298013674999</v>
      </c>
      <c r="G401" s="472">
        <v>6.1532821294596998</v>
      </c>
      <c r="H401" s="473" t="s">
        <v>197</v>
      </c>
      <c r="I401" s="474">
        <v>310932.75</v>
      </c>
      <c r="J401" s="474">
        <v>310932.75</v>
      </c>
      <c r="K401" s="474">
        <v>318706.07</v>
      </c>
      <c r="L401" s="384">
        <v>2</v>
      </c>
    </row>
    <row r="402" spans="1:12" s="382" customFormat="1" ht="15" x14ac:dyDescent="0.25">
      <c r="A402" s="383" t="s">
        <v>196</v>
      </c>
      <c r="B402" s="471" t="s">
        <v>189</v>
      </c>
      <c r="C402" s="472">
        <v>102.5</v>
      </c>
      <c r="D402" s="472">
        <v>7.3772000000000002</v>
      </c>
      <c r="E402" s="472" t="s">
        <v>724</v>
      </c>
      <c r="F402" s="472">
        <v>6.5800382174600998</v>
      </c>
      <c r="G402" s="472">
        <v>6.6882804748181002</v>
      </c>
      <c r="H402" s="473" t="s">
        <v>197</v>
      </c>
      <c r="I402" s="474">
        <v>596000.4</v>
      </c>
      <c r="J402" s="474">
        <v>596000.4</v>
      </c>
      <c r="K402" s="474">
        <v>610900.41</v>
      </c>
      <c r="L402" s="384">
        <v>4</v>
      </c>
    </row>
    <row r="403" spans="1:12" s="382" customFormat="1" ht="15" x14ac:dyDescent="0.25">
      <c r="A403" s="383" t="s">
        <v>196</v>
      </c>
      <c r="B403" s="471" t="s">
        <v>189</v>
      </c>
      <c r="C403" s="472">
        <v>102.75</v>
      </c>
      <c r="D403" s="472">
        <v>7.1295000000000002</v>
      </c>
      <c r="E403" s="472" t="s">
        <v>725</v>
      </c>
      <c r="F403" s="472">
        <v>5.9427861375026003</v>
      </c>
      <c r="G403" s="472">
        <v>6.0310779051927996</v>
      </c>
      <c r="H403" s="473" t="s">
        <v>197</v>
      </c>
      <c r="I403" s="474">
        <v>310932.75</v>
      </c>
      <c r="J403" s="474">
        <v>310932.75</v>
      </c>
      <c r="K403" s="474">
        <v>319483.40000000002</v>
      </c>
      <c r="L403" s="384">
        <v>2</v>
      </c>
    </row>
    <row r="404" spans="1:12" s="382" customFormat="1" ht="15" x14ac:dyDescent="0.25">
      <c r="A404" s="383" t="s">
        <v>196</v>
      </c>
      <c r="B404" s="471" t="s">
        <v>189</v>
      </c>
      <c r="C404" s="472">
        <v>102.75</v>
      </c>
      <c r="D404" s="472">
        <v>7.3772000000000002</v>
      </c>
      <c r="E404" s="472" t="s">
        <v>726</v>
      </c>
      <c r="F404" s="472">
        <v>6.4951232580916001</v>
      </c>
      <c r="G404" s="472">
        <v>6.6005898234361</v>
      </c>
      <c r="H404" s="473" t="s">
        <v>197</v>
      </c>
      <c r="I404" s="474">
        <v>596000.4</v>
      </c>
      <c r="J404" s="474">
        <v>596000.4</v>
      </c>
      <c r="K404" s="474">
        <v>612390.41</v>
      </c>
      <c r="L404" s="384">
        <v>4</v>
      </c>
    </row>
    <row r="405" spans="1:12" s="382" customFormat="1" ht="15.6" x14ac:dyDescent="0.3">
      <c r="A405" s="385" t="s">
        <v>195</v>
      </c>
      <c r="B405" s="475" t="s">
        <v>195</v>
      </c>
      <c r="C405" s="476" t="s">
        <v>195</v>
      </c>
      <c r="D405" s="476" t="s">
        <v>195</v>
      </c>
      <c r="E405" s="476" t="s">
        <v>195</v>
      </c>
      <c r="F405" s="476" t="s">
        <v>195</v>
      </c>
      <c r="G405" s="476" t="s">
        <v>195</v>
      </c>
      <c r="H405" s="477" t="s">
        <v>195</v>
      </c>
      <c r="I405" s="478">
        <v>8996845.3699999992</v>
      </c>
      <c r="J405" s="478">
        <v>8996845.3699999992</v>
      </c>
      <c r="K405" s="478">
        <v>8954896.8000000007</v>
      </c>
      <c r="L405" s="386">
        <v>32</v>
      </c>
    </row>
    <row r="406" spans="1:12" s="382" customFormat="1" ht="15.6" x14ac:dyDescent="0.3">
      <c r="A406" s="385" t="s">
        <v>124</v>
      </c>
      <c r="B406" s="475"/>
      <c r="C406" s="476"/>
      <c r="D406" s="476"/>
      <c r="E406" s="476"/>
      <c r="F406" s="476"/>
      <c r="G406" s="476"/>
      <c r="H406" s="477"/>
      <c r="I406" s="478"/>
      <c r="J406" s="478"/>
      <c r="K406" s="478"/>
      <c r="L406" s="386"/>
    </row>
    <row r="407" spans="1:12" s="382" customFormat="1" ht="15" x14ac:dyDescent="0.25">
      <c r="A407" s="383" t="s">
        <v>196</v>
      </c>
      <c r="B407" s="471" t="s">
        <v>189</v>
      </c>
      <c r="C407" s="472">
        <v>84.292699999999996</v>
      </c>
      <c r="D407" s="472">
        <v>6.21</v>
      </c>
      <c r="E407" s="472" t="s">
        <v>643</v>
      </c>
      <c r="F407" s="472">
        <v>10</v>
      </c>
      <c r="G407" s="472">
        <v>10.471306744129601</v>
      </c>
      <c r="H407" s="473" t="s">
        <v>197</v>
      </c>
      <c r="I407" s="474">
        <v>12990</v>
      </c>
      <c r="J407" s="474">
        <v>12990</v>
      </c>
      <c r="K407" s="474">
        <v>10949.63</v>
      </c>
      <c r="L407" s="384">
        <v>1</v>
      </c>
    </row>
    <row r="408" spans="1:12" s="382" customFormat="1" ht="15" x14ac:dyDescent="0.25">
      <c r="A408" s="383" t="s">
        <v>196</v>
      </c>
      <c r="B408" s="471" t="s">
        <v>189</v>
      </c>
      <c r="C408" s="472">
        <v>84.631200000000007</v>
      </c>
      <c r="D408" s="472">
        <v>6.5</v>
      </c>
      <c r="E408" s="472" t="s">
        <v>727</v>
      </c>
      <c r="F408" s="472">
        <v>10</v>
      </c>
      <c r="G408" s="472">
        <v>10.471306744129601</v>
      </c>
      <c r="H408" s="473" t="s">
        <v>197</v>
      </c>
      <c r="I408" s="474">
        <v>53100</v>
      </c>
      <c r="J408" s="474">
        <v>53100</v>
      </c>
      <c r="K408" s="474">
        <v>44939.19</v>
      </c>
      <c r="L408" s="384">
        <v>1</v>
      </c>
    </row>
    <row r="409" spans="1:12" s="382" customFormat="1" ht="15" x14ac:dyDescent="0.25">
      <c r="A409" s="383" t="s">
        <v>196</v>
      </c>
      <c r="B409" s="471" t="s">
        <v>189</v>
      </c>
      <c r="C409" s="472">
        <v>85.246300000000005</v>
      </c>
      <c r="D409" s="472">
        <v>6.21</v>
      </c>
      <c r="E409" s="472" t="s">
        <v>728</v>
      </c>
      <c r="F409" s="472">
        <v>9.7499999999999005</v>
      </c>
      <c r="G409" s="472">
        <v>10.1977219732574</v>
      </c>
      <c r="H409" s="473" t="s">
        <v>197</v>
      </c>
      <c r="I409" s="474">
        <v>52952.5</v>
      </c>
      <c r="J409" s="474">
        <v>52952.5</v>
      </c>
      <c r="K409" s="474">
        <v>45140.06</v>
      </c>
      <c r="L409" s="384">
        <v>1</v>
      </c>
    </row>
    <row r="410" spans="1:12" s="382" customFormat="1" ht="15" x14ac:dyDescent="0.25">
      <c r="A410" s="383" t="s">
        <v>196</v>
      </c>
      <c r="B410" s="471" t="s">
        <v>189</v>
      </c>
      <c r="C410" s="472">
        <v>87.166300000000007</v>
      </c>
      <c r="D410" s="472">
        <v>6.21</v>
      </c>
      <c r="E410" s="472" t="s">
        <v>728</v>
      </c>
      <c r="F410" s="472">
        <v>9.25</v>
      </c>
      <c r="G410" s="472">
        <v>9.6524147661049007</v>
      </c>
      <c r="H410" s="473" t="s">
        <v>197</v>
      </c>
      <c r="I410" s="474">
        <v>223875</v>
      </c>
      <c r="J410" s="474">
        <v>223875</v>
      </c>
      <c r="K410" s="474">
        <v>195143.61</v>
      </c>
      <c r="L410" s="384">
        <v>5</v>
      </c>
    </row>
    <row r="411" spans="1:12" s="382" customFormat="1" ht="15" x14ac:dyDescent="0.25">
      <c r="A411" s="383" t="s">
        <v>196</v>
      </c>
      <c r="B411" s="471" t="s">
        <v>189</v>
      </c>
      <c r="C411" s="472">
        <v>87.171499999999995</v>
      </c>
      <c r="D411" s="472">
        <v>6.21</v>
      </c>
      <c r="E411" s="472" t="s">
        <v>383</v>
      </c>
      <c r="F411" s="472">
        <v>9.25</v>
      </c>
      <c r="G411" s="472">
        <v>9.6524147661049007</v>
      </c>
      <c r="H411" s="473" t="s">
        <v>197</v>
      </c>
      <c r="I411" s="474">
        <v>38012.5</v>
      </c>
      <c r="J411" s="474">
        <v>38012.5</v>
      </c>
      <c r="K411" s="474">
        <v>33136.07</v>
      </c>
      <c r="L411" s="384">
        <v>1</v>
      </c>
    </row>
    <row r="412" spans="1:12" s="382" customFormat="1" ht="15" x14ac:dyDescent="0.25">
      <c r="A412" s="383" t="s">
        <v>196</v>
      </c>
      <c r="B412" s="471" t="s">
        <v>189</v>
      </c>
      <c r="C412" s="472">
        <v>87.1858</v>
      </c>
      <c r="D412" s="472">
        <v>5.64</v>
      </c>
      <c r="E412" s="472" t="s">
        <v>729</v>
      </c>
      <c r="F412" s="472">
        <v>9</v>
      </c>
      <c r="G412" s="472">
        <v>9.3806897670982998</v>
      </c>
      <c r="H412" s="473" t="s">
        <v>197</v>
      </c>
      <c r="I412" s="474">
        <v>106200</v>
      </c>
      <c r="J412" s="474">
        <v>106200</v>
      </c>
      <c r="K412" s="474">
        <v>92591.28</v>
      </c>
      <c r="L412" s="384">
        <v>2</v>
      </c>
    </row>
    <row r="413" spans="1:12" s="382" customFormat="1" ht="15" x14ac:dyDescent="0.25">
      <c r="A413" s="383" t="s">
        <v>196</v>
      </c>
      <c r="B413" s="471" t="s">
        <v>189</v>
      </c>
      <c r="C413" s="472">
        <v>87.944299999999998</v>
      </c>
      <c r="D413" s="472">
        <v>5.36</v>
      </c>
      <c r="E413" s="472" t="s">
        <v>730</v>
      </c>
      <c r="F413" s="472">
        <v>9</v>
      </c>
      <c r="G413" s="472">
        <v>9.3806897670982998</v>
      </c>
      <c r="H413" s="473" t="s">
        <v>197</v>
      </c>
      <c r="I413" s="474">
        <v>53100</v>
      </c>
      <c r="J413" s="474">
        <v>53100</v>
      </c>
      <c r="K413" s="474">
        <v>46698.43</v>
      </c>
      <c r="L413" s="384">
        <v>1</v>
      </c>
    </row>
    <row r="414" spans="1:12" s="382" customFormat="1" ht="15" x14ac:dyDescent="0.25">
      <c r="A414" s="383" t="s">
        <v>196</v>
      </c>
      <c r="B414" s="471" t="s">
        <v>189</v>
      </c>
      <c r="C414" s="472">
        <v>88.712400000000002</v>
      </c>
      <c r="D414" s="472">
        <v>5.36</v>
      </c>
      <c r="E414" s="472" t="s">
        <v>731</v>
      </c>
      <c r="F414" s="472">
        <v>8.75</v>
      </c>
      <c r="G414" s="472">
        <v>9.1095821332897007</v>
      </c>
      <c r="H414" s="473" t="s">
        <v>197</v>
      </c>
      <c r="I414" s="474">
        <v>93515</v>
      </c>
      <c r="J414" s="474">
        <v>93515</v>
      </c>
      <c r="K414" s="474">
        <v>82959.360000000001</v>
      </c>
      <c r="L414" s="384">
        <v>2</v>
      </c>
    </row>
    <row r="415" spans="1:12" s="382" customFormat="1" ht="15" x14ac:dyDescent="0.25">
      <c r="A415" s="383" t="s">
        <v>196</v>
      </c>
      <c r="B415" s="471" t="s">
        <v>189</v>
      </c>
      <c r="C415" s="472">
        <v>88.718999999999994</v>
      </c>
      <c r="D415" s="472">
        <v>5.36</v>
      </c>
      <c r="E415" s="472" t="s">
        <v>730</v>
      </c>
      <c r="F415" s="472">
        <v>8.75</v>
      </c>
      <c r="G415" s="472">
        <v>9.1095821332897007</v>
      </c>
      <c r="H415" s="473" t="s">
        <v>197</v>
      </c>
      <c r="I415" s="474">
        <v>49412.5</v>
      </c>
      <c r="J415" s="474">
        <v>49412.5</v>
      </c>
      <c r="K415" s="474">
        <v>43838.29</v>
      </c>
      <c r="L415" s="384">
        <v>1</v>
      </c>
    </row>
    <row r="416" spans="1:12" s="382" customFormat="1" ht="15" x14ac:dyDescent="0.25">
      <c r="A416" s="383" t="s">
        <v>196</v>
      </c>
      <c r="B416" s="471" t="s">
        <v>189</v>
      </c>
      <c r="C416" s="472">
        <v>88.725700000000003</v>
      </c>
      <c r="D416" s="472">
        <v>5.36</v>
      </c>
      <c r="E416" s="472" t="s">
        <v>454</v>
      </c>
      <c r="F416" s="472">
        <v>8.75</v>
      </c>
      <c r="G416" s="472">
        <v>9.1095821332897007</v>
      </c>
      <c r="H416" s="473" t="s">
        <v>197</v>
      </c>
      <c r="I416" s="474">
        <v>159300</v>
      </c>
      <c r="J416" s="474">
        <v>159300</v>
      </c>
      <c r="K416" s="474">
        <v>141340.01999999999</v>
      </c>
      <c r="L416" s="384">
        <v>3</v>
      </c>
    </row>
    <row r="417" spans="1:12" s="382" customFormat="1" ht="15" x14ac:dyDescent="0.25">
      <c r="A417" s="383" t="s">
        <v>196</v>
      </c>
      <c r="B417" s="471" t="s">
        <v>189</v>
      </c>
      <c r="C417" s="472">
        <v>88.779200000000003</v>
      </c>
      <c r="D417" s="472">
        <v>5.36</v>
      </c>
      <c r="E417" s="472" t="s">
        <v>732</v>
      </c>
      <c r="F417" s="472">
        <v>8.75</v>
      </c>
      <c r="G417" s="472">
        <v>9.1095821332897007</v>
      </c>
      <c r="H417" s="473" t="s">
        <v>197</v>
      </c>
      <c r="I417" s="474">
        <v>46462.5</v>
      </c>
      <c r="J417" s="474">
        <v>46462.5</v>
      </c>
      <c r="K417" s="474">
        <v>41249.03</v>
      </c>
      <c r="L417" s="384">
        <v>1</v>
      </c>
    </row>
    <row r="418" spans="1:12" s="382" customFormat="1" ht="15" x14ac:dyDescent="0.25">
      <c r="A418" s="383" t="s">
        <v>196</v>
      </c>
      <c r="B418" s="471" t="s">
        <v>189</v>
      </c>
      <c r="C418" s="472">
        <v>89.419799999999995</v>
      </c>
      <c r="D418" s="472">
        <v>5.36</v>
      </c>
      <c r="E418" s="472" t="s">
        <v>386</v>
      </c>
      <c r="F418" s="472">
        <v>8.75</v>
      </c>
      <c r="G418" s="472">
        <v>9.1095821332897007</v>
      </c>
      <c r="H418" s="473" t="s">
        <v>197</v>
      </c>
      <c r="I418" s="474">
        <v>35252.5</v>
      </c>
      <c r="J418" s="474">
        <v>35252.5</v>
      </c>
      <c r="K418" s="474">
        <v>31522.7</v>
      </c>
      <c r="L418" s="384">
        <v>1</v>
      </c>
    </row>
    <row r="419" spans="1:12" s="382" customFormat="1" ht="15" x14ac:dyDescent="0.25">
      <c r="A419" s="383" t="s">
        <v>196</v>
      </c>
      <c r="B419" s="471" t="s">
        <v>189</v>
      </c>
      <c r="C419" s="472">
        <v>89.440100000000001</v>
      </c>
      <c r="D419" s="472">
        <v>5.36</v>
      </c>
      <c r="E419" s="472" t="s">
        <v>733</v>
      </c>
      <c r="F419" s="472">
        <v>8.75</v>
      </c>
      <c r="G419" s="472">
        <v>9.1095821332897007</v>
      </c>
      <c r="H419" s="473" t="s">
        <v>197</v>
      </c>
      <c r="I419" s="474">
        <v>47052.5</v>
      </c>
      <c r="J419" s="474">
        <v>47052.5</v>
      </c>
      <c r="K419" s="474">
        <v>42083.8</v>
      </c>
      <c r="L419" s="384">
        <v>1</v>
      </c>
    </row>
    <row r="420" spans="1:12" s="382" customFormat="1" ht="15" x14ac:dyDescent="0.25">
      <c r="A420" s="383" t="s">
        <v>196</v>
      </c>
      <c r="B420" s="471" t="s">
        <v>189</v>
      </c>
      <c r="C420" s="472">
        <v>89.474100000000007</v>
      </c>
      <c r="D420" s="472">
        <v>5.36</v>
      </c>
      <c r="E420" s="472" t="s">
        <v>388</v>
      </c>
      <c r="F420" s="472">
        <v>8.75</v>
      </c>
      <c r="G420" s="472">
        <v>9.1095821332897007</v>
      </c>
      <c r="H420" s="473" t="s">
        <v>197</v>
      </c>
      <c r="I420" s="474">
        <v>3724.5</v>
      </c>
      <c r="J420" s="474">
        <v>3724.5</v>
      </c>
      <c r="K420" s="474">
        <v>3332.46</v>
      </c>
      <c r="L420" s="384">
        <v>1</v>
      </c>
    </row>
    <row r="421" spans="1:12" s="382" customFormat="1" ht="15" x14ac:dyDescent="0.25">
      <c r="A421" s="383" t="s">
        <v>196</v>
      </c>
      <c r="B421" s="471" t="s">
        <v>189</v>
      </c>
      <c r="C421" s="472">
        <v>89.480900000000005</v>
      </c>
      <c r="D421" s="472">
        <v>5.36</v>
      </c>
      <c r="E421" s="472" t="s">
        <v>734</v>
      </c>
      <c r="F421" s="472">
        <v>8.75</v>
      </c>
      <c r="G421" s="472">
        <v>9.1095821332897007</v>
      </c>
      <c r="H421" s="473" t="s">
        <v>197</v>
      </c>
      <c r="I421" s="474">
        <v>53100</v>
      </c>
      <c r="J421" s="474">
        <v>53100</v>
      </c>
      <c r="K421" s="474">
        <v>47514.37</v>
      </c>
      <c r="L421" s="384">
        <v>1</v>
      </c>
    </row>
    <row r="422" spans="1:12" s="382" customFormat="1" ht="15" x14ac:dyDescent="0.25">
      <c r="A422" s="383" t="s">
        <v>196</v>
      </c>
      <c r="B422" s="471" t="s">
        <v>189</v>
      </c>
      <c r="C422" s="472">
        <v>89.545199999999994</v>
      </c>
      <c r="D422" s="472">
        <v>5.36</v>
      </c>
      <c r="E422" s="472" t="s">
        <v>735</v>
      </c>
      <c r="F422" s="472">
        <v>8.51</v>
      </c>
      <c r="G422" s="472">
        <v>8.8498984380774992</v>
      </c>
      <c r="H422" s="473" t="s">
        <v>197</v>
      </c>
      <c r="I422" s="474">
        <v>53100</v>
      </c>
      <c r="J422" s="474">
        <v>53100</v>
      </c>
      <c r="K422" s="474">
        <v>47548.49</v>
      </c>
      <c r="L422" s="384">
        <v>1</v>
      </c>
    </row>
    <row r="423" spans="1:12" s="382" customFormat="1" ht="15" x14ac:dyDescent="0.25">
      <c r="A423" s="383" t="s">
        <v>196</v>
      </c>
      <c r="B423" s="471" t="s">
        <v>189</v>
      </c>
      <c r="C423" s="472">
        <v>89.551400000000001</v>
      </c>
      <c r="D423" s="472">
        <v>5.36</v>
      </c>
      <c r="E423" s="472" t="s">
        <v>736</v>
      </c>
      <c r="F423" s="472">
        <v>8.51</v>
      </c>
      <c r="G423" s="472">
        <v>8.8498984380774992</v>
      </c>
      <c r="H423" s="473" t="s">
        <v>197</v>
      </c>
      <c r="I423" s="474">
        <v>302522.5</v>
      </c>
      <c r="J423" s="474">
        <v>302522.5</v>
      </c>
      <c r="K423" s="474">
        <v>270913.06</v>
      </c>
      <c r="L423" s="384">
        <v>6</v>
      </c>
    </row>
    <row r="424" spans="1:12" s="382" customFormat="1" ht="15" x14ac:dyDescent="0.25">
      <c r="A424" s="383" t="s">
        <v>196</v>
      </c>
      <c r="B424" s="471" t="s">
        <v>189</v>
      </c>
      <c r="C424" s="472">
        <v>89.557599999999994</v>
      </c>
      <c r="D424" s="472">
        <v>5.36</v>
      </c>
      <c r="E424" s="472" t="s">
        <v>737</v>
      </c>
      <c r="F424" s="472">
        <v>8.51</v>
      </c>
      <c r="G424" s="472">
        <v>8.8498984380774992</v>
      </c>
      <c r="H424" s="473" t="s">
        <v>197</v>
      </c>
      <c r="I424" s="474">
        <v>53100</v>
      </c>
      <c r="J424" s="474">
        <v>53100</v>
      </c>
      <c r="K424" s="474">
        <v>47555.08</v>
      </c>
      <c r="L424" s="384">
        <v>1</v>
      </c>
    </row>
    <row r="425" spans="1:12" s="382" customFormat="1" ht="15" x14ac:dyDescent="0.25">
      <c r="A425" s="383" t="s">
        <v>196</v>
      </c>
      <c r="B425" s="471" t="s">
        <v>189</v>
      </c>
      <c r="C425" s="472">
        <v>89.588700000000003</v>
      </c>
      <c r="D425" s="472">
        <v>5.36</v>
      </c>
      <c r="E425" s="472" t="s">
        <v>738</v>
      </c>
      <c r="F425" s="472">
        <v>8.51</v>
      </c>
      <c r="G425" s="472">
        <v>8.8498984380774992</v>
      </c>
      <c r="H425" s="473" t="s">
        <v>197</v>
      </c>
      <c r="I425" s="474">
        <v>104872.5</v>
      </c>
      <c r="J425" s="474">
        <v>104872.5</v>
      </c>
      <c r="K425" s="474">
        <v>93953.93</v>
      </c>
      <c r="L425" s="384">
        <v>2</v>
      </c>
    </row>
    <row r="426" spans="1:12" s="382" customFormat="1" ht="15" x14ac:dyDescent="0.25">
      <c r="A426" s="383" t="s">
        <v>196</v>
      </c>
      <c r="B426" s="471" t="s">
        <v>189</v>
      </c>
      <c r="C426" s="472">
        <v>89.607500000000002</v>
      </c>
      <c r="D426" s="472">
        <v>5.36</v>
      </c>
      <c r="E426" s="472" t="s">
        <v>739</v>
      </c>
      <c r="F426" s="472">
        <v>8.51</v>
      </c>
      <c r="G426" s="472">
        <v>8.8498984380774992</v>
      </c>
      <c r="H426" s="473" t="s">
        <v>197</v>
      </c>
      <c r="I426" s="474">
        <v>51182.5</v>
      </c>
      <c r="J426" s="474">
        <v>51182.5</v>
      </c>
      <c r="K426" s="474">
        <v>45863.34</v>
      </c>
      <c r="L426" s="384">
        <v>1</v>
      </c>
    </row>
    <row r="427" spans="1:12" s="382" customFormat="1" ht="15" x14ac:dyDescent="0.25">
      <c r="A427" s="383" t="s">
        <v>196</v>
      </c>
      <c r="B427" s="471" t="s">
        <v>189</v>
      </c>
      <c r="C427" s="472">
        <v>90.190700000000007</v>
      </c>
      <c r="D427" s="472">
        <v>5.36</v>
      </c>
      <c r="E427" s="472" t="s">
        <v>740</v>
      </c>
      <c r="F427" s="472">
        <v>8.51</v>
      </c>
      <c r="G427" s="472">
        <v>8.8498984380774992</v>
      </c>
      <c r="H427" s="473" t="s">
        <v>197</v>
      </c>
      <c r="I427" s="474">
        <v>53100</v>
      </c>
      <c r="J427" s="474">
        <v>53100</v>
      </c>
      <c r="K427" s="474">
        <v>47891.25</v>
      </c>
      <c r="L427" s="384">
        <v>1</v>
      </c>
    </row>
    <row r="428" spans="1:12" s="382" customFormat="1" ht="15" x14ac:dyDescent="0.25">
      <c r="A428" s="383" t="s">
        <v>196</v>
      </c>
      <c r="B428" s="471" t="s">
        <v>189</v>
      </c>
      <c r="C428" s="472">
        <v>90.216300000000004</v>
      </c>
      <c r="D428" s="472">
        <v>5.36</v>
      </c>
      <c r="E428" s="472" t="s">
        <v>741</v>
      </c>
      <c r="F428" s="472">
        <v>8.51</v>
      </c>
      <c r="G428" s="472">
        <v>8.8498984380774992</v>
      </c>
      <c r="H428" s="473" t="s">
        <v>197</v>
      </c>
      <c r="I428" s="474">
        <v>47790</v>
      </c>
      <c r="J428" s="474">
        <v>47790</v>
      </c>
      <c r="K428" s="474">
        <v>43114.38</v>
      </c>
      <c r="L428" s="384">
        <v>1</v>
      </c>
    </row>
    <row r="429" spans="1:12" s="382" customFormat="1" ht="15" x14ac:dyDescent="0.25">
      <c r="A429" s="383" t="s">
        <v>196</v>
      </c>
      <c r="B429" s="471" t="s">
        <v>189</v>
      </c>
      <c r="C429" s="472">
        <v>90.274299999999997</v>
      </c>
      <c r="D429" s="472">
        <v>5.36</v>
      </c>
      <c r="E429" s="472" t="s">
        <v>742</v>
      </c>
      <c r="F429" s="472">
        <v>8.51</v>
      </c>
      <c r="G429" s="472">
        <v>8.8498984380774992</v>
      </c>
      <c r="H429" s="473" t="s">
        <v>197</v>
      </c>
      <c r="I429" s="474">
        <v>46757.5</v>
      </c>
      <c r="J429" s="474">
        <v>46757.5</v>
      </c>
      <c r="K429" s="474">
        <v>42210</v>
      </c>
      <c r="L429" s="384">
        <v>1</v>
      </c>
    </row>
    <row r="430" spans="1:12" s="382" customFormat="1" ht="15" x14ac:dyDescent="0.25">
      <c r="A430" s="383" t="s">
        <v>196</v>
      </c>
      <c r="B430" s="471" t="s">
        <v>189</v>
      </c>
      <c r="C430" s="472">
        <v>90.297899999999998</v>
      </c>
      <c r="D430" s="472">
        <v>5.07</v>
      </c>
      <c r="E430" s="472" t="s">
        <v>316</v>
      </c>
      <c r="F430" s="472">
        <v>8.85</v>
      </c>
      <c r="G430" s="472">
        <v>9.2179511846689994</v>
      </c>
      <c r="H430" s="473" t="s">
        <v>197</v>
      </c>
      <c r="I430" s="474">
        <v>53100</v>
      </c>
      <c r="J430" s="474">
        <v>53100</v>
      </c>
      <c r="K430" s="474">
        <v>47948.17</v>
      </c>
      <c r="L430" s="384">
        <v>1</v>
      </c>
    </row>
    <row r="431" spans="1:12" s="382" customFormat="1" ht="15" x14ac:dyDescent="0.25">
      <c r="A431" s="383" t="s">
        <v>196</v>
      </c>
      <c r="B431" s="471" t="s">
        <v>189</v>
      </c>
      <c r="C431" s="472">
        <v>90.384699999999995</v>
      </c>
      <c r="D431" s="472">
        <v>5.36</v>
      </c>
      <c r="E431" s="472" t="s">
        <v>365</v>
      </c>
      <c r="F431" s="472">
        <v>8.4700000000000006</v>
      </c>
      <c r="G431" s="472">
        <v>8.8066729447347001</v>
      </c>
      <c r="H431" s="473" t="s">
        <v>197</v>
      </c>
      <c r="I431" s="474">
        <v>369635</v>
      </c>
      <c r="J431" s="474">
        <v>369635</v>
      </c>
      <c r="K431" s="474">
        <v>334093.45</v>
      </c>
      <c r="L431" s="384">
        <v>7</v>
      </c>
    </row>
    <row r="432" spans="1:12" s="382" customFormat="1" ht="15" x14ac:dyDescent="0.25">
      <c r="A432" s="383" t="s">
        <v>196</v>
      </c>
      <c r="B432" s="471" t="s">
        <v>189</v>
      </c>
      <c r="C432" s="472">
        <v>90.391099999999994</v>
      </c>
      <c r="D432" s="472">
        <v>5.36</v>
      </c>
      <c r="E432" s="472" t="s">
        <v>742</v>
      </c>
      <c r="F432" s="472">
        <v>8.4700000000000006</v>
      </c>
      <c r="G432" s="472">
        <v>8.8066729447347001</v>
      </c>
      <c r="H432" s="473" t="s">
        <v>197</v>
      </c>
      <c r="I432" s="474">
        <v>50002.5</v>
      </c>
      <c r="J432" s="474">
        <v>50002.5</v>
      </c>
      <c r="K432" s="474">
        <v>45197.8</v>
      </c>
      <c r="L432" s="384">
        <v>1</v>
      </c>
    </row>
    <row r="433" spans="1:12" s="382" customFormat="1" ht="15" x14ac:dyDescent="0.25">
      <c r="A433" s="383" t="s">
        <v>196</v>
      </c>
      <c r="B433" s="471" t="s">
        <v>189</v>
      </c>
      <c r="C433" s="472">
        <v>91.084900000000005</v>
      </c>
      <c r="D433" s="472">
        <v>5.07</v>
      </c>
      <c r="E433" s="472" t="s">
        <v>743</v>
      </c>
      <c r="F433" s="472">
        <v>8.5</v>
      </c>
      <c r="G433" s="472">
        <v>8.8390905892635008</v>
      </c>
      <c r="H433" s="473" t="s">
        <v>197</v>
      </c>
      <c r="I433" s="474">
        <v>53100</v>
      </c>
      <c r="J433" s="474">
        <v>53100</v>
      </c>
      <c r="K433" s="474">
        <v>48366.06</v>
      </c>
      <c r="L433" s="384">
        <v>1</v>
      </c>
    </row>
    <row r="434" spans="1:12" s="382" customFormat="1" ht="15" x14ac:dyDescent="0.25">
      <c r="A434" s="383" t="s">
        <v>196</v>
      </c>
      <c r="B434" s="471" t="s">
        <v>189</v>
      </c>
      <c r="C434" s="472">
        <v>91.136799999999994</v>
      </c>
      <c r="D434" s="472">
        <v>5.07</v>
      </c>
      <c r="E434" s="472" t="s">
        <v>744</v>
      </c>
      <c r="F434" s="472">
        <v>8.5</v>
      </c>
      <c r="G434" s="472">
        <v>8.8390905892635008</v>
      </c>
      <c r="H434" s="473" t="s">
        <v>197</v>
      </c>
      <c r="I434" s="474">
        <v>45872.5</v>
      </c>
      <c r="J434" s="474">
        <v>45872.5</v>
      </c>
      <c r="K434" s="474">
        <v>41806.74</v>
      </c>
      <c r="L434" s="384">
        <v>1</v>
      </c>
    </row>
    <row r="435" spans="1:12" s="382" customFormat="1" ht="15" x14ac:dyDescent="0.25">
      <c r="A435" s="383" t="s">
        <v>196</v>
      </c>
      <c r="B435" s="471" t="s">
        <v>189</v>
      </c>
      <c r="C435" s="472">
        <v>92.030900000000003</v>
      </c>
      <c r="D435" s="472">
        <v>5.07</v>
      </c>
      <c r="E435" s="472" t="s">
        <v>745</v>
      </c>
      <c r="F435" s="472">
        <v>8.5</v>
      </c>
      <c r="G435" s="472">
        <v>8.8390905892635008</v>
      </c>
      <c r="H435" s="473" t="s">
        <v>197</v>
      </c>
      <c r="I435" s="474">
        <v>53100</v>
      </c>
      <c r="J435" s="474">
        <v>53100</v>
      </c>
      <c r="K435" s="474">
        <v>48868.42</v>
      </c>
      <c r="L435" s="384">
        <v>1</v>
      </c>
    </row>
    <row r="436" spans="1:12" s="382" customFormat="1" ht="15" x14ac:dyDescent="0.25">
      <c r="A436" s="383" t="s">
        <v>196</v>
      </c>
      <c r="B436" s="471" t="s">
        <v>189</v>
      </c>
      <c r="C436" s="472">
        <v>92.186499999999995</v>
      </c>
      <c r="D436" s="472">
        <v>5.07</v>
      </c>
      <c r="E436" s="472" t="s">
        <v>745</v>
      </c>
      <c r="F436" s="472">
        <v>8.43</v>
      </c>
      <c r="G436" s="472">
        <v>8.7634631867887993</v>
      </c>
      <c r="H436" s="473" t="s">
        <v>197</v>
      </c>
      <c r="I436" s="474">
        <v>53100</v>
      </c>
      <c r="J436" s="474">
        <v>53100</v>
      </c>
      <c r="K436" s="474">
        <v>48951.02</v>
      </c>
      <c r="L436" s="384">
        <v>1</v>
      </c>
    </row>
    <row r="437" spans="1:12" s="382" customFormat="1" ht="15" x14ac:dyDescent="0.25">
      <c r="A437" s="383" t="s">
        <v>196</v>
      </c>
      <c r="B437" s="471" t="s">
        <v>189</v>
      </c>
      <c r="C437" s="472">
        <v>92.332300000000004</v>
      </c>
      <c r="D437" s="472">
        <v>5.07</v>
      </c>
      <c r="E437" s="472" t="s">
        <v>263</v>
      </c>
      <c r="F437" s="472">
        <v>8.3000000000000007</v>
      </c>
      <c r="G437" s="472">
        <v>8.6231400831208003</v>
      </c>
      <c r="H437" s="473" t="s">
        <v>197</v>
      </c>
      <c r="I437" s="474">
        <v>53100</v>
      </c>
      <c r="J437" s="474">
        <v>53100</v>
      </c>
      <c r="K437" s="474">
        <v>49028.43</v>
      </c>
      <c r="L437" s="384">
        <v>1</v>
      </c>
    </row>
    <row r="438" spans="1:12" s="382" customFormat="1" ht="15" x14ac:dyDescent="0.25">
      <c r="A438" s="383" t="s">
        <v>196</v>
      </c>
      <c r="B438" s="471" t="s">
        <v>189</v>
      </c>
      <c r="C438" s="472">
        <v>93.219700000000003</v>
      </c>
      <c r="D438" s="472">
        <v>4.71</v>
      </c>
      <c r="E438" s="472" t="s">
        <v>746</v>
      </c>
      <c r="F438" s="472">
        <v>8.5</v>
      </c>
      <c r="G438" s="472">
        <v>8.8390905892635008</v>
      </c>
      <c r="H438" s="473" t="s">
        <v>197</v>
      </c>
      <c r="I438" s="474">
        <v>53100</v>
      </c>
      <c r="J438" s="474">
        <v>53100</v>
      </c>
      <c r="K438" s="474">
        <v>49499.67</v>
      </c>
      <c r="L438" s="384">
        <v>2</v>
      </c>
    </row>
    <row r="439" spans="1:12" s="382" customFormat="1" ht="15" x14ac:dyDescent="0.25">
      <c r="A439" s="383" t="s">
        <v>196</v>
      </c>
      <c r="B439" s="471" t="s">
        <v>189</v>
      </c>
      <c r="C439" s="472">
        <v>100</v>
      </c>
      <c r="D439" s="472">
        <v>5.36</v>
      </c>
      <c r="E439" s="472" t="s">
        <v>486</v>
      </c>
      <c r="F439" s="472">
        <v>5.3599404696328996</v>
      </c>
      <c r="G439" s="472">
        <v>5.4935951859044003</v>
      </c>
      <c r="H439" s="473" t="s">
        <v>197</v>
      </c>
      <c r="I439" s="474">
        <v>356802.5</v>
      </c>
      <c r="J439" s="474">
        <v>356802.5</v>
      </c>
      <c r="K439" s="474">
        <v>356802.5</v>
      </c>
      <c r="L439" s="384">
        <v>3</v>
      </c>
    </row>
    <row r="440" spans="1:12" s="382" customFormat="1" ht="15" x14ac:dyDescent="0.25">
      <c r="A440" s="383" t="s">
        <v>196</v>
      </c>
      <c r="B440" s="471" t="s">
        <v>189</v>
      </c>
      <c r="C440" s="472">
        <v>100</v>
      </c>
      <c r="D440" s="472">
        <v>5.36</v>
      </c>
      <c r="E440" s="472" t="s">
        <v>747</v>
      </c>
      <c r="F440" s="472">
        <v>5.3599445130834997</v>
      </c>
      <c r="G440" s="472">
        <v>5.4935994325179998</v>
      </c>
      <c r="H440" s="473" t="s">
        <v>197</v>
      </c>
      <c r="I440" s="474">
        <v>53100</v>
      </c>
      <c r="J440" s="474">
        <v>53100</v>
      </c>
      <c r="K440" s="474">
        <v>53100</v>
      </c>
      <c r="L440" s="384">
        <v>1</v>
      </c>
    </row>
    <row r="441" spans="1:12" s="382" customFormat="1" ht="15" x14ac:dyDescent="0.25">
      <c r="A441" s="383" t="s">
        <v>196</v>
      </c>
      <c r="B441" s="471" t="s">
        <v>189</v>
      </c>
      <c r="C441" s="472">
        <v>100.18</v>
      </c>
      <c r="D441" s="472">
        <v>5.36</v>
      </c>
      <c r="E441" s="472" t="s">
        <v>748</v>
      </c>
      <c r="F441" s="472">
        <v>5.3048285445322003</v>
      </c>
      <c r="G441" s="472">
        <v>5.4357287203861002</v>
      </c>
      <c r="H441" s="473" t="s">
        <v>197</v>
      </c>
      <c r="I441" s="474">
        <v>356802.5</v>
      </c>
      <c r="J441" s="474">
        <v>356802.5</v>
      </c>
      <c r="K441" s="474">
        <v>357444.74</v>
      </c>
      <c r="L441" s="384">
        <v>2</v>
      </c>
    </row>
    <row r="442" spans="1:12" s="382" customFormat="1" ht="15" x14ac:dyDescent="0.25">
      <c r="A442" s="383" t="s">
        <v>196</v>
      </c>
      <c r="B442" s="471" t="s">
        <v>189</v>
      </c>
      <c r="C442" s="472">
        <v>102</v>
      </c>
      <c r="D442" s="472">
        <v>4.71</v>
      </c>
      <c r="E442" s="472" t="s">
        <v>749</v>
      </c>
      <c r="F442" s="472">
        <v>3.6123451455094</v>
      </c>
      <c r="G442" s="472">
        <v>3.6727574500775</v>
      </c>
      <c r="H442" s="473" t="s">
        <v>197</v>
      </c>
      <c r="I442" s="474">
        <v>53100</v>
      </c>
      <c r="J442" s="474">
        <v>53100</v>
      </c>
      <c r="K442" s="474">
        <v>54162</v>
      </c>
      <c r="L442" s="384">
        <v>1</v>
      </c>
    </row>
    <row r="443" spans="1:12" s="382" customFormat="1" ht="15" x14ac:dyDescent="0.25">
      <c r="A443" s="383" t="s">
        <v>196</v>
      </c>
      <c r="B443" s="471" t="s">
        <v>189</v>
      </c>
      <c r="C443" s="472">
        <v>102</v>
      </c>
      <c r="D443" s="472">
        <v>5.07</v>
      </c>
      <c r="E443" s="472" t="s">
        <v>750</v>
      </c>
      <c r="F443" s="472">
        <v>4.2548155323551002</v>
      </c>
      <c r="G443" s="472">
        <v>4.3387782362653997</v>
      </c>
      <c r="H443" s="473" t="s">
        <v>197</v>
      </c>
      <c r="I443" s="474">
        <v>157825</v>
      </c>
      <c r="J443" s="474">
        <v>157825</v>
      </c>
      <c r="K443" s="474">
        <v>160981.5</v>
      </c>
      <c r="L443" s="384">
        <v>1</v>
      </c>
    </row>
    <row r="444" spans="1:12" s="382" customFormat="1" ht="15" x14ac:dyDescent="0.25">
      <c r="A444" s="383" t="s">
        <v>196</v>
      </c>
      <c r="B444" s="471" t="s">
        <v>189</v>
      </c>
      <c r="C444" s="472">
        <v>102</v>
      </c>
      <c r="D444" s="472">
        <v>5.36</v>
      </c>
      <c r="E444" s="472" t="s">
        <v>742</v>
      </c>
      <c r="F444" s="472">
        <v>4.7537594799787</v>
      </c>
      <c r="G444" s="472">
        <v>4.8587146645379997</v>
      </c>
      <c r="H444" s="473" t="s">
        <v>197</v>
      </c>
      <c r="I444" s="474">
        <v>53100</v>
      </c>
      <c r="J444" s="474">
        <v>53100</v>
      </c>
      <c r="K444" s="474">
        <v>54162</v>
      </c>
      <c r="L444" s="384">
        <v>1</v>
      </c>
    </row>
    <row r="445" spans="1:12" s="382" customFormat="1" ht="15.6" x14ac:dyDescent="0.3">
      <c r="A445" s="385" t="s">
        <v>195</v>
      </c>
      <c r="B445" s="475" t="s">
        <v>195</v>
      </c>
      <c r="C445" s="476" t="s">
        <v>195</v>
      </c>
      <c r="D445" s="476" t="s">
        <v>195</v>
      </c>
      <c r="E445" s="476" t="s">
        <v>195</v>
      </c>
      <c r="F445" s="476" t="s">
        <v>195</v>
      </c>
      <c r="G445" s="476" t="s">
        <v>195</v>
      </c>
      <c r="H445" s="477" t="s">
        <v>195</v>
      </c>
      <c r="I445" s="478">
        <v>3555314.5</v>
      </c>
      <c r="J445" s="478">
        <v>3555314.5</v>
      </c>
      <c r="K445" s="478">
        <v>3291900.33</v>
      </c>
      <c r="L445" s="386">
        <v>62</v>
      </c>
    </row>
    <row r="446" spans="1:12" s="382" customFormat="1" ht="15.6" x14ac:dyDescent="0.3">
      <c r="A446" s="385" t="s">
        <v>125</v>
      </c>
      <c r="B446" s="475"/>
      <c r="C446" s="476"/>
      <c r="D446" s="476"/>
      <c r="E446" s="476"/>
      <c r="F446" s="476"/>
      <c r="G446" s="476"/>
      <c r="H446" s="477"/>
      <c r="I446" s="478"/>
      <c r="J446" s="478"/>
      <c r="K446" s="478"/>
      <c r="L446" s="386"/>
    </row>
    <row r="447" spans="1:12" s="382" customFormat="1" ht="15" x14ac:dyDescent="0.25">
      <c r="A447" s="383" t="s">
        <v>198</v>
      </c>
      <c r="B447" s="471" t="s">
        <v>189</v>
      </c>
      <c r="C447" s="472">
        <v>100</v>
      </c>
      <c r="D447" s="472">
        <v>5.7</v>
      </c>
      <c r="E447" s="472" t="s">
        <v>751</v>
      </c>
      <c r="F447" s="472">
        <v>5.7</v>
      </c>
      <c r="G447" s="472">
        <v>5.7757147845796002</v>
      </c>
      <c r="H447" s="473" t="s">
        <v>190</v>
      </c>
      <c r="I447" s="474">
        <v>103040</v>
      </c>
      <c r="J447" s="474">
        <v>100000</v>
      </c>
      <c r="K447" s="474">
        <v>100000</v>
      </c>
      <c r="L447" s="384">
        <v>1</v>
      </c>
    </row>
    <row r="448" spans="1:12" s="382" customFormat="1" ht="15" x14ac:dyDescent="0.25">
      <c r="A448" s="383" t="s">
        <v>752</v>
      </c>
      <c r="B448" s="471" t="s">
        <v>189</v>
      </c>
      <c r="C448" s="472">
        <v>100</v>
      </c>
      <c r="D448" s="472">
        <v>2.7323</v>
      </c>
      <c r="E448" s="472" t="s">
        <v>432</v>
      </c>
      <c r="F448" s="472">
        <v>2.7323</v>
      </c>
      <c r="G448" s="472">
        <v>2.7500224326742999</v>
      </c>
      <c r="H448" s="473" t="s">
        <v>190</v>
      </c>
      <c r="I448" s="474">
        <v>1825820.24</v>
      </c>
      <c r="J448" s="474">
        <v>1800000</v>
      </c>
      <c r="K448" s="474">
        <v>1800000</v>
      </c>
      <c r="L448" s="384">
        <v>1</v>
      </c>
    </row>
    <row r="449" spans="1:12" s="382" customFormat="1" ht="15" x14ac:dyDescent="0.25">
      <c r="A449" s="383" t="s">
        <v>200</v>
      </c>
      <c r="B449" s="471" t="s">
        <v>189</v>
      </c>
      <c r="C449" s="472">
        <v>100</v>
      </c>
      <c r="D449" s="472">
        <v>1.9822</v>
      </c>
      <c r="E449" s="472" t="s">
        <v>216</v>
      </c>
      <c r="F449" s="472">
        <v>1.9822</v>
      </c>
      <c r="G449" s="472">
        <v>2.0000303280336</v>
      </c>
      <c r="H449" s="473" t="s">
        <v>190</v>
      </c>
      <c r="I449" s="474">
        <v>2003854.28</v>
      </c>
      <c r="J449" s="474">
        <v>2000000</v>
      </c>
      <c r="K449" s="474">
        <v>2000000</v>
      </c>
      <c r="L449" s="384">
        <v>1</v>
      </c>
    </row>
    <row r="450" spans="1:12" s="382" customFormat="1" ht="15" x14ac:dyDescent="0.25">
      <c r="A450" s="383" t="s">
        <v>200</v>
      </c>
      <c r="B450" s="471" t="s">
        <v>189</v>
      </c>
      <c r="C450" s="472">
        <v>100</v>
      </c>
      <c r="D450" s="472">
        <v>1.9833000000000001</v>
      </c>
      <c r="E450" s="472" t="s">
        <v>753</v>
      </c>
      <c r="F450" s="472">
        <v>1.9833000000000001</v>
      </c>
      <c r="G450" s="472">
        <v>1.9999838592860999</v>
      </c>
      <c r="H450" s="473" t="s">
        <v>190</v>
      </c>
      <c r="I450" s="474">
        <v>2006170.27</v>
      </c>
      <c r="J450" s="474">
        <v>2000000</v>
      </c>
      <c r="K450" s="474">
        <v>2000000</v>
      </c>
      <c r="L450" s="384">
        <v>1</v>
      </c>
    </row>
    <row r="451" spans="1:12" s="382" customFormat="1" ht="15" x14ac:dyDescent="0.25">
      <c r="A451" s="383" t="s">
        <v>200</v>
      </c>
      <c r="B451" s="471" t="s">
        <v>189</v>
      </c>
      <c r="C451" s="472">
        <v>100</v>
      </c>
      <c r="D451" s="472">
        <v>2.2299000000000002</v>
      </c>
      <c r="E451" s="472" t="s">
        <v>310</v>
      </c>
      <c r="F451" s="472">
        <v>2.2299000000000002</v>
      </c>
      <c r="G451" s="472">
        <v>2.2500191259801001</v>
      </c>
      <c r="H451" s="473" t="s">
        <v>190</v>
      </c>
      <c r="I451" s="474">
        <v>2510839.79</v>
      </c>
      <c r="J451" s="474">
        <v>2500000</v>
      </c>
      <c r="K451" s="474">
        <v>2500000</v>
      </c>
      <c r="L451" s="384">
        <v>1</v>
      </c>
    </row>
    <row r="452" spans="1:12" s="382" customFormat="1" ht="15" x14ac:dyDescent="0.25">
      <c r="A452" s="383" t="s">
        <v>200</v>
      </c>
      <c r="B452" s="471" t="s">
        <v>189</v>
      </c>
      <c r="C452" s="472">
        <v>100</v>
      </c>
      <c r="D452" s="472">
        <v>2.2307000000000001</v>
      </c>
      <c r="E452" s="472" t="s">
        <v>497</v>
      </c>
      <c r="F452" s="472">
        <v>2.2307000000000001</v>
      </c>
      <c r="G452" s="472">
        <v>2.2499908931689001</v>
      </c>
      <c r="H452" s="473" t="s">
        <v>190</v>
      </c>
      <c r="I452" s="474">
        <v>2010162.08</v>
      </c>
      <c r="J452" s="474">
        <v>2000000</v>
      </c>
      <c r="K452" s="474">
        <v>2000000</v>
      </c>
      <c r="L452" s="384">
        <v>1</v>
      </c>
    </row>
    <row r="453" spans="1:12" s="382" customFormat="1" ht="15" x14ac:dyDescent="0.25">
      <c r="A453" s="383" t="s">
        <v>200</v>
      </c>
      <c r="B453" s="471" t="s">
        <v>189</v>
      </c>
      <c r="C453" s="472">
        <v>100</v>
      </c>
      <c r="D453" s="472">
        <v>2.4773999999999998</v>
      </c>
      <c r="E453" s="472" t="s">
        <v>754</v>
      </c>
      <c r="F453" s="472">
        <v>2.4773999999999998</v>
      </c>
      <c r="G453" s="472">
        <v>2.4999910387202999</v>
      </c>
      <c r="H453" s="473" t="s">
        <v>190</v>
      </c>
      <c r="I453" s="474">
        <v>5033032</v>
      </c>
      <c r="J453" s="474">
        <v>5000000</v>
      </c>
      <c r="K453" s="474">
        <v>5000000</v>
      </c>
      <c r="L453" s="384">
        <v>1</v>
      </c>
    </row>
    <row r="454" spans="1:12" s="382" customFormat="1" ht="15" x14ac:dyDescent="0.25">
      <c r="A454" s="383" t="s">
        <v>200</v>
      </c>
      <c r="B454" s="471" t="s">
        <v>189</v>
      </c>
      <c r="C454" s="472">
        <v>100</v>
      </c>
      <c r="D454" s="472">
        <v>2.4796999999999998</v>
      </c>
      <c r="E454" s="472" t="s">
        <v>755</v>
      </c>
      <c r="F454" s="472">
        <v>2.4796999999999998</v>
      </c>
      <c r="G454" s="472">
        <v>2.4999931386223002</v>
      </c>
      <c r="H454" s="473" t="s">
        <v>190</v>
      </c>
      <c r="I454" s="474">
        <v>3025416.92</v>
      </c>
      <c r="J454" s="474">
        <v>3000000</v>
      </c>
      <c r="K454" s="474">
        <v>3000000</v>
      </c>
      <c r="L454" s="384">
        <v>1</v>
      </c>
    </row>
    <row r="455" spans="1:12" s="382" customFormat="1" ht="15" x14ac:dyDescent="0.25">
      <c r="A455" s="383" t="s">
        <v>200</v>
      </c>
      <c r="B455" s="471" t="s">
        <v>189</v>
      </c>
      <c r="C455" s="472">
        <v>100</v>
      </c>
      <c r="D455" s="472">
        <v>2.4823</v>
      </c>
      <c r="E455" s="472" t="s">
        <v>357</v>
      </c>
      <c r="F455" s="472">
        <v>2.4823</v>
      </c>
      <c r="G455" s="472">
        <v>2.5000371630523999</v>
      </c>
      <c r="H455" s="473" t="s">
        <v>190</v>
      </c>
      <c r="I455" s="474">
        <v>5052748.88</v>
      </c>
      <c r="J455" s="474">
        <v>5000000</v>
      </c>
      <c r="K455" s="474">
        <v>5000000</v>
      </c>
      <c r="L455" s="384">
        <v>1</v>
      </c>
    </row>
    <row r="456" spans="1:12" s="382" customFormat="1" ht="15" x14ac:dyDescent="0.25">
      <c r="A456" s="383" t="s">
        <v>249</v>
      </c>
      <c r="B456" s="471" t="s">
        <v>189</v>
      </c>
      <c r="C456" s="472">
        <v>100</v>
      </c>
      <c r="D456" s="472">
        <v>2.7315999999999998</v>
      </c>
      <c r="E456" s="472" t="s">
        <v>202</v>
      </c>
      <c r="F456" s="472">
        <v>2.7315999999999998</v>
      </c>
      <c r="G456" s="472">
        <v>2.750044968938</v>
      </c>
      <c r="H456" s="473" t="s">
        <v>190</v>
      </c>
      <c r="I456" s="474">
        <v>2534524.39</v>
      </c>
      <c r="J456" s="474">
        <v>2500000</v>
      </c>
      <c r="K456" s="474">
        <v>2500000</v>
      </c>
      <c r="L456" s="384">
        <v>2</v>
      </c>
    </row>
    <row r="457" spans="1:12" s="382" customFormat="1" ht="15" x14ac:dyDescent="0.25">
      <c r="A457" s="383" t="s">
        <v>205</v>
      </c>
      <c r="B457" s="471" t="s">
        <v>189</v>
      </c>
      <c r="C457" s="472">
        <v>100</v>
      </c>
      <c r="D457" s="472">
        <v>2.7315999999999998</v>
      </c>
      <c r="E457" s="472" t="s">
        <v>202</v>
      </c>
      <c r="F457" s="472">
        <v>2.7315999999999998</v>
      </c>
      <c r="G457" s="472">
        <v>2.750044968938</v>
      </c>
      <c r="H457" s="473" t="s">
        <v>190</v>
      </c>
      <c r="I457" s="474">
        <v>3041429.27</v>
      </c>
      <c r="J457" s="474">
        <v>3000000</v>
      </c>
      <c r="K457" s="474">
        <v>3000000</v>
      </c>
      <c r="L457" s="384">
        <v>1</v>
      </c>
    </row>
    <row r="458" spans="1:12" s="382" customFormat="1" ht="15" x14ac:dyDescent="0.25">
      <c r="A458" s="383" t="s">
        <v>205</v>
      </c>
      <c r="B458" s="471" t="s">
        <v>189</v>
      </c>
      <c r="C458" s="472">
        <v>100</v>
      </c>
      <c r="D458" s="472">
        <v>4</v>
      </c>
      <c r="E458" s="472" t="s">
        <v>756</v>
      </c>
      <c r="F458" s="472">
        <v>4</v>
      </c>
      <c r="G458" s="472">
        <v>4.0364015220387</v>
      </c>
      <c r="H458" s="473" t="s">
        <v>190</v>
      </c>
      <c r="I458" s="474">
        <v>1021777.78</v>
      </c>
      <c r="J458" s="474">
        <v>1000000</v>
      </c>
      <c r="K458" s="474">
        <v>1000000</v>
      </c>
      <c r="L458" s="384">
        <v>1</v>
      </c>
    </row>
    <row r="459" spans="1:12" s="382" customFormat="1" ht="15" x14ac:dyDescent="0.25">
      <c r="A459" s="383" t="s">
        <v>188</v>
      </c>
      <c r="B459" s="471" t="s">
        <v>189</v>
      </c>
      <c r="C459" s="472">
        <v>100</v>
      </c>
      <c r="D459" s="472">
        <v>5.05</v>
      </c>
      <c r="E459" s="472" t="s">
        <v>757</v>
      </c>
      <c r="F459" s="472">
        <v>5.05</v>
      </c>
      <c r="G459" s="472">
        <v>5.1394955400602003</v>
      </c>
      <c r="H459" s="473" t="s">
        <v>190</v>
      </c>
      <c r="I459" s="474">
        <v>6497857.7800000003</v>
      </c>
      <c r="J459" s="474">
        <v>6400000</v>
      </c>
      <c r="K459" s="474">
        <v>6400000</v>
      </c>
      <c r="L459" s="384">
        <v>1</v>
      </c>
    </row>
    <row r="460" spans="1:12" s="382" customFormat="1" ht="15" x14ac:dyDescent="0.25">
      <c r="A460" s="383" t="s">
        <v>188</v>
      </c>
      <c r="B460" s="471" t="s">
        <v>189</v>
      </c>
      <c r="C460" s="472">
        <v>100</v>
      </c>
      <c r="D460" s="472">
        <v>5.45</v>
      </c>
      <c r="E460" s="472" t="s">
        <v>751</v>
      </c>
      <c r="F460" s="472">
        <v>5.45</v>
      </c>
      <c r="G460" s="472">
        <v>5.5192225741033996</v>
      </c>
      <c r="H460" s="473" t="s">
        <v>190</v>
      </c>
      <c r="I460" s="474">
        <v>6174400</v>
      </c>
      <c r="J460" s="474">
        <v>6000000</v>
      </c>
      <c r="K460" s="474">
        <v>6000000</v>
      </c>
      <c r="L460" s="384">
        <v>1</v>
      </c>
    </row>
    <row r="461" spans="1:12" s="382" customFormat="1" ht="15" x14ac:dyDescent="0.25">
      <c r="A461" s="383" t="s">
        <v>188</v>
      </c>
      <c r="B461" s="471" t="s">
        <v>189</v>
      </c>
      <c r="C461" s="472">
        <v>100</v>
      </c>
      <c r="D461" s="472">
        <v>6</v>
      </c>
      <c r="E461" s="472" t="s">
        <v>210</v>
      </c>
      <c r="F461" s="472">
        <v>6</v>
      </c>
      <c r="G461" s="472">
        <v>5.9995097631562997</v>
      </c>
      <c r="H461" s="473" t="s">
        <v>190</v>
      </c>
      <c r="I461" s="474">
        <v>116618.34</v>
      </c>
      <c r="J461" s="474">
        <v>110000</v>
      </c>
      <c r="K461" s="474">
        <v>110000</v>
      </c>
      <c r="L461" s="384">
        <v>2</v>
      </c>
    </row>
    <row r="462" spans="1:12" s="382" customFormat="1" ht="15" x14ac:dyDescent="0.25">
      <c r="A462" s="383" t="s">
        <v>188</v>
      </c>
      <c r="B462" s="471" t="s">
        <v>189</v>
      </c>
      <c r="C462" s="472">
        <v>100.00320000000001</v>
      </c>
      <c r="D462" s="472">
        <v>4.75</v>
      </c>
      <c r="E462" s="472" t="s">
        <v>504</v>
      </c>
      <c r="F462" s="472">
        <v>4.7</v>
      </c>
      <c r="G462" s="472">
        <v>4.8038593010527002</v>
      </c>
      <c r="H462" s="473" t="s">
        <v>190</v>
      </c>
      <c r="I462" s="474">
        <v>251154.51</v>
      </c>
      <c r="J462" s="474">
        <v>250000</v>
      </c>
      <c r="K462" s="474">
        <v>250007.99</v>
      </c>
      <c r="L462" s="384">
        <v>1</v>
      </c>
    </row>
    <row r="463" spans="1:12" s="382" customFormat="1" ht="15" x14ac:dyDescent="0.25">
      <c r="A463" s="383" t="s">
        <v>188</v>
      </c>
      <c r="B463" s="471" t="s">
        <v>189</v>
      </c>
      <c r="C463" s="472">
        <v>100.02889999999999</v>
      </c>
      <c r="D463" s="472">
        <v>7</v>
      </c>
      <c r="E463" s="472" t="s">
        <v>361</v>
      </c>
      <c r="F463" s="472">
        <v>6.65</v>
      </c>
      <c r="G463" s="472">
        <v>6.7788245793925999</v>
      </c>
      <c r="H463" s="473" t="s">
        <v>190</v>
      </c>
      <c r="I463" s="474">
        <v>160704.17000000001</v>
      </c>
      <c r="J463" s="474">
        <v>150000</v>
      </c>
      <c r="K463" s="474">
        <v>150043.28</v>
      </c>
      <c r="L463" s="384">
        <v>1</v>
      </c>
    </row>
    <row r="464" spans="1:12" s="382" customFormat="1" ht="15" x14ac:dyDescent="0.25">
      <c r="A464" s="383" t="s">
        <v>188</v>
      </c>
      <c r="B464" s="471" t="s">
        <v>189</v>
      </c>
      <c r="C464" s="472">
        <v>100.045</v>
      </c>
      <c r="D464" s="472">
        <v>6.95</v>
      </c>
      <c r="E464" s="472" t="s">
        <v>273</v>
      </c>
      <c r="F464" s="472">
        <v>6.8</v>
      </c>
      <c r="G464" s="472">
        <v>6.8417927348481999</v>
      </c>
      <c r="H464" s="473" t="s">
        <v>190</v>
      </c>
      <c r="I464" s="474">
        <v>171243.56</v>
      </c>
      <c r="J464" s="474">
        <v>160000</v>
      </c>
      <c r="K464" s="474">
        <v>160071.93</v>
      </c>
      <c r="L464" s="384">
        <v>1</v>
      </c>
    </row>
    <row r="465" spans="1:12" s="382" customFormat="1" ht="15" x14ac:dyDescent="0.25">
      <c r="A465" s="383" t="s">
        <v>188</v>
      </c>
      <c r="B465" s="471" t="s">
        <v>189</v>
      </c>
      <c r="C465" s="472">
        <v>100.04770000000001</v>
      </c>
      <c r="D465" s="472">
        <v>8.4</v>
      </c>
      <c r="E465" s="472" t="s">
        <v>502</v>
      </c>
      <c r="F465" s="472">
        <v>7.5</v>
      </c>
      <c r="G465" s="472">
        <v>7.7474388098188003</v>
      </c>
      <c r="H465" s="473" t="s">
        <v>190</v>
      </c>
      <c r="I465" s="474">
        <v>238531.33</v>
      </c>
      <c r="J465" s="474">
        <v>220000</v>
      </c>
      <c r="K465" s="474">
        <v>220104.93</v>
      </c>
      <c r="L465" s="384">
        <v>1</v>
      </c>
    </row>
    <row r="466" spans="1:12" s="382" customFormat="1" ht="15" x14ac:dyDescent="0.25">
      <c r="A466" s="383" t="s">
        <v>188</v>
      </c>
      <c r="B466" s="471" t="s">
        <v>189</v>
      </c>
      <c r="C466" s="472">
        <v>100.05549999999999</v>
      </c>
      <c r="D466" s="472">
        <v>8.4</v>
      </c>
      <c r="E466" s="472" t="s">
        <v>753</v>
      </c>
      <c r="F466" s="472">
        <v>7.5</v>
      </c>
      <c r="G466" s="472">
        <v>7.7416314129822004</v>
      </c>
      <c r="H466" s="473" t="s">
        <v>190</v>
      </c>
      <c r="I466" s="474">
        <v>271233.33</v>
      </c>
      <c r="J466" s="474">
        <v>250000</v>
      </c>
      <c r="K466" s="474">
        <v>250138.77</v>
      </c>
      <c r="L466" s="384">
        <v>1</v>
      </c>
    </row>
    <row r="467" spans="1:12" s="382" customFormat="1" ht="15" x14ac:dyDescent="0.25">
      <c r="A467" s="383" t="s">
        <v>188</v>
      </c>
      <c r="B467" s="471" t="s">
        <v>189</v>
      </c>
      <c r="C467" s="472">
        <v>100.0612</v>
      </c>
      <c r="D467" s="472">
        <v>6.95</v>
      </c>
      <c r="E467" s="472" t="s">
        <v>758</v>
      </c>
      <c r="F467" s="472">
        <v>6.7918000000000003</v>
      </c>
      <c r="G467" s="472">
        <v>6.8277676601283002</v>
      </c>
      <c r="H467" s="473" t="s">
        <v>190</v>
      </c>
      <c r="I467" s="474">
        <v>3211395.84</v>
      </c>
      <c r="J467" s="474">
        <v>3000000</v>
      </c>
      <c r="K467" s="474">
        <v>3001836.9</v>
      </c>
      <c r="L467" s="384">
        <v>1</v>
      </c>
    </row>
    <row r="468" spans="1:12" s="382" customFormat="1" ht="15" x14ac:dyDescent="0.25">
      <c r="A468" s="383" t="s">
        <v>188</v>
      </c>
      <c r="B468" s="471" t="s">
        <v>189</v>
      </c>
      <c r="C468" s="472">
        <v>100.0635</v>
      </c>
      <c r="D468" s="472">
        <v>7.35</v>
      </c>
      <c r="E468" s="472" t="s">
        <v>759</v>
      </c>
      <c r="F468" s="472">
        <v>6.9</v>
      </c>
      <c r="G468" s="472">
        <v>7.0366678544179999</v>
      </c>
      <c r="H468" s="473" t="s">
        <v>190</v>
      </c>
      <c r="I468" s="474">
        <v>161178.13</v>
      </c>
      <c r="J468" s="474">
        <v>150000</v>
      </c>
      <c r="K468" s="474">
        <v>150095.21</v>
      </c>
      <c r="L468" s="384">
        <v>1</v>
      </c>
    </row>
    <row r="469" spans="1:12" s="382" customFormat="1" ht="15" x14ac:dyDescent="0.25">
      <c r="A469" s="383" t="s">
        <v>188</v>
      </c>
      <c r="B469" s="471" t="s">
        <v>189</v>
      </c>
      <c r="C469" s="472">
        <v>100.15479999999999</v>
      </c>
      <c r="D469" s="472">
        <v>7.4</v>
      </c>
      <c r="E469" s="472" t="s">
        <v>760</v>
      </c>
      <c r="F469" s="472">
        <v>6.65</v>
      </c>
      <c r="G469" s="472">
        <v>6.7914995637363997</v>
      </c>
      <c r="H469" s="473" t="s">
        <v>190</v>
      </c>
      <c r="I469" s="474">
        <v>257809.33</v>
      </c>
      <c r="J469" s="474">
        <v>240000</v>
      </c>
      <c r="K469" s="474">
        <v>240371.44</v>
      </c>
      <c r="L469" s="384">
        <v>1</v>
      </c>
    </row>
    <row r="470" spans="1:12" s="382" customFormat="1" ht="15" x14ac:dyDescent="0.25">
      <c r="A470" s="383" t="s">
        <v>188</v>
      </c>
      <c r="B470" s="471" t="s">
        <v>189</v>
      </c>
      <c r="C470" s="472">
        <v>100.1798</v>
      </c>
      <c r="D470" s="472">
        <v>6.45</v>
      </c>
      <c r="E470" s="472" t="s">
        <v>761</v>
      </c>
      <c r="F470" s="472">
        <v>4</v>
      </c>
      <c r="G470" s="472">
        <v>4.0748452028833997</v>
      </c>
      <c r="H470" s="473" t="s">
        <v>190</v>
      </c>
      <c r="I470" s="474">
        <v>2032250</v>
      </c>
      <c r="J470" s="474">
        <v>2000000</v>
      </c>
      <c r="K470" s="474">
        <v>2003596.48</v>
      </c>
      <c r="L470" s="384">
        <v>1</v>
      </c>
    </row>
    <row r="471" spans="1:12" s="382" customFormat="1" ht="15" x14ac:dyDescent="0.25">
      <c r="A471" s="383" t="s">
        <v>188</v>
      </c>
      <c r="B471" s="471" t="s">
        <v>189</v>
      </c>
      <c r="C471" s="472">
        <v>100.2133</v>
      </c>
      <c r="D471" s="472">
        <v>6.45</v>
      </c>
      <c r="E471" s="472" t="s">
        <v>325</v>
      </c>
      <c r="F471" s="472">
        <v>4</v>
      </c>
      <c r="G471" s="472">
        <v>4.0736938573080996</v>
      </c>
      <c r="H471" s="473" t="s">
        <v>190</v>
      </c>
      <c r="I471" s="474">
        <v>1016125</v>
      </c>
      <c r="J471" s="474">
        <v>1000000</v>
      </c>
      <c r="K471" s="474">
        <v>1002133.24</v>
      </c>
      <c r="L471" s="384">
        <v>1</v>
      </c>
    </row>
    <row r="472" spans="1:12" s="382" customFormat="1" ht="15" x14ac:dyDescent="0.25">
      <c r="A472" s="383" t="s">
        <v>188</v>
      </c>
      <c r="B472" s="471" t="s">
        <v>189</v>
      </c>
      <c r="C472" s="472">
        <v>100.2296</v>
      </c>
      <c r="D472" s="472">
        <v>7.35</v>
      </c>
      <c r="E472" s="472" t="s">
        <v>762</v>
      </c>
      <c r="F472" s="472">
        <v>6.5</v>
      </c>
      <c r="G472" s="472">
        <v>6.6236723685766998</v>
      </c>
      <c r="H472" s="473" t="s">
        <v>190</v>
      </c>
      <c r="I472" s="474">
        <v>107431.67</v>
      </c>
      <c r="J472" s="474">
        <v>100000</v>
      </c>
      <c r="K472" s="474">
        <v>100229.62</v>
      </c>
      <c r="L472" s="384">
        <v>1</v>
      </c>
    </row>
    <row r="473" spans="1:12" s="382" customFormat="1" ht="15" x14ac:dyDescent="0.25">
      <c r="A473" s="383" t="s">
        <v>188</v>
      </c>
      <c r="B473" s="471" t="s">
        <v>189</v>
      </c>
      <c r="C473" s="472">
        <v>100.9999</v>
      </c>
      <c r="D473" s="472">
        <v>7.75</v>
      </c>
      <c r="E473" s="472" t="s">
        <v>214</v>
      </c>
      <c r="F473" s="472">
        <v>3.5</v>
      </c>
      <c r="G473" s="472">
        <v>3.5462060549315999</v>
      </c>
      <c r="H473" s="473" t="s">
        <v>190</v>
      </c>
      <c r="I473" s="474">
        <v>3242833.32</v>
      </c>
      <c r="J473" s="474">
        <v>3000000</v>
      </c>
      <c r="K473" s="474">
        <v>3029996.34</v>
      </c>
      <c r="L473" s="384">
        <v>1</v>
      </c>
    </row>
    <row r="474" spans="1:12" s="382" customFormat="1" ht="15" x14ac:dyDescent="0.25">
      <c r="A474" s="383" t="s">
        <v>191</v>
      </c>
      <c r="B474" s="471" t="s">
        <v>189</v>
      </c>
      <c r="C474" s="472">
        <v>100.0153</v>
      </c>
      <c r="D474" s="472">
        <v>5.65</v>
      </c>
      <c r="E474" s="472" t="s">
        <v>763</v>
      </c>
      <c r="F474" s="472">
        <v>5.5</v>
      </c>
      <c r="G474" s="472">
        <v>5.6284698145837</v>
      </c>
      <c r="H474" s="473" t="s">
        <v>190</v>
      </c>
      <c r="I474" s="474">
        <v>203798.06</v>
      </c>
      <c r="J474" s="474">
        <v>200000</v>
      </c>
      <c r="K474" s="474">
        <v>200030.54</v>
      </c>
      <c r="L474" s="384">
        <v>1</v>
      </c>
    </row>
    <row r="475" spans="1:12" s="382" customFormat="1" ht="15" x14ac:dyDescent="0.25">
      <c r="A475" s="383" t="s">
        <v>191</v>
      </c>
      <c r="B475" s="471" t="s">
        <v>189</v>
      </c>
      <c r="C475" s="472">
        <v>100.01560000000001</v>
      </c>
      <c r="D475" s="472">
        <v>5.65</v>
      </c>
      <c r="E475" s="472" t="s">
        <v>507</v>
      </c>
      <c r="F475" s="472">
        <v>5.5</v>
      </c>
      <c r="G475" s="472">
        <v>5.6275928058201004</v>
      </c>
      <c r="H475" s="473" t="s">
        <v>190</v>
      </c>
      <c r="I475" s="474">
        <v>307207.81</v>
      </c>
      <c r="J475" s="474">
        <v>301343.33</v>
      </c>
      <c r="K475" s="474">
        <v>301390.49</v>
      </c>
      <c r="L475" s="384">
        <v>1</v>
      </c>
    </row>
    <row r="476" spans="1:12" s="382" customFormat="1" ht="15" x14ac:dyDescent="0.25">
      <c r="A476" s="383" t="s">
        <v>191</v>
      </c>
      <c r="B476" s="471" t="s">
        <v>189</v>
      </c>
      <c r="C476" s="472">
        <v>100.0587</v>
      </c>
      <c r="D476" s="472">
        <v>6.4</v>
      </c>
      <c r="E476" s="472" t="s">
        <v>397</v>
      </c>
      <c r="F476" s="472">
        <v>5.75</v>
      </c>
      <c r="G476" s="472">
        <v>5.8981919862390999</v>
      </c>
      <c r="H476" s="473" t="s">
        <v>190</v>
      </c>
      <c r="I476" s="474">
        <v>160015.10999999999</v>
      </c>
      <c r="J476" s="474">
        <v>155000</v>
      </c>
      <c r="K476" s="474">
        <v>155091.04999999999</v>
      </c>
      <c r="L476" s="384">
        <v>1</v>
      </c>
    </row>
    <row r="477" spans="1:12" s="382" customFormat="1" ht="15" x14ac:dyDescent="0.25">
      <c r="A477" s="383" t="s">
        <v>191</v>
      </c>
      <c r="B477" s="471" t="s">
        <v>189</v>
      </c>
      <c r="C477" s="472">
        <v>100.1497</v>
      </c>
      <c r="D477" s="472">
        <v>6.85</v>
      </c>
      <c r="E477" s="472" t="s">
        <v>533</v>
      </c>
      <c r="F477" s="472">
        <v>6.25</v>
      </c>
      <c r="G477" s="472">
        <v>6.3604263313763996</v>
      </c>
      <c r="H477" s="473" t="s">
        <v>190</v>
      </c>
      <c r="I477" s="474">
        <v>192501.26</v>
      </c>
      <c r="J477" s="474">
        <v>180000.01</v>
      </c>
      <c r="K477" s="474">
        <v>180269.49</v>
      </c>
      <c r="L477" s="384">
        <v>1</v>
      </c>
    </row>
    <row r="478" spans="1:12" s="382" customFormat="1" ht="15" x14ac:dyDescent="0.25">
      <c r="A478" s="383" t="s">
        <v>191</v>
      </c>
      <c r="B478" s="471" t="s">
        <v>189</v>
      </c>
      <c r="C478" s="472">
        <v>100.1524</v>
      </c>
      <c r="D478" s="472">
        <v>6.7</v>
      </c>
      <c r="E478" s="472" t="s">
        <v>764</v>
      </c>
      <c r="F478" s="472">
        <v>6.25</v>
      </c>
      <c r="G478" s="472">
        <v>6.3316509057671002</v>
      </c>
      <c r="H478" s="473" t="s">
        <v>190</v>
      </c>
      <c r="I478" s="474">
        <v>213474.44</v>
      </c>
      <c r="J478" s="474">
        <v>200000</v>
      </c>
      <c r="K478" s="474">
        <v>200304.8</v>
      </c>
      <c r="L478" s="384">
        <v>1</v>
      </c>
    </row>
    <row r="479" spans="1:12" s="382" customFormat="1" ht="15" x14ac:dyDescent="0.25">
      <c r="A479" s="383" t="s">
        <v>327</v>
      </c>
      <c r="B479" s="471" t="s">
        <v>189</v>
      </c>
      <c r="C479" s="472">
        <v>100</v>
      </c>
      <c r="D479" s="472">
        <v>2.7323</v>
      </c>
      <c r="E479" s="472" t="s">
        <v>432</v>
      </c>
      <c r="F479" s="472">
        <v>2.7322999999999</v>
      </c>
      <c r="G479" s="472">
        <v>2.7500224326742</v>
      </c>
      <c r="H479" s="473" t="s">
        <v>190</v>
      </c>
      <c r="I479" s="474">
        <v>5781764.0800000001</v>
      </c>
      <c r="J479" s="474">
        <v>5700000</v>
      </c>
      <c r="K479" s="474">
        <v>5700000</v>
      </c>
      <c r="L479" s="384">
        <v>1</v>
      </c>
    </row>
    <row r="480" spans="1:12" s="382" customFormat="1" ht="15" x14ac:dyDescent="0.25">
      <c r="A480" s="383" t="s">
        <v>327</v>
      </c>
      <c r="B480" s="471" t="s">
        <v>189</v>
      </c>
      <c r="C480" s="472">
        <v>100</v>
      </c>
      <c r="D480" s="472">
        <v>5.0999999999999996</v>
      </c>
      <c r="E480" s="472" t="s">
        <v>751</v>
      </c>
      <c r="F480" s="472">
        <v>5.0999999999999996</v>
      </c>
      <c r="G480" s="472">
        <v>5.1606217381843997</v>
      </c>
      <c r="H480" s="473" t="s">
        <v>190</v>
      </c>
      <c r="I480" s="474">
        <v>6163200</v>
      </c>
      <c r="J480" s="474">
        <v>6000000</v>
      </c>
      <c r="K480" s="474">
        <v>6000000</v>
      </c>
      <c r="L480" s="384">
        <v>1</v>
      </c>
    </row>
    <row r="481" spans="1:12" s="382" customFormat="1" ht="15" x14ac:dyDescent="0.25">
      <c r="A481" s="383" t="s">
        <v>327</v>
      </c>
      <c r="B481" s="471" t="s">
        <v>189</v>
      </c>
      <c r="C481" s="472">
        <v>100.1276</v>
      </c>
      <c r="D481" s="472">
        <v>5.6</v>
      </c>
      <c r="E481" s="472" t="s">
        <v>248</v>
      </c>
      <c r="F481" s="472">
        <v>5.0999999999999996</v>
      </c>
      <c r="G481" s="472">
        <v>5.1957553316096998</v>
      </c>
      <c r="H481" s="473" t="s">
        <v>190</v>
      </c>
      <c r="I481" s="474">
        <v>1018977.76</v>
      </c>
      <c r="J481" s="474">
        <v>1000000</v>
      </c>
      <c r="K481" s="474">
        <v>1001276.24</v>
      </c>
      <c r="L481" s="384">
        <v>1</v>
      </c>
    </row>
    <row r="482" spans="1:12" s="382" customFormat="1" ht="15" x14ac:dyDescent="0.25">
      <c r="A482" s="383" t="s">
        <v>327</v>
      </c>
      <c r="B482" s="471" t="s">
        <v>189</v>
      </c>
      <c r="C482" s="472">
        <v>100.14449999999999</v>
      </c>
      <c r="D482" s="472">
        <v>5.6</v>
      </c>
      <c r="E482" s="472" t="s">
        <v>765</v>
      </c>
      <c r="F482" s="472">
        <v>5.0999999999999996</v>
      </c>
      <c r="G482" s="472">
        <v>5.1916548256701001</v>
      </c>
      <c r="H482" s="473" t="s">
        <v>190</v>
      </c>
      <c r="I482" s="474">
        <v>1018977.76</v>
      </c>
      <c r="J482" s="474">
        <v>1000000</v>
      </c>
      <c r="K482" s="474">
        <v>1001444.56</v>
      </c>
      <c r="L482" s="384">
        <v>1</v>
      </c>
    </row>
    <row r="483" spans="1:12" s="382" customFormat="1" ht="15" x14ac:dyDescent="0.25">
      <c r="A483" s="383" t="s">
        <v>766</v>
      </c>
      <c r="B483" s="471" t="s">
        <v>189</v>
      </c>
      <c r="C483" s="472">
        <v>100</v>
      </c>
      <c r="D483" s="472">
        <v>6.5</v>
      </c>
      <c r="E483" s="472" t="s">
        <v>199</v>
      </c>
      <c r="F483" s="472">
        <v>6.5</v>
      </c>
      <c r="G483" s="472">
        <v>6.6050256540478003</v>
      </c>
      <c r="H483" s="473" t="s">
        <v>190</v>
      </c>
      <c r="I483" s="474">
        <v>41307.22</v>
      </c>
      <c r="J483" s="474">
        <v>40000</v>
      </c>
      <c r="K483" s="474">
        <v>40000</v>
      </c>
      <c r="L483" s="384">
        <v>2</v>
      </c>
    </row>
    <row r="484" spans="1:12" s="382" customFormat="1" ht="15" x14ac:dyDescent="0.25">
      <c r="A484" s="383" t="s">
        <v>766</v>
      </c>
      <c r="B484" s="471" t="s">
        <v>189</v>
      </c>
      <c r="C484" s="472">
        <v>100</v>
      </c>
      <c r="D484" s="472">
        <v>8</v>
      </c>
      <c r="E484" s="472" t="s">
        <v>210</v>
      </c>
      <c r="F484" s="472">
        <v>8</v>
      </c>
      <c r="G484" s="472">
        <v>7.9991340329035996</v>
      </c>
      <c r="H484" s="473" t="s">
        <v>190</v>
      </c>
      <c r="I484" s="474">
        <v>54011.11</v>
      </c>
      <c r="J484" s="474">
        <v>50000</v>
      </c>
      <c r="K484" s="474">
        <v>50000</v>
      </c>
      <c r="L484" s="384">
        <v>1</v>
      </c>
    </row>
    <row r="485" spans="1:12" s="382" customFormat="1" ht="15" x14ac:dyDescent="0.25">
      <c r="A485" s="383" t="s">
        <v>767</v>
      </c>
      <c r="B485" s="471" t="s">
        <v>189</v>
      </c>
      <c r="C485" s="472">
        <v>100</v>
      </c>
      <c r="D485" s="472">
        <v>4</v>
      </c>
      <c r="E485" s="472" t="s">
        <v>201</v>
      </c>
      <c r="F485" s="472">
        <v>4</v>
      </c>
      <c r="G485" s="472">
        <v>4.0601728206137002</v>
      </c>
      <c r="H485" s="473" t="s">
        <v>190</v>
      </c>
      <c r="I485" s="474">
        <v>32323.56</v>
      </c>
      <c r="J485" s="474">
        <v>32000</v>
      </c>
      <c r="K485" s="474">
        <v>32000</v>
      </c>
      <c r="L485" s="384">
        <v>1</v>
      </c>
    </row>
    <row r="486" spans="1:12" s="382" customFormat="1" ht="15" x14ac:dyDescent="0.25">
      <c r="A486" s="383" t="s">
        <v>329</v>
      </c>
      <c r="B486" s="471" t="s">
        <v>189</v>
      </c>
      <c r="C486" s="472">
        <v>100</v>
      </c>
      <c r="D486" s="472">
        <v>6</v>
      </c>
      <c r="E486" s="472" t="s">
        <v>199</v>
      </c>
      <c r="F486" s="472">
        <v>6</v>
      </c>
      <c r="G486" s="472">
        <v>6.0894901304755997</v>
      </c>
      <c r="H486" s="473" t="s">
        <v>190</v>
      </c>
      <c r="I486" s="474">
        <v>892124.33</v>
      </c>
      <c r="J486" s="474">
        <v>866000</v>
      </c>
      <c r="K486" s="474">
        <v>866000</v>
      </c>
      <c r="L486" s="384">
        <v>1</v>
      </c>
    </row>
    <row r="487" spans="1:12" s="382" customFormat="1" ht="15" x14ac:dyDescent="0.25">
      <c r="A487" s="383" t="s">
        <v>253</v>
      </c>
      <c r="B487" s="471" t="s">
        <v>189</v>
      </c>
      <c r="C487" s="472">
        <v>100</v>
      </c>
      <c r="D487" s="472">
        <v>5</v>
      </c>
      <c r="E487" s="472" t="s">
        <v>201</v>
      </c>
      <c r="F487" s="472">
        <v>5</v>
      </c>
      <c r="G487" s="472">
        <v>5.0941748107559004</v>
      </c>
      <c r="H487" s="473" t="s">
        <v>190</v>
      </c>
      <c r="I487" s="474">
        <v>30379.17</v>
      </c>
      <c r="J487" s="474">
        <v>30000</v>
      </c>
      <c r="K487" s="474">
        <v>30000</v>
      </c>
      <c r="L487" s="384">
        <v>1</v>
      </c>
    </row>
    <row r="488" spans="1:12" s="382" customFormat="1" ht="15" x14ac:dyDescent="0.25">
      <c r="A488" s="383" t="s">
        <v>253</v>
      </c>
      <c r="B488" s="471" t="s">
        <v>189</v>
      </c>
      <c r="C488" s="472">
        <v>100</v>
      </c>
      <c r="D488" s="472">
        <v>6.5</v>
      </c>
      <c r="E488" s="472" t="s">
        <v>199</v>
      </c>
      <c r="F488" s="472">
        <v>6.5</v>
      </c>
      <c r="G488" s="472">
        <v>6.6050256540478003</v>
      </c>
      <c r="H488" s="473" t="s">
        <v>190</v>
      </c>
      <c r="I488" s="474">
        <v>681569.17</v>
      </c>
      <c r="J488" s="474">
        <v>660000</v>
      </c>
      <c r="K488" s="474">
        <v>660000</v>
      </c>
      <c r="L488" s="384">
        <v>3</v>
      </c>
    </row>
    <row r="489" spans="1:12" s="382" customFormat="1" ht="15" x14ac:dyDescent="0.25">
      <c r="A489" s="383" t="s">
        <v>253</v>
      </c>
      <c r="B489" s="471" t="s">
        <v>189</v>
      </c>
      <c r="C489" s="472">
        <v>100</v>
      </c>
      <c r="D489" s="472">
        <v>7.4</v>
      </c>
      <c r="E489" s="472" t="s">
        <v>210</v>
      </c>
      <c r="F489" s="472">
        <v>7.4</v>
      </c>
      <c r="G489" s="472">
        <v>7.3992576379072998</v>
      </c>
      <c r="H489" s="473" t="s">
        <v>190</v>
      </c>
      <c r="I489" s="474">
        <v>53710.28</v>
      </c>
      <c r="J489" s="474">
        <v>50000</v>
      </c>
      <c r="K489" s="474">
        <v>50000</v>
      </c>
      <c r="L489" s="384">
        <v>1</v>
      </c>
    </row>
    <row r="490" spans="1:12" s="382" customFormat="1" ht="15.6" x14ac:dyDescent="0.3">
      <c r="A490" s="385" t="s">
        <v>195</v>
      </c>
      <c r="B490" s="475" t="s">
        <v>195</v>
      </c>
      <c r="C490" s="476" t="s">
        <v>195</v>
      </c>
      <c r="D490" s="476" t="s">
        <v>195</v>
      </c>
      <c r="E490" s="476" t="s">
        <v>195</v>
      </c>
      <c r="F490" s="476" t="s">
        <v>195</v>
      </c>
      <c r="G490" s="476" t="s">
        <v>195</v>
      </c>
      <c r="H490" s="477" t="s">
        <v>195</v>
      </c>
      <c r="I490" s="478">
        <v>70924923.329999998</v>
      </c>
      <c r="J490" s="478">
        <v>69394343.340000004</v>
      </c>
      <c r="K490" s="478">
        <v>69436433.299999997</v>
      </c>
      <c r="L490" s="386">
        <v>48</v>
      </c>
    </row>
    <row r="491" spans="1:12" s="382" customFormat="1" ht="15.6" x14ac:dyDescent="0.3">
      <c r="A491" s="385" t="s">
        <v>126</v>
      </c>
      <c r="B491" s="475"/>
      <c r="C491" s="476"/>
      <c r="D491" s="476"/>
      <c r="E491" s="476"/>
      <c r="F491" s="476"/>
      <c r="G491" s="476"/>
      <c r="H491" s="477"/>
      <c r="I491" s="478"/>
      <c r="J491" s="478"/>
      <c r="K491" s="478"/>
      <c r="L491" s="386"/>
    </row>
    <row r="492" spans="1:12" s="382" customFormat="1" ht="15" x14ac:dyDescent="0.25">
      <c r="A492" s="383" t="s">
        <v>209</v>
      </c>
      <c r="B492" s="471" t="s">
        <v>189</v>
      </c>
      <c r="C492" s="472">
        <v>100</v>
      </c>
      <c r="D492" s="472">
        <v>2.7317</v>
      </c>
      <c r="E492" s="472" t="s">
        <v>459</v>
      </c>
      <c r="F492" s="472">
        <v>2.7317</v>
      </c>
      <c r="G492" s="472">
        <v>2.7499372187536002</v>
      </c>
      <c r="H492" s="473" t="s">
        <v>190</v>
      </c>
      <c r="I492" s="474">
        <v>10139620.220000001</v>
      </c>
      <c r="J492" s="474">
        <v>10000000</v>
      </c>
      <c r="K492" s="474">
        <v>10000000</v>
      </c>
      <c r="L492" s="384">
        <v>1</v>
      </c>
    </row>
    <row r="493" spans="1:12" s="382" customFormat="1" ht="15" x14ac:dyDescent="0.25">
      <c r="A493" s="383" t="s">
        <v>209</v>
      </c>
      <c r="B493" s="471" t="s">
        <v>189</v>
      </c>
      <c r="C493" s="472">
        <v>100</v>
      </c>
      <c r="D493" s="472">
        <v>4.25</v>
      </c>
      <c r="E493" s="472" t="s">
        <v>768</v>
      </c>
      <c r="F493" s="472">
        <v>4.25</v>
      </c>
      <c r="G493" s="472">
        <v>4.1598227860526</v>
      </c>
      <c r="H493" s="473" t="s">
        <v>190</v>
      </c>
      <c r="I493" s="474">
        <v>65206.25</v>
      </c>
      <c r="J493" s="474">
        <v>60000</v>
      </c>
      <c r="K493" s="474">
        <v>60000</v>
      </c>
      <c r="L493" s="384">
        <v>1</v>
      </c>
    </row>
    <row r="494" spans="1:12" s="382" customFormat="1" ht="15" x14ac:dyDescent="0.25">
      <c r="A494" s="383" t="s">
        <v>209</v>
      </c>
      <c r="B494" s="471" t="s">
        <v>189</v>
      </c>
      <c r="C494" s="472">
        <v>100</v>
      </c>
      <c r="D494" s="472">
        <v>5</v>
      </c>
      <c r="E494" s="472" t="s">
        <v>243</v>
      </c>
      <c r="F494" s="472">
        <v>5</v>
      </c>
      <c r="G494" s="472">
        <v>4.9989755501306004</v>
      </c>
      <c r="H494" s="473" t="s">
        <v>190</v>
      </c>
      <c r="I494" s="474">
        <v>2100833.34</v>
      </c>
      <c r="J494" s="474">
        <v>2000000</v>
      </c>
      <c r="K494" s="474">
        <v>2000000</v>
      </c>
      <c r="L494" s="384">
        <v>2</v>
      </c>
    </row>
    <row r="495" spans="1:12" s="382" customFormat="1" ht="15" x14ac:dyDescent="0.25">
      <c r="A495" s="383" t="s">
        <v>211</v>
      </c>
      <c r="B495" s="471" t="s">
        <v>189</v>
      </c>
      <c r="C495" s="472">
        <v>100</v>
      </c>
      <c r="D495" s="472">
        <v>2.4771999999999998</v>
      </c>
      <c r="E495" s="472" t="s">
        <v>396</v>
      </c>
      <c r="F495" s="472">
        <v>2.4771999999999998</v>
      </c>
      <c r="G495" s="472">
        <v>2.5000472088543</v>
      </c>
      <c r="H495" s="473" t="s">
        <v>190</v>
      </c>
      <c r="I495" s="474">
        <v>2515998.58</v>
      </c>
      <c r="J495" s="474">
        <v>2500000</v>
      </c>
      <c r="K495" s="474">
        <v>2500000</v>
      </c>
      <c r="L495" s="384">
        <v>1</v>
      </c>
    </row>
    <row r="496" spans="1:12" s="382" customFormat="1" ht="15" x14ac:dyDescent="0.25">
      <c r="A496" s="383" t="s">
        <v>211</v>
      </c>
      <c r="B496" s="471" t="s">
        <v>189</v>
      </c>
      <c r="C496" s="472">
        <v>100</v>
      </c>
      <c r="D496" s="472">
        <v>2.7315999999999998</v>
      </c>
      <c r="E496" s="472" t="s">
        <v>202</v>
      </c>
      <c r="F496" s="472">
        <v>2.7315999999999998</v>
      </c>
      <c r="G496" s="472">
        <v>2.750044968938</v>
      </c>
      <c r="H496" s="473" t="s">
        <v>190</v>
      </c>
      <c r="I496" s="474">
        <v>5069048.78</v>
      </c>
      <c r="J496" s="474">
        <v>5000000</v>
      </c>
      <c r="K496" s="474">
        <v>5000000</v>
      </c>
      <c r="L496" s="384">
        <v>1</v>
      </c>
    </row>
    <row r="497" spans="1:12" s="382" customFormat="1" ht="15" x14ac:dyDescent="0.25">
      <c r="A497" s="383" t="s">
        <v>211</v>
      </c>
      <c r="B497" s="471" t="s">
        <v>189</v>
      </c>
      <c r="C497" s="472">
        <v>100</v>
      </c>
      <c r="D497" s="472">
        <v>3.1</v>
      </c>
      <c r="E497" s="472" t="s">
        <v>206</v>
      </c>
      <c r="F497" s="472">
        <v>3.1</v>
      </c>
      <c r="G497" s="472">
        <v>3.1442901422320002</v>
      </c>
      <c r="H497" s="473" t="s">
        <v>190</v>
      </c>
      <c r="I497" s="474">
        <v>8021355.5599999996</v>
      </c>
      <c r="J497" s="474">
        <v>8000000</v>
      </c>
      <c r="K497" s="474">
        <v>8000000</v>
      </c>
      <c r="L497" s="384">
        <v>1</v>
      </c>
    </row>
    <row r="498" spans="1:12" s="382" customFormat="1" ht="15" x14ac:dyDescent="0.25">
      <c r="A498" s="383" t="s">
        <v>211</v>
      </c>
      <c r="B498" s="471" t="s">
        <v>189</v>
      </c>
      <c r="C498" s="472">
        <v>100</v>
      </c>
      <c r="D498" s="472">
        <v>4.45</v>
      </c>
      <c r="E498" s="472" t="s">
        <v>199</v>
      </c>
      <c r="F498" s="472">
        <v>4.45</v>
      </c>
      <c r="G498" s="472">
        <v>4.4992271810000002</v>
      </c>
      <c r="H498" s="473" t="s">
        <v>190</v>
      </c>
      <c r="I498" s="474">
        <v>2044747.22</v>
      </c>
      <c r="J498" s="474">
        <v>2000000</v>
      </c>
      <c r="K498" s="474">
        <v>2000000</v>
      </c>
      <c r="L498" s="384">
        <v>1</v>
      </c>
    </row>
    <row r="499" spans="1:12" s="382" customFormat="1" ht="15" x14ac:dyDescent="0.25">
      <c r="A499" s="383" t="s">
        <v>211</v>
      </c>
      <c r="B499" s="471" t="s">
        <v>189</v>
      </c>
      <c r="C499" s="472">
        <v>100</v>
      </c>
      <c r="D499" s="472">
        <v>4.45</v>
      </c>
      <c r="E499" s="472" t="s">
        <v>275</v>
      </c>
      <c r="F499" s="472">
        <v>4.45</v>
      </c>
      <c r="G499" s="472">
        <v>4.4981113630000999</v>
      </c>
      <c r="H499" s="473" t="s">
        <v>190</v>
      </c>
      <c r="I499" s="474">
        <v>8182944.4400000004</v>
      </c>
      <c r="J499" s="474">
        <v>8000000</v>
      </c>
      <c r="K499" s="474">
        <v>8000000</v>
      </c>
      <c r="L499" s="384">
        <v>4</v>
      </c>
    </row>
    <row r="500" spans="1:12" s="382" customFormat="1" ht="15" x14ac:dyDescent="0.25">
      <c r="A500" s="383" t="s">
        <v>211</v>
      </c>
      <c r="B500" s="471" t="s">
        <v>189</v>
      </c>
      <c r="C500" s="472">
        <v>100</v>
      </c>
      <c r="D500" s="472">
        <v>5</v>
      </c>
      <c r="E500" s="472" t="s">
        <v>210</v>
      </c>
      <c r="F500" s="472">
        <v>5</v>
      </c>
      <c r="G500" s="472">
        <v>4.9996584551358998</v>
      </c>
      <c r="H500" s="473" t="s">
        <v>190</v>
      </c>
      <c r="I500" s="474">
        <v>1050138.8899999999</v>
      </c>
      <c r="J500" s="474">
        <v>1000000</v>
      </c>
      <c r="K500" s="474">
        <v>1000000</v>
      </c>
      <c r="L500" s="384">
        <v>1</v>
      </c>
    </row>
    <row r="501" spans="1:12" s="382" customFormat="1" ht="15.6" x14ac:dyDescent="0.3">
      <c r="A501" s="385" t="s">
        <v>195</v>
      </c>
      <c r="B501" s="475" t="s">
        <v>195</v>
      </c>
      <c r="C501" s="476" t="s">
        <v>195</v>
      </c>
      <c r="D501" s="476" t="s">
        <v>195</v>
      </c>
      <c r="E501" s="476" t="s">
        <v>195</v>
      </c>
      <c r="F501" s="476" t="s">
        <v>195</v>
      </c>
      <c r="G501" s="476" t="s">
        <v>195</v>
      </c>
      <c r="H501" s="477" t="s">
        <v>195</v>
      </c>
      <c r="I501" s="478">
        <v>39189893.280000001</v>
      </c>
      <c r="J501" s="478">
        <v>38560000</v>
      </c>
      <c r="K501" s="478">
        <v>38560000</v>
      </c>
      <c r="L501" s="386">
        <v>13</v>
      </c>
    </row>
    <row r="502" spans="1:12" s="382" customFormat="1" ht="15.6" x14ac:dyDescent="0.3">
      <c r="A502" s="385" t="s">
        <v>127</v>
      </c>
      <c r="B502" s="475"/>
      <c r="C502" s="476"/>
      <c r="D502" s="476"/>
      <c r="E502" s="476"/>
      <c r="F502" s="476"/>
      <c r="G502" s="476"/>
      <c r="H502" s="477"/>
      <c r="I502" s="478"/>
      <c r="J502" s="478"/>
      <c r="K502" s="478"/>
      <c r="L502" s="386"/>
    </row>
    <row r="503" spans="1:12" s="382" customFormat="1" ht="15" x14ac:dyDescent="0.25">
      <c r="A503" s="383" t="s">
        <v>196</v>
      </c>
      <c r="B503" s="471" t="s">
        <v>189</v>
      </c>
      <c r="C503" s="472">
        <v>95.450199999999995</v>
      </c>
      <c r="D503" s="472"/>
      <c r="E503" s="472" t="s">
        <v>192</v>
      </c>
      <c r="F503" s="472">
        <v>4.78</v>
      </c>
      <c r="G503" s="472">
        <v>4.7803124270710997</v>
      </c>
      <c r="H503" s="473" t="s">
        <v>190</v>
      </c>
      <c r="I503" s="474">
        <v>7500000</v>
      </c>
      <c r="J503" s="474">
        <v>7500000</v>
      </c>
      <c r="K503" s="474">
        <v>7158761.71</v>
      </c>
      <c r="L503" s="384">
        <v>1</v>
      </c>
    </row>
    <row r="504" spans="1:12" s="382" customFormat="1" ht="15" x14ac:dyDescent="0.25">
      <c r="A504" s="383" t="s">
        <v>196</v>
      </c>
      <c r="B504" s="471" t="s">
        <v>189</v>
      </c>
      <c r="C504" s="472">
        <v>95.462299999999999</v>
      </c>
      <c r="D504" s="472"/>
      <c r="E504" s="472" t="s">
        <v>212</v>
      </c>
      <c r="F504" s="472">
        <v>4.78</v>
      </c>
      <c r="G504" s="472">
        <v>4.7806249080783996</v>
      </c>
      <c r="H504" s="473" t="s">
        <v>190</v>
      </c>
      <c r="I504" s="474">
        <v>5000000</v>
      </c>
      <c r="J504" s="474">
        <v>5000000</v>
      </c>
      <c r="K504" s="474">
        <v>4773112.74</v>
      </c>
      <c r="L504" s="384">
        <v>1</v>
      </c>
    </row>
    <row r="505" spans="1:12" s="382" customFormat="1" ht="15" x14ac:dyDescent="0.25">
      <c r="A505" s="383" t="s">
        <v>196</v>
      </c>
      <c r="B505" s="471" t="s">
        <v>189</v>
      </c>
      <c r="C505" s="472">
        <v>95.483400000000003</v>
      </c>
      <c r="D505" s="472"/>
      <c r="E505" s="472" t="s">
        <v>213</v>
      </c>
      <c r="F505" s="472">
        <v>4.7699999999999996</v>
      </c>
      <c r="G505" s="472">
        <v>4.7709335544535003</v>
      </c>
      <c r="H505" s="473" t="s">
        <v>190</v>
      </c>
      <c r="I505" s="474">
        <v>1200000</v>
      </c>
      <c r="J505" s="474">
        <v>1200000</v>
      </c>
      <c r="K505" s="474">
        <v>1145800.76</v>
      </c>
      <c r="L505" s="384">
        <v>2</v>
      </c>
    </row>
    <row r="506" spans="1:12" s="382" customFormat="1" ht="15" x14ac:dyDescent="0.25">
      <c r="A506" s="383" t="s">
        <v>196</v>
      </c>
      <c r="B506" s="471" t="s">
        <v>189</v>
      </c>
      <c r="C506" s="472">
        <v>95.486500000000007</v>
      </c>
      <c r="D506" s="472"/>
      <c r="E506" s="472" t="s">
        <v>232</v>
      </c>
      <c r="F506" s="472">
        <v>4.78</v>
      </c>
      <c r="G506" s="472">
        <v>4.7812500319635998</v>
      </c>
      <c r="H506" s="473" t="s">
        <v>190</v>
      </c>
      <c r="I506" s="474">
        <v>12000000</v>
      </c>
      <c r="J506" s="474">
        <v>12000000</v>
      </c>
      <c r="K506" s="474">
        <v>11458375.33</v>
      </c>
      <c r="L506" s="384">
        <v>1</v>
      </c>
    </row>
    <row r="507" spans="1:12" s="382" customFormat="1" ht="15" x14ac:dyDescent="0.25">
      <c r="A507" s="383" t="s">
        <v>196</v>
      </c>
      <c r="B507" s="471" t="s">
        <v>189</v>
      </c>
      <c r="C507" s="472">
        <v>97.991600000000005</v>
      </c>
      <c r="D507" s="472"/>
      <c r="E507" s="472" t="s">
        <v>459</v>
      </c>
      <c r="F507" s="472">
        <v>4.01</v>
      </c>
      <c r="G507" s="472">
        <v>4.0492952974107004</v>
      </c>
      <c r="H507" s="473" t="s">
        <v>190</v>
      </c>
      <c r="I507" s="474">
        <v>510000</v>
      </c>
      <c r="J507" s="474">
        <v>510000</v>
      </c>
      <c r="K507" s="474">
        <v>499757.2</v>
      </c>
      <c r="L507" s="384">
        <v>1</v>
      </c>
    </row>
    <row r="508" spans="1:12" s="382" customFormat="1" ht="15" x14ac:dyDescent="0.25">
      <c r="A508" s="383" t="s">
        <v>196</v>
      </c>
      <c r="B508" s="471" t="s">
        <v>189</v>
      </c>
      <c r="C508" s="472">
        <v>99.137900000000002</v>
      </c>
      <c r="D508" s="472"/>
      <c r="E508" s="472" t="s">
        <v>201</v>
      </c>
      <c r="F508" s="472">
        <v>3.44</v>
      </c>
      <c r="G508" s="472">
        <v>3.4844628290165001</v>
      </c>
      <c r="H508" s="473" t="s">
        <v>190</v>
      </c>
      <c r="I508" s="474">
        <v>6360000</v>
      </c>
      <c r="J508" s="474">
        <v>6360000</v>
      </c>
      <c r="K508" s="474">
        <v>6305173.0300000003</v>
      </c>
      <c r="L508" s="384">
        <v>4</v>
      </c>
    </row>
    <row r="509" spans="1:12" s="382" customFormat="1" ht="15" x14ac:dyDescent="0.25">
      <c r="A509" s="383" t="s">
        <v>196</v>
      </c>
      <c r="B509" s="471" t="s">
        <v>189</v>
      </c>
      <c r="C509" s="472">
        <v>99.147300000000001</v>
      </c>
      <c r="D509" s="472"/>
      <c r="E509" s="472" t="s">
        <v>214</v>
      </c>
      <c r="F509" s="472">
        <v>3.44</v>
      </c>
      <c r="G509" s="472">
        <v>3.4846309694081001</v>
      </c>
      <c r="H509" s="473" t="s">
        <v>190</v>
      </c>
      <c r="I509" s="474">
        <v>2400000</v>
      </c>
      <c r="J509" s="474">
        <v>2400000</v>
      </c>
      <c r="K509" s="474">
        <v>2379535.9900000002</v>
      </c>
      <c r="L509" s="384">
        <v>1</v>
      </c>
    </row>
    <row r="510" spans="1:12" s="382" customFormat="1" ht="15" x14ac:dyDescent="0.25">
      <c r="A510" s="383" t="s">
        <v>196</v>
      </c>
      <c r="B510" s="471" t="s">
        <v>189</v>
      </c>
      <c r="C510" s="472">
        <v>99.201300000000003</v>
      </c>
      <c r="D510" s="472"/>
      <c r="E510" s="472" t="s">
        <v>452</v>
      </c>
      <c r="F510" s="472">
        <v>3.41</v>
      </c>
      <c r="G510" s="472">
        <v>3.4546799808461999</v>
      </c>
      <c r="H510" s="473" t="s">
        <v>190</v>
      </c>
      <c r="I510" s="474">
        <v>52000</v>
      </c>
      <c r="J510" s="474">
        <v>52000</v>
      </c>
      <c r="K510" s="474">
        <v>51584.67</v>
      </c>
      <c r="L510" s="384">
        <v>1</v>
      </c>
    </row>
    <row r="511" spans="1:12" s="382" customFormat="1" ht="15" x14ac:dyDescent="0.25">
      <c r="A511" s="383" t="s">
        <v>196</v>
      </c>
      <c r="B511" s="471" t="s">
        <v>189</v>
      </c>
      <c r="C511" s="472">
        <v>99.212900000000005</v>
      </c>
      <c r="D511" s="472"/>
      <c r="E511" s="472" t="s">
        <v>362</v>
      </c>
      <c r="F511" s="472">
        <v>3.4</v>
      </c>
      <c r="G511" s="472">
        <v>3.4445818661402998</v>
      </c>
      <c r="H511" s="473" t="s">
        <v>190</v>
      </c>
      <c r="I511" s="474">
        <v>2300000</v>
      </c>
      <c r="J511" s="474">
        <v>2300000</v>
      </c>
      <c r="K511" s="474">
        <v>2281896.9500000002</v>
      </c>
      <c r="L511" s="384">
        <v>1</v>
      </c>
    </row>
    <row r="512" spans="1:12" s="382" customFormat="1" ht="15" x14ac:dyDescent="0.25">
      <c r="A512" s="383" t="s">
        <v>196</v>
      </c>
      <c r="B512" s="471" t="s">
        <v>189</v>
      </c>
      <c r="C512" s="472">
        <v>99.258899999999997</v>
      </c>
      <c r="D512" s="472"/>
      <c r="E512" s="472" t="s">
        <v>754</v>
      </c>
      <c r="F512" s="472">
        <v>2.8</v>
      </c>
      <c r="G512" s="472">
        <v>2.8288720495958</v>
      </c>
      <c r="H512" s="473" t="s">
        <v>190</v>
      </c>
      <c r="I512" s="474">
        <v>150000</v>
      </c>
      <c r="J512" s="474">
        <v>150000</v>
      </c>
      <c r="K512" s="474">
        <v>148888.29999999999</v>
      </c>
      <c r="L512" s="384">
        <v>1</v>
      </c>
    </row>
    <row r="513" spans="1:12" s="382" customFormat="1" ht="15" x14ac:dyDescent="0.25">
      <c r="A513" s="383" t="s">
        <v>196</v>
      </c>
      <c r="B513" s="471" t="s">
        <v>189</v>
      </c>
      <c r="C513" s="472">
        <v>99.758099999999999</v>
      </c>
      <c r="D513" s="472"/>
      <c r="E513" s="472" t="s">
        <v>208</v>
      </c>
      <c r="F513" s="472">
        <v>2.91</v>
      </c>
      <c r="G513" s="472">
        <v>2.9491275748008001</v>
      </c>
      <c r="H513" s="473" t="s">
        <v>190</v>
      </c>
      <c r="I513" s="474">
        <v>5000000</v>
      </c>
      <c r="J513" s="474">
        <v>5000000</v>
      </c>
      <c r="K513" s="474">
        <v>4987904.33</v>
      </c>
      <c r="L513" s="384">
        <v>1</v>
      </c>
    </row>
    <row r="514" spans="1:12" s="382" customFormat="1" ht="15.6" x14ac:dyDescent="0.3">
      <c r="A514" s="385" t="s">
        <v>195</v>
      </c>
      <c r="B514" s="475" t="s">
        <v>195</v>
      </c>
      <c r="C514" s="476" t="s">
        <v>195</v>
      </c>
      <c r="D514" s="476" t="s">
        <v>195</v>
      </c>
      <c r="E514" s="476" t="s">
        <v>195</v>
      </c>
      <c r="F514" s="476" t="s">
        <v>195</v>
      </c>
      <c r="G514" s="476" t="s">
        <v>195</v>
      </c>
      <c r="H514" s="477" t="s">
        <v>195</v>
      </c>
      <c r="I514" s="478">
        <v>42472000</v>
      </c>
      <c r="J514" s="478">
        <v>42472000</v>
      </c>
      <c r="K514" s="478">
        <v>41190791.009999998</v>
      </c>
      <c r="L514" s="386">
        <v>15</v>
      </c>
    </row>
    <row r="515" spans="1:12" s="382" customFormat="1" ht="15.6" x14ac:dyDescent="0.3">
      <c r="A515" s="385" t="s">
        <v>769</v>
      </c>
      <c r="B515" s="475"/>
      <c r="C515" s="476"/>
      <c r="D515" s="476"/>
      <c r="E515" s="476"/>
      <c r="F515" s="476"/>
      <c r="G515" s="476"/>
      <c r="H515" s="477"/>
      <c r="I515" s="478"/>
      <c r="J515" s="478"/>
      <c r="K515" s="478"/>
      <c r="L515" s="386"/>
    </row>
    <row r="516" spans="1:12" s="382" customFormat="1" ht="15" x14ac:dyDescent="0.25">
      <c r="A516" s="383" t="s">
        <v>770</v>
      </c>
      <c r="B516" s="471" t="s">
        <v>189</v>
      </c>
      <c r="C516" s="472">
        <v>100</v>
      </c>
      <c r="D516" s="472">
        <v>6.3</v>
      </c>
      <c r="E516" s="472" t="s">
        <v>430</v>
      </c>
      <c r="F516" s="472"/>
      <c r="G516" s="472">
        <v>6.4852838569257996</v>
      </c>
      <c r="H516" s="473" t="s">
        <v>197</v>
      </c>
      <c r="I516" s="474">
        <v>26000</v>
      </c>
      <c r="J516" s="474">
        <v>26000</v>
      </c>
      <c r="K516" s="474">
        <v>26000</v>
      </c>
      <c r="L516" s="384">
        <v>1</v>
      </c>
    </row>
    <row r="517" spans="1:12" s="382" customFormat="1" ht="15.6" x14ac:dyDescent="0.3">
      <c r="A517" s="385" t="s">
        <v>195</v>
      </c>
      <c r="B517" s="475" t="s">
        <v>195</v>
      </c>
      <c r="C517" s="476" t="s">
        <v>195</v>
      </c>
      <c r="D517" s="476" t="s">
        <v>195</v>
      </c>
      <c r="E517" s="476" t="s">
        <v>195</v>
      </c>
      <c r="F517" s="476" t="s">
        <v>195</v>
      </c>
      <c r="G517" s="476" t="s">
        <v>195</v>
      </c>
      <c r="H517" s="477" t="s">
        <v>195</v>
      </c>
      <c r="I517" s="478">
        <v>26000</v>
      </c>
      <c r="J517" s="478">
        <v>26000</v>
      </c>
      <c r="K517" s="478">
        <v>26000</v>
      </c>
      <c r="L517" s="386">
        <v>1</v>
      </c>
    </row>
    <row r="518" spans="1:12" s="382" customFormat="1" ht="15.6" x14ac:dyDescent="0.3">
      <c r="A518" s="385" t="s">
        <v>128</v>
      </c>
      <c r="B518" s="475"/>
      <c r="C518" s="476"/>
      <c r="D518" s="476"/>
      <c r="E518" s="476"/>
      <c r="F518" s="476"/>
      <c r="G518" s="476"/>
      <c r="H518" s="477"/>
      <c r="I518" s="478"/>
      <c r="J518" s="478"/>
      <c r="K518" s="478"/>
      <c r="L518" s="386"/>
    </row>
    <row r="519" spans="1:12" s="382" customFormat="1" ht="15" x14ac:dyDescent="0.25">
      <c r="A519" s="383" t="s">
        <v>215</v>
      </c>
      <c r="B519" s="471" t="s">
        <v>189</v>
      </c>
      <c r="C519" s="472">
        <v>100</v>
      </c>
      <c r="D519" s="472">
        <v>1.9822</v>
      </c>
      <c r="E519" s="472" t="s">
        <v>216</v>
      </c>
      <c r="F519" s="472">
        <v>1.9822</v>
      </c>
      <c r="G519" s="472">
        <v>2.0000303280336</v>
      </c>
      <c r="H519" s="473" t="s">
        <v>190</v>
      </c>
      <c r="I519" s="474">
        <v>21716770.73</v>
      </c>
      <c r="J519" s="474">
        <v>21675000</v>
      </c>
      <c r="K519" s="474">
        <v>21675000</v>
      </c>
      <c r="L519" s="384">
        <v>8</v>
      </c>
    </row>
    <row r="520" spans="1:12" s="382" customFormat="1" ht="15" x14ac:dyDescent="0.25">
      <c r="A520" s="383" t="s">
        <v>215</v>
      </c>
      <c r="B520" s="471" t="s">
        <v>189</v>
      </c>
      <c r="C520" s="472">
        <v>100</v>
      </c>
      <c r="D520" s="472">
        <v>2.2299000000000002</v>
      </c>
      <c r="E520" s="472" t="s">
        <v>310</v>
      </c>
      <c r="F520" s="472">
        <v>2.2299000000000002</v>
      </c>
      <c r="G520" s="472">
        <v>2.2500191259801001</v>
      </c>
      <c r="H520" s="473" t="s">
        <v>190</v>
      </c>
      <c r="I520" s="474">
        <v>502167.96</v>
      </c>
      <c r="J520" s="474">
        <v>500000</v>
      </c>
      <c r="K520" s="474">
        <v>500000</v>
      </c>
      <c r="L520" s="384">
        <v>1</v>
      </c>
    </row>
    <row r="521" spans="1:12" s="382" customFormat="1" ht="15" x14ac:dyDescent="0.25">
      <c r="A521" s="383" t="s">
        <v>215</v>
      </c>
      <c r="B521" s="471" t="s">
        <v>189</v>
      </c>
      <c r="C521" s="472">
        <v>100</v>
      </c>
      <c r="D521" s="472">
        <v>2.4769999999999999</v>
      </c>
      <c r="E521" s="472" t="s">
        <v>201</v>
      </c>
      <c r="F521" s="472">
        <v>2.4769999999999999</v>
      </c>
      <c r="G521" s="472">
        <v>2.5000167404818998</v>
      </c>
      <c r="H521" s="473" t="s">
        <v>190</v>
      </c>
      <c r="I521" s="474">
        <v>5031306.53</v>
      </c>
      <c r="J521" s="474">
        <v>5000000</v>
      </c>
      <c r="K521" s="474">
        <v>5000000</v>
      </c>
      <c r="L521" s="384">
        <v>1</v>
      </c>
    </row>
    <row r="522" spans="1:12" s="382" customFormat="1" ht="15" x14ac:dyDescent="0.25">
      <c r="A522" s="383" t="s">
        <v>215</v>
      </c>
      <c r="B522" s="471" t="s">
        <v>189</v>
      </c>
      <c r="C522" s="472">
        <v>100</v>
      </c>
      <c r="D522" s="472">
        <v>2.4775999999999998</v>
      </c>
      <c r="E522" s="472" t="s">
        <v>771</v>
      </c>
      <c r="F522" s="472">
        <v>2.4775999999999998</v>
      </c>
      <c r="G522" s="472">
        <v>2.5000214605464999</v>
      </c>
      <c r="H522" s="473" t="s">
        <v>190</v>
      </c>
      <c r="I522" s="474">
        <v>2426254.4300000002</v>
      </c>
      <c r="J522" s="474">
        <v>2410000</v>
      </c>
      <c r="K522" s="474">
        <v>2410000</v>
      </c>
      <c r="L522" s="384">
        <v>1</v>
      </c>
    </row>
    <row r="523" spans="1:12" s="382" customFormat="1" ht="15" x14ac:dyDescent="0.25">
      <c r="A523" s="383" t="s">
        <v>215</v>
      </c>
      <c r="B523" s="471" t="s">
        <v>189</v>
      </c>
      <c r="C523" s="472">
        <v>100</v>
      </c>
      <c r="D523" s="472">
        <v>2.7315999999999998</v>
      </c>
      <c r="E523" s="472" t="s">
        <v>202</v>
      </c>
      <c r="F523" s="472">
        <v>2.7315999999999998</v>
      </c>
      <c r="G523" s="472">
        <v>2.750044968938</v>
      </c>
      <c r="H523" s="473" t="s">
        <v>190</v>
      </c>
      <c r="I523" s="474">
        <v>9757918.9000000004</v>
      </c>
      <c r="J523" s="474">
        <v>9625000</v>
      </c>
      <c r="K523" s="474">
        <v>9625000</v>
      </c>
      <c r="L523" s="384">
        <v>3</v>
      </c>
    </row>
    <row r="524" spans="1:12" s="382" customFormat="1" ht="15" x14ac:dyDescent="0.25">
      <c r="A524" s="383" t="s">
        <v>217</v>
      </c>
      <c r="B524" s="471" t="s">
        <v>189</v>
      </c>
      <c r="C524" s="472">
        <v>100</v>
      </c>
      <c r="D524" s="472">
        <v>1.5</v>
      </c>
      <c r="E524" s="472" t="s">
        <v>216</v>
      </c>
      <c r="F524" s="472">
        <v>1.5</v>
      </c>
      <c r="G524" s="472">
        <v>1.510197265977</v>
      </c>
      <c r="H524" s="473" t="s">
        <v>190</v>
      </c>
      <c r="I524" s="474">
        <v>40058333.329999998</v>
      </c>
      <c r="J524" s="474">
        <v>40000000</v>
      </c>
      <c r="K524" s="474">
        <v>40000000</v>
      </c>
      <c r="L524" s="384">
        <v>1</v>
      </c>
    </row>
    <row r="525" spans="1:12" s="382" customFormat="1" ht="15" x14ac:dyDescent="0.25">
      <c r="A525" s="383" t="s">
        <v>217</v>
      </c>
      <c r="B525" s="471" t="s">
        <v>189</v>
      </c>
      <c r="C525" s="472">
        <v>100</v>
      </c>
      <c r="D525" s="472">
        <v>1.5</v>
      </c>
      <c r="E525" s="472" t="s">
        <v>753</v>
      </c>
      <c r="F525" s="472">
        <v>1.5</v>
      </c>
      <c r="G525" s="472">
        <v>1.5095327877408</v>
      </c>
      <c r="H525" s="473" t="s">
        <v>190</v>
      </c>
      <c r="I525" s="474">
        <v>2505833.33</v>
      </c>
      <c r="J525" s="474">
        <v>2500000</v>
      </c>
      <c r="K525" s="474">
        <v>2500000</v>
      </c>
      <c r="L525" s="384">
        <v>1</v>
      </c>
    </row>
    <row r="526" spans="1:12" s="382" customFormat="1" ht="15" x14ac:dyDescent="0.25">
      <c r="A526" s="383" t="s">
        <v>217</v>
      </c>
      <c r="B526" s="471" t="s">
        <v>189</v>
      </c>
      <c r="C526" s="472">
        <v>100</v>
      </c>
      <c r="D526" s="472">
        <v>2</v>
      </c>
      <c r="E526" s="472" t="s">
        <v>218</v>
      </c>
      <c r="F526" s="472">
        <v>2</v>
      </c>
      <c r="G526" s="472">
        <v>2.0165716700163001</v>
      </c>
      <c r="H526" s="473" t="s">
        <v>190</v>
      </c>
      <c r="I526" s="474">
        <v>4214700</v>
      </c>
      <c r="J526" s="474">
        <v>4200000</v>
      </c>
      <c r="K526" s="474">
        <v>4200000</v>
      </c>
      <c r="L526" s="384">
        <v>1</v>
      </c>
    </row>
    <row r="527" spans="1:12" s="382" customFormat="1" ht="15" x14ac:dyDescent="0.25">
      <c r="A527" s="383" t="s">
        <v>217</v>
      </c>
      <c r="B527" s="471" t="s">
        <v>189</v>
      </c>
      <c r="C527" s="472">
        <v>100</v>
      </c>
      <c r="D527" s="472">
        <v>2.4</v>
      </c>
      <c r="E527" s="472" t="s">
        <v>331</v>
      </c>
      <c r="F527" s="472">
        <v>2.4</v>
      </c>
      <c r="G527" s="472">
        <v>2.4204680509592</v>
      </c>
      <c r="H527" s="473" t="s">
        <v>190</v>
      </c>
      <c r="I527" s="474">
        <v>8368170</v>
      </c>
      <c r="J527" s="474">
        <v>8310000</v>
      </c>
      <c r="K527" s="474">
        <v>8310000</v>
      </c>
      <c r="L527" s="384">
        <v>2</v>
      </c>
    </row>
    <row r="528" spans="1:12" s="382" customFormat="1" ht="15" x14ac:dyDescent="0.25">
      <c r="A528" s="383" t="s">
        <v>217</v>
      </c>
      <c r="B528" s="471" t="s">
        <v>189</v>
      </c>
      <c r="C528" s="472">
        <v>100</v>
      </c>
      <c r="D528" s="472">
        <v>2.4</v>
      </c>
      <c r="E528" s="472" t="s">
        <v>772</v>
      </c>
      <c r="F528" s="472">
        <v>2.4</v>
      </c>
      <c r="G528" s="472">
        <v>2.4203057102007999</v>
      </c>
      <c r="H528" s="473" t="s">
        <v>190</v>
      </c>
      <c r="I528" s="474">
        <v>1510700</v>
      </c>
      <c r="J528" s="474">
        <v>1500000</v>
      </c>
      <c r="K528" s="474">
        <v>1500000</v>
      </c>
      <c r="L528" s="384">
        <v>1</v>
      </c>
    </row>
    <row r="529" spans="1:12" s="382" customFormat="1" ht="15" x14ac:dyDescent="0.25">
      <c r="A529" s="383" t="s">
        <v>217</v>
      </c>
      <c r="B529" s="471" t="s">
        <v>189</v>
      </c>
      <c r="C529" s="472">
        <v>100</v>
      </c>
      <c r="D529" s="472">
        <v>2.4</v>
      </c>
      <c r="E529" s="472" t="s">
        <v>356</v>
      </c>
      <c r="F529" s="472">
        <v>2.4</v>
      </c>
      <c r="G529" s="472">
        <v>2.4181979096213002</v>
      </c>
      <c r="H529" s="473" t="s">
        <v>190</v>
      </c>
      <c r="I529" s="474">
        <v>7062066.6699999999</v>
      </c>
      <c r="J529" s="474">
        <v>7000000</v>
      </c>
      <c r="K529" s="474">
        <v>7000000</v>
      </c>
      <c r="L529" s="384">
        <v>1</v>
      </c>
    </row>
    <row r="530" spans="1:12" s="382" customFormat="1" ht="15" x14ac:dyDescent="0.25">
      <c r="A530" s="383" t="s">
        <v>217</v>
      </c>
      <c r="B530" s="471" t="s">
        <v>189</v>
      </c>
      <c r="C530" s="472">
        <v>100</v>
      </c>
      <c r="D530" s="472">
        <v>2.4</v>
      </c>
      <c r="E530" s="472" t="s">
        <v>201</v>
      </c>
      <c r="F530" s="472">
        <v>2.4</v>
      </c>
      <c r="G530" s="472">
        <v>2.4216052469781002</v>
      </c>
      <c r="H530" s="473" t="s">
        <v>190</v>
      </c>
      <c r="I530" s="474">
        <v>5654094.6600000001</v>
      </c>
      <c r="J530" s="474">
        <v>5620000</v>
      </c>
      <c r="K530" s="474">
        <v>5620000</v>
      </c>
      <c r="L530" s="384">
        <v>2</v>
      </c>
    </row>
    <row r="531" spans="1:12" s="382" customFormat="1" ht="15" x14ac:dyDescent="0.25">
      <c r="A531" s="383" t="s">
        <v>217</v>
      </c>
      <c r="B531" s="471" t="s">
        <v>189</v>
      </c>
      <c r="C531" s="472">
        <v>100</v>
      </c>
      <c r="D531" s="472">
        <v>2.4</v>
      </c>
      <c r="E531" s="472" t="s">
        <v>771</v>
      </c>
      <c r="F531" s="472">
        <v>2.4</v>
      </c>
      <c r="G531" s="472">
        <v>2.421036471546</v>
      </c>
      <c r="H531" s="473" t="s">
        <v>190</v>
      </c>
      <c r="I531" s="474">
        <v>17906228</v>
      </c>
      <c r="J531" s="474">
        <v>17790000</v>
      </c>
      <c r="K531" s="474">
        <v>17790000</v>
      </c>
      <c r="L531" s="384">
        <v>2</v>
      </c>
    </row>
    <row r="532" spans="1:12" s="382" customFormat="1" ht="15" x14ac:dyDescent="0.25">
      <c r="A532" s="383" t="s">
        <v>217</v>
      </c>
      <c r="B532" s="471" t="s">
        <v>189</v>
      </c>
      <c r="C532" s="472">
        <v>100</v>
      </c>
      <c r="D532" s="472">
        <v>2.65</v>
      </c>
      <c r="E532" s="472" t="s">
        <v>202</v>
      </c>
      <c r="F532" s="472">
        <v>2.65</v>
      </c>
      <c r="G532" s="472">
        <v>2.6673594823890001</v>
      </c>
      <c r="H532" s="473" t="s">
        <v>190</v>
      </c>
      <c r="I532" s="474">
        <v>354689.03</v>
      </c>
      <c r="J532" s="474">
        <v>350000</v>
      </c>
      <c r="K532" s="474">
        <v>350000</v>
      </c>
      <c r="L532" s="384">
        <v>1</v>
      </c>
    </row>
    <row r="533" spans="1:12" s="382" customFormat="1" ht="15" x14ac:dyDescent="0.25">
      <c r="A533" s="383" t="s">
        <v>217</v>
      </c>
      <c r="B533" s="471" t="s">
        <v>189</v>
      </c>
      <c r="C533" s="472">
        <v>100</v>
      </c>
      <c r="D533" s="472">
        <v>3.25</v>
      </c>
      <c r="E533" s="472" t="s">
        <v>269</v>
      </c>
      <c r="F533" s="472">
        <v>3.25</v>
      </c>
      <c r="G533" s="472">
        <v>3.2494195874937</v>
      </c>
      <c r="H533" s="473" t="s">
        <v>190</v>
      </c>
      <c r="I533" s="474">
        <v>24272236.109999999</v>
      </c>
      <c r="J533" s="474">
        <v>23500000</v>
      </c>
      <c r="K533" s="474">
        <v>23500000</v>
      </c>
      <c r="L533" s="384">
        <v>3</v>
      </c>
    </row>
    <row r="534" spans="1:12" s="382" customFormat="1" ht="15" x14ac:dyDescent="0.25">
      <c r="A534" s="383" t="s">
        <v>219</v>
      </c>
      <c r="B534" s="471" t="s">
        <v>189</v>
      </c>
      <c r="C534" s="472">
        <v>100</v>
      </c>
      <c r="D534" s="472">
        <v>2.7410000000000001</v>
      </c>
      <c r="E534" s="472" t="s">
        <v>285</v>
      </c>
      <c r="F534" s="472">
        <v>2.7410000000000001</v>
      </c>
      <c r="G534" s="472">
        <v>2.7500358213567999</v>
      </c>
      <c r="H534" s="473" t="s">
        <v>190</v>
      </c>
      <c r="I534" s="474">
        <v>255196.48</v>
      </c>
      <c r="J534" s="474">
        <v>250000</v>
      </c>
      <c r="K534" s="474">
        <v>250000</v>
      </c>
      <c r="L534" s="384">
        <v>1</v>
      </c>
    </row>
    <row r="535" spans="1:12" s="382" customFormat="1" ht="15" x14ac:dyDescent="0.25">
      <c r="A535" s="383" t="s">
        <v>219</v>
      </c>
      <c r="B535" s="471" t="s">
        <v>189</v>
      </c>
      <c r="C535" s="472">
        <v>100</v>
      </c>
      <c r="D535" s="472">
        <v>5.6</v>
      </c>
      <c r="E535" s="472" t="s">
        <v>199</v>
      </c>
      <c r="F535" s="472">
        <v>5.6</v>
      </c>
      <c r="G535" s="472">
        <v>5.6779564161399003</v>
      </c>
      <c r="H535" s="473" t="s">
        <v>190</v>
      </c>
      <c r="I535" s="474">
        <v>1028155.56</v>
      </c>
      <c r="J535" s="474">
        <v>1000000</v>
      </c>
      <c r="K535" s="474">
        <v>1000000</v>
      </c>
      <c r="L535" s="384">
        <v>1</v>
      </c>
    </row>
    <row r="536" spans="1:12" s="382" customFormat="1" ht="15" x14ac:dyDescent="0.25">
      <c r="A536" s="383" t="s">
        <v>219</v>
      </c>
      <c r="B536" s="471" t="s">
        <v>189</v>
      </c>
      <c r="C536" s="472">
        <v>100</v>
      </c>
      <c r="D536" s="472">
        <v>5.8</v>
      </c>
      <c r="E536" s="472" t="s">
        <v>285</v>
      </c>
      <c r="F536" s="472">
        <v>5.8</v>
      </c>
      <c r="G536" s="472">
        <v>5.840249635747</v>
      </c>
      <c r="H536" s="473" t="s">
        <v>190</v>
      </c>
      <c r="I536" s="474">
        <v>417593.34</v>
      </c>
      <c r="J536" s="474">
        <v>400000</v>
      </c>
      <c r="K536" s="474">
        <v>400000</v>
      </c>
      <c r="L536" s="384">
        <v>2</v>
      </c>
    </row>
    <row r="537" spans="1:12" s="382" customFormat="1" ht="15" x14ac:dyDescent="0.25">
      <c r="A537" s="383" t="s">
        <v>219</v>
      </c>
      <c r="B537" s="471" t="s">
        <v>189</v>
      </c>
      <c r="C537" s="472">
        <v>100</v>
      </c>
      <c r="D537" s="472">
        <v>5.8</v>
      </c>
      <c r="E537" s="472" t="s">
        <v>315</v>
      </c>
      <c r="F537" s="472">
        <v>5.8</v>
      </c>
      <c r="G537" s="472">
        <v>5.8253597183572001</v>
      </c>
      <c r="H537" s="473" t="s">
        <v>190</v>
      </c>
      <c r="I537" s="474">
        <v>419655.56</v>
      </c>
      <c r="J537" s="474">
        <v>400000</v>
      </c>
      <c r="K537" s="474">
        <v>400000</v>
      </c>
      <c r="L537" s="384">
        <v>2</v>
      </c>
    </row>
    <row r="538" spans="1:12" s="382" customFormat="1" ht="15" x14ac:dyDescent="0.25">
      <c r="A538" s="383" t="s">
        <v>219</v>
      </c>
      <c r="B538" s="471" t="s">
        <v>189</v>
      </c>
      <c r="C538" s="472">
        <v>100.0056</v>
      </c>
      <c r="D538" s="472">
        <v>6</v>
      </c>
      <c r="E538" s="472" t="s">
        <v>773</v>
      </c>
      <c r="F538" s="472">
        <v>5.98</v>
      </c>
      <c r="G538" s="472">
        <v>5.9843877568536996</v>
      </c>
      <c r="H538" s="473" t="s">
        <v>190</v>
      </c>
      <c r="I538" s="474">
        <v>371291.67</v>
      </c>
      <c r="J538" s="474">
        <v>350000</v>
      </c>
      <c r="K538" s="474">
        <v>350019.5</v>
      </c>
      <c r="L538" s="384">
        <v>1</v>
      </c>
    </row>
    <row r="539" spans="1:12" s="382" customFormat="1" ht="15" x14ac:dyDescent="0.25">
      <c r="A539" s="383" t="s">
        <v>219</v>
      </c>
      <c r="B539" s="471" t="s">
        <v>189</v>
      </c>
      <c r="C539" s="472">
        <v>100.2183</v>
      </c>
      <c r="D539" s="472">
        <v>8.5500000000000007</v>
      </c>
      <c r="E539" s="472" t="s">
        <v>774</v>
      </c>
      <c r="F539" s="472">
        <v>6</v>
      </c>
      <c r="G539" s="472">
        <v>6.1635664408802002</v>
      </c>
      <c r="H539" s="473" t="s">
        <v>190</v>
      </c>
      <c r="I539" s="474">
        <v>125023.69</v>
      </c>
      <c r="J539" s="474">
        <v>115000</v>
      </c>
      <c r="K539" s="474">
        <v>115251.04</v>
      </c>
      <c r="L539" s="384">
        <v>1</v>
      </c>
    </row>
    <row r="540" spans="1:12" s="382" customFormat="1" ht="15.6" x14ac:dyDescent="0.3">
      <c r="A540" s="385" t="s">
        <v>195</v>
      </c>
      <c r="B540" s="475" t="s">
        <v>195</v>
      </c>
      <c r="C540" s="476" t="s">
        <v>195</v>
      </c>
      <c r="D540" s="476" t="s">
        <v>195</v>
      </c>
      <c r="E540" s="476" t="s">
        <v>195</v>
      </c>
      <c r="F540" s="476" t="s">
        <v>195</v>
      </c>
      <c r="G540" s="476" t="s">
        <v>195</v>
      </c>
      <c r="H540" s="477" t="s">
        <v>195</v>
      </c>
      <c r="I540" s="478">
        <f>SUM(I519:I539)</f>
        <v>153958385.97999999</v>
      </c>
      <c r="J540" s="478">
        <f>SUM(J519:J539)</f>
        <v>152495000</v>
      </c>
      <c r="K540" s="478">
        <f>SUM(K519:K539)</f>
        <v>152495270.53999999</v>
      </c>
      <c r="L540" s="386">
        <f>SUM(L519:L539)</f>
        <v>37</v>
      </c>
    </row>
    <row r="541" spans="1:12" s="382" customFormat="1" ht="15.6" x14ac:dyDescent="0.3">
      <c r="A541" s="385" t="s">
        <v>115</v>
      </c>
      <c r="B541" s="475"/>
      <c r="C541" s="476"/>
      <c r="D541" s="476"/>
      <c r="E541" s="476"/>
      <c r="F541" s="476"/>
      <c r="G541" s="476"/>
      <c r="H541" s="477"/>
      <c r="I541" s="478"/>
      <c r="J541" s="478"/>
      <c r="K541" s="478"/>
      <c r="L541" s="386"/>
    </row>
    <row r="542" spans="1:12" s="382" customFormat="1" ht="15" x14ac:dyDescent="0.25">
      <c r="A542" s="383" t="s">
        <v>220</v>
      </c>
      <c r="B542" s="471" t="s">
        <v>189</v>
      </c>
      <c r="C542" s="472">
        <v>93</v>
      </c>
      <c r="D542" s="472"/>
      <c r="E542" s="472"/>
      <c r="F542" s="472"/>
      <c r="G542" s="472"/>
      <c r="H542" s="473" t="s">
        <v>400</v>
      </c>
      <c r="I542" s="474">
        <v>127.74</v>
      </c>
      <c r="J542" s="474">
        <v>127.74</v>
      </c>
      <c r="K542" s="474">
        <v>118.8</v>
      </c>
      <c r="L542" s="384">
        <v>1</v>
      </c>
    </row>
    <row r="543" spans="1:12" s="382" customFormat="1" ht="15" x14ac:dyDescent="0.25">
      <c r="A543" s="383" t="s">
        <v>220</v>
      </c>
      <c r="B543" s="471" t="s">
        <v>189</v>
      </c>
      <c r="C543" s="472">
        <v>93.01</v>
      </c>
      <c r="D543" s="472"/>
      <c r="E543" s="472"/>
      <c r="F543" s="472"/>
      <c r="G543" s="472"/>
      <c r="H543" s="473" t="s">
        <v>400</v>
      </c>
      <c r="I543" s="474">
        <v>173.46</v>
      </c>
      <c r="J543" s="474">
        <v>173.46</v>
      </c>
      <c r="K543" s="474">
        <v>161.34</v>
      </c>
      <c r="L543" s="384">
        <v>1</v>
      </c>
    </row>
    <row r="544" spans="1:12" s="382" customFormat="1" ht="15" x14ac:dyDescent="0.25">
      <c r="A544" s="383" t="s">
        <v>220</v>
      </c>
      <c r="B544" s="471" t="s">
        <v>189</v>
      </c>
      <c r="C544" s="472">
        <v>93.25</v>
      </c>
      <c r="D544" s="472"/>
      <c r="E544" s="472"/>
      <c r="F544" s="472"/>
      <c r="G544" s="472"/>
      <c r="H544" s="473" t="s">
        <v>400</v>
      </c>
      <c r="I544" s="474">
        <v>186.87</v>
      </c>
      <c r="J544" s="474">
        <v>186.87</v>
      </c>
      <c r="K544" s="474">
        <v>174.26</v>
      </c>
      <c r="L544" s="384">
        <v>1</v>
      </c>
    </row>
    <row r="545" spans="1:12" s="382" customFormat="1" ht="15" x14ac:dyDescent="0.25">
      <c r="A545" s="383" t="s">
        <v>220</v>
      </c>
      <c r="B545" s="471" t="s">
        <v>189</v>
      </c>
      <c r="C545" s="472">
        <v>95</v>
      </c>
      <c r="D545" s="472"/>
      <c r="E545" s="472"/>
      <c r="F545" s="472"/>
      <c r="G545" s="472"/>
      <c r="H545" s="473" t="s">
        <v>400</v>
      </c>
      <c r="I545" s="474">
        <v>651.36</v>
      </c>
      <c r="J545" s="474">
        <v>651.36</v>
      </c>
      <c r="K545" s="474">
        <v>618.79999999999995</v>
      </c>
      <c r="L545" s="384">
        <v>2</v>
      </c>
    </row>
    <row r="546" spans="1:12" s="382" customFormat="1" ht="15" x14ac:dyDescent="0.25">
      <c r="A546" s="383" t="s">
        <v>220</v>
      </c>
      <c r="B546" s="471" t="s">
        <v>189</v>
      </c>
      <c r="C546" s="472">
        <v>95.05</v>
      </c>
      <c r="D546" s="472"/>
      <c r="E546" s="472"/>
      <c r="F546" s="472"/>
      <c r="G546" s="472"/>
      <c r="H546" s="473" t="s">
        <v>400</v>
      </c>
      <c r="I546" s="474">
        <v>105.38</v>
      </c>
      <c r="J546" s="474">
        <v>105.38</v>
      </c>
      <c r="K546" s="474">
        <v>100.16</v>
      </c>
      <c r="L546" s="384">
        <v>1</v>
      </c>
    </row>
    <row r="547" spans="1:12" s="382" customFormat="1" ht="15" x14ac:dyDescent="0.25">
      <c r="A547" s="383" t="s">
        <v>220</v>
      </c>
      <c r="B547" s="471" t="s">
        <v>189</v>
      </c>
      <c r="C547" s="472">
        <v>96</v>
      </c>
      <c r="D547" s="472"/>
      <c r="E547" s="472"/>
      <c r="F547" s="472"/>
      <c r="G547" s="472"/>
      <c r="H547" s="473" t="s">
        <v>400</v>
      </c>
      <c r="I547" s="474">
        <v>1205.8399999999999</v>
      </c>
      <c r="J547" s="474">
        <v>1205.8399999999999</v>
      </c>
      <c r="K547" s="474">
        <v>1157.6099999999999</v>
      </c>
      <c r="L547" s="384">
        <v>4</v>
      </c>
    </row>
    <row r="548" spans="1:12" s="382" customFormat="1" ht="15" x14ac:dyDescent="0.25">
      <c r="A548" s="383" t="s">
        <v>220</v>
      </c>
      <c r="B548" s="471" t="s">
        <v>189</v>
      </c>
      <c r="C548" s="472">
        <v>97.25</v>
      </c>
      <c r="D548" s="472"/>
      <c r="E548" s="472"/>
      <c r="F548" s="472"/>
      <c r="G548" s="472"/>
      <c r="H548" s="473" t="s">
        <v>400</v>
      </c>
      <c r="I548" s="474">
        <v>385.99</v>
      </c>
      <c r="J548" s="474">
        <v>385.99</v>
      </c>
      <c r="K548" s="474">
        <v>375.38</v>
      </c>
      <c r="L548" s="384">
        <v>1</v>
      </c>
    </row>
    <row r="549" spans="1:12" s="382" customFormat="1" ht="15" x14ac:dyDescent="0.25">
      <c r="A549" s="383" t="s">
        <v>220</v>
      </c>
      <c r="B549" s="471" t="s">
        <v>189</v>
      </c>
      <c r="C549" s="472">
        <v>97.5</v>
      </c>
      <c r="D549" s="472"/>
      <c r="E549" s="472"/>
      <c r="F549" s="472"/>
      <c r="G549" s="472"/>
      <c r="H549" s="473" t="s">
        <v>400</v>
      </c>
      <c r="I549" s="474">
        <v>395.04</v>
      </c>
      <c r="J549" s="474">
        <v>395.04</v>
      </c>
      <c r="K549" s="474">
        <v>385.16</v>
      </c>
      <c r="L549" s="384">
        <v>1</v>
      </c>
    </row>
    <row r="550" spans="1:12" s="382" customFormat="1" ht="15" x14ac:dyDescent="0.25">
      <c r="A550" s="383" t="s">
        <v>220</v>
      </c>
      <c r="B550" s="471" t="s">
        <v>189</v>
      </c>
      <c r="C550" s="472">
        <v>98.15</v>
      </c>
      <c r="D550" s="472"/>
      <c r="E550" s="472"/>
      <c r="F550" s="472"/>
      <c r="G550" s="472"/>
      <c r="H550" s="473" t="s">
        <v>400</v>
      </c>
      <c r="I550" s="474">
        <v>263.19</v>
      </c>
      <c r="J550" s="474">
        <v>263.19</v>
      </c>
      <c r="K550" s="474">
        <v>258.32</v>
      </c>
      <c r="L550" s="384">
        <v>1</v>
      </c>
    </row>
    <row r="551" spans="1:12" s="382" customFormat="1" ht="15" x14ac:dyDescent="0.25">
      <c r="A551" s="383" t="s">
        <v>220</v>
      </c>
      <c r="B551" s="471" t="s">
        <v>189</v>
      </c>
      <c r="C551" s="472">
        <v>98.25</v>
      </c>
      <c r="D551" s="472"/>
      <c r="E551" s="472"/>
      <c r="F551" s="472"/>
      <c r="G551" s="472"/>
      <c r="H551" s="473" t="s">
        <v>400</v>
      </c>
      <c r="I551" s="474">
        <v>296.91000000000003</v>
      </c>
      <c r="J551" s="474">
        <v>296.91000000000003</v>
      </c>
      <c r="K551" s="474">
        <v>291.70999999999998</v>
      </c>
      <c r="L551" s="384">
        <v>1</v>
      </c>
    </row>
    <row r="552" spans="1:12" s="382" customFormat="1" ht="15" x14ac:dyDescent="0.25">
      <c r="A552" s="383" t="s">
        <v>220</v>
      </c>
      <c r="B552" s="471" t="s">
        <v>189</v>
      </c>
      <c r="C552" s="472">
        <v>98.5</v>
      </c>
      <c r="D552" s="472"/>
      <c r="E552" s="472"/>
      <c r="F552" s="472"/>
      <c r="G552" s="472"/>
      <c r="H552" s="473" t="s">
        <v>400</v>
      </c>
      <c r="I552" s="474">
        <v>3417.08</v>
      </c>
      <c r="J552" s="474">
        <v>3417.08</v>
      </c>
      <c r="K552" s="474">
        <v>3365.83</v>
      </c>
      <c r="L552" s="384">
        <v>5</v>
      </c>
    </row>
    <row r="553" spans="1:12" s="382" customFormat="1" ht="15" x14ac:dyDescent="0.25">
      <c r="A553" s="383" t="s">
        <v>220</v>
      </c>
      <c r="B553" s="471" t="s">
        <v>189</v>
      </c>
      <c r="C553" s="472">
        <v>98.9</v>
      </c>
      <c r="D553" s="472"/>
      <c r="E553" s="472"/>
      <c r="F553" s="472"/>
      <c r="G553" s="472"/>
      <c r="H553" s="473" t="s">
        <v>400</v>
      </c>
      <c r="I553" s="474">
        <v>527.4</v>
      </c>
      <c r="J553" s="474">
        <v>527.4</v>
      </c>
      <c r="K553" s="474">
        <v>521.6</v>
      </c>
      <c r="L553" s="384">
        <v>1</v>
      </c>
    </row>
    <row r="554" spans="1:12" s="382" customFormat="1" ht="15" x14ac:dyDescent="0.25">
      <c r="A554" s="383" t="s">
        <v>220</v>
      </c>
      <c r="B554" s="471" t="s">
        <v>189</v>
      </c>
      <c r="C554" s="472">
        <v>99</v>
      </c>
      <c r="D554" s="472"/>
      <c r="E554" s="472"/>
      <c r="F554" s="472"/>
      <c r="G554" s="472"/>
      <c r="H554" s="473" t="s">
        <v>400</v>
      </c>
      <c r="I554" s="474">
        <v>13764.67</v>
      </c>
      <c r="J554" s="474">
        <v>13764.67</v>
      </c>
      <c r="K554" s="474">
        <v>13627.01</v>
      </c>
      <c r="L554" s="384">
        <v>21</v>
      </c>
    </row>
    <row r="555" spans="1:12" s="382" customFormat="1" ht="15" x14ac:dyDescent="0.25">
      <c r="A555" s="383" t="s">
        <v>220</v>
      </c>
      <c r="B555" s="471" t="s">
        <v>189</v>
      </c>
      <c r="C555" s="472">
        <v>99.05</v>
      </c>
      <c r="D555" s="472"/>
      <c r="E555" s="472"/>
      <c r="F555" s="472"/>
      <c r="G555" s="472"/>
      <c r="H555" s="473" t="s">
        <v>400</v>
      </c>
      <c r="I555" s="474">
        <v>2311.6</v>
      </c>
      <c r="J555" s="474">
        <v>2311.6</v>
      </c>
      <c r="K555" s="474">
        <v>2289.63</v>
      </c>
      <c r="L555" s="384">
        <v>3</v>
      </c>
    </row>
    <row r="556" spans="1:12" s="382" customFormat="1" ht="15" x14ac:dyDescent="0.25">
      <c r="A556" s="383" t="s">
        <v>220</v>
      </c>
      <c r="B556" s="471" t="s">
        <v>189</v>
      </c>
      <c r="C556" s="472">
        <v>99.06</v>
      </c>
      <c r="D556" s="472"/>
      <c r="E556" s="472"/>
      <c r="F556" s="472"/>
      <c r="G556" s="472"/>
      <c r="H556" s="473" t="s">
        <v>400</v>
      </c>
      <c r="I556" s="474">
        <v>1254.45</v>
      </c>
      <c r="J556" s="474">
        <v>1254.45</v>
      </c>
      <c r="K556" s="474">
        <v>1242.6600000000001</v>
      </c>
      <c r="L556" s="384">
        <v>2</v>
      </c>
    </row>
    <row r="557" spans="1:12" s="382" customFormat="1" ht="15" x14ac:dyDescent="0.25">
      <c r="A557" s="383" t="s">
        <v>220</v>
      </c>
      <c r="B557" s="471" t="s">
        <v>189</v>
      </c>
      <c r="C557" s="472">
        <v>99.1</v>
      </c>
      <c r="D557" s="472"/>
      <c r="E557" s="472"/>
      <c r="F557" s="472"/>
      <c r="G557" s="472"/>
      <c r="H557" s="473" t="s">
        <v>400</v>
      </c>
      <c r="I557" s="474">
        <v>13310.12</v>
      </c>
      <c r="J557" s="474">
        <v>13310.12</v>
      </c>
      <c r="K557" s="474">
        <v>13190.33</v>
      </c>
      <c r="L557" s="384">
        <v>7</v>
      </c>
    </row>
    <row r="558" spans="1:12" s="382" customFormat="1" ht="15" x14ac:dyDescent="0.25">
      <c r="A558" s="383" t="s">
        <v>220</v>
      </c>
      <c r="B558" s="471" t="s">
        <v>189</v>
      </c>
      <c r="C558" s="472">
        <v>99.15</v>
      </c>
      <c r="D558" s="472"/>
      <c r="E558" s="472"/>
      <c r="F558" s="472"/>
      <c r="G558" s="472"/>
      <c r="H558" s="473" t="s">
        <v>400</v>
      </c>
      <c r="I558" s="474">
        <v>4193.26</v>
      </c>
      <c r="J558" s="474">
        <v>4193.26</v>
      </c>
      <c r="K558" s="474">
        <v>4157.62</v>
      </c>
      <c r="L558" s="384">
        <v>4</v>
      </c>
    </row>
    <row r="559" spans="1:12" s="382" customFormat="1" ht="15" x14ac:dyDescent="0.25">
      <c r="A559" s="383" t="s">
        <v>220</v>
      </c>
      <c r="B559" s="471" t="s">
        <v>189</v>
      </c>
      <c r="C559" s="472">
        <v>99.2</v>
      </c>
      <c r="D559" s="472"/>
      <c r="E559" s="472"/>
      <c r="F559" s="472"/>
      <c r="G559" s="472"/>
      <c r="H559" s="473" t="s">
        <v>400</v>
      </c>
      <c r="I559" s="474">
        <v>25713.84</v>
      </c>
      <c r="J559" s="474">
        <v>25713.84</v>
      </c>
      <c r="K559" s="474">
        <v>25508.14</v>
      </c>
      <c r="L559" s="384">
        <v>16</v>
      </c>
    </row>
    <row r="560" spans="1:12" s="382" customFormat="1" ht="15" x14ac:dyDescent="0.25">
      <c r="A560" s="383" t="s">
        <v>220</v>
      </c>
      <c r="B560" s="471" t="s">
        <v>189</v>
      </c>
      <c r="C560" s="472">
        <v>99.200100000000006</v>
      </c>
      <c r="D560" s="472"/>
      <c r="E560" s="472"/>
      <c r="F560" s="472"/>
      <c r="G560" s="472"/>
      <c r="H560" s="473" t="s">
        <v>400</v>
      </c>
      <c r="I560" s="474">
        <v>1268.43</v>
      </c>
      <c r="J560" s="474">
        <v>1268.43</v>
      </c>
      <c r="K560" s="474">
        <v>1258.28</v>
      </c>
      <c r="L560" s="384">
        <v>1</v>
      </c>
    </row>
    <row r="561" spans="1:12" s="382" customFormat="1" ht="15" x14ac:dyDescent="0.25">
      <c r="A561" s="383" t="s">
        <v>220</v>
      </c>
      <c r="B561" s="471" t="s">
        <v>189</v>
      </c>
      <c r="C561" s="472">
        <v>99.21</v>
      </c>
      <c r="D561" s="472"/>
      <c r="E561" s="472"/>
      <c r="F561" s="472"/>
      <c r="G561" s="472"/>
      <c r="H561" s="473" t="s">
        <v>400</v>
      </c>
      <c r="I561" s="474">
        <v>1234.46</v>
      </c>
      <c r="J561" s="474">
        <v>1234.46</v>
      </c>
      <c r="K561" s="474">
        <v>1224.71</v>
      </c>
      <c r="L561" s="384">
        <v>1</v>
      </c>
    </row>
    <row r="562" spans="1:12" s="382" customFormat="1" ht="15" x14ac:dyDescent="0.25">
      <c r="A562" s="383" t="s">
        <v>220</v>
      </c>
      <c r="B562" s="471" t="s">
        <v>189</v>
      </c>
      <c r="C562" s="472">
        <v>99.221000000000004</v>
      </c>
      <c r="D562" s="472"/>
      <c r="E562" s="472"/>
      <c r="F562" s="472"/>
      <c r="G562" s="472"/>
      <c r="H562" s="473" t="s">
        <v>400</v>
      </c>
      <c r="I562" s="474">
        <v>1195.23</v>
      </c>
      <c r="J562" s="474">
        <v>1195.23</v>
      </c>
      <c r="K562" s="474">
        <v>1185.92</v>
      </c>
      <c r="L562" s="384">
        <v>1</v>
      </c>
    </row>
    <row r="563" spans="1:12" s="382" customFormat="1" ht="15" x14ac:dyDescent="0.25">
      <c r="A563" s="383" t="s">
        <v>220</v>
      </c>
      <c r="B563" s="471" t="s">
        <v>189</v>
      </c>
      <c r="C563" s="472">
        <v>99.25</v>
      </c>
      <c r="D563" s="472"/>
      <c r="E563" s="472"/>
      <c r="F563" s="472"/>
      <c r="G563" s="472"/>
      <c r="H563" s="473" t="s">
        <v>400</v>
      </c>
      <c r="I563" s="474">
        <v>47483.11</v>
      </c>
      <c r="J563" s="474">
        <v>47483.11</v>
      </c>
      <c r="K563" s="474">
        <v>47127</v>
      </c>
      <c r="L563" s="384">
        <v>27</v>
      </c>
    </row>
    <row r="564" spans="1:12" s="382" customFormat="1" ht="15" x14ac:dyDescent="0.25">
      <c r="A564" s="383" t="s">
        <v>220</v>
      </c>
      <c r="B564" s="471" t="s">
        <v>189</v>
      </c>
      <c r="C564" s="472">
        <v>99.3</v>
      </c>
      <c r="D564" s="472"/>
      <c r="E564" s="472"/>
      <c r="F564" s="472"/>
      <c r="G564" s="472"/>
      <c r="H564" s="473" t="s">
        <v>400</v>
      </c>
      <c r="I564" s="474">
        <v>43059.06</v>
      </c>
      <c r="J564" s="474">
        <v>43059.06</v>
      </c>
      <c r="K564" s="474">
        <v>42757.65</v>
      </c>
      <c r="L564" s="384">
        <v>19</v>
      </c>
    </row>
    <row r="565" spans="1:12" s="382" customFormat="1" ht="15" x14ac:dyDescent="0.25">
      <c r="A565" s="383" t="s">
        <v>220</v>
      </c>
      <c r="B565" s="471" t="s">
        <v>189</v>
      </c>
      <c r="C565" s="472">
        <v>99.35</v>
      </c>
      <c r="D565" s="472"/>
      <c r="E565" s="472"/>
      <c r="F565" s="472"/>
      <c r="G565" s="472"/>
      <c r="H565" s="473" t="s">
        <v>400</v>
      </c>
      <c r="I565" s="474">
        <v>21766.85</v>
      </c>
      <c r="J565" s="474">
        <v>21766.85</v>
      </c>
      <c r="K565" s="474">
        <v>21625.360000000001</v>
      </c>
      <c r="L565" s="384">
        <v>6</v>
      </c>
    </row>
    <row r="566" spans="1:12" s="382" customFormat="1" ht="15" x14ac:dyDescent="0.25">
      <c r="A566" s="383" t="s">
        <v>220</v>
      </c>
      <c r="B566" s="471" t="s">
        <v>189</v>
      </c>
      <c r="C566" s="472">
        <v>99.371099999999998</v>
      </c>
      <c r="D566" s="472"/>
      <c r="E566" s="472"/>
      <c r="F566" s="472"/>
      <c r="G566" s="472"/>
      <c r="H566" s="473" t="s">
        <v>400</v>
      </c>
      <c r="I566" s="474">
        <v>2974.22</v>
      </c>
      <c r="J566" s="474">
        <v>2974.22</v>
      </c>
      <c r="K566" s="474">
        <v>2955.52</v>
      </c>
      <c r="L566" s="384">
        <v>1</v>
      </c>
    </row>
    <row r="567" spans="1:12" s="382" customFormat="1" ht="15" x14ac:dyDescent="0.25">
      <c r="A567" s="383" t="s">
        <v>220</v>
      </c>
      <c r="B567" s="471" t="s">
        <v>189</v>
      </c>
      <c r="C567" s="472">
        <v>99.38</v>
      </c>
      <c r="D567" s="472"/>
      <c r="E567" s="472"/>
      <c r="F567" s="472"/>
      <c r="G567" s="472"/>
      <c r="H567" s="473" t="s">
        <v>400</v>
      </c>
      <c r="I567" s="474">
        <v>2675.12</v>
      </c>
      <c r="J567" s="474">
        <v>2675.12</v>
      </c>
      <c r="K567" s="474">
        <v>2658.53</v>
      </c>
      <c r="L567" s="384">
        <v>1</v>
      </c>
    </row>
    <row r="568" spans="1:12" s="382" customFormat="1" ht="15" x14ac:dyDescent="0.25">
      <c r="A568" s="383" t="s">
        <v>220</v>
      </c>
      <c r="B568" s="471" t="s">
        <v>189</v>
      </c>
      <c r="C568" s="472">
        <v>99.4</v>
      </c>
      <c r="D568" s="472"/>
      <c r="E568" s="472"/>
      <c r="F568" s="472"/>
      <c r="G568" s="472"/>
      <c r="H568" s="473" t="s">
        <v>400</v>
      </c>
      <c r="I568" s="474">
        <v>59464.84</v>
      </c>
      <c r="J568" s="474">
        <v>59464.84</v>
      </c>
      <c r="K568" s="474">
        <v>59108.07</v>
      </c>
      <c r="L568" s="384">
        <v>16</v>
      </c>
    </row>
    <row r="569" spans="1:12" s="382" customFormat="1" ht="15" x14ac:dyDescent="0.25">
      <c r="A569" s="383" t="s">
        <v>220</v>
      </c>
      <c r="B569" s="471" t="s">
        <v>189</v>
      </c>
      <c r="C569" s="472">
        <v>99.41</v>
      </c>
      <c r="D569" s="472"/>
      <c r="E569" s="472"/>
      <c r="F569" s="472"/>
      <c r="G569" s="472"/>
      <c r="H569" s="473" t="s">
        <v>400</v>
      </c>
      <c r="I569" s="474">
        <v>2299.0500000000002</v>
      </c>
      <c r="J569" s="474">
        <v>2299.0500000000002</v>
      </c>
      <c r="K569" s="474">
        <v>2285.4899999999998</v>
      </c>
      <c r="L569" s="384">
        <v>1</v>
      </c>
    </row>
    <row r="570" spans="1:12" s="382" customFormat="1" ht="15" x14ac:dyDescent="0.25">
      <c r="A570" s="383" t="s">
        <v>220</v>
      </c>
      <c r="B570" s="471" t="s">
        <v>189</v>
      </c>
      <c r="C570" s="472">
        <v>99.45</v>
      </c>
      <c r="D570" s="472"/>
      <c r="E570" s="472"/>
      <c r="F570" s="472"/>
      <c r="G570" s="472"/>
      <c r="H570" s="473" t="s">
        <v>400</v>
      </c>
      <c r="I570" s="474">
        <v>65018.239999999998</v>
      </c>
      <c r="J570" s="474">
        <v>65018.239999999998</v>
      </c>
      <c r="K570" s="474">
        <v>64660.63</v>
      </c>
      <c r="L570" s="384">
        <v>14</v>
      </c>
    </row>
    <row r="571" spans="1:12" s="382" customFormat="1" ht="15" x14ac:dyDescent="0.25">
      <c r="A571" s="383" t="s">
        <v>220</v>
      </c>
      <c r="B571" s="471" t="s">
        <v>189</v>
      </c>
      <c r="C571" s="472">
        <v>99.5</v>
      </c>
      <c r="D571" s="472"/>
      <c r="E571" s="472"/>
      <c r="F571" s="472"/>
      <c r="G571" s="472"/>
      <c r="H571" s="473" t="s">
        <v>400</v>
      </c>
      <c r="I571" s="474">
        <v>189992.06</v>
      </c>
      <c r="J571" s="474">
        <v>189992.06</v>
      </c>
      <c r="K571" s="474">
        <v>189042.09</v>
      </c>
      <c r="L571" s="384">
        <v>17</v>
      </c>
    </row>
    <row r="572" spans="1:12" s="382" customFormat="1" ht="15" x14ac:dyDescent="0.25">
      <c r="A572" s="383" t="s">
        <v>220</v>
      </c>
      <c r="B572" s="471" t="s">
        <v>189</v>
      </c>
      <c r="C572" s="472">
        <v>99.53</v>
      </c>
      <c r="D572" s="472"/>
      <c r="E572" s="472"/>
      <c r="F572" s="472"/>
      <c r="G572" s="472"/>
      <c r="H572" s="473" t="s">
        <v>400</v>
      </c>
      <c r="I572" s="474">
        <v>16611.23</v>
      </c>
      <c r="J572" s="474">
        <v>16611.23</v>
      </c>
      <c r="K572" s="474">
        <v>16533.150000000001</v>
      </c>
      <c r="L572" s="384">
        <v>2</v>
      </c>
    </row>
    <row r="573" spans="1:12" s="382" customFormat="1" ht="15" x14ac:dyDescent="0.25">
      <c r="A573" s="383" t="s">
        <v>220</v>
      </c>
      <c r="B573" s="471" t="s">
        <v>189</v>
      </c>
      <c r="C573" s="472">
        <v>99.55</v>
      </c>
      <c r="D573" s="472"/>
      <c r="E573" s="472"/>
      <c r="F573" s="472"/>
      <c r="G573" s="472"/>
      <c r="H573" s="473" t="s">
        <v>400</v>
      </c>
      <c r="I573" s="474">
        <v>176569.78</v>
      </c>
      <c r="J573" s="474">
        <v>176569.78</v>
      </c>
      <c r="K573" s="474">
        <v>175775.21</v>
      </c>
      <c r="L573" s="384">
        <v>11</v>
      </c>
    </row>
    <row r="574" spans="1:12" s="382" customFormat="1" ht="15" x14ac:dyDescent="0.25">
      <c r="A574" s="383" t="s">
        <v>220</v>
      </c>
      <c r="B574" s="471" t="s">
        <v>189</v>
      </c>
      <c r="C574" s="472">
        <v>99.57</v>
      </c>
      <c r="D574" s="472"/>
      <c r="E574" s="472"/>
      <c r="F574" s="472"/>
      <c r="G574" s="472"/>
      <c r="H574" s="473" t="s">
        <v>400</v>
      </c>
      <c r="I574" s="474">
        <v>13017.55</v>
      </c>
      <c r="J574" s="474">
        <v>13017.55</v>
      </c>
      <c r="K574" s="474">
        <v>12961.57</v>
      </c>
      <c r="L574" s="384">
        <v>1</v>
      </c>
    </row>
    <row r="575" spans="1:12" s="382" customFormat="1" ht="15" x14ac:dyDescent="0.25">
      <c r="A575" s="383" t="s">
        <v>220</v>
      </c>
      <c r="B575" s="471" t="s">
        <v>189</v>
      </c>
      <c r="C575" s="472">
        <v>99.58</v>
      </c>
      <c r="D575" s="472"/>
      <c r="E575" s="472"/>
      <c r="F575" s="472"/>
      <c r="G575" s="472"/>
      <c r="H575" s="473" t="s">
        <v>400</v>
      </c>
      <c r="I575" s="474">
        <v>11135.26</v>
      </c>
      <c r="J575" s="474">
        <v>11135.26</v>
      </c>
      <c r="K575" s="474">
        <v>11088.49</v>
      </c>
      <c r="L575" s="384">
        <v>1</v>
      </c>
    </row>
    <row r="576" spans="1:12" s="382" customFormat="1" ht="15" x14ac:dyDescent="0.25">
      <c r="A576" s="383" t="s">
        <v>220</v>
      </c>
      <c r="B576" s="471" t="s">
        <v>189</v>
      </c>
      <c r="C576" s="472">
        <v>99.6</v>
      </c>
      <c r="D576" s="472"/>
      <c r="E576" s="472"/>
      <c r="F576" s="472"/>
      <c r="G576" s="472"/>
      <c r="H576" s="473" t="s">
        <v>400</v>
      </c>
      <c r="I576" s="474">
        <v>336850.48</v>
      </c>
      <c r="J576" s="474">
        <v>336850.48</v>
      </c>
      <c r="K576" s="474">
        <v>335503.08</v>
      </c>
      <c r="L576" s="384">
        <v>15</v>
      </c>
    </row>
    <row r="577" spans="1:12" s="382" customFormat="1" ht="15" x14ac:dyDescent="0.25">
      <c r="A577" s="383" t="s">
        <v>220</v>
      </c>
      <c r="B577" s="471" t="s">
        <v>189</v>
      </c>
      <c r="C577" s="472">
        <v>99.62</v>
      </c>
      <c r="D577" s="472"/>
      <c r="E577" s="472"/>
      <c r="F577" s="472"/>
      <c r="G577" s="472"/>
      <c r="H577" s="473" t="s">
        <v>400</v>
      </c>
      <c r="I577" s="474">
        <v>130711.34</v>
      </c>
      <c r="J577" s="474">
        <v>130711.34</v>
      </c>
      <c r="K577" s="474">
        <v>130214.64</v>
      </c>
      <c r="L577" s="384">
        <v>5</v>
      </c>
    </row>
    <row r="578" spans="1:12" s="382" customFormat="1" ht="15" x14ac:dyDescent="0.25">
      <c r="A578" s="383" t="s">
        <v>220</v>
      </c>
      <c r="B578" s="471" t="s">
        <v>189</v>
      </c>
      <c r="C578" s="472">
        <v>99.63</v>
      </c>
      <c r="D578" s="472"/>
      <c r="E578" s="472"/>
      <c r="F578" s="472"/>
      <c r="G578" s="472"/>
      <c r="H578" s="473" t="s">
        <v>400</v>
      </c>
      <c r="I578" s="474">
        <v>19115.47</v>
      </c>
      <c r="J578" s="474">
        <v>19115.47</v>
      </c>
      <c r="K578" s="474">
        <v>19044.740000000002</v>
      </c>
      <c r="L578" s="384">
        <v>1</v>
      </c>
    </row>
    <row r="579" spans="1:12" s="382" customFormat="1" ht="15" x14ac:dyDescent="0.25">
      <c r="A579" s="383" t="s">
        <v>220</v>
      </c>
      <c r="B579" s="471" t="s">
        <v>189</v>
      </c>
      <c r="C579" s="472">
        <v>99.64</v>
      </c>
      <c r="D579" s="472"/>
      <c r="E579" s="472"/>
      <c r="F579" s="472"/>
      <c r="G579" s="472"/>
      <c r="H579" s="473" t="s">
        <v>400</v>
      </c>
      <c r="I579" s="474">
        <v>49777.21</v>
      </c>
      <c r="J579" s="474">
        <v>49777.21</v>
      </c>
      <c r="K579" s="474">
        <v>49598.01</v>
      </c>
      <c r="L579" s="384">
        <v>2</v>
      </c>
    </row>
    <row r="580" spans="1:12" s="382" customFormat="1" ht="15" x14ac:dyDescent="0.25">
      <c r="A580" s="383" t="s">
        <v>220</v>
      </c>
      <c r="B580" s="471" t="s">
        <v>189</v>
      </c>
      <c r="C580" s="472">
        <v>99.65</v>
      </c>
      <c r="D580" s="472"/>
      <c r="E580" s="472"/>
      <c r="F580" s="472"/>
      <c r="G580" s="472"/>
      <c r="H580" s="473" t="s">
        <v>400</v>
      </c>
      <c r="I580" s="474">
        <v>537663.28</v>
      </c>
      <c r="J580" s="474">
        <v>537663.28</v>
      </c>
      <c r="K580" s="474">
        <v>535781.44999999995</v>
      </c>
      <c r="L580" s="384">
        <v>17</v>
      </c>
    </row>
    <row r="581" spans="1:12" s="382" customFormat="1" ht="15" x14ac:dyDescent="0.25">
      <c r="A581" s="383" t="s">
        <v>220</v>
      </c>
      <c r="B581" s="471" t="s">
        <v>189</v>
      </c>
      <c r="C581" s="472">
        <v>99.655000000000001</v>
      </c>
      <c r="D581" s="472"/>
      <c r="E581" s="472"/>
      <c r="F581" s="472"/>
      <c r="G581" s="472"/>
      <c r="H581" s="473" t="s">
        <v>400</v>
      </c>
      <c r="I581" s="474">
        <v>78274.97</v>
      </c>
      <c r="J581" s="474">
        <v>78274.97</v>
      </c>
      <c r="K581" s="474">
        <v>78004.92</v>
      </c>
      <c r="L581" s="384">
        <v>1</v>
      </c>
    </row>
    <row r="582" spans="1:12" s="382" customFormat="1" ht="15" x14ac:dyDescent="0.25">
      <c r="A582" s="383" t="s">
        <v>220</v>
      </c>
      <c r="B582" s="471" t="s">
        <v>189</v>
      </c>
      <c r="C582" s="472">
        <v>99.66</v>
      </c>
      <c r="D582" s="472"/>
      <c r="E582" s="472"/>
      <c r="F582" s="472"/>
      <c r="G582" s="472"/>
      <c r="H582" s="473" t="s">
        <v>400</v>
      </c>
      <c r="I582" s="474">
        <v>138902.34</v>
      </c>
      <c r="J582" s="474">
        <v>138902.34</v>
      </c>
      <c r="K582" s="474">
        <v>138430.07</v>
      </c>
      <c r="L582" s="384">
        <v>4</v>
      </c>
    </row>
    <row r="583" spans="1:12" s="382" customFormat="1" ht="15" x14ac:dyDescent="0.25">
      <c r="A583" s="383" t="s">
        <v>220</v>
      </c>
      <c r="B583" s="471" t="s">
        <v>189</v>
      </c>
      <c r="C583" s="472">
        <v>99.663300000000007</v>
      </c>
      <c r="D583" s="472"/>
      <c r="E583" s="472"/>
      <c r="F583" s="472"/>
      <c r="G583" s="472"/>
      <c r="H583" s="473" t="s">
        <v>400</v>
      </c>
      <c r="I583" s="474">
        <v>35341.199999999997</v>
      </c>
      <c r="J583" s="474">
        <v>35341.199999999997</v>
      </c>
      <c r="K583" s="474">
        <v>35222.21</v>
      </c>
      <c r="L583" s="384">
        <v>1</v>
      </c>
    </row>
    <row r="584" spans="1:12" s="382" customFormat="1" ht="15" x14ac:dyDescent="0.25">
      <c r="A584" s="383" t="s">
        <v>220</v>
      </c>
      <c r="B584" s="471" t="s">
        <v>189</v>
      </c>
      <c r="C584" s="472">
        <v>99.68</v>
      </c>
      <c r="D584" s="472"/>
      <c r="E584" s="472"/>
      <c r="F584" s="472"/>
      <c r="G584" s="472"/>
      <c r="H584" s="473" t="s">
        <v>400</v>
      </c>
      <c r="I584" s="474">
        <v>237069.92</v>
      </c>
      <c r="J584" s="474">
        <v>237069.92</v>
      </c>
      <c r="K584" s="474">
        <v>236311.29</v>
      </c>
      <c r="L584" s="384">
        <v>2</v>
      </c>
    </row>
    <row r="585" spans="1:12" s="382" customFormat="1" ht="15" x14ac:dyDescent="0.25">
      <c r="A585" s="383" t="s">
        <v>220</v>
      </c>
      <c r="B585" s="471" t="s">
        <v>189</v>
      </c>
      <c r="C585" s="472">
        <v>99.7</v>
      </c>
      <c r="D585" s="472"/>
      <c r="E585" s="472"/>
      <c r="F585" s="472"/>
      <c r="G585" s="472"/>
      <c r="H585" s="473" t="s">
        <v>400</v>
      </c>
      <c r="I585" s="474">
        <v>261251.13</v>
      </c>
      <c r="J585" s="474">
        <v>261251.13</v>
      </c>
      <c r="K585" s="474">
        <v>260467.37</v>
      </c>
      <c r="L585" s="384">
        <v>11</v>
      </c>
    </row>
    <row r="586" spans="1:12" s="382" customFormat="1" ht="15" x14ac:dyDescent="0.25">
      <c r="A586" s="383" t="s">
        <v>220</v>
      </c>
      <c r="B586" s="471" t="s">
        <v>189</v>
      </c>
      <c r="C586" s="472">
        <v>99.72</v>
      </c>
      <c r="D586" s="472"/>
      <c r="E586" s="472"/>
      <c r="F586" s="472"/>
      <c r="G586" s="472"/>
      <c r="H586" s="473" t="s">
        <v>400</v>
      </c>
      <c r="I586" s="474">
        <v>120534.42</v>
      </c>
      <c r="J586" s="474">
        <v>120534.42</v>
      </c>
      <c r="K586" s="474">
        <v>120196.92</v>
      </c>
      <c r="L586" s="384">
        <v>2</v>
      </c>
    </row>
    <row r="587" spans="1:12" s="382" customFormat="1" ht="15" x14ac:dyDescent="0.25">
      <c r="A587" s="383" t="s">
        <v>220</v>
      </c>
      <c r="B587" s="471" t="s">
        <v>189</v>
      </c>
      <c r="C587" s="472">
        <v>99.734999999999999</v>
      </c>
      <c r="D587" s="472"/>
      <c r="E587" s="472"/>
      <c r="F587" s="472"/>
      <c r="G587" s="472"/>
      <c r="H587" s="473" t="s">
        <v>400</v>
      </c>
      <c r="I587" s="474">
        <v>220185.21</v>
      </c>
      <c r="J587" s="474">
        <v>220185.21</v>
      </c>
      <c r="K587" s="474">
        <v>219601.72</v>
      </c>
      <c r="L587" s="384">
        <v>1</v>
      </c>
    </row>
    <row r="588" spans="1:12" s="382" customFormat="1" ht="15" x14ac:dyDescent="0.25">
      <c r="A588" s="383" t="s">
        <v>220</v>
      </c>
      <c r="B588" s="471" t="s">
        <v>189</v>
      </c>
      <c r="C588" s="472">
        <v>99.75</v>
      </c>
      <c r="D588" s="472"/>
      <c r="E588" s="472"/>
      <c r="F588" s="472"/>
      <c r="G588" s="472"/>
      <c r="H588" s="473" t="s">
        <v>400</v>
      </c>
      <c r="I588" s="474">
        <v>1791118.39</v>
      </c>
      <c r="J588" s="474">
        <v>1791118.39</v>
      </c>
      <c r="K588" s="474">
        <v>1786640.59</v>
      </c>
      <c r="L588" s="384">
        <v>11</v>
      </c>
    </row>
    <row r="589" spans="1:12" s="382" customFormat="1" ht="15" x14ac:dyDescent="0.25">
      <c r="A589" s="383" t="s">
        <v>220</v>
      </c>
      <c r="B589" s="471" t="s">
        <v>189</v>
      </c>
      <c r="C589" s="472">
        <v>99.751499999999993</v>
      </c>
      <c r="D589" s="472"/>
      <c r="E589" s="472"/>
      <c r="F589" s="472"/>
      <c r="G589" s="472"/>
      <c r="H589" s="473" t="s">
        <v>400</v>
      </c>
      <c r="I589" s="474">
        <v>600000</v>
      </c>
      <c r="J589" s="474">
        <v>600000</v>
      </c>
      <c r="K589" s="474">
        <v>598509</v>
      </c>
      <c r="L589" s="384">
        <v>1</v>
      </c>
    </row>
    <row r="590" spans="1:12" s="382" customFormat="1" ht="15" x14ac:dyDescent="0.25">
      <c r="A590" s="383" t="s">
        <v>220</v>
      </c>
      <c r="B590" s="471" t="s">
        <v>189</v>
      </c>
      <c r="C590" s="472">
        <v>99.76</v>
      </c>
      <c r="D590" s="472"/>
      <c r="E590" s="472"/>
      <c r="F590" s="472"/>
      <c r="G590" s="472"/>
      <c r="H590" s="473" t="s">
        <v>400</v>
      </c>
      <c r="I590" s="474">
        <v>61125.599999999999</v>
      </c>
      <c r="J590" s="474">
        <v>61125.599999999999</v>
      </c>
      <c r="K590" s="474">
        <v>60978.9</v>
      </c>
      <c r="L590" s="384">
        <v>1</v>
      </c>
    </row>
    <row r="591" spans="1:12" s="382" customFormat="1" ht="15" x14ac:dyDescent="0.25">
      <c r="A591" s="383" t="s">
        <v>220</v>
      </c>
      <c r="B591" s="471" t="s">
        <v>189</v>
      </c>
      <c r="C591" s="472">
        <v>99.765000000000001</v>
      </c>
      <c r="D591" s="472"/>
      <c r="E591" s="472"/>
      <c r="F591" s="472"/>
      <c r="G591" s="472"/>
      <c r="H591" s="473" t="s">
        <v>400</v>
      </c>
      <c r="I591" s="474">
        <v>137575.99</v>
      </c>
      <c r="J591" s="474">
        <v>137575.99</v>
      </c>
      <c r="K591" s="474">
        <v>137252.69</v>
      </c>
      <c r="L591" s="384">
        <v>1</v>
      </c>
    </row>
    <row r="592" spans="1:12" s="382" customFormat="1" ht="15" x14ac:dyDescent="0.25">
      <c r="A592" s="383" t="s">
        <v>220</v>
      </c>
      <c r="B592" s="471" t="s">
        <v>189</v>
      </c>
      <c r="C592" s="472">
        <v>99.77</v>
      </c>
      <c r="D592" s="472"/>
      <c r="E592" s="472"/>
      <c r="F592" s="472"/>
      <c r="G592" s="472"/>
      <c r="H592" s="473" t="s">
        <v>400</v>
      </c>
      <c r="I592" s="474">
        <v>44209.15</v>
      </c>
      <c r="J592" s="474">
        <v>44209.15</v>
      </c>
      <c r="K592" s="474">
        <v>44107.47</v>
      </c>
      <c r="L592" s="384">
        <v>1</v>
      </c>
    </row>
    <row r="593" spans="1:12" s="382" customFormat="1" ht="15" x14ac:dyDescent="0.25">
      <c r="A593" s="383" t="s">
        <v>220</v>
      </c>
      <c r="B593" s="471" t="s">
        <v>189</v>
      </c>
      <c r="C593" s="472">
        <v>99.78</v>
      </c>
      <c r="D593" s="472"/>
      <c r="E593" s="472"/>
      <c r="F593" s="472"/>
      <c r="G593" s="472"/>
      <c r="H593" s="473" t="s">
        <v>400</v>
      </c>
      <c r="I593" s="474">
        <v>737785.94</v>
      </c>
      <c r="J593" s="474">
        <v>737785.94</v>
      </c>
      <c r="K593" s="474">
        <v>736162.81</v>
      </c>
      <c r="L593" s="384">
        <v>2</v>
      </c>
    </row>
    <row r="594" spans="1:12" s="382" customFormat="1" ht="15" x14ac:dyDescent="0.25">
      <c r="A594" s="383" t="s">
        <v>220</v>
      </c>
      <c r="B594" s="471" t="s">
        <v>189</v>
      </c>
      <c r="C594" s="472">
        <v>99.79</v>
      </c>
      <c r="D594" s="472"/>
      <c r="E594" s="472"/>
      <c r="F594" s="472"/>
      <c r="G594" s="472"/>
      <c r="H594" s="473" t="s">
        <v>400</v>
      </c>
      <c r="I594" s="474">
        <v>285213.84999999998</v>
      </c>
      <c r="J594" s="474">
        <v>285213.84999999998</v>
      </c>
      <c r="K594" s="474">
        <v>284614.90000000002</v>
      </c>
      <c r="L594" s="384">
        <v>2</v>
      </c>
    </row>
    <row r="595" spans="1:12" s="382" customFormat="1" ht="15" x14ac:dyDescent="0.25">
      <c r="A595" s="383" t="s">
        <v>220</v>
      </c>
      <c r="B595" s="471" t="s">
        <v>189</v>
      </c>
      <c r="C595" s="472">
        <v>99.8</v>
      </c>
      <c r="D595" s="472"/>
      <c r="E595" s="472"/>
      <c r="F595" s="472"/>
      <c r="G595" s="472"/>
      <c r="H595" s="473" t="s">
        <v>400</v>
      </c>
      <c r="I595" s="474">
        <v>1141425.24</v>
      </c>
      <c r="J595" s="474">
        <v>1141425.24</v>
      </c>
      <c r="K595" s="474">
        <v>1139142.3899999999</v>
      </c>
      <c r="L595" s="384">
        <v>5</v>
      </c>
    </row>
    <row r="596" spans="1:12" s="382" customFormat="1" ht="15" x14ac:dyDescent="0.25">
      <c r="A596" s="383" t="s">
        <v>220</v>
      </c>
      <c r="B596" s="471" t="s">
        <v>189</v>
      </c>
      <c r="C596" s="472">
        <v>99.801000000000002</v>
      </c>
      <c r="D596" s="472"/>
      <c r="E596" s="472"/>
      <c r="F596" s="472"/>
      <c r="G596" s="472"/>
      <c r="H596" s="473" t="s">
        <v>400</v>
      </c>
      <c r="I596" s="474">
        <v>209043.44</v>
      </c>
      <c r="J596" s="474">
        <v>209043.44</v>
      </c>
      <c r="K596" s="474">
        <v>208627.44</v>
      </c>
      <c r="L596" s="384">
        <v>1</v>
      </c>
    </row>
    <row r="597" spans="1:12" s="382" customFormat="1" ht="15" x14ac:dyDescent="0.25">
      <c r="A597" s="383" t="s">
        <v>220</v>
      </c>
      <c r="B597" s="471" t="s">
        <v>189</v>
      </c>
      <c r="C597" s="472">
        <v>99.81</v>
      </c>
      <c r="D597" s="472"/>
      <c r="E597" s="472"/>
      <c r="F597" s="472"/>
      <c r="G597" s="472"/>
      <c r="H597" s="473" t="s">
        <v>400</v>
      </c>
      <c r="I597" s="474">
        <v>984537.21</v>
      </c>
      <c r="J597" s="474">
        <v>984537.21</v>
      </c>
      <c r="K597" s="474">
        <v>982666.58</v>
      </c>
      <c r="L597" s="384">
        <v>2</v>
      </c>
    </row>
    <row r="598" spans="1:12" s="382" customFormat="1" ht="15" x14ac:dyDescent="0.25">
      <c r="A598" s="383" t="s">
        <v>220</v>
      </c>
      <c r="B598" s="471" t="s">
        <v>189</v>
      </c>
      <c r="C598" s="472">
        <v>99.82</v>
      </c>
      <c r="D598" s="472"/>
      <c r="E598" s="472"/>
      <c r="F598" s="472"/>
      <c r="G598" s="472"/>
      <c r="H598" s="473" t="s">
        <v>400</v>
      </c>
      <c r="I598" s="474">
        <v>3106748</v>
      </c>
      <c r="J598" s="474">
        <v>3106748</v>
      </c>
      <c r="K598" s="474">
        <v>3101155.85</v>
      </c>
      <c r="L598" s="384">
        <v>7</v>
      </c>
    </row>
    <row r="599" spans="1:12" s="382" customFormat="1" ht="15" x14ac:dyDescent="0.25">
      <c r="A599" s="383" t="s">
        <v>220</v>
      </c>
      <c r="B599" s="471" t="s">
        <v>189</v>
      </c>
      <c r="C599" s="472">
        <v>99.83</v>
      </c>
      <c r="D599" s="472"/>
      <c r="E599" s="472"/>
      <c r="F599" s="472"/>
      <c r="G599" s="472"/>
      <c r="H599" s="473" t="s">
        <v>400</v>
      </c>
      <c r="I599" s="474">
        <v>2670882.29</v>
      </c>
      <c r="J599" s="474">
        <v>2670882.29</v>
      </c>
      <c r="K599" s="474">
        <v>2666341.79</v>
      </c>
      <c r="L599" s="384">
        <v>2</v>
      </c>
    </row>
    <row r="600" spans="1:12" s="382" customFormat="1" ht="15" x14ac:dyDescent="0.25">
      <c r="A600" s="383" t="s">
        <v>220</v>
      </c>
      <c r="B600" s="471" t="s">
        <v>189</v>
      </c>
      <c r="C600" s="472">
        <v>99.838300000000004</v>
      </c>
      <c r="D600" s="472"/>
      <c r="E600" s="472"/>
      <c r="F600" s="472"/>
      <c r="G600" s="472"/>
      <c r="H600" s="473" t="s">
        <v>400</v>
      </c>
      <c r="I600" s="474">
        <v>1650000</v>
      </c>
      <c r="J600" s="474">
        <v>1650000</v>
      </c>
      <c r="K600" s="474">
        <v>1647331.95</v>
      </c>
      <c r="L600" s="384">
        <v>1</v>
      </c>
    </row>
    <row r="601" spans="1:12" s="382" customFormat="1" ht="15" x14ac:dyDescent="0.25">
      <c r="A601" s="383" t="s">
        <v>220</v>
      </c>
      <c r="B601" s="471" t="s">
        <v>189</v>
      </c>
      <c r="C601" s="472">
        <v>99.85</v>
      </c>
      <c r="D601" s="472"/>
      <c r="E601" s="472"/>
      <c r="F601" s="472"/>
      <c r="G601" s="472"/>
      <c r="H601" s="473" t="s">
        <v>400</v>
      </c>
      <c r="I601" s="474">
        <v>880950.56</v>
      </c>
      <c r="J601" s="474">
        <v>880950.56</v>
      </c>
      <c r="K601" s="474">
        <v>879629.14</v>
      </c>
      <c r="L601" s="384">
        <v>2</v>
      </c>
    </row>
    <row r="602" spans="1:12" s="382" customFormat="1" ht="15" x14ac:dyDescent="0.25">
      <c r="A602" s="383" t="s">
        <v>220</v>
      </c>
      <c r="B602" s="471" t="s">
        <v>189</v>
      </c>
      <c r="C602" s="472">
        <v>99.86</v>
      </c>
      <c r="D602" s="472"/>
      <c r="E602" s="472"/>
      <c r="F602" s="472"/>
      <c r="G602" s="472"/>
      <c r="H602" s="473" t="s">
        <v>400</v>
      </c>
      <c r="I602" s="474">
        <v>1476646.13</v>
      </c>
      <c r="J602" s="474">
        <v>1476646.13</v>
      </c>
      <c r="K602" s="474">
        <v>1474578.83</v>
      </c>
      <c r="L602" s="384">
        <v>3</v>
      </c>
    </row>
    <row r="603" spans="1:12" s="382" customFormat="1" ht="15" x14ac:dyDescent="0.25">
      <c r="A603" s="383" t="s">
        <v>220</v>
      </c>
      <c r="B603" s="471" t="s">
        <v>189</v>
      </c>
      <c r="C603" s="472">
        <v>99.885000000000005</v>
      </c>
      <c r="D603" s="472"/>
      <c r="E603" s="472"/>
      <c r="F603" s="472"/>
      <c r="G603" s="472"/>
      <c r="H603" s="473" t="s">
        <v>400</v>
      </c>
      <c r="I603" s="474">
        <v>2700020.49</v>
      </c>
      <c r="J603" s="474">
        <v>2700020.49</v>
      </c>
      <c r="K603" s="474">
        <v>2696915.47</v>
      </c>
      <c r="L603" s="384">
        <v>1</v>
      </c>
    </row>
    <row r="604" spans="1:12" s="382" customFormat="1" ht="15.6" x14ac:dyDescent="0.3">
      <c r="A604" s="385" t="s">
        <v>195</v>
      </c>
      <c r="B604" s="475" t="s">
        <v>195</v>
      </c>
      <c r="C604" s="476" t="s">
        <v>195</v>
      </c>
      <c r="D604" s="476" t="s">
        <v>195</v>
      </c>
      <c r="E604" s="476" t="s">
        <v>195</v>
      </c>
      <c r="F604" s="476" t="s">
        <v>195</v>
      </c>
      <c r="G604" s="476" t="s">
        <v>195</v>
      </c>
      <c r="H604" s="477" t="s">
        <v>195</v>
      </c>
      <c r="I604" s="478">
        <v>21367007.940000001</v>
      </c>
      <c r="J604" s="478">
        <v>21367007.940000001</v>
      </c>
      <c r="K604" s="478">
        <v>21322824.25</v>
      </c>
      <c r="L604" s="386">
        <v>298</v>
      </c>
    </row>
    <row r="605" spans="1:12" s="382" customFormat="1" ht="15.6" x14ac:dyDescent="0.3">
      <c r="A605" s="385" t="s">
        <v>129</v>
      </c>
      <c r="B605" s="475"/>
      <c r="C605" s="476"/>
      <c r="D605" s="476"/>
      <c r="E605" s="476"/>
      <c r="F605" s="476"/>
      <c r="G605" s="476"/>
      <c r="H605" s="477"/>
      <c r="I605" s="478"/>
      <c r="J605" s="478"/>
      <c r="K605" s="478"/>
      <c r="L605" s="386"/>
    </row>
    <row r="606" spans="1:12" s="382" customFormat="1" ht="15" x14ac:dyDescent="0.25">
      <c r="A606" s="383" t="s">
        <v>220</v>
      </c>
      <c r="B606" s="471" t="s">
        <v>189</v>
      </c>
      <c r="C606" s="472">
        <v>98</v>
      </c>
      <c r="D606" s="472"/>
      <c r="E606" s="472"/>
      <c r="F606" s="472"/>
      <c r="G606" s="472"/>
      <c r="H606" s="473" t="s">
        <v>400</v>
      </c>
      <c r="I606" s="474">
        <v>3742.08</v>
      </c>
      <c r="J606" s="474">
        <v>3742.08</v>
      </c>
      <c r="K606" s="474">
        <v>3667.24</v>
      </c>
      <c r="L606" s="384">
        <v>2</v>
      </c>
    </row>
    <row r="607" spans="1:12" s="382" customFormat="1" ht="15" x14ac:dyDescent="0.25">
      <c r="A607" s="383" t="s">
        <v>220</v>
      </c>
      <c r="B607" s="471" t="s">
        <v>189</v>
      </c>
      <c r="C607" s="472">
        <v>99.4</v>
      </c>
      <c r="D607" s="472"/>
      <c r="E607" s="472"/>
      <c r="F607" s="472"/>
      <c r="G607" s="472"/>
      <c r="H607" s="473" t="s">
        <v>400</v>
      </c>
      <c r="I607" s="474">
        <v>63118.69</v>
      </c>
      <c r="J607" s="474">
        <v>63118.69</v>
      </c>
      <c r="K607" s="474">
        <v>62739.98</v>
      </c>
      <c r="L607" s="384">
        <v>2</v>
      </c>
    </row>
    <row r="608" spans="1:12" s="382" customFormat="1" ht="15" x14ac:dyDescent="0.25">
      <c r="A608" s="383" t="s">
        <v>220</v>
      </c>
      <c r="B608" s="471" t="s">
        <v>189</v>
      </c>
      <c r="C608" s="472">
        <v>99.45</v>
      </c>
      <c r="D608" s="472"/>
      <c r="E608" s="472"/>
      <c r="F608" s="472"/>
      <c r="G608" s="472"/>
      <c r="H608" s="473" t="s">
        <v>400</v>
      </c>
      <c r="I608" s="474">
        <v>37871.919999999998</v>
      </c>
      <c r="J608" s="474">
        <v>37871.919999999998</v>
      </c>
      <c r="K608" s="474">
        <v>37663.620000000003</v>
      </c>
      <c r="L608" s="384">
        <v>1</v>
      </c>
    </row>
    <row r="609" spans="1:12" s="382" customFormat="1" ht="15" x14ac:dyDescent="0.25">
      <c r="A609" s="383" t="s">
        <v>220</v>
      </c>
      <c r="B609" s="471" t="s">
        <v>189</v>
      </c>
      <c r="C609" s="472">
        <v>99.6</v>
      </c>
      <c r="D609" s="472"/>
      <c r="E609" s="472"/>
      <c r="F609" s="472"/>
      <c r="G609" s="472"/>
      <c r="H609" s="473" t="s">
        <v>400</v>
      </c>
      <c r="I609" s="474">
        <v>35628.74</v>
      </c>
      <c r="J609" s="474">
        <v>35628.74</v>
      </c>
      <c r="K609" s="474">
        <v>35486.230000000003</v>
      </c>
      <c r="L609" s="384">
        <v>1</v>
      </c>
    </row>
    <row r="610" spans="1:12" s="382" customFormat="1" ht="15" x14ac:dyDescent="0.25">
      <c r="A610" s="383" t="s">
        <v>220</v>
      </c>
      <c r="B610" s="471" t="s">
        <v>189</v>
      </c>
      <c r="C610" s="472">
        <v>99.663300000000007</v>
      </c>
      <c r="D610" s="472"/>
      <c r="E610" s="472"/>
      <c r="F610" s="472"/>
      <c r="G610" s="472"/>
      <c r="H610" s="473" t="s">
        <v>400</v>
      </c>
      <c r="I610" s="474">
        <v>69301.42</v>
      </c>
      <c r="J610" s="474">
        <v>69301.42</v>
      </c>
      <c r="K610" s="474">
        <v>69068.08</v>
      </c>
      <c r="L610" s="384">
        <v>1</v>
      </c>
    </row>
    <row r="611" spans="1:12" s="382" customFormat="1" ht="15" x14ac:dyDescent="0.25">
      <c r="A611" s="383" t="s">
        <v>220</v>
      </c>
      <c r="B611" s="471" t="s">
        <v>189</v>
      </c>
      <c r="C611" s="472">
        <v>99.713200000000001</v>
      </c>
      <c r="D611" s="472"/>
      <c r="E611" s="472"/>
      <c r="F611" s="472"/>
      <c r="G611" s="472"/>
      <c r="H611" s="473" t="s">
        <v>400</v>
      </c>
      <c r="I611" s="474">
        <v>119332.87</v>
      </c>
      <c r="J611" s="474">
        <v>119332.87</v>
      </c>
      <c r="K611" s="474">
        <v>118990.62</v>
      </c>
      <c r="L611" s="384">
        <v>1</v>
      </c>
    </row>
    <row r="612" spans="1:12" s="382" customFormat="1" ht="15" x14ac:dyDescent="0.25">
      <c r="A612" s="383" t="s">
        <v>220</v>
      </c>
      <c r="B612" s="471" t="s">
        <v>189</v>
      </c>
      <c r="C612" s="472">
        <v>99.75</v>
      </c>
      <c r="D612" s="472"/>
      <c r="E612" s="472"/>
      <c r="F612" s="472"/>
      <c r="G612" s="472"/>
      <c r="H612" s="473" t="s">
        <v>400</v>
      </c>
      <c r="I612" s="474">
        <v>242155.46</v>
      </c>
      <c r="J612" s="474">
        <v>242155.46</v>
      </c>
      <c r="K612" s="474">
        <v>241550.07</v>
      </c>
      <c r="L612" s="384">
        <v>1</v>
      </c>
    </row>
    <row r="613" spans="1:12" s="382" customFormat="1" ht="15" x14ac:dyDescent="0.25">
      <c r="A613" s="383" t="s">
        <v>220</v>
      </c>
      <c r="B613" s="471" t="s">
        <v>189</v>
      </c>
      <c r="C613" s="472">
        <v>99.81</v>
      </c>
      <c r="D613" s="472"/>
      <c r="E613" s="472"/>
      <c r="F613" s="472"/>
      <c r="G613" s="472"/>
      <c r="H613" s="473" t="s">
        <v>400</v>
      </c>
      <c r="I613" s="474">
        <v>1420662.91</v>
      </c>
      <c r="J613" s="474">
        <v>1420662.91</v>
      </c>
      <c r="K613" s="474">
        <v>1417963.65</v>
      </c>
      <c r="L613" s="384">
        <v>1</v>
      </c>
    </row>
    <row r="614" spans="1:12" s="382" customFormat="1" ht="15.6" x14ac:dyDescent="0.3">
      <c r="A614" s="385" t="s">
        <v>195</v>
      </c>
      <c r="B614" s="475" t="s">
        <v>195</v>
      </c>
      <c r="C614" s="476" t="s">
        <v>195</v>
      </c>
      <c r="D614" s="476" t="s">
        <v>195</v>
      </c>
      <c r="E614" s="476" t="s">
        <v>195</v>
      </c>
      <c r="F614" s="476" t="s">
        <v>195</v>
      </c>
      <c r="G614" s="476" t="s">
        <v>195</v>
      </c>
      <c r="H614" s="477" t="s">
        <v>195</v>
      </c>
      <c r="I614" s="478">
        <v>1991814.09</v>
      </c>
      <c r="J614" s="478">
        <v>1991814.09</v>
      </c>
      <c r="K614" s="478">
        <v>1987129.49</v>
      </c>
      <c r="L614" s="386">
        <v>10</v>
      </c>
    </row>
    <row r="615" spans="1:12" s="382" customFormat="1" ht="15.6" x14ac:dyDescent="0.3">
      <c r="A615" s="385" t="s">
        <v>258</v>
      </c>
      <c r="B615" s="475"/>
      <c r="C615" s="476"/>
      <c r="D615" s="476"/>
      <c r="E615" s="476"/>
      <c r="F615" s="476"/>
      <c r="G615" s="476"/>
      <c r="H615" s="477"/>
      <c r="I615" s="478"/>
      <c r="J615" s="478"/>
      <c r="K615" s="478"/>
      <c r="L615" s="386"/>
    </row>
    <row r="616" spans="1:12" s="382" customFormat="1" ht="15" x14ac:dyDescent="0.25">
      <c r="A616" s="383" t="s">
        <v>196</v>
      </c>
      <c r="B616" s="471" t="s">
        <v>189</v>
      </c>
      <c r="C616" s="472">
        <v>99.137900000000002</v>
      </c>
      <c r="D616" s="472"/>
      <c r="E616" s="472" t="s">
        <v>201</v>
      </c>
      <c r="F616" s="472">
        <v>3.44</v>
      </c>
      <c r="G616" s="472">
        <v>3.4844628290165001</v>
      </c>
      <c r="H616" s="473" t="s">
        <v>190</v>
      </c>
      <c r="I616" s="474">
        <v>12500000</v>
      </c>
      <c r="J616" s="474">
        <v>12500000</v>
      </c>
      <c r="K616" s="474">
        <v>12392242.57</v>
      </c>
      <c r="L616" s="384">
        <v>1</v>
      </c>
    </row>
    <row r="617" spans="1:12" s="382" customFormat="1" ht="15" x14ac:dyDescent="0.25">
      <c r="A617" s="383" t="s">
        <v>196</v>
      </c>
      <c r="B617" s="471" t="s">
        <v>189</v>
      </c>
      <c r="C617" s="472">
        <v>99.430999999999997</v>
      </c>
      <c r="D617" s="472"/>
      <c r="E617" s="472" t="s">
        <v>218</v>
      </c>
      <c r="F617" s="472">
        <v>3.27</v>
      </c>
      <c r="G617" s="472">
        <v>3.3144219350705999</v>
      </c>
      <c r="H617" s="473" t="s">
        <v>190</v>
      </c>
      <c r="I617" s="474">
        <v>30000000</v>
      </c>
      <c r="J617" s="474">
        <v>30000000</v>
      </c>
      <c r="K617" s="474">
        <v>29829301.82</v>
      </c>
      <c r="L617" s="384">
        <v>2</v>
      </c>
    </row>
    <row r="618" spans="1:12" s="382" customFormat="1" ht="15" x14ac:dyDescent="0.25">
      <c r="A618" s="383" t="s">
        <v>196</v>
      </c>
      <c r="B618" s="471" t="s">
        <v>189</v>
      </c>
      <c r="C618" s="472">
        <v>99.758099999999999</v>
      </c>
      <c r="D618" s="472"/>
      <c r="E618" s="472" t="s">
        <v>208</v>
      </c>
      <c r="F618" s="472">
        <v>2.91</v>
      </c>
      <c r="G618" s="472">
        <v>2.9491275748008001</v>
      </c>
      <c r="H618" s="473" t="s">
        <v>190</v>
      </c>
      <c r="I618" s="474">
        <v>19000000</v>
      </c>
      <c r="J618" s="474">
        <v>19000000</v>
      </c>
      <c r="K618" s="474">
        <v>18954036.460000001</v>
      </c>
      <c r="L618" s="384">
        <v>1</v>
      </c>
    </row>
    <row r="619" spans="1:12" s="382" customFormat="1" ht="15.6" x14ac:dyDescent="0.3">
      <c r="A619" s="385" t="s">
        <v>195</v>
      </c>
      <c r="B619" s="475" t="s">
        <v>195</v>
      </c>
      <c r="C619" s="476" t="s">
        <v>195</v>
      </c>
      <c r="D619" s="476" t="s">
        <v>195</v>
      </c>
      <c r="E619" s="476" t="s">
        <v>195</v>
      </c>
      <c r="F619" s="476" t="s">
        <v>195</v>
      </c>
      <c r="G619" s="476" t="s">
        <v>195</v>
      </c>
      <c r="H619" s="477" t="s">
        <v>195</v>
      </c>
      <c r="I619" s="478">
        <v>61500000</v>
      </c>
      <c r="J619" s="478">
        <v>61500000</v>
      </c>
      <c r="K619" s="478">
        <v>61175580.850000001</v>
      </c>
      <c r="L619" s="386">
        <v>4</v>
      </c>
    </row>
    <row r="620" spans="1:12" s="382" customFormat="1" ht="15.6" x14ac:dyDescent="0.3">
      <c r="A620" s="385" t="s">
        <v>130</v>
      </c>
      <c r="B620" s="475"/>
      <c r="C620" s="476"/>
      <c r="D620" s="476"/>
      <c r="E620" s="476"/>
      <c r="F620" s="476"/>
      <c r="G620" s="476"/>
      <c r="H620" s="477"/>
      <c r="I620" s="478"/>
      <c r="J620" s="478"/>
      <c r="K620" s="478"/>
      <c r="L620" s="386"/>
    </row>
    <row r="621" spans="1:12" s="382" customFormat="1" ht="15" x14ac:dyDescent="0.25">
      <c r="A621" s="383" t="s">
        <v>775</v>
      </c>
      <c r="B621" s="471" t="s">
        <v>189</v>
      </c>
      <c r="C621" s="472">
        <v>100</v>
      </c>
      <c r="D621" s="472">
        <v>9</v>
      </c>
      <c r="E621" s="472" t="s">
        <v>414</v>
      </c>
      <c r="F621" s="472">
        <v>9</v>
      </c>
      <c r="G621" s="472">
        <v>9.3083318789062002</v>
      </c>
      <c r="H621" s="473" t="s">
        <v>197</v>
      </c>
      <c r="I621" s="474">
        <v>100000</v>
      </c>
      <c r="J621" s="474">
        <v>100000</v>
      </c>
      <c r="K621" s="474">
        <v>100000</v>
      </c>
      <c r="L621" s="384">
        <v>1</v>
      </c>
    </row>
    <row r="622" spans="1:12" s="382" customFormat="1" ht="15" x14ac:dyDescent="0.25">
      <c r="A622" s="383" t="s">
        <v>306</v>
      </c>
      <c r="B622" s="471" t="s">
        <v>189</v>
      </c>
      <c r="C622" s="472">
        <v>99.284000000000006</v>
      </c>
      <c r="D622" s="472">
        <v>9</v>
      </c>
      <c r="E622" s="472" t="s">
        <v>776</v>
      </c>
      <c r="F622" s="472">
        <v>9.5</v>
      </c>
      <c r="G622" s="472">
        <v>9.8438279104003001</v>
      </c>
      <c r="H622" s="473" t="s">
        <v>197</v>
      </c>
      <c r="I622" s="474">
        <v>45000</v>
      </c>
      <c r="J622" s="474">
        <v>45000</v>
      </c>
      <c r="K622" s="474">
        <v>44677.8</v>
      </c>
      <c r="L622" s="384">
        <v>2</v>
      </c>
    </row>
    <row r="623" spans="1:12" s="382" customFormat="1" ht="15" x14ac:dyDescent="0.25">
      <c r="A623" s="383" t="s">
        <v>306</v>
      </c>
      <c r="B623" s="471" t="s">
        <v>189</v>
      </c>
      <c r="C623" s="472">
        <v>99.287000000000006</v>
      </c>
      <c r="D623" s="472">
        <v>9</v>
      </c>
      <c r="E623" s="472" t="s">
        <v>777</v>
      </c>
      <c r="F623" s="472">
        <v>9.5</v>
      </c>
      <c r="G623" s="472">
        <v>9.8438279104003001</v>
      </c>
      <c r="H623" s="473" t="s">
        <v>197</v>
      </c>
      <c r="I623" s="474">
        <v>422000</v>
      </c>
      <c r="J623" s="474">
        <v>422000</v>
      </c>
      <c r="K623" s="474">
        <v>418991.12</v>
      </c>
      <c r="L623" s="384">
        <v>4</v>
      </c>
    </row>
    <row r="624" spans="1:12" s="382" customFormat="1" ht="15" x14ac:dyDescent="0.25">
      <c r="A624" s="383" t="s">
        <v>306</v>
      </c>
      <c r="B624" s="471" t="s">
        <v>189</v>
      </c>
      <c r="C624" s="472">
        <v>99.287999999999997</v>
      </c>
      <c r="D624" s="472">
        <v>9</v>
      </c>
      <c r="E624" s="472" t="s">
        <v>406</v>
      </c>
      <c r="F624" s="472">
        <v>9.5</v>
      </c>
      <c r="G624" s="472">
        <v>9.8438279104003001</v>
      </c>
      <c r="H624" s="473" t="s">
        <v>197</v>
      </c>
      <c r="I624" s="474">
        <v>6000</v>
      </c>
      <c r="J624" s="474">
        <v>6000</v>
      </c>
      <c r="K624" s="474">
        <v>5957.28</v>
      </c>
      <c r="L624" s="384">
        <v>1</v>
      </c>
    </row>
    <row r="625" spans="1:12" s="382" customFormat="1" ht="15" x14ac:dyDescent="0.25">
      <c r="A625" s="383" t="s">
        <v>306</v>
      </c>
      <c r="B625" s="471" t="s">
        <v>189</v>
      </c>
      <c r="C625" s="472">
        <v>99.296400000000006</v>
      </c>
      <c r="D625" s="472">
        <v>9</v>
      </c>
      <c r="E625" s="472" t="s">
        <v>778</v>
      </c>
      <c r="F625" s="472">
        <v>9.5</v>
      </c>
      <c r="G625" s="472">
        <v>9.8438279104003001</v>
      </c>
      <c r="H625" s="473" t="s">
        <v>197</v>
      </c>
      <c r="I625" s="474">
        <v>25000</v>
      </c>
      <c r="J625" s="474">
        <v>25000</v>
      </c>
      <c r="K625" s="474">
        <v>24824.09</v>
      </c>
      <c r="L625" s="384">
        <v>1</v>
      </c>
    </row>
    <row r="626" spans="1:12" s="382" customFormat="1" ht="15" x14ac:dyDescent="0.25">
      <c r="A626" s="383" t="s">
        <v>306</v>
      </c>
      <c r="B626" s="471" t="s">
        <v>189</v>
      </c>
      <c r="C626" s="472">
        <v>99.304100000000005</v>
      </c>
      <c r="D626" s="472">
        <v>9</v>
      </c>
      <c r="E626" s="472" t="s">
        <v>281</v>
      </c>
      <c r="F626" s="472">
        <v>9.5</v>
      </c>
      <c r="G626" s="472">
        <v>9.8438279104003001</v>
      </c>
      <c r="H626" s="473" t="s">
        <v>197</v>
      </c>
      <c r="I626" s="474">
        <v>100000</v>
      </c>
      <c r="J626" s="474">
        <v>100000</v>
      </c>
      <c r="K626" s="474">
        <v>99304.05</v>
      </c>
      <c r="L626" s="384">
        <v>1</v>
      </c>
    </row>
    <row r="627" spans="1:12" s="382" customFormat="1" ht="15" x14ac:dyDescent="0.25">
      <c r="A627" s="383" t="s">
        <v>779</v>
      </c>
      <c r="B627" s="471" t="s">
        <v>189</v>
      </c>
      <c r="C627" s="472">
        <v>99.98</v>
      </c>
      <c r="D627" s="472">
        <v>9</v>
      </c>
      <c r="E627" s="472" t="s">
        <v>463</v>
      </c>
      <c r="F627" s="472">
        <v>9.0118795709391009</v>
      </c>
      <c r="G627" s="472">
        <v>9.3210320516069007</v>
      </c>
      <c r="H627" s="473" t="s">
        <v>197</v>
      </c>
      <c r="I627" s="474">
        <v>30001.05</v>
      </c>
      <c r="J627" s="474">
        <v>31620</v>
      </c>
      <c r="K627" s="474">
        <v>29995.05</v>
      </c>
      <c r="L627" s="384">
        <v>3</v>
      </c>
    </row>
    <row r="628" spans="1:12" s="382" customFormat="1" ht="15" x14ac:dyDescent="0.25">
      <c r="A628" s="383" t="s">
        <v>780</v>
      </c>
      <c r="B628" s="471" t="s">
        <v>189</v>
      </c>
      <c r="C628" s="472">
        <v>101.3784</v>
      </c>
      <c r="D628" s="472">
        <v>9.5</v>
      </c>
      <c r="E628" s="472" t="s">
        <v>781</v>
      </c>
      <c r="F628" s="472"/>
      <c r="G628" s="472">
        <v>8.5087455112144994</v>
      </c>
      <c r="H628" s="473" t="s">
        <v>197</v>
      </c>
      <c r="I628" s="474">
        <v>30000</v>
      </c>
      <c r="J628" s="474">
        <v>30000</v>
      </c>
      <c r="K628" s="474">
        <v>30413.52</v>
      </c>
      <c r="L628" s="384">
        <v>1</v>
      </c>
    </row>
    <row r="629" spans="1:12" s="382" customFormat="1" ht="15" x14ac:dyDescent="0.25">
      <c r="A629" s="383" t="s">
        <v>780</v>
      </c>
      <c r="B629" s="471" t="s">
        <v>189</v>
      </c>
      <c r="C629" s="472">
        <v>101.3818</v>
      </c>
      <c r="D629" s="472">
        <v>9.5</v>
      </c>
      <c r="E629" s="472" t="s">
        <v>782</v>
      </c>
      <c r="F629" s="472"/>
      <c r="G629" s="472">
        <v>8.5087353102349006</v>
      </c>
      <c r="H629" s="473" t="s">
        <v>197</v>
      </c>
      <c r="I629" s="474">
        <v>120000</v>
      </c>
      <c r="J629" s="474">
        <v>120000</v>
      </c>
      <c r="K629" s="474">
        <v>121658.15</v>
      </c>
      <c r="L629" s="384">
        <v>4</v>
      </c>
    </row>
    <row r="630" spans="1:12" s="382" customFormat="1" ht="15" x14ac:dyDescent="0.25">
      <c r="A630" s="383" t="s">
        <v>780</v>
      </c>
      <c r="B630" s="471" t="s">
        <v>189</v>
      </c>
      <c r="C630" s="472">
        <v>101.5467</v>
      </c>
      <c r="D630" s="472">
        <v>9.5</v>
      </c>
      <c r="E630" s="472" t="s">
        <v>783</v>
      </c>
      <c r="F630" s="472"/>
      <c r="G630" s="472">
        <v>8.2431683447594004</v>
      </c>
      <c r="H630" s="473" t="s">
        <v>197</v>
      </c>
      <c r="I630" s="474">
        <v>150000</v>
      </c>
      <c r="J630" s="474">
        <v>150000</v>
      </c>
      <c r="K630" s="474">
        <v>152320.04999999999</v>
      </c>
      <c r="L630" s="384">
        <v>1</v>
      </c>
    </row>
    <row r="631" spans="1:12" s="382" customFormat="1" ht="15" x14ac:dyDescent="0.25">
      <c r="A631" s="383" t="s">
        <v>780</v>
      </c>
      <c r="B631" s="471" t="s">
        <v>189</v>
      </c>
      <c r="C631" s="472">
        <v>101.7444</v>
      </c>
      <c r="D631" s="472">
        <v>9.75</v>
      </c>
      <c r="E631" s="472" t="s">
        <v>784</v>
      </c>
      <c r="F631" s="472">
        <v>8.25</v>
      </c>
      <c r="G631" s="472">
        <v>8.5087619433745001</v>
      </c>
      <c r="H631" s="473" t="s">
        <v>197</v>
      </c>
      <c r="I631" s="474">
        <v>121850</v>
      </c>
      <c r="J631" s="474">
        <v>121850</v>
      </c>
      <c r="K631" s="474">
        <v>123975.57</v>
      </c>
      <c r="L631" s="384">
        <v>2</v>
      </c>
    </row>
    <row r="632" spans="1:12" s="382" customFormat="1" ht="15" x14ac:dyDescent="0.25">
      <c r="A632" s="383" t="s">
        <v>780</v>
      </c>
      <c r="B632" s="471" t="s">
        <v>189</v>
      </c>
      <c r="C632" s="472">
        <v>101.76430000000001</v>
      </c>
      <c r="D632" s="472">
        <v>9.75</v>
      </c>
      <c r="E632" s="472" t="s">
        <v>468</v>
      </c>
      <c r="F632" s="472">
        <v>8.25</v>
      </c>
      <c r="G632" s="472">
        <v>8.5087619433745001</v>
      </c>
      <c r="H632" s="473" t="s">
        <v>197</v>
      </c>
      <c r="I632" s="474">
        <v>28150</v>
      </c>
      <c r="J632" s="474">
        <v>28150</v>
      </c>
      <c r="K632" s="474">
        <v>28646.66</v>
      </c>
      <c r="L632" s="384">
        <v>1</v>
      </c>
    </row>
    <row r="633" spans="1:12" s="382" customFormat="1" ht="15" x14ac:dyDescent="0.25">
      <c r="A633" s="383" t="s">
        <v>780</v>
      </c>
      <c r="B633" s="471" t="s">
        <v>189</v>
      </c>
      <c r="C633" s="472">
        <v>101.8451</v>
      </c>
      <c r="D633" s="472">
        <v>9.75</v>
      </c>
      <c r="E633" s="472" t="s">
        <v>336</v>
      </c>
      <c r="F633" s="472"/>
      <c r="G633" s="472">
        <v>8.5087576071907005</v>
      </c>
      <c r="H633" s="473" t="s">
        <v>197</v>
      </c>
      <c r="I633" s="474">
        <v>12300</v>
      </c>
      <c r="J633" s="474">
        <v>12300</v>
      </c>
      <c r="K633" s="474">
        <v>12526.95</v>
      </c>
      <c r="L633" s="384">
        <v>1</v>
      </c>
    </row>
    <row r="634" spans="1:12" s="382" customFormat="1" ht="15" x14ac:dyDescent="0.25">
      <c r="A634" s="383" t="s">
        <v>780</v>
      </c>
      <c r="B634" s="471" t="s">
        <v>189</v>
      </c>
      <c r="C634" s="472">
        <v>101.85299999999999</v>
      </c>
      <c r="D634" s="472">
        <v>9.75</v>
      </c>
      <c r="E634" s="472" t="s">
        <v>785</v>
      </c>
      <c r="F634" s="472"/>
      <c r="G634" s="472">
        <v>8.5087256025312996</v>
      </c>
      <c r="H634" s="473" t="s">
        <v>197</v>
      </c>
      <c r="I634" s="474">
        <v>67700</v>
      </c>
      <c r="J634" s="474">
        <v>67700</v>
      </c>
      <c r="K634" s="474">
        <v>68954.48</v>
      </c>
      <c r="L634" s="384">
        <v>2</v>
      </c>
    </row>
    <row r="635" spans="1:12" s="382" customFormat="1" ht="15" x14ac:dyDescent="0.25">
      <c r="A635" s="383" t="s">
        <v>780</v>
      </c>
      <c r="B635" s="471" t="s">
        <v>189</v>
      </c>
      <c r="C635" s="472">
        <v>101.8806</v>
      </c>
      <c r="D635" s="472">
        <v>9.75</v>
      </c>
      <c r="E635" s="472" t="s">
        <v>411</v>
      </c>
      <c r="F635" s="472"/>
      <c r="G635" s="472">
        <v>8.5087966488198994</v>
      </c>
      <c r="H635" s="473" t="s">
        <v>197</v>
      </c>
      <c r="I635" s="474">
        <v>70000</v>
      </c>
      <c r="J635" s="474">
        <v>70000</v>
      </c>
      <c r="K635" s="474">
        <v>71316.42</v>
      </c>
      <c r="L635" s="384">
        <v>1</v>
      </c>
    </row>
    <row r="636" spans="1:12" s="382" customFormat="1" ht="15" x14ac:dyDescent="0.25">
      <c r="A636" s="383" t="s">
        <v>780</v>
      </c>
      <c r="B636" s="471" t="s">
        <v>189</v>
      </c>
      <c r="C636" s="472">
        <v>102.31780000000001</v>
      </c>
      <c r="D636" s="472">
        <v>10</v>
      </c>
      <c r="E636" s="472" t="s">
        <v>786</v>
      </c>
      <c r="F636" s="472"/>
      <c r="G636" s="472">
        <v>8.5087730038759002</v>
      </c>
      <c r="H636" s="473" t="s">
        <v>197</v>
      </c>
      <c r="I636" s="474">
        <v>72000</v>
      </c>
      <c r="J636" s="474">
        <v>72000</v>
      </c>
      <c r="K636" s="474">
        <v>73668.820000000007</v>
      </c>
      <c r="L636" s="384">
        <v>1</v>
      </c>
    </row>
    <row r="637" spans="1:12" s="382" customFormat="1" ht="15" x14ac:dyDescent="0.25">
      <c r="A637" s="383" t="s">
        <v>780</v>
      </c>
      <c r="B637" s="471" t="s">
        <v>189</v>
      </c>
      <c r="C637" s="472">
        <v>102.3224</v>
      </c>
      <c r="D637" s="472">
        <v>10</v>
      </c>
      <c r="E637" s="472" t="s">
        <v>787</v>
      </c>
      <c r="F637" s="472"/>
      <c r="G637" s="472">
        <v>8.5087451098148996</v>
      </c>
      <c r="H637" s="473" t="s">
        <v>197</v>
      </c>
      <c r="I637" s="474">
        <v>78000</v>
      </c>
      <c r="J637" s="474">
        <v>78000</v>
      </c>
      <c r="K637" s="474">
        <v>79811.47</v>
      </c>
      <c r="L637" s="384">
        <v>2</v>
      </c>
    </row>
    <row r="638" spans="1:12" s="382" customFormat="1" ht="15" x14ac:dyDescent="0.25">
      <c r="A638" s="383" t="s">
        <v>780</v>
      </c>
      <c r="B638" s="471" t="s">
        <v>189</v>
      </c>
      <c r="C638" s="472">
        <v>102.40479999999999</v>
      </c>
      <c r="D638" s="472">
        <v>10</v>
      </c>
      <c r="E638" s="472" t="s">
        <v>788</v>
      </c>
      <c r="F638" s="472">
        <v>8.25</v>
      </c>
      <c r="G638" s="472">
        <v>8.5087619433745001</v>
      </c>
      <c r="H638" s="473" t="s">
        <v>197</v>
      </c>
      <c r="I638" s="474">
        <v>45000</v>
      </c>
      <c r="J638" s="474">
        <v>45000</v>
      </c>
      <c r="K638" s="474">
        <v>46082.17</v>
      </c>
      <c r="L638" s="384">
        <v>1</v>
      </c>
    </row>
    <row r="639" spans="1:12" s="382" customFormat="1" ht="15" x14ac:dyDescent="0.25">
      <c r="A639" s="383" t="s">
        <v>780</v>
      </c>
      <c r="B639" s="471" t="s">
        <v>189</v>
      </c>
      <c r="C639" s="472">
        <v>102.4093</v>
      </c>
      <c r="D639" s="472">
        <v>10</v>
      </c>
      <c r="E639" s="472" t="s">
        <v>789</v>
      </c>
      <c r="F639" s="472">
        <v>8.25</v>
      </c>
      <c r="G639" s="472">
        <v>8.5087619433745001</v>
      </c>
      <c r="H639" s="473" t="s">
        <v>197</v>
      </c>
      <c r="I639" s="474">
        <v>45000</v>
      </c>
      <c r="J639" s="474">
        <v>45000</v>
      </c>
      <c r="K639" s="474">
        <v>46084.19</v>
      </c>
      <c r="L639" s="384">
        <v>1</v>
      </c>
    </row>
    <row r="640" spans="1:12" s="382" customFormat="1" ht="15" x14ac:dyDescent="0.25">
      <c r="A640" s="383" t="s">
        <v>780</v>
      </c>
      <c r="B640" s="471" t="s">
        <v>189</v>
      </c>
      <c r="C640" s="472">
        <v>102.4455</v>
      </c>
      <c r="D640" s="472">
        <v>10</v>
      </c>
      <c r="E640" s="472" t="s">
        <v>467</v>
      </c>
      <c r="F640" s="472">
        <v>8.25</v>
      </c>
      <c r="G640" s="472">
        <v>8.5087619433745001</v>
      </c>
      <c r="H640" s="473" t="s">
        <v>197</v>
      </c>
      <c r="I640" s="474">
        <v>60000</v>
      </c>
      <c r="J640" s="474">
        <v>60000</v>
      </c>
      <c r="K640" s="474">
        <v>61467.28</v>
      </c>
      <c r="L640" s="384">
        <v>1</v>
      </c>
    </row>
    <row r="641" spans="1:12" s="382" customFormat="1" ht="15" x14ac:dyDescent="0.25">
      <c r="A641" s="383" t="s">
        <v>780</v>
      </c>
      <c r="B641" s="471" t="s">
        <v>189</v>
      </c>
      <c r="C641" s="472">
        <v>102.57769999999999</v>
      </c>
      <c r="D641" s="472">
        <v>10</v>
      </c>
      <c r="E641" s="472" t="s">
        <v>790</v>
      </c>
      <c r="F641" s="472"/>
      <c r="G641" s="472">
        <v>8.5087744464363002</v>
      </c>
      <c r="H641" s="473" t="s">
        <v>197</v>
      </c>
      <c r="I641" s="474">
        <v>150000</v>
      </c>
      <c r="J641" s="474">
        <v>150000</v>
      </c>
      <c r="K641" s="474">
        <v>153866.54999999999</v>
      </c>
      <c r="L641" s="384">
        <v>1</v>
      </c>
    </row>
    <row r="642" spans="1:12" s="382" customFormat="1" ht="15" x14ac:dyDescent="0.25">
      <c r="A642" s="383" t="s">
        <v>780</v>
      </c>
      <c r="B642" s="471" t="s">
        <v>189</v>
      </c>
      <c r="C642" s="472">
        <v>102.6773</v>
      </c>
      <c r="D642" s="472">
        <v>10</v>
      </c>
      <c r="E642" s="472" t="s">
        <v>791</v>
      </c>
      <c r="F642" s="472"/>
      <c r="G642" s="472">
        <v>8.5087733159551</v>
      </c>
      <c r="H642" s="473" t="s">
        <v>197</v>
      </c>
      <c r="I642" s="474">
        <v>590</v>
      </c>
      <c r="J642" s="474">
        <v>590</v>
      </c>
      <c r="K642" s="474">
        <v>605.79999999999995</v>
      </c>
      <c r="L642" s="384">
        <v>1</v>
      </c>
    </row>
    <row r="643" spans="1:12" s="382" customFormat="1" ht="15" x14ac:dyDescent="0.25">
      <c r="A643" s="383" t="s">
        <v>780</v>
      </c>
      <c r="B643" s="471" t="s">
        <v>189</v>
      </c>
      <c r="C643" s="472">
        <v>102.6952</v>
      </c>
      <c r="D643" s="472">
        <v>10</v>
      </c>
      <c r="E643" s="472" t="s">
        <v>585</v>
      </c>
      <c r="F643" s="472"/>
      <c r="G643" s="472">
        <v>8.5087315945183004</v>
      </c>
      <c r="H643" s="473" t="s">
        <v>197</v>
      </c>
      <c r="I643" s="474">
        <v>25664</v>
      </c>
      <c r="J643" s="474">
        <v>25664</v>
      </c>
      <c r="K643" s="474">
        <v>26355.69</v>
      </c>
      <c r="L643" s="384">
        <v>2</v>
      </c>
    </row>
    <row r="644" spans="1:12" s="382" customFormat="1" ht="15" x14ac:dyDescent="0.25">
      <c r="A644" s="383" t="s">
        <v>780</v>
      </c>
      <c r="B644" s="471" t="s">
        <v>189</v>
      </c>
      <c r="C644" s="472">
        <v>102.6996</v>
      </c>
      <c r="D644" s="472">
        <v>10</v>
      </c>
      <c r="E644" s="472" t="s">
        <v>716</v>
      </c>
      <c r="F644" s="472"/>
      <c r="G644" s="472">
        <v>8.5087812046658993</v>
      </c>
      <c r="H644" s="473" t="s">
        <v>197</v>
      </c>
      <c r="I644" s="474">
        <v>2867</v>
      </c>
      <c r="J644" s="474">
        <v>2867</v>
      </c>
      <c r="K644" s="474">
        <v>2944.4</v>
      </c>
      <c r="L644" s="384">
        <v>1</v>
      </c>
    </row>
    <row r="645" spans="1:12" s="382" customFormat="1" ht="15" x14ac:dyDescent="0.25">
      <c r="A645" s="383" t="s">
        <v>780</v>
      </c>
      <c r="B645" s="471" t="s">
        <v>189</v>
      </c>
      <c r="C645" s="472">
        <v>102.7041</v>
      </c>
      <c r="D645" s="472">
        <v>10</v>
      </c>
      <c r="E645" s="472" t="s">
        <v>792</v>
      </c>
      <c r="F645" s="472"/>
      <c r="G645" s="472">
        <v>8.5087663878864994</v>
      </c>
      <c r="H645" s="473" t="s">
        <v>197</v>
      </c>
      <c r="I645" s="474">
        <v>75000</v>
      </c>
      <c r="J645" s="474">
        <v>75000</v>
      </c>
      <c r="K645" s="474">
        <v>77028.09</v>
      </c>
      <c r="L645" s="384">
        <v>4</v>
      </c>
    </row>
    <row r="646" spans="1:12" s="382" customFormat="1" ht="15" x14ac:dyDescent="0.25">
      <c r="A646" s="383" t="s">
        <v>780</v>
      </c>
      <c r="B646" s="471" t="s">
        <v>189</v>
      </c>
      <c r="C646" s="472">
        <v>103.2282</v>
      </c>
      <c r="D646" s="472">
        <v>10.25</v>
      </c>
      <c r="E646" s="472" t="s">
        <v>793</v>
      </c>
      <c r="F646" s="472">
        <v>8.25</v>
      </c>
      <c r="G646" s="472">
        <v>8.5087619433745001</v>
      </c>
      <c r="H646" s="473" t="s">
        <v>197</v>
      </c>
      <c r="I646" s="474">
        <v>150000</v>
      </c>
      <c r="J646" s="474">
        <v>150000</v>
      </c>
      <c r="K646" s="474">
        <v>154842.35</v>
      </c>
      <c r="L646" s="384">
        <v>1</v>
      </c>
    </row>
    <row r="647" spans="1:12" s="382" customFormat="1" ht="15" x14ac:dyDescent="0.25">
      <c r="A647" s="383" t="s">
        <v>780</v>
      </c>
      <c r="B647" s="471" t="s">
        <v>189</v>
      </c>
      <c r="C647" s="472">
        <v>103.3758</v>
      </c>
      <c r="D647" s="472">
        <v>10.25</v>
      </c>
      <c r="E647" s="472" t="s">
        <v>794</v>
      </c>
      <c r="F647" s="472"/>
      <c r="G647" s="472">
        <v>8.5087318898199999</v>
      </c>
      <c r="H647" s="473" t="s">
        <v>197</v>
      </c>
      <c r="I647" s="474">
        <v>150000</v>
      </c>
      <c r="J647" s="474">
        <v>150000</v>
      </c>
      <c r="K647" s="474">
        <v>155063.70000000001</v>
      </c>
      <c r="L647" s="384">
        <v>1</v>
      </c>
    </row>
    <row r="648" spans="1:12" s="382" customFormat="1" ht="15" x14ac:dyDescent="0.25">
      <c r="A648" s="383" t="s">
        <v>780</v>
      </c>
      <c r="B648" s="471" t="s">
        <v>189</v>
      </c>
      <c r="C648" s="472">
        <v>103.4684</v>
      </c>
      <c r="D648" s="472">
        <v>10.5</v>
      </c>
      <c r="E648" s="472" t="s">
        <v>260</v>
      </c>
      <c r="F648" s="472">
        <v>9</v>
      </c>
      <c r="G648" s="472">
        <v>9.3083318789062002</v>
      </c>
      <c r="H648" s="473" t="s">
        <v>197</v>
      </c>
      <c r="I648" s="474">
        <v>700000</v>
      </c>
      <c r="J648" s="474">
        <v>700000</v>
      </c>
      <c r="K648" s="474">
        <v>724278.5</v>
      </c>
      <c r="L648" s="384">
        <v>2</v>
      </c>
    </row>
    <row r="649" spans="1:12" s="382" customFormat="1" ht="15" x14ac:dyDescent="0.25">
      <c r="A649" s="383" t="s">
        <v>780</v>
      </c>
      <c r="B649" s="471" t="s">
        <v>189</v>
      </c>
      <c r="C649" s="472">
        <v>103.51730000000001</v>
      </c>
      <c r="D649" s="472">
        <v>10.25</v>
      </c>
      <c r="E649" s="472" t="s">
        <v>706</v>
      </c>
      <c r="F649" s="472"/>
      <c r="G649" s="472">
        <v>8.5087498565690005</v>
      </c>
      <c r="H649" s="473" t="s">
        <v>197</v>
      </c>
      <c r="I649" s="474">
        <v>150000</v>
      </c>
      <c r="J649" s="474">
        <v>150000</v>
      </c>
      <c r="K649" s="474">
        <v>155275.95000000001</v>
      </c>
      <c r="L649" s="384">
        <v>1</v>
      </c>
    </row>
    <row r="650" spans="1:12" s="382" customFormat="1" ht="15" x14ac:dyDescent="0.25">
      <c r="A650" s="383" t="s">
        <v>780</v>
      </c>
      <c r="B650" s="471" t="s">
        <v>189</v>
      </c>
      <c r="C650" s="472">
        <v>103.6529</v>
      </c>
      <c r="D650" s="472">
        <v>10.25</v>
      </c>
      <c r="E650" s="472" t="s">
        <v>430</v>
      </c>
      <c r="F650" s="472">
        <v>8.25</v>
      </c>
      <c r="G650" s="472">
        <v>8.5087619433745001</v>
      </c>
      <c r="H650" s="473" t="s">
        <v>197</v>
      </c>
      <c r="I650" s="474">
        <v>150000</v>
      </c>
      <c r="J650" s="474">
        <v>150000</v>
      </c>
      <c r="K650" s="474">
        <v>155479.34</v>
      </c>
      <c r="L650" s="384">
        <v>1</v>
      </c>
    </row>
    <row r="651" spans="1:12" s="382" customFormat="1" ht="15" x14ac:dyDescent="0.25">
      <c r="A651" s="383" t="s">
        <v>795</v>
      </c>
      <c r="B651" s="471" t="s">
        <v>189</v>
      </c>
      <c r="C651" s="472">
        <v>99.084599999999995</v>
      </c>
      <c r="D651" s="472">
        <v>8.5</v>
      </c>
      <c r="E651" s="472" t="s">
        <v>796</v>
      </c>
      <c r="F651" s="472">
        <v>9.25</v>
      </c>
      <c r="G651" s="472">
        <v>9.5758345544586003</v>
      </c>
      <c r="H651" s="473" t="s">
        <v>197</v>
      </c>
      <c r="I651" s="474">
        <v>3943.5</v>
      </c>
      <c r="J651" s="474">
        <v>7170</v>
      </c>
      <c r="K651" s="474">
        <v>3907.4</v>
      </c>
      <c r="L651" s="384">
        <v>1</v>
      </c>
    </row>
    <row r="652" spans="1:12" s="382" customFormat="1" ht="15" x14ac:dyDescent="0.25">
      <c r="A652" s="383" t="s">
        <v>797</v>
      </c>
      <c r="B652" s="471" t="s">
        <v>189</v>
      </c>
      <c r="C652" s="472">
        <v>99.9983</v>
      </c>
      <c r="D652" s="472">
        <v>9.5</v>
      </c>
      <c r="E652" s="472" t="s">
        <v>798</v>
      </c>
      <c r="F652" s="472">
        <v>9.5</v>
      </c>
      <c r="G652" s="472">
        <v>9.8438279104003001</v>
      </c>
      <c r="H652" s="473" t="s">
        <v>197</v>
      </c>
      <c r="I652" s="474">
        <v>2500000</v>
      </c>
      <c r="J652" s="474">
        <v>2500000</v>
      </c>
      <c r="K652" s="474">
        <v>2499956.79</v>
      </c>
      <c r="L652" s="384">
        <v>1</v>
      </c>
    </row>
    <row r="653" spans="1:12" s="382" customFormat="1" ht="15" x14ac:dyDescent="0.25">
      <c r="A653" s="383" t="s">
        <v>797</v>
      </c>
      <c r="B653" s="471" t="s">
        <v>189</v>
      </c>
      <c r="C653" s="472">
        <v>100</v>
      </c>
      <c r="D653" s="472">
        <v>9.25</v>
      </c>
      <c r="E653" s="472" t="s">
        <v>483</v>
      </c>
      <c r="F653" s="472">
        <v>9.25</v>
      </c>
      <c r="G653" s="472">
        <v>9.5758345544586003</v>
      </c>
      <c r="H653" s="473" t="s">
        <v>197</v>
      </c>
      <c r="I653" s="474">
        <v>100000</v>
      </c>
      <c r="J653" s="474">
        <v>100000</v>
      </c>
      <c r="K653" s="474">
        <v>100000</v>
      </c>
      <c r="L653" s="384">
        <v>1</v>
      </c>
    </row>
    <row r="654" spans="1:12" s="382" customFormat="1" ht="15" x14ac:dyDescent="0.25">
      <c r="A654" s="383" t="s">
        <v>797</v>
      </c>
      <c r="B654" s="471" t="s">
        <v>189</v>
      </c>
      <c r="C654" s="472">
        <v>100</v>
      </c>
      <c r="D654" s="472">
        <v>9.4</v>
      </c>
      <c r="E654" s="472" t="s">
        <v>793</v>
      </c>
      <c r="F654" s="472">
        <v>9.4</v>
      </c>
      <c r="G654" s="472">
        <v>9.7365716480061995</v>
      </c>
      <c r="H654" s="473" t="s">
        <v>197</v>
      </c>
      <c r="I654" s="474">
        <v>250000</v>
      </c>
      <c r="J654" s="474">
        <v>250000</v>
      </c>
      <c r="K654" s="474">
        <v>250000</v>
      </c>
      <c r="L654" s="384">
        <v>2</v>
      </c>
    </row>
    <row r="655" spans="1:12" s="382" customFormat="1" ht="15" x14ac:dyDescent="0.25">
      <c r="A655" s="383" t="s">
        <v>341</v>
      </c>
      <c r="B655" s="471" t="s">
        <v>189</v>
      </c>
      <c r="C655" s="472">
        <v>99.994100000000003</v>
      </c>
      <c r="D655" s="472">
        <v>7.5</v>
      </c>
      <c r="E655" s="472" t="s">
        <v>799</v>
      </c>
      <c r="F655" s="472">
        <v>7.5</v>
      </c>
      <c r="G655" s="472">
        <v>7.640625</v>
      </c>
      <c r="H655" s="473" t="s">
        <v>197</v>
      </c>
      <c r="I655" s="474">
        <v>4500000</v>
      </c>
      <c r="J655" s="474">
        <v>4500000</v>
      </c>
      <c r="K655" s="474">
        <v>4499735.67</v>
      </c>
      <c r="L655" s="384">
        <v>3</v>
      </c>
    </row>
    <row r="656" spans="1:12" s="382" customFormat="1" ht="15" x14ac:dyDescent="0.25">
      <c r="A656" s="383" t="s">
        <v>341</v>
      </c>
      <c r="B656" s="471" t="s">
        <v>189</v>
      </c>
      <c r="C656" s="472">
        <v>99.998099999999994</v>
      </c>
      <c r="D656" s="472">
        <v>7.5</v>
      </c>
      <c r="E656" s="472" t="s">
        <v>394</v>
      </c>
      <c r="F656" s="472">
        <v>7.5</v>
      </c>
      <c r="G656" s="472">
        <v>7.640625</v>
      </c>
      <c r="H656" s="473" t="s">
        <v>197</v>
      </c>
      <c r="I656" s="474">
        <v>1000000</v>
      </c>
      <c r="J656" s="474">
        <v>1000000</v>
      </c>
      <c r="K656" s="474">
        <v>999981.47</v>
      </c>
      <c r="L656" s="384">
        <v>1</v>
      </c>
    </row>
    <row r="657" spans="1:12" s="382" customFormat="1" ht="15" x14ac:dyDescent="0.25">
      <c r="A657" s="383" t="s">
        <v>800</v>
      </c>
      <c r="B657" s="471" t="s">
        <v>189</v>
      </c>
      <c r="C657" s="472">
        <v>99.967100000000002</v>
      </c>
      <c r="D657" s="472">
        <v>7.75</v>
      </c>
      <c r="E657" s="472" t="s">
        <v>801</v>
      </c>
      <c r="F657" s="472">
        <v>7.83</v>
      </c>
      <c r="G657" s="472">
        <v>8.0629233620327998</v>
      </c>
      <c r="H657" s="473" t="s">
        <v>197</v>
      </c>
      <c r="I657" s="474">
        <v>39700</v>
      </c>
      <c r="J657" s="474">
        <v>189047.62</v>
      </c>
      <c r="K657" s="474">
        <v>39686.959999999999</v>
      </c>
      <c r="L657" s="384">
        <v>1</v>
      </c>
    </row>
    <row r="658" spans="1:12" s="382" customFormat="1" ht="15" x14ac:dyDescent="0.25">
      <c r="A658" s="383" t="s">
        <v>800</v>
      </c>
      <c r="B658" s="471" t="s">
        <v>189</v>
      </c>
      <c r="C658" s="472">
        <v>100.0115</v>
      </c>
      <c r="D658" s="472">
        <v>7.75</v>
      </c>
      <c r="E658" s="472" t="s">
        <v>801</v>
      </c>
      <c r="F658" s="472">
        <v>7.7050000000000001</v>
      </c>
      <c r="G658" s="472">
        <v>7.9304990044055996</v>
      </c>
      <c r="H658" s="473" t="s">
        <v>197</v>
      </c>
      <c r="I658" s="474">
        <v>39700</v>
      </c>
      <c r="J658" s="474">
        <v>189047.62</v>
      </c>
      <c r="K658" s="474">
        <v>39704.550000000003</v>
      </c>
      <c r="L658" s="384">
        <v>1</v>
      </c>
    </row>
    <row r="659" spans="1:12" s="382" customFormat="1" ht="15" x14ac:dyDescent="0.25">
      <c r="A659" s="383" t="s">
        <v>802</v>
      </c>
      <c r="B659" s="471" t="s">
        <v>189</v>
      </c>
      <c r="C659" s="472">
        <v>102</v>
      </c>
      <c r="D659" s="472">
        <v>9.75</v>
      </c>
      <c r="E659" s="472" t="s">
        <v>592</v>
      </c>
      <c r="F659" s="472">
        <v>8.8188124954466005</v>
      </c>
      <c r="G659" s="472">
        <v>9.1147656480472996</v>
      </c>
      <c r="H659" s="473" t="s">
        <v>197</v>
      </c>
      <c r="I659" s="474">
        <v>475000</v>
      </c>
      <c r="J659" s="474">
        <v>500000</v>
      </c>
      <c r="K659" s="474">
        <v>484500</v>
      </c>
      <c r="L659" s="384">
        <v>3</v>
      </c>
    </row>
    <row r="660" spans="1:12" s="382" customFormat="1" ht="15" x14ac:dyDescent="0.25">
      <c r="A660" s="383" t="s">
        <v>802</v>
      </c>
      <c r="B660" s="471" t="s">
        <v>189</v>
      </c>
      <c r="C660" s="472">
        <v>102</v>
      </c>
      <c r="D660" s="472">
        <v>9.75</v>
      </c>
      <c r="E660" s="472" t="s">
        <v>803</v>
      </c>
      <c r="F660" s="472">
        <v>8.8197350967522006</v>
      </c>
      <c r="G660" s="472">
        <v>9.1157506297844009</v>
      </c>
      <c r="H660" s="473" t="s">
        <v>197</v>
      </c>
      <c r="I660" s="474">
        <v>475000</v>
      </c>
      <c r="J660" s="474">
        <v>500000</v>
      </c>
      <c r="K660" s="474">
        <v>484500</v>
      </c>
      <c r="L660" s="384">
        <v>3</v>
      </c>
    </row>
    <row r="661" spans="1:12" s="382" customFormat="1" ht="15" x14ac:dyDescent="0.25">
      <c r="A661" s="383" t="s">
        <v>221</v>
      </c>
      <c r="B661" s="471" t="s">
        <v>189</v>
      </c>
      <c r="C661" s="472">
        <v>95.928799999999995</v>
      </c>
      <c r="D661" s="472">
        <v>9</v>
      </c>
      <c r="E661" s="472" t="s">
        <v>414</v>
      </c>
      <c r="F661" s="472">
        <v>11.25</v>
      </c>
      <c r="G661" s="472">
        <v>11.7335708713531</v>
      </c>
      <c r="H661" s="473" t="s">
        <v>197</v>
      </c>
      <c r="I661" s="474">
        <v>250000</v>
      </c>
      <c r="J661" s="474">
        <v>250000</v>
      </c>
      <c r="K661" s="474">
        <v>239822.07</v>
      </c>
      <c r="L661" s="384">
        <v>6</v>
      </c>
    </row>
    <row r="662" spans="1:12" s="382" customFormat="1" ht="15" x14ac:dyDescent="0.25">
      <c r="A662" s="383" t="s">
        <v>221</v>
      </c>
      <c r="B662" s="471" t="s">
        <v>189</v>
      </c>
      <c r="C662" s="472">
        <v>95.933400000000006</v>
      </c>
      <c r="D662" s="472">
        <v>9</v>
      </c>
      <c r="E662" s="472" t="s">
        <v>343</v>
      </c>
      <c r="F662" s="472">
        <v>11.25</v>
      </c>
      <c r="G662" s="472">
        <v>11.7335708713531</v>
      </c>
      <c r="H662" s="473" t="s">
        <v>197</v>
      </c>
      <c r="I662" s="474">
        <v>200000</v>
      </c>
      <c r="J662" s="474">
        <v>200000</v>
      </c>
      <c r="K662" s="474">
        <v>191866.79</v>
      </c>
      <c r="L662" s="384">
        <v>1</v>
      </c>
    </row>
    <row r="663" spans="1:12" s="382" customFormat="1" ht="15" x14ac:dyDescent="0.25">
      <c r="A663" s="383" t="s">
        <v>221</v>
      </c>
      <c r="B663" s="471" t="s">
        <v>189</v>
      </c>
      <c r="C663" s="472">
        <v>95.951800000000006</v>
      </c>
      <c r="D663" s="472">
        <v>9</v>
      </c>
      <c r="E663" s="472" t="s">
        <v>804</v>
      </c>
      <c r="F663" s="472">
        <v>11.25</v>
      </c>
      <c r="G663" s="472">
        <v>11.7335708713531</v>
      </c>
      <c r="H663" s="473" t="s">
        <v>197</v>
      </c>
      <c r="I663" s="474">
        <v>19786</v>
      </c>
      <c r="J663" s="474">
        <v>19786</v>
      </c>
      <c r="K663" s="474">
        <v>18985.02</v>
      </c>
      <c r="L663" s="384">
        <v>3</v>
      </c>
    </row>
    <row r="664" spans="1:12" s="382" customFormat="1" ht="15" x14ac:dyDescent="0.25">
      <c r="A664" s="383" t="s">
        <v>221</v>
      </c>
      <c r="B664" s="471" t="s">
        <v>189</v>
      </c>
      <c r="C664" s="472">
        <v>95.956400000000002</v>
      </c>
      <c r="D664" s="472">
        <v>9</v>
      </c>
      <c r="E664" s="472" t="s">
        <v>805</v>
      </c>
      <c r="F664" s="472">
        <v>11.25</v>
      </c>
      <c r="G664" s="472">
        <v>11.7335708713531</v>
      </c>
      <c r="H664" s="473" t="s">
        <v>197</v>
      </c>
      <c r="I664" s="474">
        <v>90000</v>
      </c>
      <c r="J664" s="474">
        <v>90000</v>
      </c>
      <c r="K664" s="474">
        <v>86360.74</v>
      </c>
      <c r="L664" s="384">
        <v>1</v>
      </c>
    </row>
    <row r="665" spans="1:12" s="382" customFormat="1" ht="15" x14ac:dyDescent="0.25">
      <c r="A665" s="383" t="s">
        <v>221</v>
      </c>
      <c r="B665" s="471" t="s">
        <v>189</v>
      </c>
      <c r="C665" s="472">
        <v>95.960999999999999</v>
      </c>
      <c r="D665" s="472">
        <v>9</v>
      </c>
      <c r="E665" s="472" t="s">
        <v>438</v>
      </c>
      <c r="F665" s="472">
        <v>11.25</v>
      </c>
      <c r="G665" s="472">
        <v>11.7335708713531</v>
      </c>
      <c r="H665" s="473" t="s">
        <v>197</v>
      </c>
      <c r="I665" s="474">
        <v>275465</v>
      </c>
      <c r="J665" s="474">
        <v>275465</v>
      </c>
      <c r="K665" s="474">
        <v>264338.96999999997</v>
      </c>
      <c r="L665" s="384">
        <v>6</v>
      </c>
    </row>
    <row r="666" spans="1:12" s="382" customFormat="1" ht="15" x14ac:dyDescent="0.25">
      <c r="A666" s="383" t="s">
        <v>221</v>
      </c>
      <c r="B666" s="471" t="s">
        <v>189</v>
      </c>
      <c r="C666" s="472">
        <v>95.965599999999995</v>
      </c>
      <c r="D666" s="472">
        <v>9</v>
      </c>
      <c r="E666" s="472" t="s">
        <v>439</v>
      </c>
      <c r="F666" s="472">
        <v>11.25</v>
      </c>
      <c r="G666" s="472">
        <v>11.7335708713531</v>
      </c>
      <c r="H666" s="473" t="s">
        <v>197</v>
      </c>
      <c r="I666" s="474">
        <v>111631</v>
      </c>
      <c r="J666" s="474">
        <v>111631</v>
      </c>
      <c r="K666" s="474">
        <v>107127.39</v>
      </c>
      <c r="L666" s="384">
        <v>2</v>
      </c>
    </row>
    <row r="667" spans="1:12" s="382" customFormat="1" ht="15" x14ac:dyDescent="0.25">
      <c r="A667" s="383" t="s">
        <v>221</v>
      </c>
      <c r="B667" s="471" t="s">
        <v>189</v>
      </c>
      <c r="C667" s="472">
        <v>97.426900000000003</v>
      </c>
      <c r="D667" s="472">
        <v>9</v>
      </c>
      <c r="E667" s="472" t="s">
        <v>806</v>
      </c>
      <c r="F667" s="472">
        <v>11</v>
      </c>
      <c r="G667" s="472">
        <v>11.4621259414062</v>
      </c>
      <c r="H667" s="473" t="s">
        <v>197</v>
      </c>
      <c r="I667" s="474">
        <v>10163.450000000001</v>
      </c>
      <c r="J667" s="474">
        <v>11087</v>
      </c>
      <c r="K667" s="474">
        <v>9901.94</v>
      </c>
      <c r="L667" s="384">
        <v>1</v>
      </c>
    </row>
    <row r="668" spans="1:12" s="382" customFormat="1" ht="15" x14ac:dyDescent="0.25">
      <c r="A668" s="383" t="s">
        <v>221</v>
      </c>
      <c r="B668" s="471" t="s">
        <v>189</v>
      </c>
      <c r="C668" s="472">
        <v>98.646500000000003</v>
      </c>
      <c r="D668" s="472">
        <v>9</v>
      </c>
      <c r="E668" s="472" t="s">
        <v>807</v>
      </c>
      <c r="F668" s="472">
        <v>10.25</v>
      </c>
      <c r="G668" s="472">
        <v>10.650758059097299</v>
      </c>
      <c r="H668" s="473" t="s">
        <v>197</v>
      </c>
      <c r="I668" s="474">
        <v>39197.300000000003</v>
      </c>
      <c r="J668" s="474">
        <v>47033</v>
      </c>
      <c r="K668" s="474">
        <v>38666.75</v>
      </c>
      <c r="L668" s="384">
        <v>1</v>
      </c>
    </row>
    <row r="669" spans="1:12" s="382" customFormat="1" ht="15" x14ac:dyDescent="0.25">
      <c r="A669" s="383" t="s">
        <v>221</v>
      </c>
      <c r="B669" s="471" t="s">
        <v>189</v>
      </c>
      <c r="C669" s="472">
        <v>99.98</v>
      </c>
      <c r="D669" s="472">
        <v>9</v>
      </c>
      <c r="E669" s="472" t="s">
        <v>808</v>
      </c>
      <c r="F669" s="472">
        <v>9.0145679399395995</v>
      </c>
      <c r="G669" s="472">
        <v>9.3239062778672999</v>
      </c>
      <c r="H669" s="473" t="s">
        <v>197</v>
      </c>
      <c r="I669" s="474">
        <v>30002.400000000001</v>
      </c>
      <c r="J669" s="474">
        <v>36000</v>
      </c>
      <c r="K669" s="474">
        <v>29996.400000000001</v>
      </c>
      <c r="L669" s="384">
        <v>3</v>
      </c>
    </row>
    <row r="670" spans="1:12" s="382" customFormat="1" ht="15" x14ac:dyDescent="0.25">
      <c r="A670" s="383" t="s">
        <v>221</v>
      </c>
      <c r="B670" s="471" t="s">
        <v>189</v>
      </c>
      <c r="C670" s="472">
        <v>100</v>
      </c>
      <c r="D670" s="472">
        <v>9</v>
      </c>
      <c r="E670" s="472" t="s">
        <v>809</v>
      </c>
      <c r="F670" s="472">
        <v>8.9974742892835007</v>
      </c>
      <c r="G670" s="472">
        <v>9.3056318430343001</v>
      </c>
      <c r="H670" s="473" t="s">
        <v>197</v>
      </c>
      <c r="I670" s="474">
        <v>500000.84</v>
      </c>
      <c r="J670" s="474">
        <v>599953</v>
      </c>
      <c r="K670" s="474">
        <v>500000.84</v>
      </c>
      <c r="L670" s="384">
        <v>3</v>
      </c>
    </row>
    <row r="671" spans="1:12" s="382" customFormat="1" ht="15" x14ac:dyDescent="0.25">
      <c r="A671" s="383" t="s">
        <v>433</v>
      </c>
      <c r="B671" s="471" t="s">
        <v>189</v>
      </c>
      <c r="C671" s="472">
        <v>99.98</v>
      </c>
      <c r="D671" s="472">
        <v>9</v>
      </c>
      <c r="E671" s="472" t="s">
        <v>395</v>
      </c>
      <c r="F671" s="472">
        <v>9.0071887989029005</v>
      </c>
      <c r="G671" s="472">
        <v>9.3160171242251995</v>
      </c>
      <c r="H671" s="473" t="s">
        <v>197</v>
      </c>
      <c r="I671" s="474">
        <v>30001.5</v>
      </c>
      <c r="J671" s="474">
        <v>34437</v>
      </c>
      <c r="K671" s="474">
        <v>29995.5</v>
      </c>
      <c r="L671" s="384">
        <v>3</v>
      </c>
    </row>
    <row r="672" spans="1:12" s="382" customFormat="1" ht="15" x14ac:dyDescent="0.25">
      <c r="A672" s="383" t="s">
        <v>222</v>
      </c>
      <c r="B672" s="471" t="s">
        <v>189</v>
      </c>
      <c r="C672" s="472">
        <v>95.1387</v>
      </c>
      <c r="D672" s="472">
        <v>9</v>
      </c>
      <c r="E672" s="472" t="s">
        <v>296</v>
      </c>
      <c r="F672" s="472">
        <v>11.25</v>
      </c>
      <c r="G672" s="472">
        <v>11.7335708713531</v>
      </c>
      <c r="H672" s="473" t="s">
        <v>197</v>
      </c>
      <c r="I672" s="474">
        <v>400000</v>
      </c>
      <c r="J672" s="474">
        <v>400000</v>
      </c>
      <c r="K672" s="474">
        <v>380554.76</v>
      </c>
      <c r="L672" s="384">
        <v>1</v>
      </c>
    </row>
    <row r="673" spans="1:12" s="382" customFormat="1" ht="15" x14ac:dyDescent="0.25">
      <c r="A673" s="383" t="s">
        <v>222</v>
      </c>
      <c r="B673" s="471" t="s">
        <v>189</v>
      </c>
      <c r="C673" s="472">
        <v>98.326499999999996</v>
      </c>
      <c r="D673" s="472">
        <v>9</v>
      </c>
      <c r="E673" s="472" t="s">
        <v>810</v>
      </c>
      <c r="F673" s="472">
        <v>10.25</v>
      </c>
      <c r="G673" s="472">
        <v>10.650758059097299</v>
      </c>
      <c r="H673" s="473" t="s">
        <v>197</v>
      </c>
      <c r="I673" s="474">
        <v>33054</v>
      </c>
      <c r="J673" s="474">
        <v>33054</v>
      </c>
      <c r="K673" s="474">
        <v>32500.85</v>
      </c>
      <c r="L673" s="384">
        <v>2</v>
      </c>
    </row>
    <row r="674" spans="1:12" s="382" customFormat="1" ht="15" x14ac:dyDescent="0.25">
      <c r="A674" s="383" t="s">
        <v>222</v>
      </c>
      <c r="B674" s="471" t="s">
        <v>189</v>
      </c>
      <c r="C674" s="472">
        <v>98.366</v>
      </c>
      <c r="D674" s="472">
        <v>9</v>
      </c>
      <c r="E674" s="472" t="s">
        <v>604</v>
      </c>
      <c r="F674" s="472">
        <v>10.25</v>
      </c>
      <c r="G674" s="472">
        <v>10.650758059097299</v>
      </c>
      <c r="H674" s="473" t="s">
        <v>197</v>
      </c>
      <c r="I674" s="474">
        <v>3731</v>
      </c>
      <c r="J674" s="474">
        <v>3731</v>
      </c>
      <c r="K674" s="474">
        <v>3670.04</v>
      </c>
      <c r="L674" s="384">
        <v>1</v>
      </c>
    </row>
    <row r="675" spans="1:12" s="382" customFormat="1" ht="15" x14ac:dyDescent="0.25">
      <c r="A675" s="383" t="s">
        <v>222</v>
      </c>
      <c r="B675" s="471" t="s">
        <v>189</v>
      </c>
      <c r="C675" s="472">
        <v>98.372200000000007</v>
      </c>
      <c r="D675" s="472">
        <v>9</v>
      </c>
      <c r="E675" s="472" t="s">
        <v>703</v>
      </c>
      <c r="F675" s="472">
        <v>10.25</v>
      </c>
      <c r="G675" s="472">
        <v>10.650758059097299</v>
      </c>
      <c r="H675" s="473" t="s">
        <v>197</v>
      </c>
      <c r="I675" s="474">
        <v>658</v>
      </c>
      <c r="J675" s="474">
        <v>658</v>
      </c>
      <c r="K675" s="474">
        <v>647.29</v>
      </c>
      <c r="L675" s="384">
        <v>1</v>
      </c>
    </row>
    <row r="676" spans="1:12" s="382" customFormat="1" ht="15" x14ac:dyDescent="0.25">
      <c r="A676" s="383" t="s">
        <v>222</v>
      </c>
      <c r="B676" s="471" t="s">
        <v>189</v>
      </c>
      <c r="C676" s="472">
        <v>98.587299999999999</v>
      </c>
      <c r="D676" s="472">
        <v>9</v>
      </c>
      <c r="E676" s="472" t="s">
        <v>811</v>
      </c>
      <c r="F676" s="472">
        <v>10.25</v>
      </c>
      <c r="G676" s="472">
        <v>10.650758059097299</v>
      </c>
      <c r="H676" s="473" t="s">
        <v>197</v>
      </c>
      <c r="I676" s="474">
        <v>22068</v>
      </c>
      <c r="J676" s="474">
        <v>44136</v>
      </c>
      <c r="K676" s="474">
        <v>21756.25</v>
      </c>
      <c r="L676" s="384">
        <v>1</v>
      </c>
    </row>
    <row r="677" spans="1:12" s="382" customFormat="1" ht="15" x14ac:dyDescent="0.25">
      <c r="A677" s="383" t="s">
        <v>222</v>
      </c>
      <c r="B677" s="471" t="s">
        <v>189</v>
      </c>
      <c r="C677" s="472">
        <v>98.673500000000004</v>
      </c>
      <c r="D677" s="472">
        <v>9</v>
      </c>
      <c r="E677" s="472" t="s">
        <v>750</v>
      </c>
      <c r="F677" s="472">
        <v>10</v>
      </c>
      <c r="G677" s="472">
        <v>10.381289062499899</v>
      </c>
      <c r="H677" s="473" t="s">
        <v>197</v>
      </c>
      <c r="I677" s="474">
        <v>1862</v>
      </c>
      <c r="J677" s="474">
        <v>1862</v>
      </c>
      <c r="K677" s="474">
        <v>1837.3</v>
      </c>
      <c r="L677" s="384">
        <v>1</v>
      </c>
    </row>
    <row r="678" spans="1:12" s="382" customFormat="1" ht="15" x14ac:dyDescent="0.25">
      <c r="A678" s="383" t="s">
        <v>408</v>
      </c>
      <c r="B678" s="471" t="s">
        <v>189</v>
      </c>
      <c r="C678" s="472">
        <v>98.855900000000005</v>
      </c>
      <c r="D678" s="472">
        <v>9</v>
      </c>
      <c r="E678" s="472" t="s">
        <v>812</v>
      </c>
      <c r="F678" s="472">
        <v>9.5</v>
      </c>
      <c r="G678" s="472">
        <v>9.7256250000000009</v>
      </c>
      <c r="H678" s="473" t="s">
        <v>197</v>
      </c>
      <c r="I678" s="474">
        <v>1000000</v>
      </c>
      <c r="J678" s="474">
        <v>1000000</v>
      </c>
      <c r="K678" s="474">
        <v>988558.88</v>
      </c>
      <c r="L678" s="384">
        <v>1</v>
      </c>
    </row>
    <row r="679" spans="1:12" s="382" customFormat="1" ht="15" x14ac:dyDescent="0.25">
      <c r="A679" s="383" t="s">
        <v>408</v>
      </c>
      <c r="B679" s="471" t="s">
        <v>189</v>
      </c>
      <c r="C679" s="472">
        <v>98.857600000000005</v>
      </c>
      <c r="D679" s="472">
        <v>9</v>
      </c>
      <c r="E679" s="472" t="s">
        <v>813</v>
      </c>
      <c r="F679" s="472">
        <v>9.5</v>
      </c>
      <c r="G679" s="472">
        <v>9.7256250000000009</v>
      </c>
      <c r="H679" s="473" t="s">
        <v>197</v>
      </c>
      <c r="I679" s="474">
        <v>300000</v>
      </c>
      <c r="J679" s="474">
        <v>300000</v>
      </c>
      <c r="K679" s="474">
        <v>296572.71000000002</v>
      </c>
      <c r="L679" s="384">
        <v>1</v>
      </c>
    </row>
    <row r="680" spans="1:12" s="382" customFormat="1" ht="15" x14ac:dyDescent="0.25">
      <c r="A680" s="383" t="s">
        <v>408</v>
      </c>
      <c r="B680" s="471" t="s">
        <v>189</v>
      </c>
      <c r="C680" s="472">
        <v>99.98</v>
      </c>
      <c r="D680" s="472">
        <v>9</v>
      </c>
      <c r="E680" s="472" t="s">
        <v>385</v>
      </c>
      <c r="F680" s="472">
        <v>9.0081541089958002</v>
      </c>
      <c r="G680" s="472">
        <v>9.3170491278781</v>
      </c>
      <c r="H680" s="473" t="s">
        <v>197</v>
      </c>
      <c r="I680" s="474">
        <v>30001.74</v>
      </c>
      <c r="J680" s="474">
        <v>46659</v>
      </c>
      <c r="K680" s="474">
        <v>29995.74</v>
      </c>
      <c r="L680" s="384">
        <v>3</v>
      </c>
    </row>
    <row r="681" spans="1:12" s="382" customFormat="1" ht="15" x14ac:dyDescent="0.25">
      <c r="A681" s="383" t="s">
        <v>500</v>
      </c>
      <c r="B681" s="471" t="s">
        <v>189</v>
      </c>
      <c r="C681" s="472">
        <v>99.993899999999996</v>
      </c>
      <c r="D681" s="472">
        <v>10.75</v>
      </c>
      <c r="E681" s="472" t="s">
        <v>777</v>
      </c>
      <c r="F681" s="472">
        <v>10.75</v>
      </c>
      <c r="G681" s="472">
        <v>11.191175897232</v>
      </c>
      <c r="H681" s="473" t="s">
        <v>197</v>
      </c>
      <c r="I681" s="474">
        <v>150000</v>
      </c>
      <c r="J681" s="474">
        <v>150000</v>
      </c>
      <c r="K681" s="474">
        <v>149990.78</v>
      </c>
      <c r="L681" s="384">
        <v>1</v>
      </c>
    </row>
    <row r="682" spans="1:12" s="382" customFormat="1" ht="15" x14ac:dyDescent="0.25">
      <c r="A682" s="383" t="s">
        <v>500</v>
      </c>
      <c r="B682" s="471" t="s">
        <v>189</v>
      </c>
      <c r="C682" s="472">
        <v>99.994799999999998</v>
      </c>
      <c r="D682" s="472">
        <v>10.75</v>
      </c>
      <c r="E682" s="472" t="s">
        <v>299</v>
      </c>
      <c r="F682" s="472">
        <v>10.75</v>
      </c>
      <c r="G682" s="472">
        <v>11.191175897232</v>
      </c>
      <c r="H682" s="473" t="s">
        <v>197</v>
      </c>
      <c r="I682" s="474">
        <v>20000</v>
      </c>
      <c r="J682" s="474">
        <v>20000</v>
      </c>
      <c r="K682" s="474">
        <v>19998.96</v>
      </c>
      <c r="L682" s="384">
        <v>1</v>
      </c>
    </row>
    <row r="683" spans="1:12" s="382" customFormat="1" ht="15" x14ac:dyDescent="0.25">
      <c r="A683" s="383" t="s">
        <v>500</v>
      </c>
      <c r="B683" s="471" t="s">
        <v>189</v>
      </c>
      <c r="C683" s="472">
        <v>99.9953</v>
      </c>
      <c r="D683" s="472">
        <v>10.75</v>
      </c>
      <c r="E683" s="472" t="s">
        <v>405</v>
      </c>
      <c r="F683" s="472">
        <v>10.75</v>
      </c>
      <c r="G683" s="472">
        <v>11.191175897232</v>
      </c>
      <c r="H683" s="473" t="s">
        <v>197</v>
      </c>
      <c r="I683" s="474">
        <v>7000</v>
      </c>
      <c r="J683" s="474">
        <v>7000</v>
      </c>
      <c r="K683" s="474">
        <v>6999.67</v>
      </c>
      <c r="L683" s="384">
        <v>1</v>
      </c>
    </row>
    <row r="684" spans="1:12" s="382" customFormat="1" ht="15" x14ac:dyDescent="0.25">
      <c r="A684" s="383" t="s">
        <v>500</v>
      </c>
      <c r="B684" s="471" t="s">
        <v>189</v>
      </c>
      <c r="C684" s="472">
        <v>99.997100000000003</v>
      </c>
      <c r="D684" s="472">
        <v>10.75</v>
      </c>
      <c r="E684" s="472" t="s">
        <v>404</v>
      </c>
      <c r="F684" s="472">
        <v>10.75</v>
      </c>
      <c r="G684" s="472">
        <v>11.191175897232</v>
      </c>
      <c r="H684" s="473" t="s">
        <v>197</v>
      </c>
      <c r="I684" s="474">
        <v>4933</v>
      </c>
      <c r="J684" s="474">
        <v>4933</v>
      </c>
      <c r="K684" s="474">
        <v>4932.8599999999997</v>
      </c>
      <c r="L684" s="384">
        <v>1</v>
      </c>
    </row>
    <row r="685" spans="1:12" s="382" customFormat="1" ht="15" x14ac:dyDescent="0.25">
      <c r="A685" s="383" t="s">
        <v>500</v>
      </c>
      <c r="B685" s="471" t="s">
        <v>189</v>
      </c>
      <c r="C685" s="472">
        <v>100</v>
      </c>
      <c r="D685" s="472">
        <v>10.75</v>
      </c>
      <c r="E685" s="472" t="s">
        <v>814</v>
      </c>
      <c r="F685" s="472">
        <v>10.75</v>
      </c>
      <c r="G685" s="472">
        <v>11.191175897232</v>
      </c>
      <c r="H685" s="473" t="s">
        <v>197</v>
      </c>
      <c r="I685" s="474">
        <v>154000</v>
      </c>
      <c r="J685" s="474">
        <v>154000</v>
      </c>
      <c r="K685" s="474">
        <v>154000</v>
      </c>
      <c r="L685" s="384">
        <v>1</v>
      </c>
    </row>
    <row r="686" spans="1:12" s="382" customFormat="1" ht="15" x14ac:dyDescent="0.25">
      <c r="A686" s="383" t="s">
        <v>410</v>
      </c>
      <c r="B686" s="471" t="s">
        <v>189</v>
      </c>
      <c r="C686" s="472">
        <v>95.004099999999994</v>
      </c>
      <c r="D686" s="472">
        <v>8</v>
      </c>
      <c r="E686" s="472" t="s">
        <v>700</v>
      </c>
      <c r="F686" s="472">
        <v>11</v>
      </c>
      <c r="G686" s="472">
        <v>11.4621259414062</v>
      </c>
      <c r="H686" s="473" t="s">
        <v>197</v>
      </c>
      <c r="I686" s="474">
        <v>32600.63</v>
      </c>
      <c r="J686" s="474">
        <v>57034</v>
      </c>
      <c r="K686" s="474">
        <v>30971.95</v>
      </c>
      <c r="L686" s="384">
        <v>1</v>
      </c>
    </row>
    <row r="687" spans="1:12" s="382" customFormat="1" ht="15" x14ac:dyDescent="0.25">
      <c r="A687" s="383" t="s">
        <v>410</v>
      </c>
      <c r="B687" s="471" t="s">
        <v>189</v>
      </c>
      <c r="C687" s="472">
        <v>96.101799999999997</v>
      </c>
      <c r="D687" s="472">
        <v>8</v>
      </c>
      <c r="E687" s="472" t="s">
        <v>261</v>
      </c>
      <c r="F687" s="472">
        <v>10.25</v>
      </c>
      <c r="G687" s="472">
        <v>10.650758059097299</v>
      </c>
      <c r="H687" s="473" t="s">
        <v>197</v>
      </c>
      <c r="I687" s="474">
        <v>3921.72</v>
      </c>
      <c r="J687" s="474">
        <v>7318</v>
      </c>
      <c r="K687" s="474">
        <v>3768.84</v>
      </c>
      <c r="L687" s="384">
        <v>1</v>
      </c>
    </row>
    <row r="688" spans="1:12" s="382" customFormat="1" ht="15" x14ac:dyDescent="0.25">
      <c r="A688" s="383" t="s">
        <v>410</v>
      </c>
      <c r="B688" s="471" t="s">
        <v>189</v>
      </c>
      <c r="C688" s="472">
        <v>96.268100000000004</v>
      </c>
      <c r="D688" s="472">
        <v>8</v>
      </c>
      <c r="E688" s="472" t="s">
        <v>815</v>
      </c>
      <c r="F688" s="472">
        <v>10.25</v>
      </c>
      <c r="G688" s="472">
        <v>10.650758059097299</v>
      </c>
      <c r="H688" s="473" t="s">
        <v>197</v>
      </c>
      <c r="I688" s="474">
        <v>14427.18</v>
      </c>
      <c r="J688" s="474">
        <v>25240</v>
      </c>
      <c r="K688" s="474">
        <v>13888.78</v>
      </c>
      <c r="L688" s="384">
        <v>1</v>
      </c>
    </row>
    <row r="689" spans="1:12" s="382" customFormat="1" ht="15" x14ac:dyDescent="0.25">
      <c r="A689" s="383" t="s">
        <v>410</v>
      </c>
      <c r="B689" s="471" t="s">
        <v>189</v>
      </c>
      <c r="C689" s="472">
        <v>96.294899999999998</v>
      </c>
      <c r="D689" s="472">
        <v>8</v>
      </c>
      <c r="E689" s="472" t="s">
        <v>366</v>
      </c>
      <c r="F689" s="472">
        <v>10.25</v>
      </c>
      <c r="G689" s="472">
        <v>10.650758059097299</v>
      </c>
      <c r="H689" s="473" t="s">
        <v>197</v>
      </c>
      <c r="I689" s="474">
        <v>14197.4</v>
      </c>
      <c r="J689" s="474">
        <v>24838</v>
      </c>
      <c r="K689" s="474">
        <v>13671.37</v>
      </c>
      <c r="L689" s="384">
        <v>1</v>
      </c>
    </row>
    <row r="690" spans="1:12" s="382" customFormat="1" ht="15" x14ac:dyDescent="0.25">
      <c r="A690" s="383" t="s">
        <v>410</v>
      </c>
      <c r="B690" s="471" t="s">
        <v>189</v>
      </c>
      <c r="C690" s="472">
        <v>97.390600000000006</v>
      </c>
      <c r="D690" s="472">
        <v>9</v>
      </c>
      <c r="E690" s="472" t="s">
        <v>318</v>
      </c>
      <c r="F690" s="472">
        <v>11</v>
      </c>
      <c r="G690" s="472">
        <v>11.4621259414062</v>
      </c>
      <c r="H690" s="473" t="s">
        <v>197</v>
      </c>
      <c r="I690" s="474">
        <v>68617.2</v>
      </c>
      <c r="J690" s="474">
        <v>114362</v>
      </c>
      <c r="K690" s="474">
        <v>66826.69</v>
      </c>
      <c r="L690" s="384">
        <v>1</v>
      </c>
    </row>
    <row r="691" spans="1:12" s="382" customFormat="1" ht="15" x14ac:dyDescent="0.25">
      <c r="A691" s="383" t="s">
        <v>816</v>
      </c>
      <c r="B691" s="471" t="s">
        <v>189</v>
      </c>
      <c r="C691" s="472">
        <v>102</v>
      </c>
      <c r="D691" s="472">
        <v>11</v>
      </c>
      <c r="E691" s="472" t="s">
        <v>377</v>
      </c>
      <c r="F691" s="472">
        <v>10.1382908665159</v>
      </c>
      <c r="G691" s="472">
        <v>10.5302885641233</v>
      </c>
      <c r="H691" s="473" t="s">
        <v>197</v>
      </c>
      <c r="I691" s="474">
        <v>200000</v>
      </c>
      <c r="J691" s="474">
        <v>200000</v>
      </c>
      <c r="K691" s="474">
        <v>204000</v>
      </c>
      <c r="L691" s="384">
        <v>1</v>
      </c>
    </row>
    <row r="692" spans="1:12" s="382" customFormat="1" ht="15" x14ac:dyDescent="0.25">
      <c r="A692" s="383" t="s">
        <v>292</v>
      </c>
      <c r="B692" s="471" t="s">
        <v>189</v>
      </c>
      <c r="C692" s="472">
        <v>100.7034</v>
      </c>
      <c r="D692" s="472">
        <v>7.5</v>
      </c>
      <c r="E692" s="472" t="s">
        <v>337</v>
      </c>
      <c r="F692" s="472">
        <v>7.25</v>
      </c>
      <c r="G692" s="472">
        <v>7.3814062499999</v>
      </c>
      <c r="H692" s="473" t="s">
        <v>197</v>
      </c>
      <c r="I692" s="474">
        <v>5000000</v>
      </c>
      <c r="J692" s="474">
        <v>5000000</v>
      </c>
      <c r="K692" s="474">
        <v>5035168.6500000004</v>
      </c>
      <c r="L692" s="384">
        <v>4</v>
      </c>
    </row>
    <row r="693" spans="1:12" s="382" customFormat="1" ht="15" x14ac:dyDescent="0.25">
      <c r="A693" s="383" t="s">
        <v>292</v>
      </c>
      <c r="B693" s="471" t="s">
        <v>189</v>
      </c>
      <c r="C693" s="472">
        <v>100.8623</v>
      </c>
      <c r="D693" s="472">
        <v>7.75</v>
      </c>
      <c r="E693" s="472" t="s">
        <v>799</v>
      </c>
      <c r="F693" s="472">
        <v>7.5</v>
      </c>
      <c r="G693" s="472">
        <v>7.640625</v>
      </c>
      <c r="H693" s="473" t="s">
        <v>197</v>
      </c>
      <c r="I693" s="474">
        <v>1000000</v>
      </c>
      <c r="J693" s="474">
        <v>1000000</v>
      </c>
      <c r="K693" s="474">
        <v>1008622.89</v>
      </c>
      <c r="L693" s="384">
        <v>1</v>
      </c>
    </row>
    <row r="694" spans="1:12" s="382" customFormat="1" ht="15" x14ac:dyDescent="0.25">
      <c r="A694" s="383" t="s">
        <v>292</v>
      </c>
      <c r="B694" s="471" t="s">
        <v>189</v>
      </c>
      <c r="C694" s="472">
        <v>100.87609999999999</v>
      </c>
      <c r="D694" s="472">
        <v>7.75</v>
      </c>
      <c r="E694" s="472" t="s">
        <v>817</v>
      </c>
      <c r="F694" s="472">
        <v>7.5</v>
      </c>
      <c r="G694" s="472">
        <v>7.640625</v>
      </c>
      <c r="H694" s="473" t="s">
        <v>197</v>
      </c>
      <c r="I694" s="474">
        <v>5000000</v>
      </c>
      <c r="J694" s="474">
        <v>5000000</v>
      </c>
      <c r="K694" s="474">
        <v>5043804.51</v>
      </c>
      <c r="L694" s="384">
        <v>2</v>
      </c>
    </row>
    <row r="695" spans="1:12" s="382" customFormat="1" ht="15" x14ac:dyDescent="0.25">
      <c r="A695" s="383" t="s">
        <v>223</v>
      </c>
      <c r="B695" s="471" t="s">
        <v>189</v>
      </c>
      <c r="C695" s="472">
        <v>97.912800000000004</v>
      </c>
      <c r="D695" s="472">
        <v>9</v>
      </c>
      <c r="E695" s="472" t="s">
        <v>818</v>
      </c>
      <c r="F695" s="472">
        <v>10.25</v>
      </c>
      <c r="G695" s="472">
        <v>10.650758059097299</v>
      </c>
      <c r="H695" s="473" t="s">
        <v>197</v>
      </c>
      <c r="I695" s="474">
        <v>1655.8</v>
      </c>
      <c r="J695" s="474">
        <v>1948</v>
      </c>
      <c r="K695" s="474">
        <v>1621.24</v>
      </c>
      <c r="L695" s="384">
        <v>2</v>
      </c>
    </row>
    <row r="696" spans="1:12" s="382" customFormat="1" ht="15" x14ac:dyDescent="0.25">
      <c r="A696" s="383" t="s">
        <v>225</v>
      </c>
      <c r="B696" s="471" t="s">
        <v>189</v>
      </c>
      <c r="C696" s="472">
        <v>99.994100000000003</v>
      </c>
      <c r="D696" s="472">
        <v>9</v>
      </c>
      <c r="E696" s="472" t="s">
        <v>819</v>
      </c>
      <c r="F696" s="472">
        <v>9</v>
      </c>
      <c r="G696" s="472">
        <v>9.3083318789062002</v>
      </c>
      <c r="H696" s="473" t="s">
        <v>197</v>
      </c>
      <c r="I696" s="474">
        <v>59352.24</v>
      </c>
      <c r="J696" s="474">
        <v>71217</v>
      </c>
      <c r="K696" s="474">
        <v>59348.76</v>
      </c>
      <c r="L696" s="384">
        <v>3</v>
      </c>
    </row>
    <row r="697" spans="1:12" s="382" customFormat="1" ht="15" x14ac:dyDescent="0.25">
      <c r="A697" s="383" t="s">
        <v>227</v>
      </c>
      <c r="B697" s="471" t="s">
        <v>189</v>
      </c>
      <c r="C697" s="472">
        <v>99.276799999999994</v>
      </c>
      <c r="D697" s="472">
        <v>8</v>
      </c>
      <c r="E697" s="472" t="s">
        <v>820</v>
      </c>
      <c r="F697" s="472">
        <v>8.75</v>
      </c>
      <c r="G697" s="472">
        <v>9.0413192844390995</v>
      </c>
      <c r="H697" s="473" t="s">
        <v>197</v>
      </c>
      <c r="I697" s="474">
        <v>4942</v>
      </c>
      <c r="J697" s="474">
        <v>12355</v>
      </c>
      <c r="K697" s="474">
        <v>4906.25</v>
      </c>
      <c r="L697" s="384">
        <v>3</v>
      </c>
    </row>
    <row r="698" spans="1:12" s="382" customFormat="1" ht="15" x14ac:dyDescent="0.25">
      <c r="A698" s="383" t="s">
        <v>227</v>
      </c>
      <c r="B698" s="471" t="s">
        <v>189</v>
      </c>
      <c r="C698" s="472">
        <v>99.98</v>
      </c>
      <c r="D698" s="472">
        <v>9</v>
      </c>
      <c r="E698" s="472" t="s">
        <v>821</v>
      </c>
      <c r="F698" s="472">
        <v>9.0219264190924999</v>
      </c>
      <c r="G698" s="472">
        <v>9.3317737667812004</v>
      </c>
      <c r="H698" s="473" t="s">
        <v>197</v>
      </c>
      <c r="I698" s="474">
        <v>30000</v>
      </c>
      <c r="J698" s="474">
        <v>59976</v>
      </c>
      <c r="K698" s="474">
        <v>29994</v>
      </c>
      <c r="L698" s="384">
        <v>3</v>
      </c>
    </row>
    <row r="699" spans="1:12" s="382" customFormat="1" ht="15" x14ac:dyDescent="0.25">
      <c r="A699" s="383" t="s">
        <v>227</v>
      </c>
      <c r="B699" s="471" t="s">
        <v>189</v>
      </c>
      <c r="C699" s="472">
        <v>99.98</v>
      </c>
      <c r="D699" s="472">
        <v>9</v>
      </c>
      <c r="E699" s="472" t="s">
        <v>822</v>
      </c>
      <c r="F699" s="472">
        <v>9.0198828104363997</v>
      </c>
      <c r="G699" s="472">
        <v>9.3295887525280996</v>
      </c>
      <c r="H699" s="473" t="s">
        <v>197</v>
      </c>
      <c r="I699" s="474">
        <v>30000.6</v>
      </c>
      <c r="J699" s="474">
        <v>100002</v>
      </c>
      <c r="K699" s="474">
        <v>29994.6</v>
      </c>
      <c r="L699" s="384">
        <v>3</v>
      </c>
    </row>
    <row r="700" spans="1:12" s="382" customFormat="1" ht="15" x14ac:dyDescent="0.25">
      <c r="A700" s="383" t="s">
        <v>415</v>
      </c>
      <c r="B700" s="471" t="s">
        <v>189</v>
      </c>
      <c r="C700" s="472">
        <v>99.98</v>
      </c>
      <c r="D700" s="472">
        <v>9.25</v>
      </c>
      <c r="E700" s="472" t="s">
        <v>823</v>
      </c>
      <c r="F700" s="472"/>
      <c r="G700" s="472">
        <v>9.5869377097892006</v>
      </c>
      <c r="H700" s="473" t="s">
        <v>197</v>
      </c>
      <c r="I700" s="474">
        <v>30000.39</v>
      </c>
      <c r="J700" s="474">
        <v>53334</v>
      </c>
      <c r="K700" s="474">
        <v>29994.36</v>
      </c>
      <c r="L700" s="384">
        <v>3</v>
      </c>
    </row>
    <row r="701" spans="1:12" s="382" customFormat="1" ht="15" x14ac:dyDescent="0.25">
      <c r="A701" s="383" t="s">
        <v>244</v>
      </c>
      <c r="B701" s="471" t="s">
        <v>189</v>
      </c>
      <c r="C701" s="472">
        <v>99.715800000000002</v>
      </c>
      <c r="D701" s="472">
        <v>10.5</v>
      </c>
      <c r="E701" s="472" t="s">
        <v>824</v>
      </c>
      <c r="F701" s="472">
        <v>10.75</v>
      </c>
      <c r="G701" s="472">
        <v>11.191175897232</v>
      </c>
      <c r="H701" s="473" t="s">
        <v>197</v>
      </c>
      <c r="I701" s="474">
        <v>458164.5</v>
      </c>
      <c r="J701" s="474">
        <v>548700</v>
      </c>
      <c r="K701" s="474">
        <v>456862.17</v>
      </c>
      <c r="L701" s="384">
        <v>1</v>
      </c>
    </row>
    <row r="702" spans="1:12" s="382" customFormat="1" ht="15" x14ac:dyDescent="0.25">
      <c r="A702" s="383" t="s">
        <v>825</v>
      </c>
      <c r="B702" s="471" t="s">
        <v>189</v>
      </c>
      <c r="C702" s="472">
        <v>99.996700000000004</v>
      </c>
      <c r="D702" s="472">
        <v>8.5</v>
      </c>
      <c r="E702" s="472" t="s">
        <v>826</v>
      </c>
      <c r="F702" s="472">
        <v>8.5</v>
      </c>
      <c r="G702" s="472">
        <v>8.7747961721190997</v>
      </c>
      <c r="H702" s="473" t="s">
        <v>197</v>
      </c>
      <c r="I702" s="474">
        <v>3683.55</v>
      </c>
      <c r="J702" s="474">
        <v>5667</v>
      </c>
      <c r="K702" s="474">
        <v>3683.43</v>
      </c>
      <c r="L702" s="384">
        <v>1</v>
      </c>
    </row>
    <row r="703" spans="1:12" s="382" customFormat="1" ht="15" x14ac:dyDescent="0.25">
      <c r="A703" s="383" t="s">
        <v>339</v>
      </c>
      <c r="B703" s="471" t="s">
        <v>189</v>
      </c>
      <c r="C703" s="472">
        <v>99.992699999999999</v>
      </c>
      <c r="D703" s="472">
        <v>9.75</v>
      </c>
      <c r="E703" s="472" t="s">
        <v>810</v>
      </c>
      <c r="F703" s="472">
        <v>9.75</v>
      </c>
      <c r="G703" s="472">
        <v>10.112312546401901</v>
      </c>
      <c r="H703" s="473" t="s">
        <v>197</v>
      </c>
      <c r="I703" s="474">
        <v>87400</v>
      </c>
      <c r="J703" s="474">
        <v>87400</v>
      </c>
      <c r="K703" s="474">
        <v>87393.61</v>
      </c>
      <c r="L703" s="384">
        <v>1</v>
      </c>
    </row>
    <row r="704" spans="1:12" s="382" customFormat="1" ht="15" x14ac:dyDescent="0.25">
      <c r="A704" s="383" t="s">
        <v>339</v>
      </c>
      <c r="B704" s="471" t="s">
        <v>189</v>
      </c>
      <c r="C704" s="472">
        <v>99.992699999999999</v>
      </c>
      <c r="D704" s="472">
        <v>9.75</v>
      </c>
      <c r="E704" s="472" t="s">
        <v>252</v>
      </c>
      <c r="F704" s="472">
        <v>9.75</v>
      </c>
      <c r="G704" s="472">
        <v>10.112312546401901</v>
      </c>
      <c r="H704" s="473" t="s">
        <v>197</v>
      </c>
      <c r="I704" s="474">
        <v>12000</v>
      </c>
      <c r="J704" s="474">
        <v>12000</v>
      </c>
      <c r="K704" s="474">
        <v>11999.12</v>
      </c>
      <c r="L704" s="384">
        <v>1</v>
      </c>
    </row>
    <row r="705" spans="1:12" s="382" customFormat="1" ht="15" x14ac:dyDescent="0.25">
      <c r="A705" s="383" t="s">
        <v>339</v>
      </c>
      <c r="B705" s="471" t="s">
        <v>189</v>
      </c>
      <c r="C705" s="472">
        <v>99.992699999999999</v>
      </c>
      <c r="D705" s="472">
        <v>9.75</v>
      </c>
      <c r="E705" s="472" t="s">
        <v>425</v>
      </c>
      <c r="F705" s="472">
        <v>9.75</v>
      </c>
      <c r="G705" s="472">
        <v>10.112312546401901</v>
      </c>
      <c r="H705" s="473" t="s">
        <v>197</v>
      </c>
      <c r="I705" s="474">
        <v>100000</v>
      </c>
      <c r="J705" s="474">
        <v>100000</v>
      </c>
      <c r="K705" s="474">
        <v>99992.7</v>
      </c>
      <c r="L705" s="384">
        <v>1</v>
      </c>
    </row>
    <row r="706" spans="1:12" s="382" customFormat="1" ht="15" x14ac:dyDescent="0.25">
      <c r="A706" s="383" t="s">
        <v>339</v>
      </c>
      <c r="B706" s="471" t="s">
        <v>189</v>
      </c>
      <c r="C706" s="472">
        <v>99.997500000000002</v>
      </c>
      <c r="D706" s="472">
        <v>10</v>
      </c>
      <c r="E706" s="472" t="s">
        <v>438</v>
      </c>
      <c r="F706" s="472">
        <v>10</v>
      </c>
      <c r="G706" s="472">
        <v>10.381289062499899</v>
      </c>
      <c r="H706" s="473" t="s">
        <v>197</v>
      </c>
      <c r="I706" s="474">
        <v>250000</v>
      </c>
      <c r="J706" s="474">
        <v>250000</v>
      </c>
      <c r="K706" s="474">
        <v>249993.77</v>
      </c>
      <c r="L706" s="384">
        <v>1</v>
      </c>
    </row>
    <row r="707" spans="1:12" s="382" customFormat="1" ht="15" x14ac:dyDescent="0.25">
      <c r="A707" s="383" t="s">
        <v>228</v>
      </c>
      <c r="B707" s="471" t="s">
        <v>189</v>
      </c>
      <c r="C707" s="472">
        <v>99.991299999999995</v>
      </c>
      <c r="D707" s="472">
        <v>11.5</v>
      </c>
      <c r="E707" s="472" t="s">
        <v>827</v>
      </c>
      <c r="F707" s="472">
        <v>11.5</v>
      </c>
      <c r="G707" s="472">
        <v>12.0055112893066</v>
      </c>
      <c r="H707" s="473" t="s">
        <v>197</v>
      </c>
      <c r="I707" s="474">
        <v>40000</v>
      </c>
      <c r="J707" s="474">
        <v>40000</v>
      </c>
      <c r="K707" s="474">
        <v>39996.51</v>
      </c>
      <c r="L707" s="384">
        <v>1</v>
      </c>
    </row>
    <row r="708" spans="1:12" s="382" customFormat="1" ht="15" x14ac:dyDescent="0.25">
      <c r="A708" s="383" t="s">
        <v>228</v>
      </c>
      <c r="B708" s="471" t="s">
        <v>189</v>
      </c>
      <c r="C708" s="472">
        <v>102</v>
      </c>
      <c r="D708" s="472">
        <v>11.75</v>
      </c>
      <c r="E708" s="472" t="s">
        <v>828</v>
      </c>
      <c r="F708" s="472">
        <v>10.440525812423999</v>
      </c>
      <c r="G708" s="472">
        <v>10.856452305649601</v>
      </c>
      <c r="H708" s="473" t="s">
        <v>197</v>
      </c>
      <c r="I708" s="474">
        <v>200000</v>
      </c>
      <c r="J708" s="474">
        <v>200000</v>
      </c>
      <c r="K708" s="474">
        <v>204000</v>
      </c>
      <c r="L708" s="384">
        <v>1</v>
      </c>
    </row>
    <row r="709" spans="1:12" s="382" customFormat="1" ht="15" x14ac:dyDescent="0.25">
      <c r="A709" s="383" t="s">
        <v>228</v>
      </c>
      <c r="B709" s="471" t="s">
        <v>189</v>
      </c>
      <c r="C709" s="472">
        <v>102</v>
      </c>
      <c r="D709" s="472">
        <v>11.75</v>
      </c>
      <c r="E709" s="472" t="s">
        <v>829</v>
      </c>
      <c r="F709" s="472">
        <v>10.4572096377427</v>
      </c>
      <c r="G709" s="472">
        <v>10.8744780350049</v>
      </c>
      <c r="H709" s="473" t="s">
        <v>197</v>
      </c>
      <c r="I709" s="474">
        <v>200000</v>
      </c>
      <c r="J709" s="474">
        <v>200000</v>
      </c>
      <c r="K709" s="474">
        <v>204000</v>
      </c>
      <c r="L709" s="384">
        <v>1</v>
      </c>
    </row>
    <row r="710" spans="1:12" s="382" customFormat="1" ht="15" x14ac:dyDescent="0.25">
      <c r="A710" s="383" t="s">
        <v>235</v>
      </c>
      <c r="B710" s="471" t="s">
        <v>189</v>
      </c>
      <c r="C710" s="472">
        <v>99.085999999999999</v>
      </c>
      <c r="D710" s="472">
        <v>10</v>
      </c>
      <c r="E710" s="472" t="s">
        <v>414</v>
      </c>
      <c r="F710" s="472">
        <v>10.5</v>
      </c>
      <c r="G710" s="472">
        <v>10.920720136962901</v>
      </c>
      <c r="H710" s="473" t="s">
        <v>197</v>
      </c>
      <c r="I710" s="474">
        <v>25904</v>
      </c>
      <c r="J710" s="474">
        <v>25904</v>
      </c>
      <c r="K710" s="474">
        <v>25667.24</v>
      </c>
      <c r="L710" s="384">
        <v>2</v>
      </c>
    </row>
    <row r="711" spans="1:12" s="382" customFormat="1" ht="15" x14ac:dyDescent="0.25">
      <c r="A711" s="383" t="s">
        <v>235</v>
      </c>
      <c r="B711" s="471" t="s">
        <v>189</v>
      </c>
      <c r="C711" s="472">
        <v>99.148799999999994</v>
      </c>
      <c r="D711" s="472">
        <v>10</v>
      </c>
      <c r="E711" s="472" t="s">
        <v>453</v>
      </c>
      <c r="F711" s="472">
        <v>10.5</v>
      </c>
      <c r="G711" s="472">
        <v>10.920720136963</v>
      </c>
      <c r="H711" s="473" t="s">
        <v>197</v>
      </c>
      <c r="I711" s="474">
        <v>10000.31</v>
      </c>
      <c r="J711" s="474">
        <v>10667</v>
      </c>
      <c r="K711" s="474">
        <v>9915.18</v>
      </c>
      <c r="L711" s="384">
        <v>1</v>
      </c>
    </row>
    <row r="712" spans="1:12" s="382" customFormat="1" ht="15" x14ac:dyDescent="0.25">
      <c r="A712" s="383" t="s">
        <v>235</v>
      </c>
      <c r="B712" s="471" t="s">
        <v>189</v>
      </c>
      <c r="C712" s="472">
        <v>99.149699999999996</v>
      </c>
      <c r="D712" s="472">
        <v>10</v>
      </c>
      <c r="E712" s="472" t="s">
        <v>830</v>
      </c>
      <c r="F712" s="472">
        <v>10.5</v>
      </c>
      <c r="G712" s="472">
        <v>10.920720136962901</v>
      </c>
      <c r="H712" s="473" t="s">
        <v>197</v>
      </c>
      <c r="I712" s="474">
        <v>134444.5</v>
      </c>
      <c r="J712" s="474">
        <v>143407.47</v>
      </c>
      <c r="K712" s="474">
        <v>133301.31</v>
      </c>
      <c r="L712" s="384">
        <v>1</v>
      </c>
    </row>
    <row r="713" spans="1:12" s="382" customFormat="1" ht="15" x14ac:dyDescent="0.25">
      <c r="A713" s="383" t="s">
        <v>229</v>
      </c>
      <c r="B713" s="471" t="s">
        <v>189</v>
      </c>
      <c r="C713" s="472">
        <v>96.933599999999998</v>
      </c>
      <c r="D713" s="472">
        <v>9</v>
      </c>
      <c r="E713" s="472" t="s">
        <v>304</v>
      </c>
      <c r="F713" s="472">
        <v>11.5</v>
      </c>
      <c r="G713" s="472">
        <v>12.0055112893066</v>
      </c>
      <c r="H713" s="473" t="s">
        <v>197</v>
      </c>
      <c r="I713" s="474">
        <v>9900.7900000000009</v>
      </c>
      <c r="J713" s="474">
        <v>11880</v>
      </c>
      <c r="K713" s="474">
        <v>9597.2000000000007</v>
      </c>
      <c r="L713" s="384">
        <v>3</v>
      </c>
    </row>
    <row r="714" spans="1:12" s="382" customFormat="1" ht="15" x14ac:dyDescent="0.25">
      <c r="A714" s="383" t="s">
        <v>229</v>
      </c>
      <c r="B714" s="471" t="s">
        <v>189</v>
      </c>
      <c r="C714" s="472">
        <v>96.9392</v>
      </c>
      <c r="D714" s="472">
        <v>9</v>
      </c>
      <c r="E714" s="472" t="s">
        <v>831</v>
      </c>
      <c r="F714" s="472">
        <v>11.5</v>
      </c>
      <c r="G714" s="472">
        <v>12.0055112893066</v>
      </c>
      <c r="H714" s="473" t="s">
        <v>197</v>
      </c>
      <c r="I714" s="474">
        <v>9794.9599999999991</v>
      </c>
      <c r="J714" s="474">
        <v>11753</v>
      </c>
      <c r="K714" s="474">
        <v>9495.14</v>
      </c>
      <c r="L714" s="384">
        <v>6</v>
      </c>
    </row>
    <row r="715" spans="1:12" s="382" customFormat="1" ht="15" x14ac:dyDescent="0.25">
      <c r="A715" s="383" t="s">
        <v>229</v>
      </c>
      <c r="B715" s="471" t="s">
        <v>189</v>
      </c>
      <c r="C715" s="472">
        <v>97.006500000000003</v>
      </c>
      <c r="D715" s="472">
        <v>9</v>
      </c>
      <c r="E715" s="472" t="s">
        <v>832</v>
      </c>
      <c r="F715" s="472">
        <v>11.5</v>
      </c>
      <c r="G715" s="472">
        <v>12.0055112893066</v>
      </c>
      <c r="H715" s="473" t="s">
        <v>197</v>
      </c>
      <c r="I715" s="474">
        <v>750.06</v>
      </c>
      <c r="J715" s="474">
        <v>900</v>
      </c>
      <c r="K715" s="474">
        <v>727.61</v>
      </c>
      <c r="L715" s="384">
        <v>1</v>
      </c>
    </row>
    <row r="716" spans="1:12" s="382" customFormat="1" ht="15" x14ac:dyDescent="0.25">
      <c r="A716" s="383" t="s">
        <v>229</v>
      </c>
      <c r="B716" s="471" t="s">
        <v>189</v>
      </c>
      <c r="C716" s="472">
        <v>98.325900000000004</v>
      </c>
      <c r="D716" s="472">
        <v>9</v>
      </c>
      <c r="E716" s="472" t="s">
        <v>587</v>
      </c>
      <c r="F716" s="472">
        <v>10.25</v>
      </c>
      <c r="G716" s="472">
        <v>10.650758059097299</v>
      </c>
      <c r="H716" s="473" t="s">
        <v>197</v>
      </c>
      <c r="I716" s="474">
        <v>6950.42</v>
      </c>
      <c r="J716" s="474">
        <v>7582</v>
      </c>
      <c r="K716" s="474">
        <v>6834.06</v>
      </c>
      <c r="L716" s="384">
        <v>2</v>
      </c>
    </row>
    <row r="717" spans="1:12" s="382" customFormat="1" ht="15" x14ac:dyDescent="0.25">
      <c r="A717" s="383" t="s">
        <v>229</v>
      </c>
      <c r="B717" s="471" t="s">
        <v>189</v>
      </c>
      <c r="C717" s="472">
        <v>98.445899999999995</v>
      </c>
      <c r="D717" s="472">
        <v>9</v>
      </c>
      <c r="E717" s="472" t="s">
        <v>466</v>
      </c>
      <c r="F717" s="472">
        <v>10.25</v>
      </c>
      <c r="G717" s="472">
        <v>10.650758059097299</v>
      </c>
      <c r="H717" s="473" t="s">
        <v>197</v>
      </c>
      <c r="I717" s="474">
        <v>8064.81</v>
      </c>
      <c r="J717" s="474">
        <v>9677</v>
      </c>
      <c r="K717" s="474">
        <v>7939.47</v>
      </c>
      <c r="L717" s="384">
        <v>2</v>
      </c>
    </row>
    <row r="718" spans="1:12" s="382" customFormat="1" ht="15" x14ac:dyDescent="0.25">
      <c r="A718" s="383" t="s">
        <v>229</v>
      </c>
      <c r="B718" s="471" t="s">
        <v>189</v>
      </c>
      <c r="C718" s="472">
        <v>98.687200000000004</v>
      </c>
      <c r="D718" s="472">
        <v>9</v>
      </c>
      <c r="E718" s="472" t="s">
        <v>833</v>
      </c>
      <c r="F718" s="472">
        <v>10</v>
      </c>
      <c r="G718" s="472">
        <v>10.381289062499899</v>
      </c>
      <c r="H718" s="473" t="s">
        <v>197</v>
      </c>
      <c r="I718" s="474">
        <v>100818.67</v>
      </c>
      <c r="J718" s="474">
        <v>109980</v>
      </c>
      <c r="K718" s="474">
        <v>99495.14</v>
      </c>
      <c r="L718" s="384">
        <v>1</v>
      </c>
    </row>
    <row r="719" spans="1:12" s="382" customFormat="1" ht="15" x14ac:dyDescent="0.25">
      <c r="A719" s="383" t="s">
        <v>229</v>
      </c>
      <c r="B719" s="471" t="s">
        <v>189</v>
      </c>
      <c r="C719" s="472">
        <v>99.193700000000007</v>
      </c>
      <c r="D719" s="472">
        <v>9</v>
      </c>
      <c r="E719" s="472" t="s">
        <v>720</v>
      </c>
      <c r="F719" s="472">
        <v>10</v>
      </c>
      <c r="G719" s="472">
        <v>10.381289062499899</v>
      </c>
      <c r="H719" s="473" t="s">
        <v>197</v>
      </c>
      <c r="I719" s="474">
        <v>10882.28</v>
      </c>
      <c r="J719" s="474">
        <v>18650</v>
      </c>
      <c r="K719" s="474">
        <v>10794.53</v>
      </c>
      <c r="L719" s="384">
        <v>1</v>
      </c>
    </row>
    <row r="720" spans="1:12" s="382" customFormat="1" ht="15" x14ac:dyDescent="0.25">
      <c r="A720" s="383" t="s">
        <v>229</v>
      </c>
      <c r="B720" s="471" t="s">
        <v>189</v>
      </c>
      <c r="C720" s="472">
        <v>99.217100000000002</v>
      </c>
      <c r="D720" s="472">
        <v>9</v>
      </c>
      <c r="E720" s="472" t="s">
        <v>834</v>
      </c>
      <c r="F720" s="472">
        <v>10</v>
      </c>
      <c r="G720" s="472">
        <v>10.381289062499899</v>
      </c>
      <c r="H720" s="473" t="s">
        <v>197</v>
      </c>
      <c r="I720" s="474">
        <v>701.37</v>
      </c>
      <c r="J720" s="474">
        <v>1202</v>
      </c>
      <c r="K720" s="474">
        <v>695.88</v>
      </c>
      <c r="L720" s="384">
        <v>1</v>
      </c>
    </row>
    <row r="721" spans="1:12" s="382" customFormat="1" ht="15" x14ac:dyDescent="0.25">
      <c r="A721" s="383" t="s">
        <v>229</v>
      </c>
      <c r="B721" s="471" t="s">
        <v>189</v>
      </c>
      <c r="C721" s="472">
        <v>99.222399999999993</v>
      </c>
      <c r="D721" s="472">
        <v>9</v>
      </c>
      <c r="E721" s="472" t="s">
        <v>717</v>
      </c>
      <c r="F721" s="472">
        <v>10</v>
      </c>
      <c r="G721" s="472">
        <v>10.381289062499899</v>
      </c>
      <c r="H721" s="473" t="s">
        <v>197</v>
      </c>
      <c r="I721" s="474">
        <v>1688.06</v>
      </c>
      <c r="J721" s="474">
        <v>2893</v>
      </c>
      <c r="K721" s="474">
        <v>1674.94</v>
      </c>
      <c r="L721" s="384">
        <v>2</v>
      </c>
    </row>
    <row r="722" spans="1:12" s="382" customFormat="1" ht="15" x14ac:dyDescent="0.25">
      <c r="A722" s="383" t="s">
        <v>229</v>
      </c>
      <c r="B722" s="471" t="s">
        <v>189</v>
      </c>
      <c r="C722" s="472">
        <v>100</v>
      </c>
      <c r="D722" s="472">
        <v>9</v>
      </c>
      <c r="E722" s="472" t="s">
        <v>835</v>
      </c>
      <c r="F722" s="472">
        <v>8.9989585076547005</v>
      </c>
      <c r="G722" s="472">
        <v>9.3072184964506004</v>
      </c>
      <c r="H722" s="473" t="s">
        <v>197</v>
      </c>
      <c r="I722" s="474">
        <v>360000</v>
      </c>
      <c r="J722" s="474">
        <v>360000</v>
      </c>
      <c r="K722" s="474">
        <v>360000</v>
      </c>
      <c r="L722" s="384">
        <v>2</v>
      </c>
    </row>
    <row r="723" spans="1:12" s="382" customFormat="1" ht="15" x14ac:dyDescent="0.25">
      <c r="A723" s="383" t="s">
        <v>836</v>
      </c>
      <c r="B723" s="471" t="s">
        <v>189</v>
      </c>
      <c r="C723" s="472">
        <v>99.995900000000006</v>
      </c>
      <c r="D723" s="472">
        <v>7.25</v>
      </c>
      <c r="E723" s="472" t="s">
        <v>837</v>
      </c>
      <c r="F723" s="472">
        <v>7.25</v>
      </c>
      <c r="G723" s="472">
        <v>7.4495019055327996</v>
      </c>
      <c r="H723" s="473" t="s">
        <v>197</v>
      </c>
      <c r="I723" s="474">
        <v>53000</v>
      </c>
      <c r="J723" s="474">
        <v>53000</v>
      </c>
      <c r="K723" s="474">
        <v>52997.85</v>
      </c>
      <c r="L723" s="384">
        <v>1</v>
      </c>
    </row>
    <row r="724" spans="1:12" s="382" customFormat="1" ht="15" x14ac:dyDescent="0.25">
      <c r="A724" s="383" t="s">
        <v>836</v>
      </c>
      <c r="B724" s="471" t="s">
        <v>189</v>
      </c>
      <c r="C724" s="472">
        <v>99.995999999999995</v>
      </c>
      <c r="D724" s="472">
        <v>7.25</v>
      </c>
      <c r="E724" s="472" t="s">
        <v>838</v>
      </c>
      <c r="F724" s="472">
        <v>7.25</v>
      </c>
      <c r="G724" s="472">
        <v>7.4495019055327996</v>
      </c>
      <c r="H724" s="473" t="s">
        <v>197</v>
      </c>
      <c r="I724" s="474">
        <v>152000</v>
      </c>
      <c r="J724" s="474">
        <v>152000</v>
      </c>
      <c r="K724" s="474">
        <v>151993.89000000001</v>
      </c>
      <c r="L724" s="384">
        <v>1</v>
      </c>
    </row>
    <row r="725" spans="1:12" s="382" customFormat="1" ht="15" x14ac:dyDescent="0.25">
      <c r="A725" s="383" t="s">
        <v>305</v>
      </c>
      <c r="B725" s="471" t="s">
        <v>189</v>
      </c>
      <c r="C725" s="472">
        <v>91.559899999999999</v>
      </c>
      <c r="D725" s="472">
        <v>9</v>
      </c>
      <c r="E725" s="472" t="s">
        <v>839</v>
      </c>
      <c r="F725" s="472">
        <v>11.5</v>
      </c>
      <c r="G725" s="472">
        <v>12.0055112893066</v>
      </c>
      <c r="H725" s="473" t="s">
        <v>197</v>
      </c>
      <c r="I725" s="474">
        <v>1228317.68</v>
      </c>
      <c r="J725" s="474">
        <v>1327911</v>
      </c>
      <c r="K725" s="474">
        <v>1124646.48</v>
      </c>
      <c r="L725" s="384">
        <v>1</v>
      </c>
    </row>
    <row r="726" spans="1:12" s="382" customFormat="1" ht="15" x14ac:dyDescent="0.25">
      <c r="A726" s="383" t="s">
        <v>305</v>
      </c>
      <c r="B726" s="471" t="s">
        <v>189</v>
      </c>
      <c r="C726" s="472">
        <v>100</v>
      </c>
      <c r="D726" s="472">
        <v>9</v>
      </c>
      <c r="E726" s="472" t="s">
        <v>840</v>
      </c>
      <c r="F726" s="472">
        <v>8.9987534614871993</v>
      </c>
      <c r="G726" s="472">
        <v>9.3069992977567004</v>
      </c>
      <c r="H726" s="473" t="s">
        <v>197</v>
      </c>
      <c r="I726" s="474">
        <v>1655263.45</v>
      </c>
      <c r="J726" s="474">
        <v>1789474</v>
      </c>
      <c r="K726" s="474">
        <v>1655263.45</v>
      </c>
      <c r="L726" s="384">
        <v>2</v>
      </c>
    </row>
    <row r="727" spans="1:12" s="382" customFormat="1" ht="15" x14ac:dyDescent="0.25">
      <c r="A727" s="383" t="s">
        <v>841</v>
      </c>
      <c r="B727" s="471" t="s">
        <v>189</v>
      </c>
      <c r="C727" s="472">
        <v>96.316699999999997</v>
      </c>
      <c r="D727" s="472">
        <v>9</v>
      </c>
      <c r="E727" s="472" t="s">
        <v>403</v>
      </c>
      <c r="F727" s="472">
        <v>10.7</v>
      </c>
      <c r="G727" s="472">
        <v>11.1370452217191</v>
      </c>
      <c r="H727" s="473" t="s">
        <v>197</v>
      </c>
      <c r="I727" s="474">
        <v>21000</v>
      </c>
      <c r="J727" s="474">
        <v>21000</v>
      </c>
      <c r="K727" s="474">
        <v>20226.509999999998</v>
      </c>
      <c r="L727" s="384">
        <v>1</v>
      </c>
    </row>
    <row r="728" spans="1:12" s="382" customFormat="1" ht="15" x14ac:dyDescent="0.25">
      <c r="A728" s="383" t="s">
        <v>841</v>
      </c>
      <c r="B728" s="471" t="s">
        <v>189</v>
      </c>
      <c r="C728" s="472">
        <v>96.33</v>
      </c>
      <c r="D728" s="472">
        <v>9</v>
      </c>
      <c r="E728" s="472" t="s">
        <v>842</v>
      </c>
      <c r="F728" s="472">
        <v>10.7</v>
      </c>
      <c r="G728" s="472">
        <v>11.1370452217191</v>
      </c>
      <c r="H728" s="473" t="s">
        <v>197</v>
      </c>
      <c r="I728" s="474">
        <v>2875</v>
      </c>
      <c r="J728" s="474">
        <v>2875</v>
      </c>
      <c r="K728" s="474">
        <v>2769.49</v>
      </c>
      <c r="L728" s="384">
        <v>1</v>
      </c>
    </row>
    <row r="729" spans="1:12" s="382" customFormat="1" ht="15.6" x14ac:dyDescent="0.3">
      <c r="A729" s="385" t="s">
        <v>195</v>
      </c>
      <c r="B729" s="475" t="s">
        <v>195</v>
      </c>
      <c r="C729" s="476" t="s">
        <v>195</v>
      </c>
      <c r="D729" s="476" t="s">
        <v>195</v>
      </c>
      <c r="E729" s="476" t="s">
        <v>195</v>
      </c>
      <c r="F729" s="476" t="s">
        <v>195</v>
      </c>
      <c r="G729" s="476" t="s">
        <v>195</v>
      </c>
      <c r="H729" s="477" t="s">
        <v>195</v>
      </c>
      <c r="I729" s="478">
        <v>32882340.350000001</v>
      </c>
      <c r="J729" s="478">
        <v>33992577.710000001</v>
      </c>
      <c r="K729" s="478">
        <v>32876006.399999999</v>
      </c>
      <c r="L729" s="386">
        <v>182</v>
      </c>
    </row>
    <row r="730" spans="1:12" s="382" customFormat="1" ht="15.6" x14ac:dyDescent="0.3">
      <c r="A730" s="385" t="s">
        <v>843</v>
      </c>
      <c r="B730" s="475"/>
      <c r="C730" s="476"/>
      <c r="D730" s="476"/>
      <c r="E730" s="476"/>
      <c r="F730" s="476"/>
      <c r="G730" s="476"/>
      <c r="H730" s="477"/>
      <c r="I730" s="478"/>
      <c r="J730" s="478"/>
      <c r="K730" s="478"/>
      <c r="L730" s="386"/>
    </row>
    <row r="731" spans="1:12" s="382" customFormat="1" ht="15" x14ac:dyDescent="0.25">
      <c r="A731" s="383" t="s">
        <v>191</v>
      </c>
      <c r="B731" s="471" t="s">
        <v>189</v>
      </c>
      <c r="C731" s="472">
        <v>101.1523</v>
      </c>
      <c r="D731" s="472">
        <v>8.75</v>
      </c>
      <c r="E731" s="472" t="s">
        <v>844</v>
      </c>
      <c r="F731" s="472">
        <v>8.35</v>
      </c>
      <c r="G731" s="472">
        <v>8.6151170071366998</v>
      </c>
      <c r="H731" s="473" t="s">
        <v>197</v>
      </c>
      <c r="I731" s="474">
        <v>815000</v>
      </c>
      <c r="J731" s="474">
        <v>815000</v>
      </c>
      <c r="K731" s="474">
        <v>824390.84</v>
      </c>
      <c r="L731" s="384">
        <v>1</v>
      </c>
    </row>
    <row r="732" spans="1:12" s="382" customFormat="1" ht="15.6" x14ac:dyDescent="0.3">
      <c r="A732" s="385" t="s">
        <v>195</v>
      </c>
      <c r="B732" s="475" t="s">
        <v>195</v>
      </c>
      <c r="C732" s="476" t="s">
        <v>195</v>
      </c>
      <c r="D732" s="476" t="s">
        <v>195</v>
      </c>
      <c r="E732" s="476" t="s">
        <v>195</v>
      </c>
      <c r="F732" s="476" t="s">
        <v>195</v>
      </c>
      <c r="G732" s="476" t="s">
        <v>195</v>
      </c>
      <c r="H732" s="477" t="s">
        <v>195</v>
      </c>
      <c r="I732" s="478">
        <v>815000</v>
      </c>
      <c r="J732" s="478">
        <v>815000</v>
      </c>
      <c r="K732" s="478">
        <v>824390.84</v>
      </c>
      <c r="L732" s="386">
        <v>1</v>
      </c>
    </row>
    <row r="733" spans="1:12" s="382" customFormat="1" ht="15.6" x14ac:dyDescent="0.3">
      <c r="A733" s="385" t="s">
        <v>116</v>
      </c>
      <c r="B733" s="475"/>
      <c r="C733" s="476"/>
      <c r="D733" s="476"/>
      <c r="E733" s="476"/>
      <c r="F733" s="476"/>
      <c r="G733" s="476"/>
      <c r="H733" s="477"/>
      <c r="I733" s="478"/>
      <c r="J733" s="478"/>
      <c r="K733" s="478"/>
      <c r="L733" s="386"/>
    </row>
    <row r="734" spans="1:12" s="382" customFormat="1" ht="15" x14ac:dyDescent="0.25">
      <c r="A734" s="383" t="s">
        <v>245</v>
      </c>
      <c r="B734" s="471" t="s">
        <v>189</v>
      </c>
      <c r="C734" s="472">
        <v>92.906199999999998</v>
      </c>
      <c r="D734" s="472">
        <v>8</v>
      </c>
      <c r="E734" s="472" t="s">
        <v>320</v>
      </c>
      <c r="F734" s="472">
        <v>11</v>
      </c>
      <c r="G734" s="472">
        <v>11.4621259414062</v>
      </c>
      <c r="H734" s="473" t="s">
        <v>197</v>
      </c>
      <c r="I734" s="474">
        <v>145300</v>
      </c>
      <c r="J734" s="474">
        <v>145300</v>
      </c>
      <c r="K734" s="474">
        <v>134992.67000000001</v>
      </c>
      <c r="L734" s="384">
        <v>1</v>
      </c>
    </row>
    <row r="735" spans="1:12" s="382" customFormat="1" ht="15" x14ac:dyDescent="0.25">
      <c r="A735" s="383" t="s">
        <v>245</v>
      </c>
      <c r="B735" s="471" t="s">
        <v>189</v>
      </c>
      <c r="C735" s="472">
        <v>98.066900000000004</v>
      </c>
      <c r="D735" s="472">
        <v>8</v>
      </c>
      <c r="E735" s="472" t="s">
        <v>474</v>
      </c>
      <c r="F735" s="472">
        <v>10</v>
      </c>
      <c r="G735" s="472">
        <v>10.381289062499899</v>
      </c>
      <c r="H735" s="473" t="s">
        <v>197</v>
      </c>
      <c r="I735" s="474">
        <v>58300</v>
      </c>
      <c r="J735" s="474">
        <v>58300</v>
      </c>
      <c r="K735" s="474">
        <v>57173.02</v>
      </c>
      <c r="L735" s="384">
        <v>1</v>
      </c>
    </row>
    <row r="736" spans="1:12" s="382" customFormat="1" ht="15" x14ac:dyDescent="0.25">
      <c r="A736" s="383" t="s">
        <v>245</v>
      </c>
      <c r="B736" s="471" t="s">
        <v>189</v>
      </c>
      <c r="C736" s="472">
        <v>98.805999999999997</v>
      </c>
      <c r="D736" s="472">
        <v>8</v>
      </c>
      <c r="E736" s="472" t="s">
        <v>845</v>
      </c>
      <c r="F736" s="472">
        <v>9</v>
      </c>
      <c r="G736" s="472">
        <v>9.3083318789062002</v>
      </c>
      <c r="H736" s="473" t="s">
        <v>197</v>
      </c>
      <c r="I736" s="474">
        <v>73000</v>
      </c>
      <c r="J736" s="474">
        <v>73000</v>
      </c>
      <c r="K736" s="474">
        <v>72128.399999999994</v>
      </c>
      <c r="L736" s="384">
        <v>1</v>
      </c>
    </row>
    <row r="737" spans="1:12" s="382" customFormat="1" ht="15" x14ac:dyDescent="0.25">
      <c r="A737" s="383" t="s">
        <v>245</v>
      </c>
      <c r="B737" s="471" t="s">
        <v>189</v>
      </c>
      <c r="C737" s="472">
        <v>100</v>
      </c>
      <c r="D737" s="472">
        <v>8.5</v>
      </c>
      <c r="E737" s="472" t="s">
        <v>846</v>
      </c>
      <c r="F737" s="472">
        <v>8.4975616934403</v>
      </c>
      <c r="G737" s="472">
        <v>8.7721991202281</v>
      </c>
      <c r="H737" s="473" t="s">
        <v>197</v>
      </c>
      <c r="I737" s="474">
        <v>146054</v>
      </c>
      <c r="J737" s="474">
        <v>146054</v>
      </c>
      <c r="K737" s="474">
        <v>146054</v>
      </c>
      <c r="L737" s="384">
        <v>1</v>
      </c>
    </row>
    <row r="738" spans="1:12" s="382" customFormat="1" ht="15" x14ac:dyDescent="0.25">
      <c r="A738" s="383" t="s">
        <v>245</v>
      </c>
      <c r="B738" s="471" t="s">
        <v>189</v>
      </c>
      <c r="C738" s="472">
        <v>100.0429</v>
      </c>
      <c r="D738" s="472">
        <v>8</v>
      </c>
      <c r="E738" s="472" t="s">
        <v>847</v>
      </c>
      <c r="F738" s="472">
        <v>6</v>
      </c>
      <c r="G738" s="472">
        <v>6.1363550624999004</v>
      </c>
      <c r="H738" s="473" t="s">
        <v>197</v>
      </c>
      <c r="I738" s="474">
        <v>108900</v>
      </c>
      <c r="J738" s="474">
        <v>108900</v>
      </c>
      <c r="K738" s="474">
        <v>108946.69</v>
      </c>
      <c r="L738" s="384">
        <v>2</v>
      </c>
    </row>
    <row r="739" spans="1:12" s="382" customFormat="1" ht="15" x14ac:dyDescent="0.25">
      <c r="A739" s="383" t="s">
        <v>848</v>
      </c>
      <c r="B739" s="471" t="s">
        <v>189</v>
      </c>
      <c r="C739" s="472">
        <v>99.98</v>
      </c>
      <c r="D739" s="472">
        <v>9</v>
      </c>
      <c r="E739" s="472" t="s">
        <v>849</v>
      </c>
      <c r="F739" s="472">
        <v>9.0085114518723</v>
      </c>
      <c r="G739" s="472">
        <v>9.3174311615326992</v>
      </c>
      <c r="H739" s="473" t="s">
        <v>197</v>
      </c>
      <c r="I739" s="474">
        <v>75000</v>
      </c>
      <c r="J739" s="474">
        <v>75000</v>
      </c>
      <c r="K739" s="474">
        <v>74985</v>
      </c>
      <c r="L739" s="384">
        <v>1</v>
      </c>
    </row>
    <row r="740" spans="1:12" s="382" customFormat="1" ht="15" x14ac:dyDescent="0.25">
      <c r="A740" s="383" t="s">
        <v>848</v>
      </c>
      <c r="B740" s="471" t="s">
        <v>189</v>
      </c>
      <c r="C740" s="472">
        <v>99.98</v>
      </c>
      <c r="D740" s="472">
        <v>9</v>
      </c>
      <c r="E740" s="472" t="s">
        <v>850</v>
      </c>
      <c r="F740" s="472">
        <v>9.0071716886776994</v>
      </c>
      <c r="G740" s="472">
        <v>9.3159988319152998</v>
      </c>
      <c r="H740" s="473" t="s">
        <v>197</v>
      </c>
      <c r="I740" s="474">
        <v>75000</v>
      </c>
      <c r="J740" s="474">
        <v>75000</v>
      </c>
      <c r="K740" s="474">
        <v>74985</v>
      </c>
      <c r="L740" s="384">
        <v>1</v>
      </c>
    </row>
    <row r="741" spans="1:12" s="382" customFormat="1" ht="15" x14ac:dyDescent="0.25">
      <c r="A741" s="383" t="s">
        <v>851</v>
      </c>
      <c r="B741" s="471" t="s">
        <v>189</v>
      </c>
      <c r="C741" s="472">
        <v>92.386399999999995</v>
      </c>
      <c r="D741" s="472">
        <v>9</v>
      </c>
      <c r="E741" s="472" t="s">
        <v>337</v>
      </c>
      <c r="F741" s="472">
        <v>11</v>
      </c>
      <c r="G741" s="472">
        <v>11.4621259414062</v>
      </c>
      <c r="H741" s="473" t="s">
        <v>197</v>
      </c>
      <c r="I741" s="474">
        <v>150000</v>
      </c>
      <c r="J741" s="474">
        <v>150000</v>
      </c>
      <c r="K741" s="474">
        <v>138579.56</v>
      </c>
      <c r="L741" s="384">
        <v>1</v>
      </c>
    </row>
    <row r="742" spans="1:12" s="382" customFormat="1" ht="15" x14ac:dyDescent="0.25">
      <c r="A742" s="383" t="s">
        <v>851</v>
      </c>
      <c r="B742" s="471" t="s">
        <v>189</v>
      </c>
      <c r="C742" s="472">
        <v>92.677000000000007</v>
      </c>
      <c r="D742" s="472">
        <v>9</v>
      </c>
      <c r="E742" s="472" t="s">
        <v>563</v>
      </c>
      <c r="F742" s="472">
        <v>11</v>
      </c>
      <c r="G742" s="472">
        <v>11.4621259414062</v>
      </c>
      <c r="H742" s="473" t="s">
        <v>197</v>
      </c>
      <c r="I742" s="474">
        <v>150000</v>
      </c>
      <c r="J742" s="474">
        <v>150000</v>
      </c>
      <c r="K742" s="474">
        <v>139015.5</v>
      </c>
      <c r="L742" s="384">
        <v>1</v>
      </c>
    </row>
    <row r="743" spans="1:12" s="382" customFormat="1" ht="15" x14ac:dyDescent="0.25">
      <c r="A743" s="383" t="s">
        <v>851</v>
      </c>
      <c r="B743" s="471" t="s">
        <v>189</v>
      </c>
      <c r="C743" s="472">
        <v>92.9756</v>
      </c>
      <c r="D743" s="472">
        <v>9</v>
      </c>
      <c r="E743" s="472" t="s">
        <v>297</v>
      </c>
      <c r="F743" s="472">
        <v>11</v>
      </c>
      <c r="G743" s="472">
        <v>11.4621259414062</v>
      </c>
      <c r="H743" s="473" t="s">
        <v>197</v>
      </c>
      <c r="I743" s="474">
        <v>150000</v>
      </c>
      <c r="J743" s="474">
        <v>150000</v>
      </c>
      <c r="K743" s="474">
        <v>139463.43</v>
      </c>
      <c r="L743" s="384">
        <v>1</v>
      </c>
    </row>
    <row r="744" spans="1:12" s="382" customFormat="1" ht="15" x14ac:dyDescent="0.25">
      <c r="A744" s="383" t="s">
        <v>851</v>
      </c>
      <c r="B744" s="471" t="s">
        <v>189</v>
      </c>
      <c r="C744" s="472">
        <v>93.282399999999996</v>
      </c>
      <c r="D744" s="472">
        <v>9</v>
      </c>
      <c r="E744" s="472" t="s">
        <v>852</v>
      </c>
      <c r="F744" s="472">
        <v>11</v>
      </c>
      <c r="G744" s="472">
        <v>11.4621259414062</v>
      </c>
      <c r="H744" s="473" t="s">
        <v>197</v>
      </c>
      <c r="I744" s="474">
        <v>150000</v>
      </c>
      <c r="J744" s="474">
        <v>150000</v>
      </c>
      <c r="K744" s="474">
        <v>139923.67000000001</v>
      </c>
      <c r="L744" s="384">
        <v>1</v>
      </c>
    </row>
    <row r="745" spans="1:12" s="382" customFormat="1" ht="15" x14ac:dyDescent="0.25">
      <c r="A745" s="383" t="s">
        <v>851</v>
      </c>
      <c r="B745" s="471" t="s">
        <v>189</v>
      </c>
      <c r="C745" s="472">
        <v>93.597700000000003</v>
      </c>
      <c r="D745" s="472">
        <v>9</v>
      </c>
      <c r="E745" s="472" t="s">
        <v>324</v>
      </c>
      <c r="F745" s="472">
        <v>11</v>
      </c>
      <c r="G745" s="472">
        <v>11.4621259414062</v>
      </c>
      <c r="H745" s="473" t="s">
        <v>197</v>
      </c>
      <c r="I745" s="474">
        <v>150000</v>
      </c>
      <c r="J745" s="474">
        <v>150000</v>
      </c>
      <c r="K745" s="474">
        <v>140396.57</v>
      </c>
      <c r="L745" s="384">
        <v>1</v>
      </c>
    </row>
    <row r="746" spans="1:12" s="382" customFormat="1" ht="15" x14ac:dyDescent="0.25">
      <c r="A746" s="383" t="s">
        <v>851</v>
      </c>
      <c r="B746" s="471" t="s">
        <v>189</v>
      </c>
      <c r="C746" s="472">
        <v>93.921700000000001</v>
      </c>
      <c r="D746" s="472">
        <v>9</v>
      </c>
      <c r="E746" s="472" t="s">
        <v>344</v>
      </c>
      <c r="F746" s="472">
        <v>11</v>
      </c>
      <c r="G746" s="472">
        <v>11.4621259414062</v>
      </c>
      <c r="H746" s="473" t="s">
        <v>197</v>
      </c>
      <c r="I746" s="474">
        <v>150000</v>
      </c>
      <c r="J746" s="474">
        <v>150000</v>
      </c>
      <c r="K746" s="474">
        <v>140882.48000000001</v>
      </c>
      <c r="L746" s="384">
        <v>1</v>
      </c>
    </row>
    <row r="747" spans="1:12" s="382" customFormat="1" ht="15" x14ac:dyDescent="0.25">
      <c r="A747" s="383" t="s">
        <v>851</v>
      </c>
      <c r="B747" s="471" t="s">
        <v>189</v>
      </c>
      <c r="C747" s="472">
        <v>94.254499999999993</v>
      </c>
      <c r="D747" s="472">
        <v>9</v>
      </c>
      <c r="E747" s="472" t="s">
        <v>457</v>
      </c>
      <c r="F747" s="472">
        <v>11</v>
      </c>
      <c r="G747" s="472">
        <v>11.4621259414062</v>
      </c>
      <c r="H747" s="473" t="s">
        <v>197</v>
      </c>
      <c r="I747" s="474">
        <v>150000</v>
      </c>
      <c r="J747" s="474">
        <v>150000</v>
      </c>
      <c r="K747" s="474">
        <v>141381.74</v>
      </c>
      <c r="L747" s="384">
        <v>1</v>
      </c>
    </row>
    <row r="748" spans="1:12" s="382" customFormat="1" ht="15" x14ac:dyDescent="0.25">
      <c r="A748" s="383" t="s">
        <v>851</v>
      </c>
      <c r="B748" s="471" t="s">
        <v>189</v>
      </c>
      <c r="C748" s="472">
        <v>94.596500000000006</v>
      </c>
      <c r="D748" s="472">
        <v>9</v>
      </c>
      <c r="E748" s="472" t="s">
        <v>853</v>
      </c>
      <c r="F748" s="472">
        <v>11</v>
      </c>
      <c r="G748" s="472">
        <v>11.4621259414062</v>
      </c>
      <c r="H748" s="473" t="s">
        <v>197</v>
      </c>
      <c r="I748" s="474">
        <v>150000</v>
      </c>
      <c r="J748" s="474">
        <v>150000</v>
      </c>
      <c r="K748" s="474">
        <v>141894.74</v>
      </c>
      <c r="L748" s="384">
        <v>1</v>
      </c>
    </row>
    <row r="749" spans="1:12" s="382" customFormat="1" ht="15" x14ac:dyDescent="0.25">
      <c r="A749" s="383" t="s">
        <v>851</v>
      </c>
      <c r="B749" s="471" t="s">
        <v>189</v>
      </c>
      <c r="C749" s="472">
        <v>94.947900000000004</v>
      </c>
      <c r="D749" s="472">
        <v>9</v>
      </c>
      <c r="E749" s="472" t="s">
        <v>260</v>
      </c>
      <c r="F749" s="472">
        <v>11</v>
      </c>
      <c r="G749" s="472">
        <v>11.4621259414062</v>
      </c>
      <c r="H749" s="473" t="s">
        <v>197</v>
      </c>
      <c r="I749" s="474">
        <v>150000</v>
      </c>
      <c r="J749" s="474">
        <v>150000</v>
      </c>
      <c r="K749" s="474">
        <v>142421.85</v>
      </c>
      <c r="L749" s="384">
        <v>1</v>
      </c>
    </row>
    <row r="750" spans="1:12" s="382" customFormat="1" ht="15" x14ac:dyDescent="0.25">
      <c r="A750" s="383" t="s">
        <v>851</v>
      </c>
      <c r="B750" s="471" t="s">
        <v>189</v>
      </c>
      <c r="C750" s="472">
        <v>95.308999999999997</v>
      </c>
      <c r="D750" s="472">
        <v>9</v>
      </c>
      <c r="E750" s="472" t="s">
        <v>854</v>
      </c>
      <c r="F750" s="472">
        <v>11</v>
      </c>
      <c r="G750" s="472">
        <v>11.4621259414062</v>
      </c>
      <c r="H750" s="473" t="s">
        <v>197</v>
      </c>
      <c r="I750" s="474">
        <v>150000</v>
      </c>
      <c r="J750" s="474">
        <v>150000</v>
      </c>
      <c r="K750" s="474">
        <v>142963.45000000001</v>
      </c>
      <c r="L750" s="384">
        <v>1</v>
      </c>
    </row>
    <row r="751" spans="1:12" s="382" customFormat="1" ht="15" x14ac:dyDescent="0.25">
      <c r="A751" s="383" t="s">
        <v>851</v>
      </c>
      <c r="B751" s="471" t="s">
        <v>189</v>
      </c>
      <c r="C751" s="472">
        <v>95.68</v>
      </c>
      <c r="D751" s="472">
        <v>9</v>
      </c>
      <c r="E751" s="472" t="s">
        <v>304</v>
      </c>
      <c r="F751" s="472">
        <v>11</v>
      </c>
      <c r="G751" s="472">
        <v>11.4621259414062</v>
      </c>
      <c r="H751" s="473" t="s">
        <v>197</v>
      </c>
      <c r="I751" s="474">
        <v>150000</v>
      </c>
      <c r="J751" s="474">
        <v>150000</v>
      </c>
      <c r="K751" s="474">
        <v>143519.94</v>
      </c>
      <c r="L751" s="384">
        <v>1</v>
      </c>
    </row>
    <row r="752" spans="1:12" s="382" customFormat="1" ht="15" x14ac:dyDescent="0.25">
      <c r="A752" s="383" t="s">
        <v>851</v>
      </c>
      <c r="B752" s="471" t="s">
        <v>189</v>
      </c>
      <c r="C752" s="472">
        <v>96.061199999999999</v>
      </c>
      <c r="D752" s="472">
        <v>9</v>
      </c>
      <c r="E752" s="472" t="s">
        <v>855</v>
      </c>
      <c r="F752" s="472">
        <v>11</v>
      </c>
      <c r="G752" s="472">
        <v>11.4621259414062</v>
      </c>
      <c r="H752" s="473" t="s">
        <v>197</v>
      </c>
      <c r="I752" s="474">
        <v>150000</v>
      </c>
      <c r="J752" s="474">
        <v>150000</v>
      </c>
      <c r="K752" s="474">
        <v>144091.74</v>
      </c>
      <c r="L752" s="384">
        <v>1</v>
      </c>
    </row>
    <row r="753" spans="1:12" s="382" customFormat="1" ht="15" x14ac:dyDescent="0.25">
      <c r="A753" s="383" t="s">
        <v>851</v>
      </c>
      <c r="B753" s="471" t="s">
        <v>189</v>
      </c>
      <c r="C753" s="472">
        <v>96.452799999999996</v>
      </c>
      <c r="D753" s="472">
        <v>9</v>
      </c>
      <c r="E753" s="472" t="s">
        <v>430</v>
      </c>
      <c r="F753" s="472">
        <v>11</v>
      </c>
      <c r="G753" s="472">
        <v>11.4621259414062</v>
      </c>
      <c r="H753" s="473" t="s">
        <v>197</v>
      </c>
      <c r="I753" s="474">
        <v>150000</v>
      </c>
      <c r="J753" s="474">
        <v>150000</v>
      </c>
      <c r="K753" s="474">
        <v>144679.26</v>
      </c>
      <c r="L753" s="384">
        <v>1</v>
      </c>
    </row>
    <row r="754" spans="1:12" s="382" customFormat="1" ht="15" x14ac:dyDescent="0.25">
      <c r="A754" s="383" t="s">
        <v>851</v>
      </c>
      <c r="B754" s="471" t="s">
        <v>189</v>
      </c>
      <c r="C754" s="472">
        <v>96.8553</v>
      </c>
      <c r="D754" s="472">
        <v>9</v>
      </c>
      <c r="E754" s="472" t="s">
        <v>793</v>
      </c>
      <c r="F754" s="472">
        <v>11</v>
      </c>
      <c r="G754" s="472">
        <v>11.4621259414062</v>
      </c>
      <c r="H754" s="473" t="s">
        <v>197</v>
      </c>
      <c r="I754" s="474">
        <v>150000</v>
      </c>
      <c r="J754" s="474">
        <v>150000</v>
      </c>
      <c r="K754" s="474">
        <v>145282.94</v>
      </c>
      <c r="L754" s="384">
        <v>1</v>
      </c>
    </row>
    <row r="755" spans="1:12" s="382" customFormat="1" ht="15" x14ac:dyDescent="0.25">
      <c r="A755" s="383" t="s">
        <v>851</v>
      </c>
      <c r="B755" s="471" t="s">
        <v>189</v>
      </c>
      <c r="C755" s="472">
        <v>97.268799999999999</v>
      </c>
      <c r="D755" s="472">
        <v>9</v>
      </c>
      <c r="E755" s="472" t="s">
        <v>458</v>
      </c>
      <c r="F755" s="472">
        <v>11</v>
      </c>
      <c r="G755" s="472">
        <v>11.4621259414062</v>
      </c>
      <c r="H755" s="473" t="s">
        <v>197</v>
      </c>
      <c r="I755" s="474">
        <v>150000</v>
      </c>
      <c r="J755" s="474">
        <v>150000</v>
      </c>
      <c r="K755" s="474">
        <v>145903.22</v>
      </c>
      <c r="L755" s="384">
        <v>1</v>
      </c>
    </row>
    <row r="756" spans="1:12" s="382" customFormat="1" ht="15" x14ac:dyDescent="0.25">
      <c r="A756" s="383" t="s">
        <v>851</v>
      </c>
      <c r="B756" s="471" t="s">
        <v>189</v>
      </c>
      <c r="C756" s="472">
        <v>97.693700000000007</v>
      </c>
      <c r="D756" s="472">
        <v>9</v>
      </c>
      <c r="E756" s="472" t="s">
        <v>468</v>
      </c>
      <c r="F756" s="472">
        <v>11</v>
      </c>
      <c r="G756" s="472">
        <v>11.4621259414062</v>
      </c>
      <c r="H756" s="473" t="s">
        <v>197</v>
      </c>
      <c r="I756" s="474">
        <v>150000</v>
      </c>
      <c r="J756" s="474">
        <v>150000</v>
      </c>
      <c r="K756" s="474">
        <v>146540.56</v>
      </c>
      <c r="L756" s="384">
        <v>1</v>
      </c>
    </row>
    <row r="757" spans="1:12" s="382" customFormat="1" ht="15" x14ac:dyDescent="0.25">
      <c r="A757" s="383" t="s">
        <v>851</v>
      </c>
      <c r="B757" s="471" t="s">
        <v>189</v>
      </c>
      <c r="C757" s="472">
        <v>98.130300000000005</v>
      </c>
      <c r="D757" s="472">
        <v>9</v>
      </c>
      <c r="E757" s="472" t="s">
        <v>257</v>
      </c>
      <c r="F757" s="472">
        <v>11</v>
      </c>
      <c r="G757" s="472">
        <v>11.4621259414062</v>
      </c>
      <c r="H757" s="473" t="s">
        <v>197</v>
      </c>
      <c r="I757" s="474">
        <v>150000</v>
      </c>
      <c r="J757" s="474">
        <v>150000</v>
      </c>
      <c r="K757" s="474">
        <v>147195.43</v>
      </c>
      <c r="L757" s="384">
        <v>1</v>
      </c>
    </row>
    <row r="758" spans="1:12" s="382" customFormat="1" ht="15" x14ac:dyDescent="0.25">
      <c r="A758" s="383" t="s">
        <v>851</v>
      </c>
      <c r="B758" s="471" t="s">
        <v>189</v>
      </c>
      <c r="C758" s="472">
        <v>98.578900000000004</v>
      </c>
      <c r="D758" s="472">
        <v>9</v>
      </c>
      <c r="E758" s="472" t="s">
        <v>285</v>
      </c>
      <c r="F758" s="472">
        <v>11</v>
      </c>
      <c r="G758" s="472">
        <v>11.4621259414062</v>
      </c>
      <c r="H758" s="473" t="s">
        <v>197</v>
      </c>
      <c r="I758" s="474">
        <v>150000</v>
      </c>
      <c r="J758" s="474">
        <v>150000</v>
      </c>
      <c r="K758" s="474">
        <v>147868.29999999999</v>
      </c>
      <c r="L758" s="384">
        <v>1</v>
      </c>
    </row>
    <row r="759" spans="1:12" s="382" customFormat="1" ht="15" x14ac:dyDescent="0.25">
      <c r="A759" s="383" t="s">
        <v>851</v>
      </c>
      <c r="B759" s="471" t="s">
        <v>189</v>
      </c>
      <c r="C759" s="472">
        <v>99.0398</v>
      </c>
      <c r="D759" s="472">
        <v>9</v>
      </c>
      <c r="E759" s="472" t="s">
        <v>459</v>
      </c>
      <c r="F759" s="472">
        <v>11</v>
      </c>
      <c r="G759" s="472">
        <v>11.4621259414062</v>
      </c>
      <c r="H759" s="473" t="s">
        <v>197</v>
      </c>
      <c r="I759" s="474">
        <v>150000</v>
      </c>
      <c r="J759" s="474">
        <v>150000</v>
      </c>
      <c r="K759" s="474">
        <v>148559.67999999999</v>
      </c>
      <c r="L759" s="384">
        <v>1</v>
      </c>
    </row>
    <row r="760" spans="1:12" s="382" customFormat="1" ht="15" x14ac:dyDescent="0.25">
      <c r="A760" s="383" t="s">
        <v>851</v>
      </c>
      <c r="B760" s="471" t="s">
        <v>189</v>
      </c>
      <c r="C760" s="472">
        <v>99.513400000000004</v>
      </c>
      <c r="D760" s="472">
        <v>9</v>
      </c>
      <c r="E760" s="472" t="s">
        <v>396</v>
      </c>
      <c r="F760" s="472">
        <v>11</v>
      </c>
      <c r="G760" s="472">
        <v>11.4621259414062</v>
      </c>
      <c r="H760" s="473" t="s">
        <v>197</v>
      </c>
      <c r="I760" s="474">
        <v>150000</v>
      </c>
      <c r="J760" s="474">
        <v>150000</v>
      </c>
      <c r="K760" s="474">
        <v>149270.07</v>
      </c>
      <c r="L760" s="384">
        <v>1</v>
      </c>
    </row>
    <row r="761" spans="1:12" s="382" customFormat="1" ht="15" x14ac:dyDescent="0.25">
      <c r="A761" s="383" t="s">
        <v>856</v>
      </c>
      <c r="B761" s="471" t="s">
        <v>189</v>
      </c>
      <c r="C761" s="472">
        <v>99.98</v>
      </c>
      <c r="D761" s="472">
        <v>9</v>
      </c>
      <c r="E761" s="472" t="s">
        <v>857</v>
      </c>
      <c r="F761" s="472">
        <v>9.0051028294633007</v>
      </c>
      <c r="G761" s="472">
        <v>9.3137870594951</v>
      </c>
      <c r="H761" s="473" t="s">
        <v>197</v>
      </c>
      <c r="I761" s="474">
        <v>62500</v>
      </c>
      <c r="J761" s="474">
        <v>62500</v>
      </c>
      <c r="K761" s="474">
        <v>62487.5</v>
      </c>
      <c r="L761" s="384">
        <v>1</v>
      </c>
    </row>
    <row r="762" spans="1:12" s="382" customFormat="1" ht="15" x14ac:dyDescent="0.25">
      <c r="A762" s="383" t="s">
        <v>221</v>
      </c>
      <c r="B762" s="471" t="s">
        <v>189</v>
      </c>
      <c r="C762" s="472">
        <v>92.831999999999994</v>
      </c>
      <c r="D762" s="472">
        <v>9</v>
      </c>
      <c r="E762" s="472" t="s">
        <v>414</v>
      </c>
      <c r="F762" s="472">
        <v>11.25</v>
      </c>
      <c r="G762" s="472">
        <v>11.7335708713531</v>
      </c>
      <c r="H762" s="473" t="s">
        <v>197</v>
      </c>
      <c r="I762" s="474">
        <v>259375</v>
      </c>
      <c r="J762" s="474">
        <v>259375</v>
      </c>
      <c r="K762" s="474">
        <v>240783.07</v>
      </c>
      <c r="L762" s="384">
        <v>1</v>
      </c>
    </row>
    <row r="763" spans="1:12" s="382" customFormat="1" ht="15" x14ac:dyDescent="0.25">
      <c r="A763" s="383" t="s">
        <v>221</v>
      </c>
      <c r="B763" s="471" t="s">
        <v>189</v>
      </c>
      <c r="C763" s="472">
        <v>92.835599999999999</v>
      </c>
      <c r="D763" s="472">
        <v>9</v>
      </c>
      <c r="E763" s="472" t="s">
        <v>343</v>
      </c>
      <c r="F763" s="472">
        <v>11.25</v>
      </c>
      <c r="G763" s="472">
        <v>11.7335708713531</v>
      </c>
      <c r="H763" s="473" t="s">
        <v>197</v>
      </c>
      <c r="I763" s="474">
        <v>150000</v>
      </c>
      <c r="J763" s="474">
        <v>150000</v>
      </c>
      <c r="K763" s="474">
        <v>139253.46</v>
      </c>
      <c r="L763" s="384">
        <v>1</v>
      </c>
    </row>
    <row r="764" spans="1:12" s="382" customFormat="1" ht="15" x14ac:dyDescent="0.25">
      <c r="A764" s="383" t="s">
        <v>221</v>
      </c>
      <c r="B764" s="471" t="s">
        <v>189</v>
      </c>
      <c r="C764" s="472">
        <v>92.850200000000001</v>
      </c>
      <c r="D764" s="472">
        <v>9</v>
      </c>
      <c r="E764" s="472" t="s">
        <v>804</v>
      </c>
      <c r="F764" s="472">
        <v>11.25</v>
      </c>
      <c r="G764" s="472">
        <v>11.7335708713531</v>
      </c>
      <c r="H764" s="473" t="s">
        <v>197</v>
      </c>
      <c r="I764" s="474">
        <v>105090.1</v>
      </c>
      <c r="J764" s="474">
        <v>105090.1</v>
      </c>
      <c r="K764" s="474">
        <v>97576.35</v>
      </c>
      <c r="L764" s="384">
        <v>1</v>
      </c>
    </row>
    <row r="765" spans="1:12" s="382" customFormat="1" ht="15" x14ac:dyDescent="0.25">
      <c r="A765" s="383" t="s">
        <v>221</v>
      </c>
      <c r="B765" s="471" t="s">
        <v>189</v>
      </c>
      <c r="C765" s="472">
        <v>92.857500000000002</v>
      </c>
      <c r="D765" s="472">
        <v>9</v>
      </c>
      <c r="E765" s="472" t="s">
        <v>438</v>
      </c>
      <c r="F765" s="472">
        <v>11.25</v>
      </c>
      <c r="G765" s="472">
        <v>11.7335708713531</v>
      </c>
      <c r="H765" s="473" t="s">
        <v>197</v>
      </c>
      <c r="I765" s="474">
        <v>125000</v>
      </c>
      <c r="J765" s="474">
        <v>125000</v>
      </c>
      <c r="K765" s="474">
        <v>116071.89</v>
      </c>
      <c r="L765" s="384">
        <v>1</v>
      </c>
    </row>
    <row r="766" spans="1:12" s="382" customFormat="1" ht="15" x14ac:dyDescent="0.25">
      <c r="A766" s="383" t="s">
        <v>221</v>
      </c>
      <c r="B766" s="471" t="s">
        <v>189</v>
      </c>
      <c r="C766" s="472">
        <v>92.861199999999997</v>
      </c>
      <c r="D766" s="472">
        <v>9</v>
      </c>
      <c r="E766" s="472" t="s">
        <v>439</v>
      </c>
      <c r="F766" s="472">
        <v>11.25</v>
      </c>
      <c r="G766" s="472">
        <v>11.7335708713531</v>
      </c>
      <c r="H766" s="473" t="s">
        <v>197</v>
      </c>
      <c r="I766" s="474">
        <v>31250</v>
      </c>
      <c r="J766" s="474">
        <v>31250</v>
      </c>
      <c r="K766" s="474">
        <v>29019.119999999999</v>
      </c>
      <c r="L766" s="384">
        <v>1</v>
      </c>
    </row>
    <row r="767" spans="1:12" s="382" customFormat="1" ht="15" x14ac:dyDescent="0.25">
      <c r="A767" s="383" t="s">
        <v>221</v>
      </c>
      <c r="B767" s="471" t="s">
        <v>189</v>
      </c>
      <c r="C767" s="472">
        <v>93.192899999999995</v>
      </c>
      <c r="D767" s="472">
        <v>9</v>
      </c>
      <c r="E767" s="472" t="s">
        <v>344</v>
      </c>
      <c r="F767" s="472">
        <v>11.25</v>
      </c>
      <c r="G767" s="472">
        <v>11.7335708713531</v>
      </c>
      <c r="H767" s="473" t="s">
        <v>197</v>
      </c>
      <c r="I767" s="474">
        <v>259375</v>
      </c>
      <c r="J767" s="474">
        <v>259375</v>
      </c>
      <c r="K767" s="474">
        <v>241719.16</v>
      </c>
      <c r="L767" s="384">
        <v>1</v>
      </c>
    </row>
    <row r="768" spans="1:12" s="382" customFormat="1" ht="15" x14ac:dyDescent="0.25">
      <c r="A768" s="383" t="s">
        <v>221</v>
      </c>
      <c r="B768" s="471" t="s">
        <v>189</v>
      </c>
      <c r="C768" s="472">
        <v>93.196700000000007</v>
      </c>
      <c r="D768" s="472">
        <v>9</v>
      </c>
      <c r="E768" s="472" t="s">
        <v>572</v>
      </c>
      <c r="F768" s="472">
        <v>11.25</v>
      </c>
      <c r="G768" s="472">
        <v>11.7335708713531</v>
      </c>
      <c r="H768" s="473" t="s">
        <v>197</v>
      </c>
      <c r="I768" s="474">
        <v>150000</v>
      </c>
      <c r="J768" s="474">
        <v>150000</v>
      </c>
      <c r="K768" s="474">
        <v>139794.98000000001</v>
      </c>
      <c r="L768" s="384">
        <v>1</v>
      </c>
    </row>
    <row r="769" spans="1:12" s="382" customFormat="1" ht="15" x14ac:dyDescent="0.25">
      <c r="A769" s="383" t="s">
        <v>221</v>
      </c>
      <c r="B769" s="471" t="s">
        <v>189</v>
      </c>
      <c r="C769" s="472">
        <v>93.211600000000004</v>
      </c>
      <c r="D769" s="472">
        <v>9</v>
      </c>
      <c r="E769" s="472" t="s">
        <v>583</v>
      </c>
      <c r="F769" s="472">
        <v>11.25</v>
      </c>
      <c r="G769" s="472">
        <v>11.7335708713531</v>
      </c>
      <c r="H769" s="473" t="s">
        <v>197</v>
      </c>
      <c r="I769" s="474">
        <v>105090.06</v>
      </c>
      <c r="J769" s="474">
        <v>105090.06</v>
      </c>
      <c r="K769" s="474">
        <v>97956.17</v>
      </c>
      <c r="L769" s="384">
        <v>1</v>
      </c>
    </row>
    <row r="770" spans="1:12" s="382" customFormat="1" ht="15" x14ac:dyDescent="0.25">
      <c r="A770" s="383" t="s">
        <v>221</v>
      </c>
      <c r="B770" s="471" t="s">
        <v>189</v>
      </c>
      <c r="C770" s="472">
        <v>93.219200000000001</v>
      </c>
      <c r="D770" s="472">
        <v>9</v>
      </c>
      <c r="E770" s="472" t="s">
        <v>416</v>
      </c>
      <c r="F770" s="472">
        <v>11.25</v>
      </c>
      <c r="G770" s="472">
        <v>11.7335708713531</v>
      </c>
      <c r="H770" s="473" t="s">
        <v>197</v>
      </c>
      <c r="I770" s="474">
        <v>125000</v>
      </c>
      <c r="J770" s="474">
        <v>125000</v>
      </c>
      <c r="K770" s="474">
        <v>116523.99</v>
      </c>
      <c r="L770" s="384">
        <v>1</v>
      </c>
    </row>
    <row r="771" spans="1:12" s="382" customFormat="1" ht="15" x14ac:dyDescent="0.25">
      <c r="A771" s="383" t="s">
        <v>221</v>
      </c>
      <c r="B771" s="471" t="s">
        <v>189</v>
      </c>
      <c r="C771" s="472">
        <v>93.222999999999999</v>
      </c>
      <c r="D771" s="472">
        <v>9</v>
      </c>
      <c r="E771" s="472" t="s">
        <v>858</v>
      </c>
      <c r="F771" s="472">
        <v>11.25</v>
      </c>
      <c r="G771" s="472">
        <v>11.7335708713531</v>
      </c>
      <c r="H771" s="473" t="s">
        <v>197</v>
      </c>
      <c r="I771" s="474">
        <v>31250</v>
      </c>
      <c r="J771" s="474">
        <v>31250</v>
      </c>
      <c r="K771" s="474">
        <v>29132.18</v>
      </c>
      <c r="L771" s="384">
        <v>1</v>
      </c>
    </row>
    <row r="772" spans="1:12" s="382" customFormat="1" ht="15" x14ac:dyDescent="0.25">
      <c r="A772" s="383" t="s">
        <v>221</v>
      </c>
      <c r="B772" s="471" t="s">
        <v>189</v>
      </c>
      <c r="C772" s="472">
        <v>93.563999999999993</v>
      </c>
      <c r="D772" s="472">
        <v>9</v>
      </c>
      <c r="E772" s="472" t="s">
        <v>298</v>
      </c>
      <c r="F772" s="472">
        <v>11.25</v>
      </c>
      <c r="G772" s="472">
        <v>11.7335708713531</v>
      </c>
      <c r="H772" s="473" t="s">
        <v>197</v>
      </c>
      <c r="I772" s="474">
        <v>259375</v>
      </c>
      <c r="J772" s="474">
        <v>259375</v>
      </c>
      <c r="K772" s="474">
        <v>242681.57</v>
      </c>
      <c r="L772" s="384">
        <v>1</v>
      </c>
    </row>
    <row r="773" spans="1:12" s="382" customFormat="1" ht="15" x14ac:dyDescent="0.25">
      <c r="A773" s="383" t="s">
        <v>221</v>
      </c>
      <c r="B773" s="471" t="s">
        <v>189</v>
      </c>
      <c r="C773" s="472">
        <v>93.567800000000005</v>
      </c>
      <c r="D773" s="472">
        <v>9</v>
      </c>
      <c r="E773" s="472" t="s">
        <v>859</v>
      </c>
      <c r="F773" s="472">
        <v>11.25</v>
      </c>
      <c r="G773" s="472">
        <v>11.7335708713531</v>
      </c>
      <c r="H773" s="473" t="s">
        <v>197</v>
      </c>
      <c r="I773" s="474">
        <v>150000</v>
      </c>
      <c r="J773" s="474">
        <v>150000</v>
      </c>
      <c r="K773" s="474">
        <v>140351.73000000001</v>
      </c>
      <c r="L773" s="384">
        <v>1</v>
      </c>
    </row>
    <row r="774" spans="1:12" s="382" customFormat="1" ht="15" x14ac:dyDescent="0.25">
      <c r="A774" s="383" t="s">
        <v>221</v>
      </c>
      <c r="B774" s="471" t="s">
        <v>189</v>
      </c>
      <c r="C774" s="472">
        <v>93.583299999999994</v>
      </c>
      <c r="D774" s="472">
        <v>9</v>
      </c>
      <c r="E774" s="472" t="s">
        <v>860</v>
      </c>
      <c r="F774" s="472">
        <v>11.25</v>
      </c>
      <c r="G774" s="472">
        <v>11.7335708713531</v>
      </c>
      <c r="H774" s="473" t="s">
        <v>197</v>
      </c>
      <c r="I774" s="474">
        <v>105090.06</v>
      </c>
      <c r="J774" s="474">
        <v>105090.06</v>
      </c>
      <c r="K774" s="474">
        <v>98346.71</v>
      </c>
      <c r="L774" s="384">
        <v>1</v>
      </c>
    </row>
    <row r="775" spans="1:12" s="382" customFormat="1" ht="15" x14ac:dyDescent="0.25">
      <c r="A775" s="383" t="s">
        <v>221</v>
      </c>
      <c r="B775" s="471" t="s">
        <v>189</v>
      </c>
      <c r="C775" s="472">
        <v>93.590999999999994</v>
      </c>
      <c r="D775" s="472">
        <v>9</v>
      </c>
      <c r="E775" s="472" t="s">
        <v>861</v>
      </c>
      <c r="F775" s="472">
        <v>11.25</v>
      </c>
      <c r="G775" s="472">
        <v>11.7335708713531</v>
      </c>
      <c r="H775" s="473" t="s">
        <v>197</v>
      </c>
      <c r="I775" s="474">
        <v>125000</v>
      </c>
      <c r="J775" s="474">
        <v>125000</v>
      </c>
      <c r="K775" s="474">
        <v>116988.8</v>
      </c>
      <c r="L775" s="384">
        <v>1</v>
      </c>
    </row>
    <row r="776" spans="1:12" s="382" customFormat="1" ht="15" x14ac:dyDescent="0.25">
      <c r="A776" s="383" t="s">
        <v>221</v>
      </c>
      <c r="B776" s="471" t="s">
        <v>189</v>
      </c>
      <c r="C776" s="472">
        <v>93.594899999999996</v>
      </c>
      <c r="D776" s="472">
        <v>9</v>
      </c>
      <c r="E776" s="472" t="s">
        <v>441</v>
      </c>
      <c r="F776" s="472">
        <v>11.25</v>
      </c>
      <c r="G776" s="472">
        <v>11.7335708713531</v>
      </c>
      <c r="H776" s="473" t="s">
        <v>197</v>
      </c>
      <c r="I776" s="474">
        <v>31250</v>
      </c>
      <c r="J776" s="474">
        <v>31250</v>
      </c>
      <c r="K776" s="474">
        <v>29248.42</v>
      </c>
      <c r="L776" s="384">
        <v>1</v>
      </c>
    </row>
    <row r="777" spans="1:12" s="382" customFormat="1" ht="15" x14ac:dyDescent="0.25">
      <c r="A777" s="383" t="s">
        <v>221</v>
      </c>
      <c r="B777" s="471" t="s">
        <v>189</v>
      </c>
      <c r="C777" s="472">
        <v>93.945499999999996</v>
      </c>
      <c r="D777" s="472">
        <v>9</v>
      </c>
      <c r="E777" s="472" t="s">
        <v>464</v>
      </c>
      <c r="F777" s="472">
        <v>11.25</v>
      </c>
      <c r="G777" s="472">
        <v>11.7335708713531</v>
      </c>
      <c r="H777" s="473" t="s">
        <v>197</v>
      </c>
      <c r="I777" s="474">
        <v>259375</v>
      </c>
      <c r="J777" s="474">
        <v>259375</v>
      </c>
      <c r="K777" s="474">
        <v>243671.05</v>
      </c>
      <c r="L777" s="384">
        <v>1</v>
      </c>
    </row>
    <row r="778" spans="1:12" s="382" customFormat="1" ht="15" x14ac:dyDescent="0.25">
      <c r="A778" s="383" t="s">
        <v>221</v>
      </c>
      <c r="B778" s="471" t="s">
        <v>189</v>
      </c>
      <c r="C778" s="472">
        <v>93.949399999999997</v>
      </c>
      <c r="D778" s="472">
        <v>9</v>
      </c>
      <c r="E778" s="472" t="s">
        <v>862</v>
      </c>
      <c r="F778" s="472">
        <v>11.25</v>
      </c>
      <c r="G778" s="472">
        <v>11.7335708713531</v>
      </c>
      <c r="H778" s="473" t="s">
        <v>197</v>
      </c>
      <c r="I778" s="474">
        <v>150000</v>
      </c>
      <c r="J778" s="474">
        <v>150000</v>
      </c>
      <c r="K778" s="474">
        <v>140924.14000000001</v>
      </c>
      <c r="L778" s="384">
        <v>1</v>
      </c>
    </row>
    <row r="779" spans="1:12" s="382" customFormat="1" ht="15" x14ac:dyDescent="0.25">
      <c r="A779" s="383" t="s">
        <v>221</v>
      </c>
      <c r="B779" s="471" t="s">
        <v>189</v>
      </c>
      <c r="C779" s="472">
        <v>93.965299999999999</v>
      </c>
      <c r="D779" s="472">
        <v>9</v>
      </c>
      <c r="E779" s="472" t="s">
        <v>863</v>
      </c>
      <c r="F779" s="472">
        <v>11.25</v>
      </c>
      <c r="G779" s="472">
        <v>11.7335708713531</v>
      </c>
      <c r="H779" s="473" t="s">
        <v>197</v>
      </c>
      <c r="I779" s="474">
        <v>105090.06</v>
      </c>
      <c r="J779" s="474">
        <v>105090.06</v>
      </c>
      <c r="K779" s="474">
        <v>98748.23</v>
      </c>
      <c r="L779" s="384">
        <v>1</v>
      </c>
    </row>
    <row r="780" spans="1:12" s="382" customFormat="1" ht="15" x14ac:dyDescent="0.25">
      <c r="A780" s="383" t="s">
        <v>221</v>
      </c>
      <c r="B780" s="471" t="s">
        <v>189</v>
      </c>
      <c r="C780" s="472">
        <v>93.973399999999998</v>
      </c>
      <c r="D780" s="472">
        <v>9</v>
      </c>
      <c r="E780" s="472" t="s">
        <v>442</v>
      </c>
      <c r="F780" s="472">
        <v>11.25</v>
      </c>
      <c r="G780" s="472">
        <v>11.7335708713531</v>
      </c>
      <c r="H780" s="473" t="s">
        <v>197</v>
      </c>
      <c r="I780" s="474">
        <v>125000</v>
      </c>
      <c r="J780" s="474">
        <v>125000</v>
      </c>
      <c r="K780" s="474">
        <v>117466.69</v>
      </c>
      <c r="L780" s="384">
        <v>1</v>
      </c>
    </row>
    <row r="781" spans="1:12" s="382" customFormat="1" ht="15" x14ac:dyDescent="0.25">
      <c r="A781" s="383" t="s">
        <v>221</v>
      </c>
      <c r="B781" s="471" t="s">
        <v>189</v>
      </c>
      <c r="C781" s="472">
        <v>93.977400000000003</v>
      </c>
      <c r="D781" s="472">
        <v>9</v>
      </c>
      <c r="E781" s="472" t="s">
        <v>443</v>
      </c>
      <c r="F781" s="472">
        <v>11.25</v>
      </c>
      <c r="G781" s="472">
        <v>11.7335708713531</v>
      </c>
      <c r="H781" s="473" t="s">
        <v>197</v>
      </c>
      <c r="I781" s="474">
        <v>31250</v>
      </c>
      <c r="J781" s="474">
        <v>31250</v>
      </c>
      <c r="K781" s="474">
        <v>29367.93</v>
      </c>
      <c r="L781" s="384">
        <v>1</v>
      </c>
    </row>
    <row r="782" spans="1:12" s="382" customFormat="1" ht="15" x14ac:dyDescent="0.25">
      <c r="A782" s="383" t="s">
        <v>221</v>
      </c>
      <c r="B782" s="471" t="s">
        <v>189</v>
      </c>
      <c r="C782" s="472">
        <v>94.337699999999998</v>
      </c>
      <c r="D782" s="472">
        <v>9</v>
      </c>
      <c r="E782" s="472" t="s">
        <v>260</v>
      </c>
      <c r="F782" s="472">
        <v>11.25</v>
      </c>
      <c r="G782" s="472">
        <v>11.7335708713531</v>
      </c>
      <c r="H782" s="473" t="s">
        <v>197</v>
      </c>
      <c r="I782" s="474">
        <v>259375</v>
      </c>
      <c r="J782" s="474">
        <v>259375</v>
      </c>
      <c r="K782" s="474">
        <v>244688.36</v>
      </c>
      <c r="L782" s="384">
        <v>1</v>
      </c>
    </row>
    <row r="783" spans="1:12" s="382" customFormat="1" ht="15" x14ac:dyDescent="0.25">
      <c r="A783" s="383" t="s">
        <v>221</v>
      </c>
      <c r="B783" s="471" t="s">
        <v>189</v>
      </c>
      <c r="C783" s="472">
        <v>94.341800000000006</v>
      </c>
      <c r="D783" s="472">
        <v>9</v>
      </c>
      <c r="E783" s="472" t="s">
        <v>334</v>
      </c>
      <c r="F783" s="472">
        <v>11.25</v>
      </c>
      <c r="G783" s="472">
        <v>11.7335708713531</v>
      </c>
      <c r="H783" s="473" t="s">
        <v>197</v>
      </c>
      <c r="I783" s="474">
        <v>150000</v>
      </c>
      <c r="J783" s="474">
        <v>150000</v>
      </c>
      <c r="K783" s="474">
        <v>141512.64000000001</v>
      </c>
      <c r="L783" s="384">
        <v>1</v>
      </c>
    </row>
    <row r="784" spans="1:12" s="382" customFormat="1" ht="15" x14ac:dyDescent="0.25">
      <c r="A784" s="383" t="s">
        <v>221</v>
      </c>
      <c r="B784" s="471" t="s">
        <v>189</v>
      </c>
      <c r="C784" s="472">
        <v>94.358199999999997</v>
      </c>
      <c r="D784" s="472">
        <v>9</v>
      </c>
      <c r="E784" s="472" t="s">
        <v>401</v>
      </c>
      <c r="F784" s="472">
        <v>11.25</v>
      </c>
      <c r="G784" s="472">
        <v>11.7335708713531</v>
      </c>
      <c r="H784" s="473" t="s">
        <v>197</v>
      </c>
      <c r="I784" s="474">
        <v>105090.06</v>
      </c>
      <c r="J784" s="474">
        <v>105090.06</v>
      </c>
      <c r="K784" s="474">
        <v>99161.05</v>
      </c>
      <c r="L784" s="384">
        <v>1</v>
      </c>
    </row>
    <row r="785" spans="1:12" s="382" customFormat="1" ht="15" x14ac:dyDescent="0.25">
      <c r="A785" s="383" t="s">
        <v>221</v>
      </c>
      <c r="B785" s="471" t="s">
        <v>189</v>
      </c>
      <c r="C785" s="472">
        <v>94.366399999999999</v>
      </c>
      <c r="D785" s="472">
        <v>9</v>
      </c>
      <c r="E785" s="472" t="s">
        <v>402</v>
      </c>
      <c r="F785" s="472">
        <v>11.25</v>
      </c>
      <c r="G785" s="472">
        <v>11.7335708713531</v>
      </c>
      <c r="H785" s="473" t="s">
        <v>197</v>
      </c>
      <c r="I785" s="474">
        <v>125000</v>
      </c>
      <c r="J785" s="474">
        <v>125000</v>
      </c>
      <c r="K785" s="474">
        <v>117958.02</v>
      </c>
      <c r="L785" s="384">
        <v>1</v>
      </c>
    </row>
    <row r="786" spans="1:12" s="382" customFormat="1" ht="15" x14ac:dyDescent="0.25">
      <c r="A786" s="383" t="s">
        <v>221</v>
      </c>
      <c r="B786" s="471" t="s">
        <v>189</v>
      </c>
      <c r="C786" s="472">
        <v>94.370599999999996</v>
      </c>
      <c r="D786" s="472">
        <v>9</v>
      </c>
      <c r="E786" s="472" t="s">
        <v>303</v>
      </c>
      <c r="F786" s="472">
        <v>11.25</v>
      </c>
      <c r="G786" s="472">
        <v>11.7335708713531</v>
      </c>
      <c r="H786" s="473" t="s">
        <v>197</v>
      </c>
      <c r="I786" s="474">
        <v>31250</v>
      </c>
      <c r="J786" s="474">
        <v>31250</v>
      </c>
      <c r="K786" s="474">
        <v>29490.799999999999</v>
      </c>
      <c r="L786" s="384">
        <v>1</v>
      </c>
    </row>
    <row r="787" spans="1:12" s="382" customFormat="1" ht="15" x14ac:dyDescent="0.25">
      <c r="A787" s="383" t="s">
        <v>221</v>
      </c>
      <c r="B787" s="471" t="s">
        <v>189</v>
      </c>
      <c r="C787" s="472">
        <v>94.740899999999996</v>
      </c>
      <c r="D787" s="472">
        <v>9</v>
      </c>
      <c r="E787" s="472" t="s">
        <v>289</v>
      </c>
      <c r="F787" s="472">
        <v>11.25</v>
      </c>
      <c r="G787" s="472">
        <v>11.7335708713531</v>
      </c>
      <c r="H787" s="473" t="s">
        <v>197</v>
      </c>
      <c r="I787" s="474">
        <v>259375</v>
      </c>
      <c r="J787" s="474">
        <v>259375</v>
      </c>
      <c r="K787" s="474">
        <v>245734.29</v>
      </c>
      <c r="L787" s="384">
        <v>1</v>
      </c>
    </row>
    <row r="788" spans="1:12" s="382" customFormat="1" ht="15" x14ac:dyDescent="0.25">
      <c r="A788" s="383" t="s">
        <v>221</v>
      </c>
      <c r="B788" s="471" t="s">
        <v>189</v>
      </c>
      <c r="C788" s="472">
        <v>94.745099999999994</v>
      </c>
      <c r="D788" s="472">
        <v>9</v>
      </c>
      <c r="E788" s="472" t="s">
        <v>854</v>
      </c>
      <c r="F788" s="472">
        <v>11.25</v>
      </c>
      <c r="G788" s="472">
        <v>11.7335708713531</v>
      </c>
      <c r="H788" s="473" t="s">
        <v>197</v>
      </c>
      <c r="I788" s="474">
        <v>150000</v>
      </c>
      <c r="J788" s="474">
        <v>150000</v>
      </c>
      <c r="K788" s="474">
        <v>142117.70000000001</v>
      </c>
      <c r="L788" s="384">
        <v>1</v>
      </c>
    </row>
    <row r="789" spans="1:12" s="382" customFormat="1" ht="15" x14ac:dyDescent="0.25">
      <c r="A789" s="383" t="s">
        <v>221</v>
      </c>
      <c r="B789" s="471" t="s">
        <v>189</v>
      </c>
      <c r="C789" s="472">
        <v>94.762</v>
      </c>
      <c r="D789" s="472">
        <v>9</v>
      </c>
      <c r="E789" s="472" t="s">
        <v>587</v>
      </c>
      <c r="F789" s="472">
        <v>11.25</v>
      </c>
      <c r="G789" s="472">
        <v>11.7335708713531</v>
      </c>
      <c r="H789" s="473" t="s">
        <v>197</v>
      </c>
      <c r="I789" s="474">
        <v>105090.06</v>
      </c>
      <c r="J789" s="474">
        <v>105090.06</v>
      </c>
      <c r="K789" s="474">
        <v>99585.48</v>
      </c>
      <c r="L789" s="384">
        <v>1</v>
      </c>
    </row>
    <row r="790" spans="1:12" s="382" customFormat="1" ht="15" x14ac:dyDescent="0.25">
      <c r="A790" s="383" t="s">
        <v>221</v>
      </c>
      <c r="B790" s="471" t="s">
        <v>189</v>
      </c>
      <c r="C790" s="472">
        <v>94.770499999999998</v>
      </c>
      <c r="D790" s="472">
        <v>9</v>
      </c>
      <c r="E790" s="472" t="s">
        <v>372</v>
      </c>
      <c r="F790" s="472">
        <v>11.25</v>
      </c>
      <c r="G790" s="472">
        <v>11.7335708713531</v>
      </c>
      <c r="H790" s="473" t="s">
        <v>197</v>
      </c>
      <c r="I790" s="474">
        <v>125000</v>
      </c>
      <c r="J790" s="474">
        <v>125000</v>
      </c>
      <c r="K790" s="474">
        <v>118463.17</v>
      </c>
      <c r="L790" s="384">
        <v>1</v>
      </c>
    </row>
    <row r="791" spans="1:12" s="382" customFormat="1" ht="15" x14ac:dyDescent="0.25">
      <c r="A791" s="383" t="s">
        <v>221</v>
      </c>
      <c r="B791" s="471" t="s">
        <v>189</v>
      </c>
      <c r="C791" s="472">
        <v>94.774799999999999</v>
      </c>
      <c r="D791" s="472">
        <v>9</v>
      </c>
      <c r="E791" s="472" t="s">
        <v>864</v>
      </c>
      <c r="F791" s="472">
        <v>11.25</v>
      </c>
      <c r="G791" s="472">
        <v>11.7335708713531</v>
      </c>
      <c r="H791" s="473" t="s">
        <v>197</v>
      </c>
      <c r="I791" s="474">
        <v>31250</v>
      </c>
      <c r="J791" s="474">
        <v>31250</v>
      </c>
      <c r="K791" s="474">
        <v>29617.13</v>
      </c>
      <c r="L791" s="384">
        <v>1</v>
      </c>
    </row>
    <row r="792" spans="1:12" s="382" customFormat="1" ht="15" x14ac:dyDescent="0.25">
      <c r="A792" s="383" t="s">
        <v>221</v>
      </c>
      <c r="B792" s="471" t="s">
        <v>189</v>
      </c>
      <c r="C792" s="472">
        <v>95.155500000000004</v>
      </c>
      <c r="D792" s="472">
        <v>9</v>
      </c>
      <c r="E792" s="472" t="s">
        <v>304</v>
      </c>
      <c r="F792" s="472">
        <v>11.25</v>
      </c>
      <c r="G792" s="472">
        <v>11.7335708713531</v>
      </c>
      <c r="H792" s="473" t="s">
        <v>197</v>
      </c>
      <c r="I792" s="474">
        <v>259375</v>
      </c>
      <c r="J792" s="474">
        <v>259375</v>
      </c>
      <c r="K792" s="474">
        <v>246809.63</v>
      </c>
      <c r="L792" s="384">
        <v>1</v>
      </c>
    </row>
    <row r="793" spans="1:12" s="382" customFormat="1" ht="15" x14ac:dyDescent="0.25">
      <c r="A793" s="383" t="s">
        <v>221</v>
      </c>
      <c r="B793" s="471" t="s">
        <v>189</v>
      </c>
      <c r="C793" s="472">
        <v>95.159800000000004</v>
      </c>
      <c r="D793" s="472">
        <v>9</v>
      </c>
      <c r="E793" s="472" t="s">
        <v>831</v>
      </c>
      <c r="F793" s="472">
        <v>11.25</v>
      </c>
      <c r="G793" s="472">
        <v>11.7335708713531</v>
      </c>
      <c r="H793" s="473" t="s">
        <v>197</v>
      </c>
      <c r="I793" s="474">
        <v>150000</v>
      </c>
      <c r="J793" s="474">
        <v>150000</v>
      </c>
      <c r="K793" s="474">
        <v>142739.76999999999</v>
      </c>
      <c r="L793" s="384">
        <v>1</v>
      </c>
    </row>
    <row r="794" spans="1:12" s="382" customFormat="1" ht="15" x14ac:dyDescent="0.25">
      <c r="A794" s="383" t="s">
        <v>221</v>
      </c>
      <c r="B794" s="471" t="s">
        <v>189</v>
      </c>
      <c r="C794" s="472">
        <v>95.177300000000002</v>
      </c>
      <c r="D794" s="472">
        <v>9</v>
      </c>
      <c r="E794" s="472" t="s">
        <v>865</v>
      </c>
      <c r="F794" s="472">
        <v>11.25</v>
      </c>
      <c r="G794" s="472">
        <v>11.7335708713531</v>
      </c>
      <c r="H794" s="473" t="s">
        <v>197</v>
      </c>
      <c r="I794" s="474">
        <v>105090.06</v>
      </c>
      <c r="J794" s="474">
        <v>105090.06</v>
      </c>
      <c r="K794" s="474">
        <v>100021.84</v>
      </c>
      <c r="L794" s="384">
        <v>1</v>
      </c>
    </row>
    <row r="795" spans="1:12" s="382" customFormat="1" ht="15" x14ac:dyDescent="0.25">
      <c r="A795" s="383" t="s">
        <v>221</v>
      </c>
      <c r="B795" s="471" t="s">
        <v>189</v>
      </c>
      <c r="C795" s="472">
        <v>95.186000000000007</v>
      </c>
      <c r="D795" s="472">
        <v>9</v>
      </c>
      <c r="E795" s="472" t="s">
        <v>444</v>
      </c>
      <c r="F795" s="472">
        <v>11.25</v>
      </c>
      <c r="G795" s="472">
        <v>11.7335708713531</v>
      </c>
      <c r="H795" s="473" t="s">
        <v>197</v>
      </c>
      <c r="I795" s="474">
        <v>125000</v>
      </c>
      <c r="J795" s="474">
        <v>125000</v>
      </c>
      <c r="K795" s="474">
        <v>118982.52</v>
      </c>
      <c r="L795" s="384">
        <v>1</v>
      </c>
    </row>
    <row r="796" spans="1:12" s="382" customFormat="1" ht="15" x14ac:dyDescent="0.25">
      <c r="A796" s="383" t="s">
        <v>221</v>
      </c>
      <c r="B796" s="471" t="s">
        <v>189</v>
      </c>
      <c r="C796" s="472">
        <v>95.190399999999997</v>
      </c>
      <c r="D796" s="472">
        <v>9</v>
      </c>
      <c r="E796" s="472" t="s">
        <v>866</v>
      </c>
      <c r="F796" s="472">
        <v>11.25</v>
      </c>
      <c r="G796" s="472">
        <v>11.7335708713531</v>
      </c>
      <c r="H796" s="473" t="s">
        <v>197</v>
      </c>
      <c r="I796" s="474">
        <v>31250</v>
      </c>
      <c r="J796" s="474">
        <v>31250</v>
      </c>
      <c r="K796" s="474">
        <v>29747</v>
      </c>
      <c r="L796" s="384">
        <v>1</v>
      </c>
    </row>
    <row r="797" spans="1:12" s="382" customFormat="1" ht="15" x14ac:dyDescent="0.25">
      <c r="A797" s="383" t="s">
        <v>221</v>
      </c>
      <c r="B797" s="471" t="s">
        <v>189</v>
      </c>
      <c r="C797" s="472">
        <v>95.581800000000001</v>
      </c>
      <c r="D797" s="472">
        <v>9</v>
      </c>
      <c r="E797" s="472" t="s">
        <v>345</v>
      </c>
      <c r="F797" s="472">
        <v>11.25</v>
      </c>
      <c r="G797" s="472">
        <v>11.7335708713531</v>
      </c>
      <c r="H797" s="473" t="s">
        <v>197</v>
      </c>
      <c r="I797" s="474">
        <v>259375</v>
      </c>
      <c r="J797" s="474">
        <v>259375</v>
      </c>
      <c r="K797" s="474">
        <v>247915.21</v>
      </c>
      <c r="L797" s="384">
        <v>1</v>
      </c>
    </row>
    <row r="798" spans="1:12" s="382" customFormat="1" ht="15" x14ac:dyDescent="0.25">
      <c r="A798" s="383" t="s">
        <v>221</v>
      </c>
      <c r="B798" s="471" t="s">
        <v>189</v>
      </c>
      <c r="C798" s="472">
        <v>95.586200000000005</v>
      </c>
      <c r="D798" s="472">
        <v>9</v>
      </c>
      <c r="E798" s="472" t="s">
        <v>855</v>
      </c>
      <c r="F798" s="472">
        <v>11.25</v>
      </c>
      <c r="G798" s="472">
        <v>11.7335708713531</v>
      </c>
      <c r="H798" s="473" t="s">
        <v>197</v>
      </c>
      <c r="I798" s="474">
        <v>150000</v>
      </c>
      <c r="J798" s="474">
        <v>150000</v>
      </c>
      <c r="K798" s="474">
        <v>143379.34</v>
      </c>
      <c r="L798" s="384">
        <v>1</v>
      </c>
    </row>
    <row r="799" spans="1:12" s="382" customFormat="1" ht="15" x14ac:dyDescent="0.25">
      <c r="A799" s="383" t="s">
        <v>221</v>
      </c>
      <c r="B799" s="471" t="s">
        <v>189</v>
      </c>
      <c r="C799" s="472">
        <v>95.604200000000006</v>
      </c>
      <c r="D799" s="472">
        <v>9</v>
      </c>
      <c r="E799" s="472" t="s">
        <v>407</v>
      </c>
      <c r="F799" s="472">
        <v>11.25</v>
      </c>
      <c r="G799" s="472">
        <v>11.7335708713531</v>
      </c>
      <c r="H799" s="473" t="s">
        <v>197</v>
      </c>
      <c r="I799" s="474">
        <v>105090.06</v>
      </c>
      <c r="J799" s="474">
        <v>105090.06</v>
      </c>
      <c r="K799" s="474">
        <v>100470.48</v>
      </c>
      <c r="L799" s="384">
        <v>1</v>
      </c>
    </row>
    <row r="800" spans="1:12" s="382" customFormat="1" ht="15" x14ac:dyDescent="0.25">
      <c r="A800" s="383" t="s">
        <v>221</v>
      </c>
      <c r="B800" s="471" t="s">
        <v>189</v>
      </c>
      <c r="C800" s="472">
        <v>95.613200000000006</v>
      </c>
      <c r="D800" s="472">
        <v>9</v>
      </c>
      <c r="E800" s="472" t="s">
        <v>445</v>
      </c>
      <c r="F800" s="472">
        <v>11.25</v>
      </c>
      <c r="G800" s="472">
        <v>11.7335708713531</v>
      </c>
      <c r="H800" s="473" t="s">
        <v>197</v>
      </c>
      <c r="I800" s="474">
        <v>125000</v>
      </c>
      <c r="J800" s="474">
        <v>125000</v>
      </c>
      <c r="K800" s="474">
        <v>119516.49</v>
      </c>
      <c r="L800" s="384">
        <v>1</v>
      </c>
    </row>
    <row r="801" spans="1:12" s="382" customFormat="1" ht="15" x14ac:dyDescent="0.25">
      <c r="A801" s="383" t="s">
        <v>221</v>
      </c>
      <c r="B801" s="471" t="s">
        <v>189</v>
      </c>
      <c r="C801" s="472">
        <v>95.617699999999999</v>
      </c>
      <c r="D801" s="472">
        <v>9</v>
      </c>
      <c r="E801" s="472" t="s">
        <v>867</v>
      </c>
      <c r="F801" s="472">
        <v>11.25</v>
      </c>
      <c r="G801" s="472">
        <v>11.7335708713531</v>
      </c>
      <c r="H801" s="473" t="s">
        <v>197</v>
      </c>
      <c r="I801" s="474">
        <v>31250</v>
      </c>
      <c r="J801" s="474">
        <v>31250</v>
      </c>
      <c r="K801" s="474">
        <v>29880.54</v>
      </c>
      <c r="L801" s="384">
        <v>1</v>
      </c>
    </row>
    <row r="802" spans="1:12" s="382" customFormat="1" ht="15" x14ac:dyDescent="0.25">
      <c r="A802" s="383" t="s">
        <v>221</v>
      </c>
      <c r="B802" s="471" t="s">
        <v>189</v>
      </c>
      <c r="C802" s="472">
        <v>96.02</v>
      </c>
      <c r="D802" s="472">
        <v>9</v>
      </c>
      <c r="E802" s="472" t="s">
        <v>482</v>
      </c>
      <c r="F802" s="472">
        <v>11.25</v>
      </c>
      <c r="G802" s="472">
        <v>11.7335708713531</v>
      </c>
      <c r="H802" s="473" t="s">
        <v>197</v>
      </c>
      <c r="I802" s="474">
        <v>259375</v>
      </c>
      <c r="J802" s="474">
        <v>259375</v>
      </c>
      <c r="K802" s="474">
        <v>249051.89</v>
      </c>
      <c r="L802" s="384">
        <v>1</v>
      </c>
    </row>
    <row r="803" spans="1:12" s="382" customFormat="1" ht="15" x14ac:dyDescent="0.25">
      <c r="A803" s="383" t="s">
        <v>221</v>
      </c>
      <c r="B803" s="471" t="s">
        <v>189</v>
      </c>
      <c r="C803" s="472">
        <v>96.024600000000007</v>
      </c>
      <c r="D803" s="472">
        <v>9</v>
      </c>
      <c r="E803" s="472" t="s">
        <v>868</v>
      </c>
      <c r="F803" s="472">
        <v>11.25</v>
      </c>
      <c r="G803" s="472">
        <v>11.7335708713531</v>
      </c>
      <c r="H803" s="473" t="s">
        <v>197</v>
      </c>
      <c r="I803" s="474">
        <v>150000</v>
      </c>
      <c r="J803" s="474">
        <v>150000</v>
      </c>
      <c r="K803" s="474">
        <v>144036.9</v>
      </c>
      <c r="L803" s="384">
        <v>1</v>
      </c>
    </row>
    <row r="804" spans="1:12" s="382" customFormat="1" ht="15" x14ac:dyDescent="0.25">
      <c r="A804" s="383" t="s">
        <v>221</v>
      </c>
      <c r="B804" s="471" t="s">
        <v>189</v>
      </c>
      <c r="C804" s="472">
        <v>96.043099999999995</v>
      </c>
      <c r="D804" s="472">
        <v>9</v>
      </c>
      <c r="E804" s="472" t="s">
        <v>869</v>
      </c>
      <c r="F804" s="472">
        <v>11.25</v>
      </c>
      <c r="G804" s="472">
        <v>11.7335708713531</v>
      </c>
      <c r="H804" s="473" t="s">
        <v>197</v>
      </c>
      <c r="I804" s="474">
        <v>105090.06</v>
      </c>
      <c r="J804" s="474">
        <v>105090.06</v>
      </c>
      <c r="K804" s="474">
        <v>100931.73</v>
      </c>
      <c r="L804" s="384">
        <v>1</v>
      </c>
    </row>
    <row r="805" spans="1:12" s="382" customFormat="1" ht="15" x14ac:dyDescent="0.25">
      <c r="A805" s="383" t="s">
        <v>221</v>
      </c>
      <c r="B805" s="471" t="s">
        <v>189</v>
      </c>
      <c r="C805" s="472">
        <v>96.052400000000006</v>
      </c>
      <c r="D805" s="472">
        <v>9</v>
      </c>
      <c r="E805" s="472" t="s">
        <v>870</v>
      </c>
      <c r="F805" s="472">
        <v>11.25</v>
      </c>
      <c r="G805" s="472">
        <v>11.7335708713531</v>
      </c>
      <c r="H805" s="473" t="s">
        <v>197</v>
      </c>
      <c r="I805" s="474">
        <v>125000</v>
      </c>
      <c r="J805" s="474">
        <v>125000</v>
      </c>
      <c r="K805" s="474">
        <v>120065.47</v>
      </c>
      <c r="L805" s="384">
        <v>1</v>
      </c>
    </row>
    <row r="806" spans="1:12" s="382" customFormat="1" ht="15" x14ac:dyDescent="0.25">
      <c r="A806" s="383" t="s">
        <v>221</v>
      </c>
      <c r="B806" s="471" t="s">
        <v>189</v>
      </c>
      <c r="C806" s="472">
        <v>96.057000000000002</v>
      </c>
      <c r="D806" s="472">
        <v>9</v>
      </c>
      <c r="E806" s="472" t="s">
        <v>871</v>
      </c>
      <c r="F806" s="472">
        <v>11.25</v>
      </c>
      <c r="G806" s="472">
        <v>11.7335708713531</v>
      </c>
      <c r="H806" s="473" t="s">
        <v>197</v>
      </c>
      <c r="I806" s="474">
        <v>31250</v>
      </c>
      <c r="J806" s="474">
        <v>31250</v>
      </c>
      <c r="K806" s="474">
        <v>30017.82</v>
      </c>
      <c r="L806" s="384">
        <v>1</v>
      </c>
    </row>
    <row r="807" spans="1:12" s="382" customFormat="1" ht="15" x14ac:dyDescent="0.25">
      <c r="A807" s="383" t="s">
        <v>221</v>
      </c>
      <c r="B807" s="471" t="s">
        <v>189</v>
      </c>
      <c r="C807" s="472">
        <v>96.183800000000005</v>
      </c>
      <c r="D807" s="472">
        <v>9</v>
      </c>
      <c r="E807" s="472" t="s">
        <v>872</v>
      </c>
      <c r="F807" s="472">
        <v>11</v>
      </c>
      <c r="G807" s="472">
        <v>11.4621259414062</v>
      </c>
      <c r="H807" s="473" t="s">
        <v>197</v>
      </c>
      <c r="I807" s="474">
        <v>33000</v>
      </c>
      <c r="J807" s="474">
        <v>33000</v>
      </c>
      <c r="K807" s="474">
        <v>31740.639999999999</v>
      </c>
      <c r="L807" s="384">
        <v>1</v>
      </c>
    </row>
    <row r="808" spans="1:12" s="382" customFormat="1" ht="15" x14ac:dyDescent="0.25">
      <c r="A808" s="383" t="s">
        <v>221</v>
      </c>
      <c r="B808" s="471" t="s">
        <v>189</v>
      </c>
      <c r="C808" s="472">
        <v>96.470600000000005</v>
      </c>
      <c r="D808" s="472">
        <v>9</v>
      </c>
      <c r="E808" s="472" t="s">
        <v>793</v>
      </c>
      <c r="F808" s="472">
        <v>11.25</v>
      </c>
      <c r="G808" s="472">
        <v>11.7335708713531</v>
      </c>
      <c r="H808" s="473" t="s">
        <v>197</v>
      </c>
      <c r="I808" s="474">
        <v>259375</v>
      </c>
      <c r="J808" s="474">
        <v>259375</v>
      </c>
      <c r="K808" s="474">
        <v>250220.53</v>
      </c>
      <c r="L808" s="384">
        <v>1</v>
      </c>
    </row>
    <row r="809" spans="1:12" s="382" customFormat="1" ht="15" x14ac:dyDescent="0.25">
      <c r="A809" s="383" t="s">
        <v>221</v>
      </c>
      <c r="B809" s="471" t="s">
        <v>189</v>
      </c>
      <c r="C809" s="472">
        <v>96.475300000000004</v>
      </c>
      <c r="D809" s="472">
        <v>9</v>
      </c>
      <c r="E809" s="472" t="s">
        <v>288</v>
      </c>
      <c r="F809" s="472">
        <v>11.25</v>
      </c>
      <c r="G809" s="472">
        <v>11.7335708713531</v>
      </c>
      <c r="H809" s="473" t="s">
        <v>197</v>
      </c>
      <c r="I809" s="474">
        <v>150000</v>
      </c>
      <c r="J809" s="474">
        <v>150000</v>
      </c>
      <c r="K809" s="474">
        <v>144712.95000000001</v>
      </c>
      <c r="L809" s="384">
        <v>1</v>
      </c>
    </row>
    <row r="810" spans="1:12" s="382" customFormat="1" ht="15" x14ac:dyDescent="0.25">
      <c r="A810" s="383" t="s">
        <v>221</v>
      </c>
      <c r="B810" s="471" t="s">
        <v>189</v>
      </c>
      <c r="C810" s="472">
        <v>96.494299999999996</v>
      </c>
      <c r="D810" s="472">
        <v>9</v>
      </c>
      <c r="E810" s="472" t="s">
        <v>873</v>
      </c>
      <c r="F810" s="472">
        <v>11.25</v>
      </c>
      <c r="G810" s="472">
        <v>11.7335708713531</v>
      </c>
      <c r="H810" s="473" t="s">
        <v>197</v>
      </c>
      <c r="I810" s="474">
        <v>105090.06</v>
      </c>
      <c r="J810" s="474">
        <v>105090.06</v>
      </c>
      <c r="K810" s="474">
        <v>101405.96</v>
      </c>
      <c r="L810" s="384">
        <v>1</v>
      </c>
    </row>
    <row r="811" spans="1:12" s="382" customFormat="1" ht="15" x14ac:dyDescent="0.25">
      <c r="A811" s="383" t="s">
        <v>221</v>
      </c>
      <c r="B811" s="471" t="s">
        <v>189</v>
      </c>
      <c r="C811" s="472">
        <v>96.503900000000002</v>
      </c>
      <c r="D811" s="472">
        <v>9</v>
      </c>
      <c r="E811" s="472" t="s">
        <v>447</v>
      </c>
      <c r="F811" s="472">
        <v>11.25</v>
      </c>
      <c r="G811" s="472">
        <v>11.7335708713531</v>
      </c>
      <c r="H811" s="473" t="s">
        <v>197</v>
      </c>
      <c r="I811" s="474">
        <v>125000</v>
      </c>
      <c r="J811" s="474">
        <v>125000</v>
      </c>
      <c r="K811" s="474">
        <v>120629.89</v>
      </c>
      <c r="L811" s="384">
        <v>1</v>
      </c>
    </row>
    <row r="812" spans="1:12" s="382" customFormat="1" ht="15" x14ac:dyDescent="0.25">
      <c r="A812" s="383" t="s">
        <v>221</v>
      </c>
      <c r="B812" s="471" t="s">
        <v>189</v>
      </c>
      <c r="C812" s="472">
        <v>96.508700000000005</v>
      </c>
      <c r="D812" s="472">
        <v>9</v>
      </c>
      <c r="E812" s="472" t="s">
        <v>448</v>
      </c>
      <c r="F812" s="472">
        <v>11.25</v>
      </c>
      <c r="G812" s="472">
        <v>11.7335708713531</v>
      </c>
      <c r="H812" s="473" t="s">
        <v>197</v>
      </c>
      <c r="I812" s="474">
        <v>31250</v>
      </c>
      <c r="J812" s="474">
        <v>31250</v>
      </c>
      <c r="K812" s="474">
        <v>30158.97</v>
      </c>
      <c r="L812" s="384">
        <v>1</v>
      </c>
    </row>
    <row r="813" spans="1:12" s="382" customFormat="1" ht="15" x14ac:dyDescent="0.25">
      <c r="A813" s="383" t="s">
        <v>221</v>
      </c>
      <c r="B813" s="471" t="s">
        <v>189</v>
      </c>
      <c r="C813" s="472">
        <v>96.933800000000005</v>
      </c>
      <c r="D813" s="472">
        <v>9</v>
      </c>
      <c r="E813" s="472" t="s">
        <v>483</v>
      </c>
      <c r="F813" s="472">
        <v>11.25</v>
      </c>
      <c r="G813" s="472">
        <v>11.7335708713531</v>
      </c>
      <c r="H813" s="473" t="s">
        <v>197</v>
      </c>
      <c r="I813" s="474">
        <v>259375</v>
      </c>
      <c r="J813" s="474">
        <v>259375</v>
      </c>
      <c r="K813" s="474">
        <v>251422.05</v>
      </c>
      <c r="L813" s="384">
        <v>1</v>
      </c>
    </row>
    <row r="814" spans="1:12" s="382" customFormat="1" ht="15" x14ac:dyDescent="0.25">
      <c r="A814" s="383" t="s">
        <v>221</v>
      </c>
      <c r="B814" s="471" t="s">
        <v>189</v>
      </c>
      <c r="C814" s="472">
        <v>96.938699999999997</v>
      </c>
      <c r="D814" s="472">
        <v>9</v>
      </c>
      <c r="E814" s="472" t="s">
        <v>458</v>
      </c>
      <c r="F814" s="472">
        <v>11.25</v>
      </c>
      <c r="G814" s="472">
        <v>11.7335708713531</v>
      </c>
      <c r="H814" s="473" t="s">
        <v>197</v>
      </c>
      <c r="I814" s="474">
        <v>150000</v>
      </c>
      <c r="J814" s="474">
        <v>150000</v>
      </c>
      <c r="K814" s="474">
        <v>145408.01999999999</v>
      </c>
      <c r="L814" s="384">
        <v>1</v>
      </c>
    </row>
    <row r="815" spans="1:12" s="382" customFormat="1" ht="15" x14ac:dyDescent="0.25">
      <c r="A815" s="383" t="s">
        <v>221</v>
      </c>
      <c r="B815" s="471" t="s">
        <v>189</v>
      </c>
      <c r="C815" s="472">
        <v>96.958299999999994</v>
      </c>
      <c r="D815" s="472">
        <v>9</v>
      </c>
      <c r="E815" s="472" t="s">
        <v>874</v>
      </c>
      <c r="F815" s="472">
        <v>11.25</v>
      </c>
      <c r="G815" s="472">
        <v>11.7335708713531</v>
      </c>
      <c r="H815" s="473" t="s">
        <v>197</v>
      </c>
      <c r="I815" s="474">
        <v>105090.06</v>
      </c>
      <c r="J815" s="474">
        <v>105090.06</v>
      </c>
      <c r="K815" s="474">
        <v>101893.52</v>
      </c>
      <c r="L815" s="384">
        <v>1</v>
      </c>
    </row>
    <row r="816" spans="1:12" s="382" customFormat="1" ht="15" x14ac:dyDescent="0.25">
      <c r="A816" s="383" t="s">
        <v>221</v>
      </c>
      <c r="B816" s="471" t="s">
        <v>189</v>
      </c>
      <c r="C816" s="472">
        <v>96.968100000000007</v>
      </c>
      <c r="D816" s="472">
        <v>9</v>
      </c>
      <c r="E816" s="472" t="s">
        <v>789</v>
      </c>
      <c r="F816" s="472">
        <v>11.25</v>
      </c>
      <c r="G816" s="472">
        <v>11.7335708713531</v>
      </c>
      <c r="H816" s="473" t="s">
        <v>197</v>
      </c>
      <c r="I816" s="474">
        <v>125000</v>
      </c>
      <c r="J816" s="474">
        <v>125000</v>
      </c>
      <c r="K816" s="474">
        <v>121210.18</v>
      </c>
      <c r="L816" s="384">
        <v>1</v>
      </c>
    </row>
    <row r="817" spans="1:12" s="382" customFormat="1" ht="15" x14ac:dyDescent="0.25">
      <c r="A817" s="383" t="s">
        <v>221</v>
      </c>
      <c r="B817" s="471" t="s">
        <v>189</v>
      </c>
      <c r="C817" s="472">
        <v>96.973100000000002</v>
      </c>
      <c r="D817" s="472">
        <v>9</v>
      </c>
      <c r="E817" s="472" t="s">
        <v>788</v>
      </c>
      <c r="F817" s="472">
        <v>11.25</v>
      </c>
      <c r="G817" s="472">
        <v>11.7335708713531</v>
      </c>
      <c r="H817" s="473" t="s">
        <v>197</v>
      </c>
      <c r="I817" s="474">
        <v>31250</v>
      </c>
      <c r="J817" s="474">
        <v>31250</v>
      </c>
      <c r="K817" s="474">
        <v>30304.09</v>
      </c>
      <c r="L817" s="384">
        <v>1</v>
      </c>
    </row>
    <row r="818" spans="1:12" s="382" customFormat="1" ht="15" x14ac:dyDescent="0.25">
      <c r="A818" s="383" t="s">
        <v>221</v>
      </c>
      <c r="B818" s="471" t="s">
        <v>189</v>
      </c>
      <c r="C818" s="472">
        <v>97.360699999999994</v>
      </c>
      <c r="D818" s="472">
        <v>9</v>
      </c>
      <c r="E818" s="472" t="s">
        <v>819</v>
      </c>
      <c r="F818" s="472">
        <v>10.25</v>
      </c>
      <c r="G818" s="472">
        <v>10.650758059097299</v>
      </c>
      <c r="H818" s="473" t="s">
        <v>197</v>
      </c>
      <c r="I818" s="474">
        <v>9335</v>
      </c>
      <c r="J818" s="474">
        <v>9335</v>
      </c>
      <c r="K818" s="474">
        <v>9088.6200000000008</v>
      </c>
      <c r="L818" s="384">
        <v>2</v>
      </c>
    </row>
    <row r="819" spans="1:12" s="382" customFormat="1" ht="15" x14ac:dyDescent="0.25">
      <c r="A819" s="383" t="s">
        <v>221</v>
      </c>
      <c r="B819" s="471" t="s">
        <v>189</v>
      </c>
      <c r="C819" s="472">
        <v>97.363299999999995</v>
      </c>
      <c r="D819" s="472">
        <v>9</v>
      </c>
      <c r="E819" s="472" t="s">
        <v>875</v>
      </c>
      <c r="F819" s="472">
        <v>10.25</v>
      </c>
      <c r="G819" s="472">
        <v>10.650758059097299</v>
      </c>
      <c r="H819" s="473" t="s">
        <v>197</v>
      </c>
      <c r="I819" s="474">
        <v>18911</v>
      </c>
      <c r="J819" s="474">
        <v>18911</v>
      </c>
      <c r="K819" s="474">
        <v>18412.37</v>
      </c>
      <c r="L819" s="384">
        <v>1</v>
      </c>
    </row>
    <row r="820" spans="1:12" s="382" customFormat="1" ht="15" x14ac:dyDescent="0.25">
      <c r="A820" s="383" t="s">
        <v>221</v>
      </c>
      <c r="B820" s="471" t="s">
        <v>189</v>
      </c>
      <c r="C820" s="472">
        <v>97.365899999999996</v>
      </c>
      <c r="D820" s="472">
        <v>9</v>
      </c>
      <c r="E820" s="472" t="s">
        <v>354</v>
      </c>
      <c r="F820" s="472">
        <v>10.25</v>
      </c>
      <c r="G820" s="472">
        <v>10.650758059097299</v>
      </c>
      <c r="H820" s="473" t="s">
        <v>197</v>
      </c>
      <c r="I820" s="474">
        <v>40571</v>
      </c>
      <c r="J820" s="474">
        <v>40571</v>
      </c>
      <c r="K820" s="474">
        <v>39502.33</v>
      </c>
      <c r="L820" s="384">
        <v>1</v>
      </c>
    </row>
    <row r="821" spans="1:12" s="382" customFormat="1" ht="15" x14ac:dyDescent="0.25">
      <c r="A821" s="383" t="s">
        <v>221</v>
      </c>
      <c r="B821" s="471" t="s">
        <v>189</v>
      </c>
      <c r="C821" s="472">
        <v>97.373800000000003</v>
      </c>
      <c r="D821" s="472">
        <v>9</v>
      </c>
      <c r="E821" s="472" t="s">
        <v>426</v>
      </c>
      <c r="F821" s="472">
        <v>10.25</v>
      </c>
      <c r="G821" s="472">
        <v>10.650758059097299</v>
      </c>
      <c r="H821" s="473" t="s">
        <v>197</v>
      </c>
      <c r="I821" s="474">
        <v>12000</v>
      </c>
      <c r="J821" s="474">
        <v>12000</v>
      </c>
      <c r="K821" s="474">
        <v>11684.86</v>
      </c>
      <c r="L821" s="384">
        <v>1</v>
      </c>
    </row>
    <row r="822" spans="1:12" s="382" customFormat="1" ht="15" x14ac:dyDescent="0.25">
      <c r="A822" s="383" t="s">
        <v>221</v>
      </c>
      <c r="B822" s="471" t="s">
        <v>189</v>
      </c>
      <c r="C822" s="472">
        <v>97.4101</v>
      </c>
      <c r="D822" s="472">
        <v>9</v>
      </c>
      <c r="E822" s="472" t="s">
        <v>484</v>
      </c>
      <c r="F822" s="472">
        <v>11.25</v>
      </c>
      <c r="G822" s="472">
        <v>11.7335708713531</v>
      </c>
      <c r="H822" s="473" t="s">
        <v>197</v>
      </c>
      <c r="I822" s="474">
        <v>259375</v>
      </c>
      <c r="J822" s="474">
        <v>259375</v>
      </c>
      <c r="K822" s="474">
        <v>252657.36</v>
      </c>
      <c r="L822" s="384">
        <v>1</v>
      </c>
    </row>
    <row r="823" spans="1:12" s="382" customFormat="1" ht="15" x14ac:dyDescent="0.25">
      <c r="A823" s="383" t="s">
        <v>221</v>
      </c>
      <c r="B823" s="471" t="s">
        <v>189</v>
      </c>
      <c r="C823" s="472">
        <v>97.415099999999995</v>
      </c>
      <c r="D823" s="472">
        <v>9</v>
      </c>
      <c r="E823" s="472" t="s">
        <v>876</v>
      </c>
      <c r="F823" s="472">
        <v>11.25</v>
      </c>
      <c r="G823" s="472">
        <v>11.7335708713531</v>
      </c>
      <c r="H823" s="473" t="s">
        <v>197</v>
      </c>
      <c r="I823" s="474">
        <v>150000</v>
      </c>
      <c r="J823" s="474">
        <v>150000</v>
      </c>
      <c r="K823" s="474">
        <v>146122.64000000001</v>
      </c>
      <c r="L823" s="384">
        <v>1</v>
      </c>
    </row>
    <row r="824" spans="1:12" s="382" customFormat="1" ht="15" x14ac:dyDescent="0.25">
      <c r="A824" s="383" t="s">
        <v>221</v>
      </c>
      <c r="B824" s="471" t="s">
        <v>189</v>
      </c>
      <c r="C824" s="472">
        <v>97.435299999999998</v>
      </c>
      <c r="D824" s="472">
        <v>9</v>
      </c>
      <c r="E824" s="472" t="s">
        <v>877</v>
      </c>
      <c r="F824" s="472">
        <v>11.25</v>
      </c>
      <c r="G824" s="472">
        <v>11.7335708713531</v>
      </c>
      <c r="H824" s="473" t="s">
        <v>197</v>
      </c>
      <c r="I824" s="474">
        <v>105090.06</v>
      </c>
      <c r="J824" s="474">
        <v>105090.06</v>
      </c>
      <c r="K824" s="474">
        <v>102394.8</v>
      </c>
      <c r="L824" s="384">
        <v>1</v>
      </c>
    </row>
    <row r="825" spans="1:12" s="382" customFormat="1" ht="15" x14ac:dyDescent="0.25">
      <c r="A825" s="383" t="s">
        <v>221</v>
      </c>
      <c r="B825" s="471" t="s">
        <v>189</v>
      </c>
      <c r="C825" s="472">
        <v>97.445400000000006</v>
      </c>
      <c r="D825" s="472">
        <v>9</v>
      </c>
      <c r="E825" s="472" t="s">
        <v>784</v>
      </c>
      <c r="F825" s="472">
        <v>11.25</v>
      </c>
      <c r="G825" s="472">
        <v>11.7335708713531</v>
      </c>
      <c r="H825" s="473" t="s">
        <v>197</v>
      </c>
      <c r="I825" s="474">
        <v>125000</v>
      </c>
      <c r="J825" s="474">
        <v>125000</v>
      </c>
      <c r="K825" s="474">
        <v>121806.79</v>
      </c>
      <c r="L825" s="384">
        <v>1</v>
      </c>
    </row>
    <row r="826" spans="1:12" s="382" customFormat="1" ht="15" x14ac:dyDescent="0.25">
      <c r="A826" s="383" t="s">
        <v>221</v>
      </c>
      <c r="B826" s="471" t="s">
        <v>189</v>
      </c>
      <c r="C826" s="472">
        <v>97.450500000000005</v>
      </c>
      <c r="D826" s="472">
        <v>9</v>
      </c>
      <c r="E826" s="472" t="s">
        <v>878</v>
      </c>
      <c r="F826" s="472">
        <v>11.25</v>
      </c>
      <c r="G826" s="472">
        <v>11.7335708713531</v>
      </c>
      <c r="H826" s="473" t="s">
        <v>197</v>
      </c>
      <c r="I826" s="474">
        <v>31250</v>
      </c>
      <c r="J826" s="474">
        <v>31250</v>
      </c>
      <c r="K826" s="474">
        <v>30453.29</v>
      </c>
      <c r="L826" s="384">
        <v>1</v>
      </c>
    </row>
    <row r="827" spans="1:12" s="382" customFormat="1" ht="15" x14ac:dyDescent="0.25">
      <c r="A827" s="383" t="s">
        <v>221</v>
      </c>
      <c r="B827" s="471" t="s">
        <v>189</v>
      </c>
      <c r="C827" s="472">
        <v>97.899699999999996</v>
      </c>
      <c r="D827" s="472">
        <v>9</v>
      </c>
      <c r="E827" s="472" t="s">
        <v>257</v>
      </c>
      <c r="F827" s="472">
        <v>11.25</v>
      </c>
      <c r="G827" s="472">
        <v>11.7335708713531</v>
      </c>
      <c r="H827" s="473" t="s">
        <v>197</v>
      </c>
      <c r="I827" s="474">
        <v>259375</v>
      </c>
      <c r="J827" s="474">
        <v>259375</v>
      </c>
      <c r="K827" s="474">
        <v>253927.41</v>
      </c>
      <c r="L827" s="384">
        <v>1</v>
      </c>
    </row>
    <row r="828" spans="1:12" s="382" customFormat="1" ht="15" x14ac:dyDescent="0.25">
      <c r="A828" s="383" t="s">
        <v>221</v>
      </c>
      <c r="B828" s="471" t="s">
        <v>189</v>
      </c>
      <c r="C828" s="472">
        <v>97.904899999999998</v>
      </c>
      <c r="D828" s="472">
        <v>9</v>
      </c>
      <c r="E828" s="472" t="s">
        <v>269</v>
      </c>
      <c r="F828" s="472">
        <v>11.25</v>
      </c>
      <c r="G828" s="472">
        <v>11.7335708713531</v>
      </c>
      <c r="H828" s="473" t="s">
        <v>197</v>
      </c>
      <c r="I828" s="474">
        <v>150000</v>
      </c>
      <c r="J828" s="474">
        <v>150000</v>
      </c>
      <c r="K828" s="474">
        <v>146857.35</v>
      </c>
      <c r="L828" s="384">
        <v>1</v>
      </c>
    </row>
    <row r="829" spans="1:12" s="382" customFormat="1" ht="15" x14ac:dyDescent="0.25">
      <c r="A829" s="383" t="s">
        <v>221</v>
      </c>
      <c r="B829" s="471" t="s">
        <v>189</v>
      </c>
      <c r="C829" s="472">
        <v>97.925700000000006</v>
      </c>
      <c r="D829" s="472">
        <v>9</v>
      </c>
      <c r="E829" s="472" t="s">
        <v>264</v>
      </c>
      <c r="F829" s="472">
        <v>11.25</v>
      </c>
      <c r="G829" s="472">
        <v>11.7335708713531</v>
      </c>
      <c r="H829" s="473" t="s">
        <v>197</v>
      </c>
      <c r="I829" s="474">
        <v>105090.06</v>
      </c>
      <c r="J829" s="474">
        <v>105090.06</v>
      </c>
      <c r="K829" s="474">
        <v>102910.17</v>
      </c>
      <c r="L829" s="384">
        <v>1</v>
      </c>
    </row>
    <row r="830" spans="1:12" s="382" customFormat="1" ht="15" x14ac:dyDescent="0.25">
      <c r="A830" s="383" t="s">
        <v>221</v>
      </c>
      <c r="B830" s="471" t="s">
        <v>189</v>
      </c>
      <c r="C830" s="472">
        <v>97.936199999999999</v>
      </c>
      <c r="D830" s="472">
        <v>9</v>
      </c>
      <c r="E830" s="472" t="s">
        <v>212</v>
      </c>
      <c r="F830" s="472">
        <v>11.25</v>
      </c>
      <c r="G830" s="472">
        <v>11.7335708713531</v>
      </c>
      <c r="H830" s="473" t="s">
        <v>197</v>
      </c>
      <c r="I830" s="474">
        <v>125000</v>
      </c>
      <c r="J830" s="474">
        <v>125000</v>
      </c>
      <c r="K830" s="474">
        <v>122420.19</v>
      </c>
      <c r="L830" s="384">
        <v>1</v>
      </c>
    </row>
    <row r="831" spans="1:12" s="382" customFormat="1" ht="15" x14ac:dyDescent="0.25">
      <c r="A831" s="383" t="s">
        <v>221</v>
      </c>
      <c r="B831" s="471" t="s">
        <v>189</v>
      </c>
      <c r="C831" s="472">
        <v>97.941400000000002</v>
      </c>
      <c r="D831" s="472">
        <v>9</v>
      </c>
      <c r="E831" s="472" t="s">
        <v>213</v>
      </c>
      <c r="F831" s="472">
        <v>11.25</v>
      </c>
      <c r="G831" s="472">
        <v>11.7335708713531</v>
      </c>
      <c r="H831" s="473" t="s">
        <v>197</v>
      </c>
      <c r="I831" s="474">
        <v>31250</v>
      </c>
      <c r="J831" s="474">
        <v>31250</v>
      </c>
      <c r="K831" s="474">
        <v>30606.68</v>
      </c>
      <c r="L831" s="384">
        <v>1</v>
      </c>
    </row>
    <row r="832" spans="1:12" s="382" customFormat="1" ht="15" x14ac:dyDescent="0.25">
      <c r="A832" s="383" t="s">
        <v>221</v>
      </c>
      <c r="B832" s="471" t="s">
        <v>189</v>
      </c>
      <c r="C832" s="472">
        <v>98.403199999999998</v>
      </c>
      <c r="D832" s="472">
        <v>9</v>
      </c>
      <c r="E832" s="472" t="s">
        <v>285</v>
      </c>
      <c r="F832" s="472">
        <v>11.25</v>
      </c>
      <c r="G832" s="472">
        <v>11.7335708713531</v>
      </c>
      <c r="H832" s="473" t="s">
        <v>197</v>
      </c>
      <c r="I832" s="474">
        <v>259375</v>
      </c>
      <c r="J832" s="474">
        <v>259375</v>
      </c>
      <c r="K832" s="474">
        <v>255233.18</v>
      </c>
      <c r="L832" s="384">
        <v>1</v>
      </c>
    </row>
    <row r="833" spans="1:12" s="382" customFormat="1" ht="15" x14ac:dyDescent="0.25">
      <c r="A833" s="383" t="s">
        <v>221</v>
      </c>
      <c r="B833" s="471" t="s">
        <v>189</v>
      </c>
      <c r="C833" s="472">
        <v>98.408500000000004</v>
      </c>
      <c r="D833" s="472">
        <v>9</v>
      </c>
      <c r="E833" s="472" t="s">
        <v>194</v>
      </c>
      <c r="F833" s="472">
        <v>11.25</v>
      </c>
      <c r="G833" s="472">
        <v>11.7335708713531</v>
      </c>
      <c r="H833" s="473" t="s">
        <v>197</v>
      </c>
      <c r="I833" s="474">
        <v>150000</v>
      </c>
      <c r="J833" s="474">
        <v>150000</v>
      </c>
      <c r="K833" s="474">
        <v>147612.73000000001</v>
      </c>
      <c r="L833" s="384">
        <v>1</v>
      </c>
    </row>
    <row r="834" spans="1:12" s="382" customFormat="1" ht="15" x14ac:dyDescent="0.25">
      <c r="A834" s="383" t="s">
        <v>221</v>
      </c>
      <c r="B834" s="471" t="s">
        <v>189</v>
      </c>
      <c r="C834" s="472">
        <v>98.429900000000004</v>
      </c>
      <c r="D834" s="472">
        <v>9</v>
      </c>
      <c r="E834" s="472" t="s">
        <v>346</v>
      </c>
      <c r="F834" s="472">
        <v>11.25</v>
      </c>
      <c r="G834" s="472">
        <v>11.7335708713531</v>
      </c>
      <c r="H834" s="473" t="s">
        <v>197</v>
      </c>
      <c r="I834" s="474">
        <v>105090.06</v>
      </c>
      <c r="J834" s="474">
        <v>105090.06</v>
      </c>
      <c r="K834" s="474">
        <v>103440.04</v>
      </c>
      <c r="L834" s="384">
        <v>1</v>
      </c>
    </row>
    <row r="835" spans="1:12" s="382" customFormat="1" ht="15" x14ac:dyDescent="0.25">
      <c r="A835" s="383" t="s">
        <v>221</v>
      </c>
      <c r="B835" s="471" t="s">
        <v>189</v>
      </c>
      <c r="C835" s="472">
        <v>98.440700000000007</v>
      </c>
      <c r="D835" s="472">
        <v>9</v>
      </c>
      <c r="E835" s="472" t="s">
        <v>266</v>
      </c>
      <c r="F835" s="472">
        <v>11.25</v>
      </c>
      <c r="G835" s="472">
        <v>11.7335708713531</v>
      </c>
      <c r="H835" s="473" t="s">
        <v>197</v>
      </c>
      <c r="I835" s="474">
        <v>125000</v>
      </c>
      <c r="J835" s="474">
        <v>125000</v>
      </c>
      <c r="K835" s="474">
        <v>123050.83</v>
      </c>
      <c r="L835" s="384">
        <v>1</v>
      </c>
    </row>
    <row r="836" spans="1:12" s="382" customFormat="1" ht="15" x14ac:dyDescent="0.25">
      <c r="A836" s="383" t="s">
        <v>221</v>
      </c>
      <c r="B836" s="471" t="s">
        <v>189</v>
      </c>
      <c r="C836" s="472">
        <v>98.446100000000001</v>
      </c>
      <c r="D836" s="472">
        <v>9</v>
      </c>
      <c r="E836" s="472" t="s">
        <v>301</v>
      </c>
      <c r="F836" s="472">
        <v>11.25</v>
      </c>
      <c r="G836" s="472">
        <v>11.7335708713531</v>
      </c>
      <c r="H836" s="473" t="s">
        <v>197</v>
      </c>
      <c r="I836" s="474">
        <v>31250</v>
      </c>
      <c r="J836" s="474">
        <v>31250</v>
      </c>
      <c r="K836" s="474">
        <v>30764.400000000001</v>
      </c>
      <c r="L836" s="384">
        <v>1</v>
      </c>
    </row>
    <row r="837" spans="1:12" s="382" customFormat="1" ht="15" x14ac:dyDescent="0.25">
      <c r="A837" s="383" t="s">
        <v>221</v>
      </c>
      <c r="B837" s="471" t="s">
        <v>189</v>
      </c>
      <c r="C837" s="472">
        <v>98.920699999999997</v>
      </c>
      <c r="D837" s="472">
        <v>9</v>
      </c>
      <c r="E837" s="472" t="s">
        <v>352</v>
      </c>
      <c r="F837" s="472">
        <v>11.25</v>
      </c>
      <c r="G837" s="472">
        <v>11.7335708713531</v>
      </c>
      <c r="H837" s="473" t="s">
        <v>197</v>
      </c>
      <c r="I837" s="474">
        <v>259375</v>
      </c>
      <c r="J837" s="474">
        <v>259375</v>
      </c>
      <c r="K837" s="474">
        <v>256575.67</v>
      </c>
      <c r="L837" s="384">
        <v>1</v>
      </c>
    </row>
    <row r="838" spans="1:12" s="382" customFormat="1" ht="15" x14ac:dyDescent="0.25">
      <c r="A838" s="383" t="s">
        <v>221</v>
      </c>
      <c r="B838" s="471" t="s">
        <v>189</v>
      </c>
      <c r="C838" s="472">
        <v>98.926199999999994</v>
      </c>
      <c r="D838" s="472">
        <v>9</v>
      </c>
      <c r="E838" s="472" t="s">
        <v>275</v>
      </c>
      <c r="F838" s="472">
        <v>11.25</v>
      </c>
      <c r="G838" s="472">
        <v>11.7335708713531</v>
      </c>
      <c r="H838" s="473" t="s">
        <v>197</v>
      </c>
      <c r="I838" s="474">
        <v>150000</v>
      </c>
      <c r="J838" s="474">
        <v>150000</v>
      </c>
      <c r="K838" s="474">
        <v>148389.35</v>
      </c>
      <c r="L838" s="384">
        <v>1</v>
      </c>
    </row>
    <row r="839" spans="1:12" s="382" customFormat="1" ht="15" x14ac:dyDescent="0.25">
      <c r="A839" s="383" t="s">
        <v>221</v>
      </c>
      <c r="B839" s="471" t="s">
        <v>189</v>
      </c>
      <c r="C839" s="472">
        <v>98.948300000000003</v>
      </c>
      <c r="D839" s="472">
        <v>9</v>
      </c>
      <c r="E839" s="472" t="s">
        <v>199</v>
      </c>
      <c r="F839" s="472">
        <v>11.25</v>
      </c>
      <c r="G839" s="472">
        <v>11.7335708713531</v>
      </c>
      <c r="H839" s="473" t="s">
        <v>197</v>
      </c>
      <c r="I839" s="474">
        <v>105090.06</v>
      </c>
      <c r="J839" s="474">
        <v>105090.06</v>
      </c>
      <c r="K839" s="474">
        <v>103984.82</v>
      </c>
      <c r="L839" s="384">
        <v>1</v>
      </c>
    </row>
    <row r="840" spans="1:12" s="382" customFormat="1" ht="15" x14ac:dyDescent="0.25">
      <c r="A840" s="383" t="s">
        <v>221</v>
      </c>
      <c r="B840" s="471" t="s">
        <v>189</v>
      </c>
      <c r="C840" s="472">
        <v>98.959400000000002</v>
      </c>
      <c r="D840" s="472">
        <v>9</v>
      </c>
      <c r="E840" s="472" t="s">
        <v>307</v>
      </c>
      <c r="F840" s="472">
        <v>11.25</v>
      </c>
      <c r="G840" s="472">
        <v>11.7335708713531</v>
      </c>
      <c r="H840" s="473" t="s">
        <v>197</v>
      </c>
      <c r="I840" s="474">
        <v>125000</v>
      </c>
      <c r="J840" s="474">
        <v>125000</v>
      </c>
      <c r="K840" s="474">
        <v>123699.22</v>
      </c>
      <c r="L840" s="384">
        <v>1</v>
      </c>
    </row>
    <row r="841" spans="1:12" s="382" customFormat="1" ht="15" x14ac:dyDescent="0.25">
      <c r="A841" s="383" t="s">
        <v>221</v>
      </c>
      <c r="B841" s="471" t="s">
        <v>189</v>
      </c>
      <c r="C841" s="472">
        <v>98.9649</v>
      </c>
      <c r="D841" s="472">
        <v>9</v>
      </c>
      <c r="E841" s="472" t="s">
        <v>506</v>
      </c>
      <c r="F841" s="472">
        <v>11.25</v>
      </c>
      <c r="G841" s="472">
        <v>11.7335708713531</v>
      </c>
      <c r="H841" s="473" t="s">
        <v>197</v>
      </c>
      <c r="I841" s="474">
        <v>31250</v>
      </c>
      <c r="J841" s="474">
        <v>31250</v>
      </c>
      <c r="K841" s="474">
        <v>30926.54</v>
      </c>
      <c r="L841" s="384">
        <v>1</v>
      </c>
    </row>
    <row r="842" spans="1:12" s="382" customFormat="1" ht="15" x14ac:dyDescent="0.25">
      <c r="A842" s="383" t="s">
        <v>221</v>
      </c>
      <c r="B842" s="471" t="s">
        <v>189</v>
      </c>
      <c r="C842" s="472">
        <v>99.073999999999998</v>
      </c>
      <c r="D842" s="472">
        <v>9</v>
      </c>
      <c r="E842" s="472" t="s">
        <v>879</v>
      </c>
      <c r="F842" s="472">
        <v>11.5</v>
      </c>
      <c r="G842" s="472">
        <v>12.0055112893066</v>
      </c>
      <c r="H842" s="473" t="s">
        <v>197</v>
      </c>
      <c r="I842" s="474">
        <v>8350</v>
      </c>
      <c r="J842" s="474">
        <v>8350</v>
      </c>
      <c r="K842" s="474">
        <v>8272.68</v>
      </c>
      <c r="L842" s="384">
        <v>1</v>
      </c>
    </row>
    <row r="843" spans="1:12" s="382" customFormat="1" ht="15" x14ac:dyDescent="0.25">
      <c r="A843" s="383" t="s">
        <v>221</v>
      </c>
      <c r="B843" s="471" t="s">
        <v>189</v>
      </c>
      <c r="C843" s="472">
        <v>99.4529</v>
      </c>
      <c r="D843" s="472">
        <v>9</v>
      </c>
      <c r="E843" s="472" t="s">
        <v>469</v>
      </c>
      <c r="F843" s="472">
        <v>11.25</v>
      </c>
      <c r="G843" s="472">
        <v>11.7335708713531</v>
      </c>
      <c r="H843" s="473" t="s">
        <v>197</v>
      </c>
      <c r="I843" s="474">
        <v>259375</v>
      </c>
      <c r="J843" s="474">
        <v>259375</v>
      </c>
      <c r="K843" s="474">
        <v>257955.93</v>
      </c>
      <c r="L843" s="384">
        <v>1</v>
      </c>
    </row>
    <row r="844" spans="1:12" s="382" customFormat="1" ht="15" x14ac:dyDescent="0.25">
      <c r="A844" s="383" t="s">
        <v>221</v>
      </c>
      <c r="B844" s="471" t="s">
        <v>189</v>
      </c>
      <c r="C844" s="472">
        <v>99.458500000000001</v>
      </c>
      <c r="D844" s="472">
        <v>9</v>
      </c>
      <c r="E844" s="472" t="s">
        <v>201</v>
      </c>
      <c r="F844" s="472">
        <v>11.25</v>
      </c>
      <c r="G844" s="472">
        <v>11.7335708713531</v>
      </c>
      <c r="H844" s="473" t="s">
        <v>197</v>
      </c>
      <c r="I844" s="474">
        <v>150000</v>
      </c>
      <c r="J844" s="474">
        <v>150000</v>
      </c>
      <c r="K844" s="474">
        <v>149187.81</v>
      </c>
      <c r="L844" s="384">
        <v>1</v>
      </c>
    </row>
    <row r="845" spans="1:12" s="382" customFormat="1" ht="15" x14ac:dyDescent="0.25">
      <c r="A845" s="383" t="s">
        <v>221</v>
      </c>
      <c r="B845" s="471" t="s">
        <v>189</v>
      </c>
      <c r="C845" s="472">
        <v>99.481300000000005</v>
      </c>
      <c r="D845" s="472">
        <v>9</v>
      </c>
      <c r="E845" s="472" t="s">
        <v>880</v>
      </c>
      <c r="F845" s="472">
        <v>11.25</v>
      </c>
      <c r="G845" s="472">
        <v>11.7335708713531</v>
      </c>
      <c r="H845" s="473" t="s">
        <v>197</v>
      </c>
      <c r="I845" s="474">
        <v>105090.06</v>
      </c>
      <c r="J845" s="474">
        <v>105090.06</v>
      </c>
      <c r="K845" s="474">
        <v>104544.91</v>
      </c>
      <c r="L845" s="384">
        <v>1</v>
      </c>
    </row>
    <row r="846" spans="1:12" s="382" customFormat="1" ht="15" x14ac:dyDescent="0.25">
      <c r="A846" s="383" t="s">
        <v>221</v>
      </c>
      <c r="B846" s="471" t="s">
        <v>189</v>
      </c>
      <c r="C846" s="472">
        <v>99.492699999999999</v>
      </c>
      <c r="D846" s="472">
        <v>9</v>
      </c>
      <c r="E846" s="472" t="s">
        <v>452</v>
      </c>
      <c r="F846" s="472">
        <v>11.25</v>
      </c>
      <c r="G846" s="472">
        <v>11.7335708713531</v>
      </c>
      <c r="H846" s="473" t="s">
        <v>197</v>
      </c>
      <c r="I846" s="474">
        <v>125000</v>
      </c>
      <c r="J846" s="474">
        <v>125000</v>
      </c>
      <c r="K846" s="474">
        <v>124365.84</v>
      </c>
      <c r="L846" s="384">
        <v>1</v>
      </c>
    </row>
    <row r="847" spans="1:12" s="382" customFormat="1" ht="15" x14ac:dyDescent="0.25">
      <c r="A847" s="383" t="s">
        <v>221</v>
      </c>
      <c r="B847" s="471" t="s">
        <v>189</v>
      </c>
      <c r="C847" s="472">
        <v>99.498400000000004</v>
      </c>
      <c r="D847" s="472">
        <v>9</v>
      </c>
      <c r="E847" s="472" t="s">
        <v>362</v>
      </c>
      <c r="F847" s="472">
        <v>11.25</v>
      </c>
      <c r="G847" s="472">
        <v>11.7335708713531</v>
      </c>
      <c r="H847" s="473" t="s">
        <v>197</v>
      </c>
      <c r="I847" s="474">
        <v>31250</v>
      </c>
      <c r="J847" s="474">
        <v>31250</v>
      </c>
      <c r="K847" s="474">
        <v>31093.25</v>
      </c>
      <c r="L847" s="384">
        <v>1</v>
      </c>
    </row>
    <row r="848" spans="1:12" s="382" customFormat="1" ht="15" x14ac:dyDescent="0.25">
      <c r="A848" s="383" t="s">
        <v>221</v>
      </c>
      <c r="B848" s="471" t="s">
        <v>189</v>
      </c>
      <c r="C848" s="472">
        <v>99.672600000000003</v>
      </c>
      <c r="D848" s="472">
        <v>9</v>
      </c>
      <c r="E848" s="472" t="s">
        <v>881</v>
      </c>
      <c r="F848" s="472">
        <v>11.5</v>
      </c>
      <c r="G848" s="472">
        <v>12.0055112893066</v>
      </c>
      <c r="H848" s="473" t="s">
        <v>197</v>
      </c>
      <c r="I848" s="474">
        <v>59640</v>
      </c>
      <c r="J848" s="474">
        <v>59640</v>
      </c>
      <c r="K848" s="474">
        <v>59444.76</v>
      </c>
      <c r="L848" s="384">
        <v>2</v>
      </c>
    </row>
    <row r="849" spans="1:12" s="382" customFormat="1" ht="15" x14ac:dyDescent="0.25">
      <c r="A849" s="383" t="s">
        <v>221</v>
      </c>
      <c r="B849" s="471" t="s">
        <v>189</v>
      </c>
      <c r="C849" s="472">
        <v>99.98</v>
      </c>
      <c r="D849" s="472">
        <v>9</v>
      </c>
      <c r="E849" s="472" t="s">
        <v>882</v>
      </c>
      <c r="F849" s="472">
        <v>9.0095270231879994</v>
      </c>
      <c r="G849" s="472">
        <v>9.3185169097046003</v>
      </c>
      <c r="H849" s="473" t="s">
        <v>197</v>
      </c>
      <c r="I849" s="474">
        <v>124950</v>
      </c>
      <c r="J849" s="474">
        <v>124950</v>
      </c>
      <c r="K849" s="474">
        <v>124925.01</v>
      </c>
      <c r="L849" s="384">
        <v>1</v>
      </c>
    </row>
    <row r="850" spans="1:12" s="382" customFormat="1" ht="15" x14ac:dyDescent="0.25">
      <c r="A850" s="383" t="s">
        <v>221</v>
      </c>
      <c r="B850" s="471" t="s">
        <v>189</v>
      </c>
      <c r="C850" s="472">
        <v>99.98</v>
      </c>
      <c r="D850" s="472">
        <v>9</v>
      </c>
      <c r="E850" s="472" t="s">
        <v>883</v>
      </c>
      <c r="F850" s="472">
        <v>9.0074949665999995</v>
      </c>
      <c r="G850" s="472">
        <v>9.3163444443478003</v>
      </c>
      <c r="H850" s="473" t="s">
        <v>197</v>
      </c>
      <c r="I850" s="474">
        <v>124950</v>
      </c>
      <c r="J850" s="474">
        <v>124950</v>
      </c>
      <c r="K850" s="474">
        <v>124925.01</v>
      </c>
      <c r="L850" s="384">
        <v>1</v>
      </c>
    </row>
    <row r="851" spans="1:12" s="382" customFormat="1" ht="15" x14ac:dyDescent="0.25">
      <c r="A851" s="383" t="s">
        <v>221</v>
      </c>
      <c r="B851" s="471" t="s">
        <v>189</v>
      </c>
      <c r="C851" s="472">
        <v>99.98</v>
      </c>
      <c r="D851" s="472">
        <v>9</v>
      </c>
      <c r="E851" s="472" t="s">
        <v>884</v>
      </c>
      <c r="F851" s="472">
        <v>9.0067536515099</v>
      </c>
      <c r="G851" s="472">
        <v>9.3155519147593999</v>
      </c>
      <c r="H851" s="473" t="s">
        <v>197</v>
      </c>
      <c r="I851" s="474">
        <v>108290</v>
      </c>
      <c r="J851" s="474">
        <v>108290</v>
      </c>
      <c r="K851" s="474">
        <v>108268.34</v>
      </c>
      <c r="L851" s="384">
        <v>1</v>
      </c>
    </row>
    <row r="852" spans="1:12" s="382" customFormat="1" ht="15" x14ac:dyDescent="0.25">
      <c r="A852" s="383" t="s">
        <v>221</v>
      </c>
      <c r="B852" s="471" t="s">
        <v>189</v>
      </c>
      <c r="C852" s="472">
        <v>99.98</v>
      </c>
      <c r="D852" s="472">
        <v>9</v>
      </c>
      <c r="E852" s="472" t="s">
        <v>885</v>
      </c>
      <c r="F852" s="472">
        <v>9.0067942133212995</v>
      </c>
      <c r="G852" s="472">
        <v>9.3155952787128005</v>
      </c>
      <c r="H852" s="473" t="s">
        <v>197</v>
      </c>
      <c r="I852" s="474">
        <v>84966</v>
      </c>
      <c r="J852" s="474">
        <v>84966</v>
      </c>
      <c r="K852" s="474">
        <v>84949.01</v>
      </c>
      <c r="L852" s="384">
        <v>1</v>
      </c>
    </row>
    <row r="853" spans="1:12" s="382" customFormat="1" ht="15" x14ac:dyDescent="0.25">
      <c r="A853" s="383" t="s">
        <v>221</v>
      </c>
      <c r="B853" s="471" t="s">
        <v>189</v>
      </c>
      <c r="C853" s="472">
        <v>99.98</v>
      </c>
      <c r="D853" s="472">
        <v>9</v>
      </c>
      <c r="E853" s="472" t="s">
        <v>333</v>
      </c>
      <c r="F853" s="472">
        <v>9.0062250049204007</v>
      </c>
      <c r="G853" s="472">
        <v>9.3149867487209992</v>
      </c>
      <c r="H853" s="473" t="s">
        <v>197</v>
      </c>
      <c r="I853" s="474">
        <v>125550</v>
      </c>
      <c r="J853" s="474">
        <v>125550</v>
      </c>
      <c r="K853" s="474">
        <v>125524.89</v>
      </c>
      <c r="L853" s="384">
        <v>1</v>
      </c>
    </row>
    <row r="854" spans="1:12" s="382" customFormat="1" ht="15" x14ac:dyDescent="0.25">
      <c r="A854" s="383" t="s">
        <v>221</v>
      </c>
      <c r="B854" s="471" t="s">
        <v>189</v>
      </c>
      <c r="C854" s="472">
        <v>100</v>
      </c>
      <c r="D854" s="472">
        <v>9</v>
      </c>
      <c r="E854" s="472" t="s">
        <v>303</v>
      </c>
      <c r="F854" s="472">
        <v>8.9992187829952996</v>
      </c>
      <c r="G854" s="472">
        <v>9.3074967367746009</v>
      </c>
      <c r="H854" s="473" t="s">
        <v>197</v>
      </c>
      <c r="I854" s="474">
        <v>105090.06</v>
      </c>
      <c r="J854" s="474">
        <v>105090.06</v>
      </c>
      <c r="K854" s="474">
        <v>105090.06</v>
      </c>
      <c r="L854" s="384">
        <v>1</v>
      </c>
    </row>
    <row r="855" spans="1:12" s="382" customFormat="1" ht="15" x14ac:dyDescent="0.25">
      <c r="A855" s="383" t="s">
        <v>221</v>
      </c>
      <c r="B855" s="471" t="s">
        <v>189</v>
      </c>
      <c r="C855" s="472">
        <v>100</v>
      </c>
      <c r="D855" s="472">
        <v>9</v>
      </c>
      <c r="E855" s="472" t="s">
        <v>506</v>
      </c>
      <c r="F855" s="472">
        <v>8.9956329638208992</v>
      </c>
      <c r="G855" s="472">
        <v>9.3036634603757005</v>
      </c>
      <c r="H855" s="473" t="s">
        <v>197</v>
      </c>
      <c r="I855" s="474">
        <v>105090.06</v>
      </c>
      <c r="J855" s="474">
        <v>105090.06</v>
      </c>
      <c r="K855" s="474">
        <v>105090.06</v>
      </c>
      <c r="L855" s="384">
        <v>1</v>
      </c>
    </row>
    <row r="856" spans="1:12" s="382" customFormat="1" ht="15" x14ac:dyDescent="0.25">
      <c r="A856" s="383" t="s">
        <v>221</v>
      </c>
      <c r="B856" s="471" t="s">
        <v>189</v>
      </c>
      <c r="C856" s="472">
        <v>100</v>
      </c>
      <c r="D856" s="472">
        <v>9</v>
      </c>
      <c r="E856" s="472" t="s">
        <v>362</v>
      </c>
      <c r="F856" s="472">
        <v>8.9909453980546008</v>
      </c>
      <c r="G856" s="472">
        <v>9.2986525579479995</v>
      </c>
      <c r="H856" s="473" t="s">
        <v>197</v>
      </c>
      <c r="I856" s="474">
        <v>105090.06</v>
      </c>
      <c r="J856" s="474">
        <v>105090.06</v>
      </c>
      <c r="K856" s="474">
        <v>105090.06</v>
      </c>
      <c r="L856" s="384">
        <v>1</v>
      </c>
    </row>
    <row r="857" spans="1:12" s="382" customFormat="1" ht="15" x14ac:dyDescent="0.25">
      <c r="A857" s="383" t="s">
        <v>221</v>
      </c>
      <c r="B857" s="471" t="s">
        <v>189</v>
      </c>
      <c r="C857" s="472">
        <v>100</v>
      </c>
      <c r="D857" s="472">
        <v>9</v>
      </c>
      <c r="E857" s="472" t="s">
        <v>866</v>
      </c>
      <c r="F857" s="472">
        <v>8.9990809855120997</v>
      </c>
      <c r="G857" s="472">
        <v>9.3073494280302995</v>
      </c>
      <c r="H857" s="473" t="s">
        <v>197</v>
      </c>
      <c r="I857" s="474">
        <v>105090.06</v>
      </c>
      <c r="J857" s="474">
        <v>105090.06</v>
      </c>
      <c r="K857" s="474">
        <v>105090.06</v>
      </c>
      <c r="L857" s="384">
        <v>1</v>
      </c>
    </row>
    <row r="858" spans="1:12" s="382" customFormat="1" ht="15" x14ac:dyDescent="0.25">
      <c r="A858" s="383" t="s">
        <v>221</v>
      </c>
      <c r="B858" s="471" t="s">
        <v>189</v>
      </c>
      <c r="C858" s="472">
        <v>100</v>
      </c>
      <c r="D858" s="472">
        <v>9</v>
      </c>
      <c r="E858" s="472" t="s">
        <v>864</v>
      </c>
      <c r="F858" s="472">
        <v>8.9991562290038001</v>
      </c>
      <c r="G858" s="472">
        <v>9.3074298650707998</v>
      </c>
      <c r="H858" s="473" t="s">
        <v>197</v>
      </c>
      <c r="I858" s="474">
        <v>105090.06</v>
      </c>
      <c r="J858" s="474">
        <v>105090.06</v>
      </c>
      <c r="K858" s="474">
        <v>105090.06</v>
      </c>
      <c r="L858" s="384">
        <v>1</v>
      </c>
    </row>
    <row r="859" spans="1:12" s="382" customFormat="1" ht="15" x14ac:dyDescent="0.25">
      <c r="A859" s="383" t="s">
        <v>221</v>
      </c>
      <c r="B859" s="471" t="s">
        <v>189</v>
      </c>
      <c r="C859" s="472">
        <v>100.3549</v>
      </c>
      <c r="D859" s="472">
        <v>9</v>
      </c>
      <c r="E859" s="472" t="s">
        <v>886</v>
      </c>
      <c r="F859" s="472">
        <v>8</v>
      </c>
      <c r="G859" s="472">
        <v>8.2432159999999008</v>
      </c>
      <c r="H859" s="473" t="s">
        <v>197</v>
      </c>
      <c r="I859" s="474">
        <v>66640</v>
      </c>
      <c r="J859" s="474">
        <v>66640</v>
      </c>
      <c r="K859" s="474">
        <v>66876.53</v>
      </c>
      <c r="L859" s="384">
        <v>2</v>
      </c>
    </row>
    <row r="860" spans="1:12" s="382" customFormat="1" ht="15" x14ac:dyDescent="0.25">
      <c r="A860" s="383" t="s">
        <v>222</v>
      </c>
      <c r="B860" s="471" t="s">
        <v>189</v>
      </c>
      <c r="C860" s="472">
        <v>88.091200000000001</v>
      </c>
      <c r="D860" s="472">
        <v>9</v>
      </c>
      <c r="E860" s="472" t="s">
        <v>475</v>
      </c>
      <c r="F860" s="472">
        <v>11.5</v>
      </c>
      <c r="G860" s="472">
        <v>12.0055112893066</v>
      </c>
      <c r="H860" s="473" t="s">
        <v>197</v>
      </c>
      <c r="I860" s="474">
        <v>72200</v>
      </c>
      <c r="J860" s="474">
        <v>72200</v>
      </c>
      <c r="K860" s="474">
        <v>63601.82</v>
      </c>
      <c r="L860" s="384">
        <v>1</v>
      </c>
    </row>
    <row r="861" spans="1:12" s="382" customFormat="1" ht="15" x14ac:dyDescent="0.25">
      <c r="A861" s="383" t="s">
        <v>222</v>
      </c>
      <c r="B861" s="471" t="s">
        <v>189</v>
      </c>
      <c r="C861" s="472">
        <v>88.093900000000005</v>
      </c>
      <c r="D861" s="472">
        <v>9</v>
      </c>
      <c r="E861" s="472" t="s">
        <v>409</v>
      </c>
      <c r="F861" s="472">
        <v>11.5</v>
      </c>
      <c r="G861" s="472">
        <v>12.0055112893067</v>
      </c>
      <c r="H861" s="473" t="s">
        <v>197</v>
      </c>
      <c r="I861" s="474">
        <v>36100</v>
      </c>
      <c r="J861" s="474">
        <v>36100</v>
      </c>
      <c r="K861" s="474">
        <v>31801.9</v>
      </c>
      <c r="L861" s="384">
        <v>1</v>
      </c>
    </row>
    <row r="862" spans="1:12" s="382" customFormat="1" ht="15" x14ac:dyDescent="0.25">
      <c r="A862" s="383" t="s">
        <v>222</v>
      </c>
      <c r="B862" s="471" t="s">
        <v>189</v>
      </c>
      <c r="C862" s="472">
        <v>88.373800000000003</v>
      </c>
      <c r="D862" s="472">
        <v>9</v>
      </c>
      <c r="E862" s="472" t="s">
        <v>887</v>
      </c>
      <c r="F862" s="472">
        <v>11.5</v>
      </c>
      <c r="G862" s="472">
        <v>12.0055112893066</v>
      </c>
      <c r="H862" s="473" t="s">
        <v>197</v>
      </c>
      <c r="I862" s="474">
        <v>71400</v>
      </c>
      <c r="J862" s="474">
        <v>71400</v>
      </c>
      <c r="K862" s="474">
        <v>63098.879999999997</v>
      </c>
      <c r="L862" s="384">
        <v>1</v>
      </c>
    </row>
    <row r="863" spans="1:12" s="382" customFormat="1" ht="15" x14ac:dyDescent="0.25">
      <c r="A863" s="383" t="s">
        <v>222</v>
      </c>
      <c r="B863" s="471" t="s">
        <v>189</v>
      </c>
      <c r="C863" s="472">
        <v>88.376599999999996</v>
      </c>
      <c r="D863" s="472">
        <v>9</v>
      </c>
      <c r="E863" s="472" t="s">
        <v>888</v>
      </c>
      <c r="F863" s="472">
        <v>11.5</v>
      </c>
      <c r="G863" s="472">
        <v>12.0055112893066</v>
      </c>
      <c r="H863" s="473" t="s">
        <v>197</v>
      </c>
      <c r="I863" s="474">
        <v>35700</v>
      </c>
      <c r="J863" s="474">
        <v>35700</v>
      </c>
      <c r="K863" s="474">
        <v>31550.45</v>
      </c>
      <c r="L863" s="384">
        <v>1</v>
      </c>
    </row>
    <row r="864" spans="1:12" s="382" customFormat="1" ht="15" x14ac:dyDescent="0.25">
      <c r="A864" s="383" t="s">
        <v>222</v>
      </c>
      <c r="B864" s="471" t="s">
        <v>189</v>
      </c>
      <c r="C864" s="472">
        <v>88.664500000000004</v>
      </c>
      <c r="D864" s="472">
        <v>9</v>
      </c>
      <c r="E864" s="472" t="s">
        <v>476</v>
      </c>
      <c r="F864" s="472">
        <v>11.5</v>
      </c>
      <c r="G864" s="472">
        <v>12.0055112893066</v>
      </c>
      <c r="H864" s="473" t="s">
        <v>197</v>
      </c>
      <c r="I864" s="474">
        <v>71400</v>
      </c>
      <c r="J864" s="474">
        <v>71400</v>
      </c>
      <c r="K864" s="474">
        <v>63306.47</v>
      </c>
      <c r="L864" s="384">
        <v>1</v>
      </c>
    </row>
    <row r="865" spans="1:12" s="382" customFormat="1" ht="15" x14ac:dyDescent="0.25">
      <c r="A865" s="383" t="s">
        <v>222</v>
      </c>
      <c r="B865" s="471" t="s">
        <v>189</v>
      </c>
      <c r="C865" s="472">
        <v>88.667500000000004</v>
      </c>
      <c r="D865" s="472">
        <v>9</v>
      </c>
      <c r="E865" s="472" t="s">
        <v>889</v>
      </c>
      <c r="F865" s="472">
        <v>11.5</v>
      </c>
      <c r="G865" s="472">
        <v>12.0055112893066</v>
      </c>
      <c r="H865" s="473" t="s">
        <v>197</v>
      </c>
      <c r="I865" s="474">
        <v>35700</v>
      </c>
      <c r="J865" s="474">
        <v>35700</v>
      </c>
      <c r="K865" s="474">
        <v>31654.28</v>
      </c>
      <c r="L865" s="384">
        <v>1</v>
      </c>
    </row>
    <row r="866" spans="1:12" s="382" customFormat="1" ht="15" x14ac:dyDescent="0.25">
      <c r="A866" s="383" t="s">
        <v>222</v>
      </c>
      <c r="B866" s="471" t="s">
        <v>189</v>
      </c>
      <c r="C866" s="472">
        <v>88.9636</v>
      </c>
      <c r="D866" s="472">
        <v>9</v>
      </c>
      <c r="E866" s="472" t="s">
        <v>477</v>
      </c>
      <c r="F866" s="472">
        <v>11.5</v>
      </c>
      <c r="G866" s="472">
        <v>12.0055112893066</v>
      </c>
      <c r="H866" s="473" t="s">
        <v>197</v>
      </c>
      <c r="I866" s="474">
        <v>71400</v>
      </c>
      <c r="J866" s="474">
        <v>71400</v>
      </c>
      <c r="K866" s="474">
        <v>63520.03</v>
      </c>
      <c r="L866" s="384">
        <v>1</v>
      </c>
    </row>
    <row r="867" spans="1:12" s="382" customFormat="1" ht="15" x14ac:dyDescent="0.25">
      <c r="A867" s="383" t="s">
        <v>222</v>
      </c>
      <c r="B867" s="471" t="s">
        <v>189</v>
      </c>
      <c r="C867" s="472">
        <v>88.966700000000003</v>
      </c>
      <c r="D867" s="472">
        <v>9</v>
      </c>
      <c r="E867" s="472" t="s">
        <v>890</v>
      </c>
      <c r="F867" s="472">
        <v>11.5</v>
      </c>
      <c r="G867" s="472">
        <v>12.0055112893066</v>
      </c>
      <c r="H867" s="473" t="s">
        <v>197</v>
      </c>
      <c r="I867" s="474">
        <v>35700</v>
      </c>
      <c r="J867" s="474">
        <v>35700</v>
      </c>
      <c r="K867" s="474">
        <v>31761.1</v>
      </c>
      <c r="L867" s="384">
        <v>1</v>
      </c>
    </row>
    <row r="868" spans="1:12" s="382" customFormat="1" ht="15" x14ac:dyDescent="0.25">
      <c r="A868" s="383" t="s">
        <v>222</v>
      </c>
      <c r="B868" s="471" t="s">
        <v>189</v>
      </c>
      <c r="C868" s="472">
        <v>89.271299999999997</v>
      </c>
      <c r="D868" s="472">
        <v>9</v>
      </c>
      <c r="E868" s="472" t="s">
        <v>478</v>
      </c>
      <c r="F868" s="472">
        <v>11.5</v>
      </c>
      <c r="G868" s="472">
        <v>12.0055112893066</v>
      </c>
      <c r="H868" s="473" t="s">
        <v>197</v>
      </c>
      <c r="I868" s="474">
        <v>71400</v>
      </c>
      <c r="J868" s="474">
        <v>71400</v>
      </c>
      <c r="K868" s="474">
        <v>63739.74</v>
      </c>
      <c r="L868" s="384">
        <v>1</v>
      </c>
    </row>
    <row r="869" spans="1:12" s="382" customFormat="1" ht="15" x14ac:dyDescent="0.25">
      <c r="A869" s="383" t="s">
        <v>222</v>
      </c>
      <c r="B869" s="471" t="s">
        <v>189</v>
      </c>
      <c r="C869" s="472">
        <v>89.274500000000003</v>
      </c>
      <c r="D869" s="472">
        <v>9</v>
      </c>
      <c r="E869" s="472" t="s">
        <v>891</v>
      </c>
      <c r="F869" s="472">
        <v>11.5</v>
      </c>
      <c r="G869" s="472">
        <v>12.0055112893066</v>
      </c>
      <c r="H869" s="473" t="s">
        <v>197</v>
      </c>
      <c r="I869" s="474">
        <v>35700</v>
      </c>
      <c r="J869" s="474">
        <v>35700</v>
      </c>
      <c r="K869" s="474">
        <v>31870.98</v>
      </c>
      <c r="L869" s="384">
        <v>1</v>
      </c>
    </row>
    <row r="870" spans="1:12" s="382" customFormat="1" ht="15" x14ac:dyDescent="0.25">
      <c r="A870" s="383" t="s">
        <v>222</v>
      </c>
      <c r="B870" s="471" t="s">
        <v>189</v>
      </c>
      <c r="C870" s="472">
        <v>89.587900000000005</v>
      </c>
      <c r="D870" s="472">
        <v>9</v>
      </c>
      <c r="E870" s="472" t="s">
        <v>565</v>
      </c>
      <c r="F870" s="472">
        <v>11.5</v>
      </c>
      <c r="G870" s="472">
        <v>12.0055112893066</v>
      </c>
      <c r="H870" s="473" t="s">
        <v>197</v>
      </c>
      <c r="I870" s="474">
        <v>71400</v>
      </c>
      <c r="J870" s="474">
        <v>71400</v>
      </c>
      <c r="K870" s="474">
        <v>63965.75</v>
      </c>
      <c r="L870" s="384">
        <v>1</v>
      </c>
    </row>
    <row r="871" spans="1:12" s="382" customFormat="1" ht="15" x14ac:dyDescent="0.25">
      <c r="A871" s="383" t="s">
        <v>222</v>
      </c>
      <c r="B871" s="471" t="s">
        <v>189</v>
      </c>
      <c r="C871" s="472">
        <v>89.591099999999997</v>
      </c>
      <c r="D871" s="472">
        <v>9</v>
      </c>
      <c r="E871" s="472" t="s">
        <v>892</v>
      </c>
      <c r="F871" s="472">
        <v>11.5</v>
      </c>
      <c r="G871" s="472">
        <v>12.0055112893066</v>
      </c>
      <c r="H871" s="473" t="s">
        <v>197</v>
      </c>
      <c r="I871" s="474">
        <v>35700</v>
      </c>
      <c r="J871" s="474">
        <v>35700</v>
      </c>
      <c r="K871" s="474">
        <v>31984.03</v>
      </c>
      <c r="L871" s="384">
        <v>1</v>
      </c>
    </row>
    <row r="872" spans="1:12" s="382" customFormat="1" ht="15" x14ac:dyDescent="0.25">
      <c r="A872" s="383" t="s">
        <v>222</v>
      </c>
      <c r="B872" s="471" t="s">
        <v>189</v>
      </c>
      <c r="C872" s="472">
        <v>89.913499999999999</v>
      </c>
      <c r="D872" s="472">
        <v>9</v>
      </c>
      <c r="E872" s="472" t="s">
        <v>480</v>
      </c>
      <c r="F872" s="472">
        <v>11.5</v>
      </c>
      <c r="G872" s="472">
        <v>12.0055112893066</v>
      </c>
      <c r="H872" s="473" t="s">
        <v>197</v>
      </c>
      <c r="I872" s="474">
        <v>71400</v>
      </c>
      <c r="J872" s="474">
        <v>71400</v>
      </c>
      <c r="K872" s="474">
        <v>64198.27</v>
      </c>
      <c r="L872" s="384">
        <v>1</v>
      </c>
    </row>
    <row r="873" spans="1:12" s="382" customFormat="1" ht="15" x14ac:dyDescent="0.25">
      <c r="A873" s="383" t="s">
        <v>222</v>
      </c>
      <c r="B873" s="471" t="s">
        <v>189</v>
      </c>
      <c r="C873" s="472">
        <v>89.916899999999998</v>
      </c>
      <c r="D873" s="472">
        <v>9</v>
      </c>
      <c r="E873" s="472" t="s">
        <v>893</v>
      </c>
      <c r="F873" s="472">
        <v>11.5</v>
      </c>
      <c r="G873" s="472">
        <v>12.0055112893066</v>
      </c>
      <c r="H873" s="473" t="s">
        <v>197</v>
      </c>
      <c r="I873" s="474">
        <v>35700</v>
      </c>
      <c r="J873" s="474">
        <v>35700</v>
      </c>
      <c r="K873" s="474">
        <v>32100.32</v>
      </c>
      <c r="L873" s="384">
        <v>1</v>
      </c>
    </row>
    <row r="874" spans="1:12" s="382" customFormat="1" ht="15" x14ac:dyDescent="0.25">
      <c r="A874" s="383" t="s">
        <v>222</v>
      </c>
      <c r="B874" s="471" t="s">
        <v>189</v>
      </c>
      <c r="C874" s="472">
        <v>90.248599999999996</v>
      </c>
      <c r="D874" s="472">
        <v>9</v>
      </c>
      <c r="E874" s="472" t="s">
        <v>481</v>
      </c>
      <c r="F874" s="472">
        <v>11.5</v>
      </c>
      <c r="G874" s="472">
        <v>12.0055112893066</v>
      </c>
      <c r="H874" s="473" t="s">
        <v>197</v>
      </c>
      <c r="I874" s="474">
        <v>71400</v>
      </c>
      <c r="J874" s="474">
        <v>71400</v>
      </c>
      <c r="K874" s="474">
        <v>64437.47</v>
      </c>
      <c r="L874" s="384">
        <v>1</v>
      </c>
    </row>
    <row r="875" spans="1:12" s="382" customFormat="1" ht="15" x14ac:dyDescent="0.25">
      <c r="A875" s="383" t="s">
        <v>222</v>
      </c>
      <c r="B875" s="471" t="s">
        <v>189</v>
      </c>
      <c r="C875" s="472">
        <v>90.251999999999995</v>
      </c>
      <c r="D875" s="472">
        <v>9</v>
      </c>
      <c r="E875" s="472" t="s">
        <v>894</v>
      </c>
      <c r="F875" s="472">
        <v>11.5</v>
      </c>
      <c r="G875" s="472">
        <v>12.0055112893066</v>
      </c>
      <c r="H875" s="473" t="s">
        <v>197</v>
      </c>
      <c r="I875" s="474">
        <v>35700</v>
      </c>
      <c r="J875" s="474">
        <v>35700</v>
      </c>
      <c r="K875" s="474">
        <v>32219.96</v>
      </c>
      <c r="L875" s="384">
        <v>1</v>
      </c>
    </row>
    <row r="876" spans="1:12" s="382" customFormat="1" ht="15" x14ac:dyDescent="0.25">
      <c r="A876" s="383" t="s">
        <v>222</v>
      </c>
      <c r="B876" s="471" t="s">
        <v>189</v>
      </c>
      <c r="C876" s="472">
        <v>90.593199999999996</v>
      </c>
      <c r="D876" s="472">
        <v>9</v>
      </c>
      <c r="E876" s="472" t="s">
        <v>296</v>
      </c>
      <c r="F876" s="472">
        <v>11.5</v>
      </c>
      <c r="G876" s="472">
        <v>12.0055112893066</v>
      </c>
      <c r="H876" s="473" t="s">
        <v>197</v>
      </c>
      <c r="I876" s="474">
        <v>71400</v>
      </c>
      <c r="J876" s="474">
        <v>71400</v>
      </c>
      <c r="K876" s="474">
        <v>64683.55</v>
      </c>
      <c r="L876" s="384">
        <v>1</v>
      </c>
    </row>
    <row r="877" spans="1:12" s="382" customFormat="1" ht="15" x14ac:dyDescent="0.25">
      <c r="A877" s="383" t="s">
        <v>222</v>
      </c>
      <c r="B877" s="471" t="s">
        <v>189</v>
      </c>
      <c r="C877" s="472">
        <v>90.596699999999998</v>
      </c>
      <c r="D877" s="472">
        <v>9</v>
      </c>
      <c r="E877" s="472" t="s">
        <v>342</v>
      </c>
      <c r="F877" s="472">
        <v>11.5</v>
      </c>
      <c r="G877" s="472">
        <v>12.0055112893066</v>
      </c>
      <c r="H877" s="473" t="s">
        <v>197</v>
      </c>
      <c r="I877" s="474">
        <v>35700</v>
      </c>
      <c r="J877" s="474">
        <v>35700</v>
      </c>
      <c r="K877" s="474">
        <v>32343.040000000001</v>
      </c>
      <c r="L877" s="384">
        <v>1</v>
      </c>
    </row>
    <row r="878" spans="1:12" s="382" customFormat="1" ht="15" x14ac:dyDescent="0.25">
      <c r="A878" s="383" t="s">
        <v>222</v>
      </c>
      <c r="B878" s="471" t="s">
        <v>189</v>
      </c>
      <c r="C878" s="472">
        <v>90.947800000000001</v>
      </c>
      <c r="D878" s="472">
        <v>9</v>
      </c>
      <c r="E878" s="472" t="s">
        <v>895</v>
      </c>
      <c r="F878" s="472">
        <v>11.5</v>
      </c>
      <c r="G878" s="472">
        <v>12.0055112893066</v>
      </c>
      <c r="H878" s="473" t="s">
        <v>197</v>
      </c>
      <c r="I878" s="474">
        <v>71400</v>
      </c>
      <c r="J878" s="474">
        <v>71400</v>
      </c>
      <c r="K878" s="474">
        <v>64936.7</v>
      </c>
      <c r="L878" s="384">
        <v>1</v>
      </c>
    </row>
    <row r="879" spans="1:12" s="382" customFormat="1" ht="15" x14ac:dyDescent="0.25">
      <c r="A879" s="383" t="s">
        <v>222</v>
      </c>
      <c r="B879" s="471" t="s">
        <v>189</v>
      </c>
      <c r="C879" s="472">
        <v>90.951400000000007</v>
      </c>
      <c r="D879" s="472">
        <v>9</v>
      </c>
      <c r="E879" s="472" t="s">
        <v>564</v>
      </c>
      <c r="F879" s="472">
        <v>11.5</v>
      </c>
      <c r="G879" s="472">
        <v>12.0055112893066</v>
      </c>
      <c r="H879" s="473" t="s">
        <v>197</v>
      </c>
      <c r="I879" s="474">
        <v>35700</v>
      </c>
      <c r="J879" s="474">
        <v>35700</v>
      </c>
      <c r="K879" s="474">
        <v>32469.65</v>
      </c>
      <c r="L879" s="384">
        <v>1</v>
      </c>
    </row>
    <row r="880" spans="1:12" s="382" customFormat="1" ht="15" x14ac:dyDescent="0.25">
      <c r="A880" s="383" t="s">
        <v>222</v>
      </c>
      <c r="B880" s="471" t="s">
        <v>189</v>
      </c>
      <c r="C880" s="472">
        <v>91.3125</v>
      </c>
      <c r="D880" s="472">
        <v>9</v>
      </c>
      <c r="E880" s="472" t="s">
        <v>297</v>
      </c>
      <c r="F880" s="472">
        <v>11.5</v>
      </c>
      <c r="G880" s="472">
        <v>12.0055112893066</v>
      </c>
      <c r="H880" s="473" t="s">
        <v>197</v>
      </c>
      <c r="I880" s="474">
        <v>71400</v>
      </c>
      <c r="J880" s="474">
        <v>71400</v>
      </c>
      <c r="K880" s="474">
        <v>65197.13</v>
      </c>
      <c r="L880" s="384">
        <v>1</v>
      </c>
    </row>
    <row r="881" spans="1:12" s="382" customFormat="1" ht="15" x14ac:dyDescent="0.25">
      <c r="A881" s="383" t="s">
        <v>222</v>
      </c>
      <c r="B881" s="471" t="s">
        <v>189</v>
      </c>
      <c r="C881" s="472">
        <v>91.316299999999998</v>
      </c>
      <c r="D881" s="472">
        <v>9</v>
      </c>
      <c r="E881" s="472" t="s">
        <v>896</v>
      </c>
      <c r="F881" s="472">
        <v>11.5</v>
      </c>
      <c r="G881" s="472">
        <v>12.0055112893066</v>
      </c>
      <c r="H881" s="473" t="s">
        <v>197</v>
      </c>
      <c r="I881" s="474">
        <v>35700</v>
      </c>
      <c r="J881" s="474">
        <v>35700</v>
      </c>
      <c r="K881" s="474">
        <v>32599.91</v>
      </c>
      <c r="L881" s="384">
        <v>1</v>
      </c>
    </row>
    <row r="882" spans="1:12" s="382" customFormat="1" ht="15" x14ac:dyDescent="0.25">
      <c r="A882" s="383" t="s">
        <v>222</v>
      </c>
      <c r="B882" s="471" t="s">
        <v>189</v>
      </c>
      <c r="C882" s="472">
        <v>91.484499999999997</v>
      </c>
      <c r="D882" s="472">
        <v>9</v>
      </c>
      <c r="E882" s="472" t="s">
        <v>296</v>
      </c>
      <c r="F882" s="472">
        <v>11.25</v>
      </c>
      <c r="G882" s="472">
        <v>11.7335708713531</v>
      </c>
      <c r="H882" s="473" t="s">
        <v>197</v>
      </c>
      <c r="I882" s="474">
        <v>200000</v>
      </c>
      <c r="J882" s="474">
        <v>200000</v>
      </c>
      <c r="K882" s="474">
        <v>182968.97</v>
      </c>
      <c r="L882" s="384">
        <v>1</v>
      </c>
    </row>
    <row r="883" spans="1:12" s="382" customFormat="1" ht="15" x14ac:dyDescent="0.25">
      <c r="A883" s="383" t="s">
        <v>222</v>
      </c>
      <c r="B883" s="471" t="s">
        <v>189</v>
      </c>
      <c r="C883" s="472">
        <v>91.487700000000004</v>
      </c>
      <c r="D883" s="472">
        <v>9</v>
      </c>
      <c r="E883" s="472" t="s">
        <v>342</v>
      </c>
      <c r="F883" s="472">
        <v>11.25</v>
      </c>
      <c r="G883" s="472">
        <v>11.7335708713531</v>
      </c>
      <c r="H883" s="473" t="s">
        <v>197</v>
      </c>
      <c r="I883" s="474">
        <v>90000</v>
      </c>
      <c r="J883" s="474">
        <v>90000</v>
      </c>
      <c r="K883" s="474">
        <v>82338.92</v>
      </c>
      <c r="L883" s="384">
        <v>1</v>
      </c>
    </row>
    <row r="884" spans="1:12" s="382" customFormat="1" ht="15" x14ac:dyDescent="0.25">
      <c r="A884" s="383" t="s">
        <v>222</v>
      </c>
      <c r="B884" s="471" t="s">
        <v>189</v>
      </c>
      <c r="C884" s="472">
        <v>91.687700000000007</v>
      </c>
      <c r="D884" s="472">
        <v>9</v>
      </c>
      <c r="E884" s="472" t="s">
        <v>462</v>
      </c>
      <c r="F884" s="472">
        <v>11.5</v>
      </c>
      <c r="G884" s="472">
        <v>12.0055112893066</v>
      </c>
      <c r="H884" s="473" t="s">
        <v>197</v>
      </c>
      <c r="I884" s="474">
        <v>71400</v>
      </c>
      <c r="J884" s="474">
        <v>71400</v>
      </c>
      <c r="K884" s="474">
        <v>65465.05</v>
      </c>
      <c r="L884" s="384">
        <v>1</v>
      </c>
    </row>
    <row r="885" spans="1:12" s="382" customFormat="1" ht="15" x14ac:dyDescent="0.25">
      <c r="A885" s="383" t="s">
        <v>222</v>
      </c>
      <c r="B885" s="471" t="s">
        <v>189</v>
      </c>
      <c r="C885" s="472">
        <v>91.691599999999994</v>
      </c>
      <c r="D885" s="472">
        <v>9</v>
      </c>
      <c r="E885" s="472" t="s">
        <v>676</v>
      </c>
      <c r="F885" s="472">
        <v>11.5</v>
      </c>
      <c r="G885" s="472">
        <v>12.0055112893066</v>
      </c>
      <c r="H885" s="473" t="s">
        <v>197</v>
      </c>
      <c r="I885" s="474">
        <v>35700</v>
      </c>
      <c r="J885" s="474">
        <v>35700</v>
      </c>
      <c r="K885" s="474">
        <v>32733.91</v>
      </c>
      <c r="L885" s="384">
        <v>1</v>
      </c>
    </row>
    <row r="886" spans="1:12" s="382" customFormat="1" ht="15" x14ac:dyDescent="0.25">
      <c r="A886" s="383" t="s">
        <v>222</v>
      </c>
      <c r="B886" s="471" t="s">
        <v>189</v>
      </c>
      <c r="C886" s="472">
        <v>91.807500000000005</v>
      </c>
      <c r="D886" s="472">
        <v>9</v>
      </c>
      <c r="E886" s="472" t="s">
        <v>895</v>
      </c>
      <c r="F886" s="472">
        <v>11.25</v>
      </c>
      <c r="G886" s="472">
        <v>11.7335708713531</v>
      </c>
      <c r="H886" s="473" t="s">
        <v>197</v>
      </c>
      <c r="I886" s="474">
        <v>200000</v>
      </c>
      <c r="J886" s="474">
        <v>200000</v>
      </c>
      <c r="K886" s="474">
        <v>183614.98</v>
      </c>
      <c r="L886" s="384">
        <v>1</v>
      </c>
    </row>
    <row r="887" spans="1:12" s="382" customFormat="1" ht="15" x14ac:dyDescent="0.25">
      <c r="A887" s="383" t="s">
        <v>222</v>
      </c>
      <c r="B887" s="471" t="s">
        <v>189</v>
      </c>
      <c r="C887" s="472">
        <v>91.8108</v>
      </c>
      <c r="D887" s="472">
        <v>9</v>
      </c>
      <c r="E887" s="472" t="s">
        <v>564</v>
      </c>
      <c r="F887" s="472">
        <v>11.25</v>
      </c>
      <c r="G887" s="472">
        <v>11.7335708713531</v>
      </c>
      <c r="H887" s="473" t="s">
        <v>197</v>
      </c>
      <c r="I887" s="474">
        <v>90000</v>
      </c>
      <c r="J887" s="474">
        <v>90000</v>
      </c>
      <c r="K887" s="474">
        <v>82629.710000000006</v>
      </c>
      <c r="L887" s="384">
        <v>1</v>
      </c>
    </row>
    <row r="888" spans="1:12" s="382" customFormat="1" ht="15" x14ac:dyDescent="0.25">
      <c r="A888" s="383" t="s">
        <v>222</v>
      </c>
      <c r="B888" s="471" t="s">
        <v>189</v>
      </c>
      <c r="C888" s="472">
        <v>92.073800000000006</v>
      </c>
      <c r="D888" s="472">
        <v>9</v>
      </c>
      <c r="E888" s="472" t="s">
        <v>414</v>
      </c>
      <c r="F888" s="472">
        <v>11.5</v>
      </c>
      <c r="G888" s="472">
        <v>12.0055112893066</v>
      </c>
      <c r="H888" s="473" t="s">
        <v>197</v>
      </c>
      <c r="I888" s="474">
        <v>71400</v>
      </c>
      <c r="J888" s="474">
        <v>71400</v>
      </c>
      <c r="K888" s="474">
        <v>65740.67</v>
      </c>
      <c r="L888" s="384">
        <v>1</v>
      </c>
    </row>
    <row r="889" spans="1:12" s="382" customFormat="1" ht="15" x14ac:dyDescent="0.25">
      <c r="A889" s="383" t="s">
        <v>222</v>
      </c>
      <c r="B889" s="471" t="s">
        <v>189</v>
      </c>
      <c r="C889" s="472">
        <v>92.077799999999996</v>
      </c>
      <c r="D889" s="472">
        <v>9</v>
      </c>
      <c r="E889" s="472" t="s">
        <v>343</v>
      </c>
      <c r="F889" s="472">
        <v>11.5</v>
      </c>
      <c r="G889" s="472">
        <v>12.0055112893066</v>
      </c>
      <c r="H889" s="473" t="s">
        <v>197</v>
      </c>
      <c r="I889" s="474">
        <v>35700</v>
      </c>
      <c r="J889" s="474">
        <v>35700</v>
      </c>
      <c r="K889" s="474">
        <v>32871.760000000002</v>
      </c>
      <c r="L889" s="384">
        <v>1</v>
      </c>
    </row>
    <row r="890" spans="1:12" s="382" customFormat="1" ht="15" x14ac:dyDescent="0.25">
      <c r="A890" s="383" t="s">
        <v>222</v>
      </c>
      <c r="B890" s="471" t="s">
        <v>189</v>
      </c>
      <c r="C890" s="472">
        <v>92.139600000000002</v>
      </c>
      <c r="D890" s="472">
        <v>9</v>
      </c>
      <c r="E890" s="472" t="s">
        <v>297</v>
      </c>
      <c r="F890" s="472">
        <v>11.25</v>
      </c>
      <c r="G890" s="472">
        <v>11.7335708713531</v>
      </c>
      <c r="H890" s="473" t="s">
        <v>197</v>
      </c>
      <c r="I890" s="474">
        <v>200000</v>
      </c>
      <c r="J890" s="474">
        <v>200000</v>
      </c>
      <c r="K890" s="474">
        <v>184279.15</v>
      </c>
      <c r="L890" s="384">
        <v>1</v>
      </c>
    </row>
    <row r="891" spans="1:12" s="382" customFormat="1" ht="15" x14ac:dyDescent="0.25">
      <c r="A891" s="383" t="s">
        <v>222</v>
      </c>
      <c r="B891" s="471" t="s">
        <v>189</v>
      </c>
      <c r="C891" s="472">
        <v>92.143000000000001</v>
      </c>
      <c r="D891" s="472">
        <v>9</v>
      </c>
      <c r="E891" s="472" t="s">
        <v>896</v>
      </c>
      <c r="F891" s="472">
        <v>11.25</v>
      </c>
      <c r="G891" s="472">
        <v>11.7335708713531</v>
      </c>
      <c r="H891" s="473" t="s">
        <v>197</v>
      </c>
      <c r="I891" s="474">
        <v>90000</v>
      </c>
      <c r="J891" s="474">
        <v>90000</v>
      </c>
      <c r="K891" s="474">
        <v>82928.679999999993</v>
      </c>
      <c r="L891" s="384">
        <v>1</v>
      </c>
    </row>
    <row r="892" spans="1:12" s="382" customFormat="1" ht="15" x14ac:dyDescent="0.25">
      <c r="A892" s="383" t="s">
        <v>222</v>
      </c>
      <c r="B892" s="471" t="s">
        <v>189</v>
      </c>
      <c r="C892" s="472">
        <v>92.4709</v>
      </c>
      <c r="D892" s="472">
        <v>9</v>
      </c>
      <c r="E892" s="472" t="s">
        <v>344</v>
      </c>
      <c r="F892" s="472">
        <v>11.5</v>
      </c>
      <c r="G892" s="472">
        <v>12.0055112893066</v>
      </c>
      <c r="H892" s="473" t="s">
        <v>197</v>
      </c>
      <c r="I892" s="474">
        <v>71400</v>
      </c>
      <c r="J892" s="474">
        <v>71400</v>
      </c>
      <c r="K892" s="474">
        <v>66024.210000000006</v>
      </c>
      <c r="L892" s="384">
        <v>1</v>
      </c>
    </row>
    <row r="893" spans="1:12" s="382" customFormat="1" ht="15" x14ac:dyDescent="0.25">
      <c r="A893" s="383" t="s">
        <v>222</v>
      </c>
      <c r="B893" s="471" t="s">
        <v>189</v>
      </c>
      <c r="C893" s="472">
        <v>92.474999999999994</v>
      </c>
      <c r="D893" s="472">
        <v>9</v>
      </c>
      <c r="E893" s="472" t="s">
        <v>572</v>
      </c>
      <c r="F893" s="472">
        <v>11.5</v>
      </c>
      <c r="G893" s="472">
        <v>12.0055112893066</v>
      </c>
      <c r="H893" s="473" t="s">
        <v>197</v>
      </c>
      <c r="I893" s="474">
        <v>35700</v>
      </c>
      <c r="J893" s="474">
        <v>35700</v>
      </c>
      <c r="K893" s="474">
        <v>33013.58</v>
      </c>
      <c r="L893" s="384">
        <v>1</v>
      </c>
    </row>
    <row r="894" spans="1:12" s="382" customFormat="1" ht="15" x14ac:dyDescent="0.25">
      <c r="A894" s="383" t="s">
        <v>222</v>
      </c>
      <c r="B894" s="471" t="s">
        <v>189</v>
      </c>
      <c r="C894" s="472">
        <v>92.480999999999995</v>
      </c>
      <c r="D894" s="472">
        <v>9</v>
      </c>
      <c r="E894" s="472" t="s">
        <v>462</v>
      </c>
      <c r="F894" s="472">
        <v>11.25</v>
      </c>
      <c r="G894" s="472">
        <v>11.7335708713531</v>
      </c>
      <c r="H894" s="473" t="s">
        <v>197</v>
      </c>
      <c r="I894" s="474">
        <v>200000</v>
      </c>
      <c r="J894" s="474">
        <v>200000</v>
      </c>
      <c r="K894" s="474">
        <v>184962</v>
      </c>
      <c r="L894" s="384">
        <v>1</v>
      </c>
    </row>
    <row r="895" spans="1:12" s="382" customFormat="1" ht="15" x14ac:dyDescent="0.25">
      <c r="A895" s="383" t="s">
        <v>222</v>
      </c>
      <c r="B895" s="471" t="s">
        <v>189</v>
      </c>
      <c r="C895" s="472">
        <v>92.484499999999997</v>
      </c>
      <c r="D895" s="472">
        <v>9</v>
      </c>
      <c r="E895" s="472" t="s">
        <v>676</v>
      </c>
      <c r="F895" s="472">
        <v>11.25</v>
      </c>
      <c r="G895" s="472">
        <v>11.7335708713531</v>
      </c>
      <c r="H895" s="473" t="s">
        <v>197</v>
      </c>
      <c r="I895" s="474">
        <v>90000</v>
      </c>
      <c r="J895" s="474">
        <v>90000</v>
      </c>
      <c r="K895" s="474">
        <v>83236.05</v>
      </c>
      <c r="L895" s="384">
        <v>1</v>
      </c>
    </row>
    <row r="896" spans="1:12" s="382" customFormat="1" ht="15" x14ac:dyDescent="0.25">
      <c r="A896" s="383" t="s">
        <v>222</v>
      </c>
      <c r="B896" s="471" t="s">
        <v>189</v>
      </c>
      <c r="C896" s="472">
        <v>92.831999999999994</v>
      </c>
      <c r="D896" s="472">
        <v>9</v>
      </c>
      <c r="E896" s="472" t="s">
        <v>414</v>
      </c>
      <c r="F896" s="472">
        <v>11.25</v>
      </c>
      <c r="G896" s="472">
        <v>11.7335708713531</v>
      </c>
      <c r="H896" s="473" t="s">
        <v>197</v>
      </c>
      <c r="I896" s="474">
        <v>200000</v>
      </c>
      <c r="J896" s="474">
        <v>200000</v>
      </c>
      <c r="K896" s="474">
        <v>185664.05</v>
      </c>
      <c r="L896" s="384">
        <v>1</v>
      </c>
    </row>
    <row r="897" spans="1:12" s="382" customFormat="1" ht="15" x14ac:dyDescent="0.25">
      <c r="A897" s="383" t="s">
        <v>222</v>
      </c>
      <c r="B897" s="471" t="s">
        <v>189</v>
      </c>
      <c r="C897" s="472">
        <v>92.835599999999999</v>
      </c>
      <c r="D897" s="472">
        <v>9</v>
      </c>
      <c r="E897" s="472" t="s">
        <v>343</v>
      </c>
      <c r="F897" s="472">
        <v>11.25</v>
      </c>
      <c r="G897" s="472">
        <v>11.7335708713531</v>
      </c>
      <c r="H897" s="473" t="s">
        <v>197</v>
      </c>
      <c r="I897" s="474">
        <v>90000</v>
      </c>
      <c r="J897" s="474">
        <v>90000</v>
      </c>
      <c r="K897" s="474">
        <v>83552.08</v>
      </c>
      <c r="L897" s="384">
        <v>1</v>
      </c>
    </row>
    <row r="898" spans="1:12" s="382" customFormat="1" ht="15" x14ac:dyDescent="0.25">
      <c r="A898" s="383" t="s">
        <v>222</v>
      </c>
      <c r="B898" s="471" t="s">
        <v>189</v>
      </c>
      <c r="C898" s="472">
        <v>92.879400000000004</v>
      </c>
      <c r="D898" s="472">
        <v>9</v>
      </c>
      <c r="E898" s="472" t="s">
        <v>298</v>
      </c>
      <c r="F898" s="472">
        <v>11.5</v>
      </c>
      <c r="G898" s="472">
        <v>12.0055112893066</v>
      </c>
      <c r="H898" s="473" t="s">
        <v>197</v>
      </c>
      <c r="I898" s="474">
        <v>71400</v>
      </c>
      <c r="J898" s="474">
        <v>71400</v>
      </c>
      <c r="K898" s="474">
        <v>66315.91</v>
      </c>
      <c r="L898" s="384">
        <v>1</v>
      </c>
    </row>
    <row r="899" spans="1:12" s="382" customFormat="1" ht="15" x14ac:dyDescent="0.25">
      <c r="A899" s="383" t="s">
        <v>222</v>
      </c>
      <c r="B899" s="471" t="s">
        <v>189</v>
      </c>
      <c r="C899" s="472">
        <v>92.883700000000005</v>
      </c>
      <c r="D899" s="472">
        <v>9</v>
      </c>
      <c r="E899" s="472" t="s">
        <v>859</v>
      </c>
      <c r="F899" s="472">
        <v>11.5</v>
      </c>
      <c r="G899" s="472">
        <v>12.0055112893066</v>
      </c>
      <c r="H899" s="473" t="s">
        <v>197</v>
      </c>
      <c r="I899" s="474">
        <v>35700</v>
      </c>
      <c r="J899" s="474">
        <v>35700</v>
      </c>
      <c r="K899" s="474">
        <v>33159.47</v>
      </c>
      <c r="L899" s="384">
        <v>1</v>
      </c>
    </row>
    <row r="900" spans="1:12" s="382" customFormat="1" ht="15" x14ac:dyDescent="0.25">
      <c r="A900" s="383" t="s">
        <v>222</v>
      </c>
      <c r="B900" s="471" t="s">
        <v>189</v>
      </c>
      <c r="C900" s="472">
        <v>93.192899999999995</v>
      </c>
      <c r="D900" s="472">
        <v>9</v>
      </c>
      <c r="E900" s="472" t="s">
        <v>344</v>
      </c>
      <c r="F900" s="472">
        <v>11.25</v>
      </c>
      <c r="G900" s="472">
        <v>11.7335708713531</v>
      </c>
      <c r="H900" s="473" t="s">
        <v>197</v>
      </c>
      <c r="I900" s="474">
        <v>200000</v>
      </c>
      <c r="J900" s="474">
        <v>200000</v>
      </c>
      <c r="K900" s="474">
        <v>186385.86</v>
      </c>
      <c r="L900" s="384">
        <v>1</v>
      </c>
    </row>
    <row r="901" spans="1:12" s="382" customFormat="1" ht="15" x14ac:dyDescent="0.25">
      <c r="A901" s="383" t="s">
        <v>222</v>
      </c>
      <c r="B901" s="471" t="s">
        <v>189</v>
      </c>
      <c r="C901" s="472">
        <v>93.196700000000007</v>
      </c>
      <c r="D901" s="472">
        <v>9</v>
      </c>
      <c r="E901" s="472" t="s">
        <v>572</v>
      </c>
      <c r="F901" s="472">
        <v>11.25</v>
      </c>
      <c r="G901" s="472">
        <v>11.7335708713531</v>
      </c>
      <c r="H901" s="473" t="s">
        <v>197</v>
      </c>
      <c r="I901" s="474">
        <v>90000</v>
      </c>
      <c r="J901" s="474">
        <v>90000</v>
      </c>
      <c r="K901" s="474">
        <v>83876.990000000005</v>
      </c>
      <c r="L901" s="384">
        <v>1</v>
      </c>
    </row>
    <row r="902" spans="1:12" s="382" customFormat="1" ht="15" x14ac:dyDescent="0.25">
      <c r="A902" s="383" t="s">
        <v>222</v>
      </c>
      <c r="B902" s="471" t="s">
        <v>189</v>
      </c>
      <c r="C902" s="472">
        <v>93.299700000000001</v>
      </c>
      <c r="D902" s="472">
        <v>9</v>
      </c>
      <c r="E902" s="472" t="s">
        <v>464</v>
      </c>
      <c r="F902" s="472">
        <v>11.5</v>
      </c>
      <c r="G902" s="472">
        <v>12.0055112893066</v>
      </c>
      <c r="H902" s="473" t="s">
        <v>197</v>
      </c>
      <c r="I902" s="474">
        <v>71400</v>
      </c>
      <c r="J902" s="474">
        <v>71400</v>
      </c>
      <c r="K902" s="474">
        <v>66615.990000000005</v>
      </c>
      <c r="L902" s="384">
        <v>1</v>
      </c>
    </row>
    <row r="903" spans="1:12" s="382" customFormat="1" ht="15" x14ac:dyDescent="0.25">
      <c r="A903" s="383" t="s">
        <v>222</v>
      </c>
      <c r="B903" s="471" t="s">
        <v>189</v>
      </c>
      <c r="C903" s="472">
        <v>93.304100000000005</v>
      </c>
      <c r="D903" s="472">
        <v>9</v>
      </c>
      <c r="E903" s="472" t="s">
        <v>862</v>
      </c>
      <c r="F903" s="472">
        <v>11.5</v>
      </c>
      <c r="G903" s="472">
        <v>12.0055112893066</v>
      </c>
      <c r="H903" s="473" t="s">
        <v>197</v>
      </c>
      <c r="I903" s="474">
        <v>35700</v>
      </c>
      <c r="J903" s="474">
        <v>35700</v>
      </c>
      <c r="K903" s="474">
        <v>33309.56</v>
      </c>
      <c r="L903" s="384">
        <v>1</v>
      </c>
    </row>
    <row r="904" spans="1:12" s="382" customFormat="1" ht="15" x14ac:dyDescent="0.25">
      <c r="A904" s="383" t="s">
        <v>222</v>
      </c>
      <c r="B904" s="471" t="s">
        <v>189</v>
      </c>
      <c r="C904" s="472">
        <v>93.563999999999993</v>
      </c>
      <c r="D904" s="472">
        <v>9</v>
      </c>
      <c r="E904" s="472" t="s">
        <v>298</v>
      </c>
      <c r="F904" s="472">
        <v>11.25</v>
      </c>
      <c r="G904" s="472">
        <v>11.7335708713531</v>
      </c>
      <c r="H904" s="473" t="s">
        <v>197</v>
      </c>
      <c r="I904" s="474">
        <v>200000</v>
      </c>
      <c r="J904" s="474">
        <v>200000</v>
      </c>
      <c r="K904" s="474">
        <v>187127.96</v>
      </c>
      <c r="L904" s="384">
        <v>1</v>
      </c>
    </row>
    <row r="905" spans="1:12" s="382" customFormat="1" ht="15" x14ac:dyDescent="0.25">
      <c r="A905" s="383" t="s">
        <v>222</v>
      </c>
      <c r="B905" s="471" t="s">
        <v>189</v>
      </c>
      <c r="C905" s="472">
        <v>93.567800000000005</v>
      </c>
      <c r="D905" s="472">
        <v>9</v>
      </c>
      <c r="E905" s="472" t="s">
        <v>859</v>
      </c>
      <c r="F905" s="472">
        <v>11.25</v>
      </c>
      <c r="G905" s="472">
        <v>11.7335708713531</v>
      </c>
      <c r="H905" s="473" t="s">
        <v>197</v>
      </c>
      <c r="I905" s="474">
        <v>90000</v>
      </c>
      <c r="J905" s="474">
        <v>90000</v>
      </c>
      <c r="K905" s="474">
        <v>84211.04</v>
      </c>
      <c r="L905" s="384">
        <v>1</v>
      </c>
    </row>
    <row r="906" spans="1:12" s="382" customFormat="1" ht="15" x14ac:dyDescent="0.25">
      <c r="A906" s="383" t="s">
        <v>222</v>
      </c>
      <c r="B906" s="471" t="s">
        <v>189</v>
      </c>
      <c r="C906" s="472">
        <v>93.732100000000003</v>
      </c>
      <c r="D906" s="472">
        <v>9</v>
      </c>
      <c r="E906" s="472" t="s">
        <v>260</v>
      </c>
      <c r="F906" s="472">
        <v>11.5</v>
      </c>
      <c r="G906" s="472">
        <v>12.0055112893066</v>
      </c>
      <c r="H906" s="473" t="s">
        <v>197</v>
      </c>
      <c r="I906" s="474">
        <v>71400</v>
      </c>
      <c r="J906" s="474">
        <v>71400</v>
      </c>
      <c r="K906" s="474">
        <v>66924.7</v>
      </c>
      <c r="L906" s="384">
        <v>1</v>
      </c>
    </row>
    <row r="907" spans="1:12" s="382" customFormat="1" ht="15" x14ac:dyDescent="0.25">
      <c r="A907" s="383" t="s">
        <v>222</v>
      </c>
      <c r="B907" s="471" t="s">
        <v>189</v>
      </c>
      <c r="C907" s="472">
        <v>93.736599999999996</v>
      </c>
      <c r="D907" s="472">
        <v>9</v>
      </c>
      <c r="E907" s="472" t="s">
        <v>334</v>
      </c>
      <c r="F907" s="472">
        <v>11.5</v>
      </c>
      <c r="G907" s="472">
        <v>12.0055112893066</v>
      </c>
      <c r="H907" s="473" t="s">
        <v>197</v>
      </c>
      <c r="I907" s="474">
        <v>35700</v>
      </c>
      <c r="J907" s="474">
        <v>35700</v>
      </c>
      <c r="K907" s="474">
        <v>33463.96</v>
      </c>
      <c r="L907" s="384">
        <v>1</v>
      </c>
    </row>
    <row r="908" spans="1:12" s="382" customFormat="1" ht="15" x14ac:dyDescent="0.25">
      <c r="A908" s="383" t="s">
        <v>222</v>
      </c>
      <c r="B908" s="471" t="s">
        <v>189</v>
      </c>
      <c r="C908" s="472">
        <v>93.945499999999996</v>
      </c>
      <c r="D908" s="472">
        <v>9</v>
      </c>
      <c r="E908" s="472" t="s">
        <v>464</v>
      </c>
      <c r="F908" s="472">
        <v>11.25</v>
      </c>
      <c r="G908" s="472">
        <v>11.7335708713531</v>
      </c>
      <c r="H908" s="473" t="s">
        <v>197</v>
      </c>
      <c r="I908" s="474">
        <v>200000</v>
      </c>
      <c r="J908" s="474">
        <v>200000</v>
      </c>
      <c r="K908" s="474">
        <v>187890.93</v>
      </c>
      <c r="L908" s="384">
        <v>1</v>
      </c>
    </row>
    <row r="909" spans="1:12" s="382" customFormat="1" ht="15" x14ac:dyDescent="0.25">
      <c r="A909" s="383" t="s">
        <v>222</v>
      </c>
      <c r="B909" s="471" t="s">
        <v>189</v>
      </c>
      <c r="C909" s="472">
        <v>93.949399999999997</v>
      </c>
      <c r="D909" s="472">
        <v>9</v>
      </c>
      <c r="E909" s="472" t="s">
        <v>862</v>
      </c>
      <c r="F909" s="472">
        <v>11.25</v>
      </c>
      <c r="G909" s="472">
        <v>11.7335708713531</v>
      </c>
      <c r="H909" s="473" t="s">
        <v>197</v>
      </c>
      <c r="I909" s="474">
        <v>90000</v>
      </c>
      <c r="J909" s="474">
        <v>90000</v>
      </c>
      <c r="K909" s="474">
        <v>84554.48</v>
      </c>
      <c r="L909" s="384">
        <v>1</v>
      </c>
    </row>
    <row r="910" spans="1:12" s="382" customFormat="1" ht="15" x14ac:dyDescent="0.25">
      <c r="A910" s="383" t="s">
        <v>222</v>
      </c>
      <c r="B910" s="471" t="s">
        <v>189</v>
      </c>
      <c r="C910" s="472">
        <v>94.176900000000003</v>
      </c>
      <c r="D910" s="472">
        <v>9</v>
      </c>
      <c r="E910" s="472" t="s">
        <v>289</v>
      </c>
      <c r="F910" s="472">
        <v>11.5</v>
      </c>
      <c r="G910" s="472">
        <v>12.0055112893066</v>
      </c>
      <c r="H910" s="473" t="s">
        <v>197</v>
      </c>
      <c r="I910" s="474">
        <v>71400</v>
      </c>
      <c r="J910" s="474">
        <v>71400</v>
      </c>
      <c r="K910" s="474">
        <v>67242.28</v>
      </c>
      <c r="L910" s="384">
        <v>1</v>
      </c>
    </row>
    <row r="911" spans="1:12" s="382" customFormat="1" ht="15" x14ac:dyDescent="0.25">
      <c r="A911" s="383" t="s">
        <v>222</v>
      </c>
      <c r="B911" s="471" t="s">
        <v>189</v>
      </c>
      <c r="C911" s="472">
        <v>94.1815</v>
      </c>
      <c r="D911" s="472">
        <v>9</v>
      </c>
      <c r="E911" s="472" t="s">
        <v>854</v>
      </c>
      <c r="F911" s="472">
        <v>11.5</v>
      </c>
      <c r="G911" s="472">
        <v>12.0055112893066</v>
      </c>
      <c r="H911" s="473" t="s">
        <v>197</v>
      </c>
      <c r="I911" s="474">
        <v>35700</v>
      </c>
      <c r="J911" s="474">
        <v>35700</v>
      </c>
      <c r="K911" s="474">
        <v>33622.81</v>
      </c>
      <c r="L911" s="384">
        <v>1</v>
      </c>
    </row>
    <row r="912" spans="1:12" s="382" customFormat="1" ht="15" x14ac:dyDescent="0.25">
      <c r="A912" s="383" t="s">
        <v>222</v>
      </c>
      <c r="B912" s="471" t="s">
        <v>189</v>
      </c>
      <c r="C912" s="472">
        <v>94.337699999999998</v>
      </c>
      <c r="D912" s="472">
        <v>9</v>
      </c>
      <c r="E912" s="472" t="s">
        <v>260</v>
      </c>
      <c r="F912" s="472">
        <v>11.25</v>
      </c>
      <c r="G912" s="472">
        <v>11.7335708713531</v>
      </c>
      <c r="H912" s="473" t="s">
        <v>197</v>
      </c>
      <c r="I912" s="474">
        <v>200000</v>
      </c>
      <c r="J912" s="474">
        <v>200000</v>
      </c>
      <c r="K912" s="474">
        <v>188675.37</v>
      </c>
      <c r="L912" s="384">
        <v>1</v>
      </c>
    </row>
    <row r="913" spans="1:12" s="382" customFormat="1" ht="15" x14ac:dyDescent="0.25">
      <c r="A913" s="383" t="s">
        <v>222</v>
      </c>
      <c r="B913" s="471" t="s">
        <v>189</v>
      </c>
      <c r="C913" s="472">
        <v>94.341800000000006</v>
      </c>
      <c r="D913" s="472">
        <v>9</v>
      </c>
      <c r="E913" s="472" t="s">
        <v>334</v>
      </c>
      <c r="F913" s="472">
        <v>11.25</v>
      </c>
      <c r="G913" s="472">
        <v>11.7335708713531</v>
      </c>
      <c r="H913" s="473" t="s">
        <v>197</v>
      </c>
      <c r="I913" s="474">
        <v>90000</v>
      </c>
      <c r="J913" s="474">
        <v>90000</v>
      </c>
      <c r="K913" s="474">
        <v>84907.58</v>
      </c>
      <c r="L913" s="384">
        <v>1</v>
      </c>
    </row>
    <row r="914" spans="1:12" s="382" customFormat="1" ht="15" x14ac:dyDescent="0.25">
      <c r="A914" s="383" t="s">
        <v>222</v>
      </c>
      <c r="B914" s="471" t="s">
        <v>189</v>
      </c>
      <c r="C914" s="472">
        <v>94.634500000000003</v>
      </c>
      <c r="D914" s="472">
        <v>9</v>
      </c>
      <c r="E914" s="472" t="s">
        <v>304</v>
      </c>
      <c r="F914" s="472">
        <v>11.5</v>
      </c>
      <c r="G914" s="472">
        <v>12.0055112893066</v>
      </c>
      <c r="H914" s="473" t="s">
        <v>197</v>
      </c>
      <c r="I914" s="474">
        <v>71400</v>
      </c>
      <c r="J914" s="474">
        <v>71400</v>
      </c>
      <c r="K914" s="474">
        <v>67569</v>
      </c>
      <c r="L914" s="384">
        <v>1</v>
      </c>
    </row>
    <row r="915" spans="1:12" s="382" customFormat="1" ht="15" x14ac:dyDescent="0.25">
      <c r="A915" s="383" t="s">
        <v>222</v>
      </c>
      <c r="B915" s="471" t="s">
        <v>189</v>
      </c>
      <c r="C915" s="472">
        <v>94.639300000000006</v>
      </c>
      <c r="D915" s="472">
        <v>9</v>
      </c>
      <c r="E915" s="472" t="s">
        <v>831</v>
      </c>
      <c r="F915" s="472">
        <v>11.5</v>
      </c>
      <c r="G915" s="472">
        <v>12.0055112893066</v>
      </c>
      <c r="H915" s="473" t="s">
        <v>197</v>
      </c>
      <c r="I915" s="474">
        <v>35700</v>
      </c>
      <c r="J915" s="474">
        <v>35700</v>
      </c>
      <c r="K915" s="474">
        <v>33786.22</v>
      </c>
      <c r="L915" s="384">
        <v>1</v>
      </c>
    </row>
    <row r="916" spans="1:12" s="382" customFormat="1" ht="15" x14ac:dyDescent="0.25">
      <c r="A916" s="383" t="s">
        <v>222</v>
      </c>
      <c r="B916" s="471" t="s">
        <v>189</v>
      </c>
      <c r="C916" s="472">
        <v>94.740899999999996</v>
      </c>
      <c r="D916" s="472">
        <v>9</v>
      </c>
      <c r="E916" s="472" t="s">
        <v>289</v>
      </c>
      <c r="F916" s="472">
        <v>11.25</v>
      </c>
      <c r="G916" s="472">
        <v>11.7335708713531</v>
      </c>
      <c r="H916" s="473" t="s">
        <v>197</v>
      </c>
      <c r="I916" s="474">
        <v>200000</v>
      </c>
      <c r="J916" s="474">
        <v>200000</v>
      </c>
      <c r="K916" s="474">
        <v>189481.86</v>
      </c>
      <c r="L916" s="384">
        <v>1</v>
      </c>
    </row>
    <row r="917" spans="1:12" s="382" customFormat="1" ht="15" x14ac:dyDescent="0.25">
      <c r="A917" s="383" t="s">
        <v>222</v>
      </c>
      <c r="B917" s="471" t="s">
        <v>189</v>
      </c>
      <c r="C917" s="472">
        <v>94.745099999999994</v>
      </c>
      <c r="D917" s="472">
        <v>9</v>
      </c>
      <c r="E917" s="472" t="s">
        <v>854</v>
      </c>
      <c r="F917" s="472">
        <v>11.25</v>
      </c>
      <c r="G917" s="472">
        <v>11.7335708713531</v>
      </c>
      <c r="H917" s="473" t="s">
        <v>197</v>
      </c>
      <c r="I917" s="474">
        <v>90000</v>
      </c>
      <c r="J917" s="474">
        <v>90000</v>
      </c>
      <c r="K917" s="474">
        <v>85270.62</v>
      </c>
      <c r="L917" s="384">
        <v>1</v>
      </c>
    </row>
    <row r="918" spans="1:12" s="382" customFormat="1" ht="15" x14ac:dyDescent="0.25">
      <c r="A918" s="383" t="s">
        <v>222</v>
      </c>
      <c r="B918" s="471" t="s">
        <v>189</v>
      </c>
      <c r="C918" s="472">
        <v>95.105199999999996</v>
      </c>
      <c r="D918" s="472">
        <v>9</v>
      </c>
      <c r="E918" s="472" t="s">
        <v>345</v>
      </c>
      <c r="F918" s="472">
        <v>11.5</v>
      </c>
      <c r="G918" s="472">
        <v>12.0055112893066</v>
      </c>
      <c r="H918" s="473" t="s">
        <v>197</v>
      </c>
      <c r="I918" s="474">
        <v>71400</v>
      </c>
      <c r="J918" s="474">
        <v>71400</v>
      </c>
      <c r="K918" s="474">
        <v>67905.11</v>
      </c>
      <c r="L918" s="384">
        <v>1</v>
      </c>
    </row>
    <row r="919" spans="1:12" s="382" customFormat="1" ht="15" x14ac:dyDescent="0.25">
      <c r="A919" s="383" t="s">
        <v>222</v>
      </c>
      <c r="B919" s="471" t="s">
        <v>189</v>
      </c>
      <c r="C919" s="472">
        <v>95.110100000000003</v>
      </c>
      <c r="D919" s="472">
        <v>9</v>
      </c>
      <c r="E919" s="472" t="s">
        <v>855</v>
      </c>
      <c r="F919" s="472">
        <v>11.5</v>
      </c>
      <c r="G919" s="472">
        <v>12.0055112893066</v>
      </c>
      <c r="H919" s="473" t="s">
        <v>197</v>
      </c>
      <c r="I919" s="474">
        <v>35700</v>
      </c>
      <c r="J919" s="474">
        <v>35700</v>
      </c>
      <c r="K919" s="474">
        <v>33954.32</v>
      </c>
      <c r="L919" s="384">
        <v>1</v>
      </c>
    </row>
    <row r="920" spans="1:12" s="382" customFormat="1" ht="15" x14ac:dyDescent="0.25">
      <c r="A920" s="383" t="s">
        <v>222</v>
      </c>
      <c r="B920" s="471" t="s">
        <v>189</v>
      </c>
      <c r="C920" s="472">
        <v>95.155500000000004</v>
      </c>
      <c r="D920" s="472">
        <v>9</v>
      </c>
      <c r="E920" s="472" t="s">
        <v>304</v>
      </c>
      <c r="F920" s="472">
        <v>11.25</v>
      </c>
      <c r="G920" s="472">
        <v>11.7335708713531</v>
      </c>
      <c r="H920" s="473" t="s">
        <v>197</v>
      </c>
      <c r="I920" s="474">
        <v>200000</v>
      </c>
      <c r="J920" s="474">
        <v>200000</v>
      </c>
      <c r="K920" s="474">
        <v>190311.04000000001</v>
      </c>
      <c r="L920" s="384">
        <v>1</v>
      </c>
    </row>
    <row r="921" spans="1:12" s="382" customFormat="1" ht="15" x14ac:dyDescent="0.25">
      <c r="A921" s="383" t="s">
        <v>222</v>
      </c>
      <c r="B921" s="471" t="s">
        <v>189</v>
      </c>
      <c r="C921" s="472">
        <v>95.159800000000004</v>
      </c>
      <c r="D921" s="472">
        <v>9</v>
      </c>
      <c r="E921" s="472" t="s">
        <v>831</v>
      </c>
      <c r="F921" s="472">
        <v>11.25</v>
      </c>
      <c r="G921" s="472">
        <v>11.7335708713531</v>
      </c>
      <c r="H921" s="473" t="s">
        <v>197</v>
      </c>
      <c r="I921" s="474">
        <v>90000</v>
      </c>
      <c r="J921" s="474">
        <v>90000</v>
      </c>
      <c r="K921" s="474">
        <v>85643.86</v>
      </c>
      <c r="L921" s="384">
        <v>1</v>
      </c>
    </row>
    <row r="922" spans="1:12" s="382" customFormat="1" ht="15" x14ac:dyDescent="0.25">
      <c r="A922" s="383" t="s">
        <v>222</v>
      </c>
      <c r="B922" s="471" t="s">
        <v>189</v>
      </c>
      <c r="C922" s="472">
        <v>95.581800000000001</v>
      </c>
      <c r="D922" s="472">
        <v>9</v>
      </c>
      <c r="E922" s="472" t="s">
        <v>345</v>
      </c>
      <c r="F922" s="472">
        <v>11.25</v>
      </c>
      <c r="G922" s="472">
        <v>11.7335708713531</v>
      </c>
      <c r="H922" s="473" t="s">
        <v>197</v>
      </c>
      <c r="I922" s="474">
        <v>200000</v>
      </c>
      <c r="J922" s="474">
        <v>200000</v>
      </c>
      <c r="K922" s="474">
        <v>191163.53</v>
      </c>
      <c r="L922" s="384">
        <v>1</v>
      </c>
    </row>
    <row r="923" spans="1:12" s="382" customFormat="1" ht="15" x14ac:dyDescent="0.25">
      <c r="A923" s="383" t="s">
        <v>222</v>
      </c>
      <c r="B923" s="471" t="s">
        <v>189</v>
      </c>
      <c r="C923" s="472">
        <v>95.586200000000005</v>
      </c>
      <c r="D923" s="472">
        <v>9</v>
      </c>
      <c r="E923" s="472" t="s">
        <v>855</v>
      </c>
      <c r="F923" s="472">
        <v>11.25</v>
      </c>
      <c r="G923" s="472">
        <v>11.7335708713531</v>
      </c>
      <c r="H923" s="473" t="s">
        <v>197</v>
      </c>
      <c r="I923" s="474">
        <v>90000</v>
      </c>
      <c r="J923" s="474">
        <v>90000</v>
      </c>
      <c r="K923" s="474">
        <v>86027.61</v>
      </c>
      <c r="L923" s="384">
        <v>1</v>
      </c>
    </row>
    <row r="924" spans="1:12" s="382" customFormat="1" ht="15" x14ac:dyDescent="0.25">
      <c r="A924" s="383" t="s">
        <v>222</v>
      </c>
      <c r="B924" s="471" t="s">
        <v>189</v>
      </c>
      <c r="C924" s="472">
        <v>95.589500000000001</v>
      </c>
      <c r="D924" s="472">
        <v>9</v>
      </c>
      <c r="E924" s="472" t="s">
        <v>482</v>
      </c>
      <c r="F924" s="472">
        <v>11.5</v>
      </c>
      <c r="G924" s="472">
        <v>12.0055112893066</v>
      </c>
      <c r="H924" s="473" t="s">
        <v>197</v>
      </c>
      <c r="I924" s="474">
        <v>71400</v>
      </c>
      <c r="J924" s="474">
        <v>71400</v>
      </c>
      <c r="K924" s="474">
        <v>68250.880000000005</v>
      </c>
      <c r="L924" s="384">
        <v>1</v>
      </c>
    </row>
    <row r="925" spans="1:12" s="382" customFormat="1" ht="15" x14ac:dyDescent="0.25">
      <c r="A925" s="383" t="s">
        <v>222</v>
      </c>
      <c r="B925" s="471" t="s">
        <v>189</v>
      </c>
      <c r="C925" s="472">
        <v>95.5946</v>
      </c>
      <c r="D925" s="472">
        <v>9</v>
      </c>
      <c r="E925" s="472" t="s">
        <v>868</v>
      </c>
      <c r="F925" s="472">
        <v>11.5</v>
      </c>
      <c r="G925" s="472">
        <v>12.0055112893066</v>
      </c>
      <c r="H925" s="473" t="s">
        <v>197</v>
      </c>
      <c r="I925" s="474">
        <v>35700</v>
      </c>
      <c r="J925" s="474">
        <v>35700</v>
      </c>
      <c r="K925" s="474">
        <v>34127.26</v>
      </c>
      <c r="L925" s="384">
        <v>1</v>
      </c>
    </row>
    <row r="926" spans="1:12" s="382" customFormat="1" ht="15" x14ac:dyDescent="0.25">
      <c r="A926" s="383" t="s">
        <v>222</v>
      </c>
      <c r="B926" s="471" t="s">
        <v>189</v>
      </c>
      <c r="C926" s="472">
        <v>96.02</v>
      </c>
      <c r="D926" s="472">
        <v>9</v>
      </c>
      <c r="E926" s="472" t="s">
        <v>482</v>
      </c>
      <c r="F926" s="472">
        <v>11.25</v>
      </c>
      <c r="G926" s="472">
        <v>11.7335708713531</v>
      </c>
      <c r="H926" s="473" t="s">
        <v>197</v>
      </c>
      <c r="I926" s="474">
        <v>200000</v>
      </c>
      <c r="J926" s="474">
        <v>200000</v>
      </c>
      <c r="K926" s="474">
        <v>192040.01</v>
      </c>
      <c r="L926" s="384">
        <v>1</v>
      </c>
    </row>
    <row r="927" spans="1:12" s="382" customFormat="1" ht="15" x14ac:dyDescent="0.25">
      <c r="A927" s="383" t="s">
        <v>222</v>
      </c>
      <c r="B927" s="471" t="s">
        <v>189</v>
      </c>
      <c r="C927" s="472">
        <v>96.024600000000007</v>
      </c>
      <c r="D927" s="472">
        <v>9</v>
      </c>
      <c r="E927" s="472" t="s">
        <v>868</v>
      </c>
      <c r="F927" s="472">
        <v>11.25</v>
      </c>
      <c r="G927" s="472">
        <v>11.7335708713531</v>
      </c>
      <c r="H927" s="473" t="s">
        <v>197</v>
      </c>
      <c r="I927" s="474">
        <v>90000</v>
      </c>
      <c r="J927" s="474">
        <v>90000</v>
      </c>
      <c r="K927" s="474">
        <v>86422.14</v>
      </c>
      <c r="L927" s="384">
        <v>1</v>
      </c>
    </row>
    <row r="928" spans="1:12" s="382" customFormat="1" ht="15" x14ac:dyDescent="0.25">
      <c r="A928" s="383" t="s">
        <v>222</v>
      </c>
      <c r="B928" s="471" t="s">
        <v>189</v>
      </c>
      <c r="C928" s="472">
        <v>96.087699999999998</v>
      </c>
      <c r="D928" s="472">
        <v>9</v>
      </c>
      <c r="E928" s="472" t="s">
        <v>793</v>
      </c>
      <c r="F928" s="472">
        <v>11.5</v>
      </c>
      <c r="G928" s="472">
        <v>12.0055112893066</v>
      </c>
      <c r="H928" s="473" t="s">
        <v>197</v>
      </c>
      <c r="I928" s="474">
        <v>71400</v>
      </c>
      <c r="J928" s="474">
        <v>71400</v>
      </c>
      <c r="K928" s="474">
        <v>68606.59</v>
      </c>
      <c r="L928" s="384">
        <v>1</v>
      </c>
    </row>
    <row r="929" spans="1:12" s="382" customFormat="1" ht="15" x14ac:dyDescent="0.25">
      <c r="A929" s="383" t="s">
        <v>222</v>
      </c>
      <c r="B929" s="471" t="s">
        <v>189</v>
      </c>
      <c r="C929" s="472">
        <v>96.0929</v>
      </c>
      <c r="D929" s="472">
        <v>9</v>
      </c>
      <c r="E929" s="472" t="s">
        <v>288</v>
      </c>
      <c r="F929" s="472">
        <v>11.5</v>
      </c>
      <c r="G929" s="472">
        <v>12.0055112893066</v>
      </c>
      <c r="H929" s="473" t="s">
        <v>197</v>
      </c>
      <c r="I929" s="474">
        <v>35700</v>
      </c>
      <c r="J929" s="474">
        <v>35700</v>
      </c>
      <c r="K929" s="474">
        <v>34305.18</v>
      </c>
      <c r="L929" s="384">
        <v>1</v>
      </c>
    </row>
    <row r="930" spans="1:12" s="382" customFormat="1" ht="15" x14ac:dyDescent="0.25">
      <c r="A930" s="383" t="s">
        <v>222</v>
      </c>
      <c r="B930" s="471" t="s">
        <v>189</v>
      </c>
      <c r="C930" s="472">
        <v>96.470600000000005</v>
      </c>
      <c r="D930" s="472">
        <v>9</v>
      </c>
      <c r="E930" s="472" t="s">
        <v>793</v>
      </c>
      <c r="F930" s="472">
        <v>11.25</v>
      </c>
      <c r="G930" s="472">
        <v>11.7335708713531</v>
      </c>
      <c r="H930" s="473" t="s">
        <v>197</v>
      </c>
      <c r="I930" s="474">
        <v>200000</v>
      </c>
      <c r="J930" s="474">
        <v>200000</v>
      </c>
      <c r="K930" s="474">
        <v>192941.13</v>
      </c>
      <c r="L930" s="384">
        <v>1</v>
      </c>
    </row>
    <row r="931" spans="1:12" s="382" customFormat="1" ht="15" x14ac:dyDescent="0.25">
      <c r="A931" s="383" t="s">
        <v>222</v>
      </c>
      <c r="B931" s="471" t="s">
        <v>189</v>
      </c>
      <c r="C931" s="472">
        <v>96.475300000000004</v>
      </c>
      <c r="D931" s="472">
        <v>9</v>
      </c>
      <c r="E931" s="472" t="s">
        <v>288</v>
      </c>
      <c r="F931" s="472">
        <v>11.25</v>
      </c>
      <c r="G931" s="472">
        <v>11.7335708713531</v>
      </c>
      <c r="H931" s="473" t="s">
        <v>197</v>
      </c>
      <c r="I931" s="474">
        <v>90000</v>
      </c>
      <c r="J931" s="474">
        <v>90000</v>
      </c>
      <c r="K931" s="474">
        <v>86827.77</v>
      </c>
      <c r="L931" s="384">
        <v>1</v>
      </c>
    </row>
    <row r="932" spans="1:12" s="382" customFormat="1" ht="15" x14ac:dyDescent="0.25">
      <c r="A932" s="383" t="s">
        <v>222</v>
      </c>
      <c r="B932" s="471" t="s">
        <v>189</v>
      </c>
      <c r="C932" s="472">
        <v>96.600200000000001</v>
      </c>
      <c r="D932" s="472">
        <v>9</v>
      </c>
      <c r="E932" s="472" t="s">
        <v>483</v>
      </c>
      <c r="F932" s="472">
        <v>11.5</v>
      </c>
      <c r="G932" s="472">
        <v>12.0055112893066</v>
      </c>
      <c r="H932" s="473" t="s">
        <v>197</v>
      </c>
      <c r="I932" s="474">
        <v>71400</v>
      </c>
      <c r="J932" s="474">
        <v>71400</v>
      </c>
      <c r="K932" s="474">
        <v>68972.53</v>
      </c>
      <c r="L932" s="384">
        <v>1</v>
      </c>
    </row>
    <row r="933" spans="1:12" s="382" customFormat="1" ht="15" x14ac:dyDescent="0.25">
      <c r="A933" s="383" t="s">
        <v>222</v>
      </c>
      <c r="B933" s="471" t="s">
        <v>189</v>
      </c>
      <c r="C933" s="472">
        <v>96.605599999999995</v>
      </c>
      <c r="D933" s="472">
        <v>9</v>
      </c>
      <c r="E933" s="472" t="s">
        <v>458</v>
      </c>
      <c r="F933" s="472">
        <v>11.5</v>
      </c>
      <c r="G933" s="472">
        <v>12.0055112893066</v>
      </c>
      <c r="H933" s="473" t="s">
        <v>197</v>
      </c>
      <c r="I933" s="474">
        <v>35700</v>
      </c>
      <c r="J933" s="474">
        <v>35700</v>
      </c>
      <c r="K933" s="474">
        <v>34488.199999999997</v>
      </c>
      <c r="L933" s="384">
        <v>1</v>
      </c>
    </row>
    <row r="934" spans="1:12" s="382" customFormat="1" ht="15" x14ac:dyDescent="0.25">
      <c r="A934" s="383" t="s">
        <v>222</v>
      </c>
      <c r="B934" s="471" t="s">
        <v>189</v>
      </c>
      <c r="C934" s="472">
        <v>96.933800000000005</v>
      </c>
      <c r="D934" s="472">
        <v>9</v>
      </c>
      <c r="E934" s="472" t="s">
        <v>483</v>
      </c>
      <c r="F934" s="472">
        <v>11.25</v>
      </c>
      <c r="G934" s="472">
        <v>11.7335708713531</v>
      </c>
      <c r="H934" s="473" t="s">
        <v>197</v>
      </c>
      <c r="I934" s="474">
        <v>200000</v>
      </c>
      <c r="J934" s="474">
        <v>200000</v>
      </c>
      <c r="K934" s="474">
        <v>193867.6</v>
      </c>
      <c r="L934" s="384">
        <v>1</v>
      </c>
    </row>
    <row r="935" spans="1:12" s="382" customFormat="1" ht="15" x14ac:dyDescent="0.25">
      <c r="A935" s="383" t="s">
        <v>222</v>
      </c>
      <c r="B935" s="471" t="s">
        <v>189</v>
      </c>
      <c r="C935" s="472">
        <v>96.938699999999997</v>
      </c>
      <c r="D935" s="472">
        <v>9</v>
      </c>
      <c r="E935" s="472" t="s">
        <v>458</v>
      </c>
      <c r="F935" s="472">
        <v>11.25</v>
      </c>
      <c r="G935" s="472">
        <v>11.7335708713531</v>
      </c>
      <c r="H935" s="473" t="s">
        <v>197</v>
      </c>
      <c r="I935" s="474">
        <v>90000</v>
      </c>
      <c r="J935" s="474">
        <v>90000</v>
      </c>
      <c r="K935" s="474">
        <v>87244.81</v>
      </c>
      <c r="L935" s="384">
        <v>1</v>
      </c>
    </row>
    <row r="936" spans="1:12" s="382" customFormat="1" ht="15" x14ac:dyDescent="0.25">
      <c r="A936" s="383" t="s">
        <v>222</v>
      </c>
      <c r="B936" s="471" t="s">
        <v>189</v>
      </c>
      <c r="C936" s="472">
        <v>97.127399999999994</v>
      </c>
      <c r="D936" s="472">
        <v>9</v>
      </c>
      <c r="E936" s="472" t="s">
        <v>484</v>
      </c>
      <c r="F936" s="472">
        <v>11.5</v>
      </c>
      <c r="G936" s="472">
        <v>12.0055112893066</v>
      </c>
      <c r="H936" s="473" t="s">
        <v>197</v>
      </c>
      <c r="I936" s="474">
        <v>71400</v>
      </c>
      <c r="J936" s="474">
        <v>71400</v>
      </c>
      <c r="K936" s="474">
        <v>69348.990000000005</v>
      </c>
      <c r="L936" s="384">
        <v>1</v>
      </c>
    </row>
    <row r="937" spans="1:12" s="382" customFormat="1" ht="15" x14ac:dyDescent="0.25">
      <c r="A937" s="383" t="s">
        <v>222</v>
      </c>
      <c r="B937" s="471" t="s">
        <v>189</v>
      </c>
      <c r="C937" s="472">
        <v>97.132999999999996</v>
      </c>
      <c r="D937" s="472">
        <v>9</v>
      </c>
      <c r="E937" s="472" t="s">
        <v>876</v>
      </c>
      <c r="F937" s="472">
        <v>11.5</v>
      </c>
      <c r="G937" s="472">
        <v>12.0055112893066</v>
      </c>
      <c r="H937" s="473" t="s">
        <v>197</v>
      </c>
      <c r="I937" s="474">
        <v>35700</v>
      </c>
      <c r="J937" s="474">
        <v>35700</v>
      </c>
      <c r="K937" s="474">
        <v>34676.49</v>
      </c>
      <c r="L937" s="384">
        <v>1</v>
      </c>
    </row>
    <row r="938" spans="1:12" s="382" customFormat="1" ht="15" x14ac:dyDescent="0.25">
      <c r="A938" s="383" t="s">
        <v>222</v>
      </c>
      <c r="B938" s="471" t="s">
        <v>189</v>
      </c>
      <c r="C938" s="472">
        <v>97.4101</v>
      </c>
      <c r="D938" s="472">
        <v>9</v>
      </c>
      <c r="E938" s="472" t="s">
        <v>484</v>
      </c>
      <c r="F938" s="472">
        <v>11.25</v>
      </c>
      <c r="G938" s="472">
        <v>11.7335708713531</v>
      </c>
      <c r="H938" s="473" t="s">
        <v>197</v>
      </c>
      <c r="I938" s="474">
        <v>200000</v>
      </c>
      <c r="J938" s="474">
        <v>200000</v>
      </c>
      <c r="K938" s="474">
        <v>194820.13</v>
      </c>
      <c r="L938" s="384">
        <v>1</v>
      </c>
    </row>
    <row r="939" spans="1:12" s="382" customFormat="1" ht="15" x14ac:dyDescent="0.25">
      <c r="A939" s="383" t="s">
        <v>222</v>
      </c>
      <c r="B939" s="471" t="s">
        <v>189</v>
      </c>
      <c r="C939" s="472">
        <v>97.415099999999995</v>
      </c>
      <c r="D939" s="472">
        <v>9</v>
      </c>
      <c r="E939" s="472" t="s">
        <v>876</v>
      </c>
      <c r="F939" s="472">
        <v>11.25</v>
      </c>
      <c r="G939" s="472">
        <v>11.7335708713531</v>
      </c>
      <c r="H939" s="473" t="s">
        <v>197</v>
      </c>
      <c r="I939" s="474">
        <v>90000</v>
      </c>
      <c r="J939" s="474">
        <v>90000</v>
      </c>
      <c r="K939" s="474">
        <v>87673.58</v>
      </c>
      <c r="L939" s="384">
        <v>1</v>
      </c>
    </row>
    <row r="940" spans="1:12" s="382" customFormat="1" ht="15" x14ac:dyDescent="0.25">
      <c r="A940" s="383" t="s">
        <v>222</v>
      </c>
      <c r="B940" s="471" t="s">
        <v>189</v>
      </c>
      <c r="C940" s="472">
        <v>97.669899999999998</v>
      </c>
      <c r="D940" s="472">
        <v>9</v>
      </c>
      <c r="E940" s="472" t="s">
        <v>257</v>
      </c>
      <c r="F940" s="472">
        <v>11.5</v>
      </c>
      <c r="G940" s="472">
        <v>12.0055112893066</v>
      </c>
      <c r="H940" s="473" t="s">
        <v>197</v>
      </c>
      <c r="I940" s="474">
        <v>71400</v>
      </c>
      <c r="J940" s="474">
        <v>71400</v>
      </c>
      <c r="K940" s="474">
        <v>69736.27</v>
      </c>
      <c r="L940" s="384">
        <v>1</v>
      </c>
    </row>
    <row r="941" spans="1:12" s="382" customFormat="1" ht="15" x14ac:dyDescent="0.25">
      <c r="A941" s="383" t="s">
        <v>222</v>
      </c>
      <c r="B941" s="471" t="s">
        <v>189</v>
      </c>
      <c r="C941" s="472">
        <v>97.675600000000003</v>
      </c>
      <c r="D941" s="472">
        <v>9</v>
      </c>
      <c r="E941" s="472" t="s">
        <v>269</v>
      </c>
      <c r="F941" s="472">
        <v>11.5</v>
      </c>
      <c r="G941" s="472">
        <v>12.0055112893066</v>
      </c>
      <c r="H941" s="473" t="s">
        <v>197</v>
      </c>
      <c r="I941" s="474">
        <v>35700</v>
      </c>
      <c r="J941" s="474">
        <v>35700</v>
      </c>
      <c r="K941" s="474">
        <v>34870.199999999997</v>
      </c>
      <c r="L941" s="384">
        <v>1</v>
      </c>
    </row>
    <row r="942" spans="1:12" s="382" customFormat="1" ht="15" x14ac:dyDescent="0.25">
      <c r="A942" s="383" t="s">
        <v>222</v>
      </c>
      <c r="B942" s="471" t="s">
        <v>189</v>
      </c>
      <c r="C942" s="472">
        <v>97.899699999999996</v>
      </c>
      <c r="D942" s="472">
        <v>9</v>
      </c>
      <c r="E942" s="472" t="s">
        <v>257</v>
      </c>
      <c r="F942" s="472">
        <v>11.25</v>
      </c>
      <c r="G942" s="472">
        <v>11.7335708713531</v>
      </c>
      <c r="H942" s="473" t="s">
        <v>197</v>
      </c>
      <c r="I942" s="474">
        <v>200000</v>
      </c>
      <c r="J942" s="474">
        <v>200000</v>
      </c>
      <c r="K942" s="474">
        <v>195799.45</v>
      </c>
      <c r="L942" s="384">
        <v>1</v>
      </c>
    </row>
    <row r="943" spans="1:12" s="382" customFormat="1" ht="15" x14ac:dyDescent="0.25">
      <c r="A943" s="383" t="s">
        <v>222</v>
      </c>
      <c r="B943" s="471" t="s">
        <v>189</v>
      </c>
      <c r="C943" s="472">
        <v>97.904899999999998</v>
      </c>
      <c r="D943" s="472">
        <v>9</v>
      </c>
      <c r="E943" s="472" t="s">
        <v>269</v>
      </c>
      <c r="F943" s="472">
        <v>11.25</v>
      </c>
      <c r="G943" s="472">
        <v>11.7335708713531</v>
      </c>
      <c r="H943" s="473" t="s">
        <v>197</v>
      </c>
      <c r="I943" s="474">
        <v>90000</v>
      </c>
      <c r="J943" s="474">
        <v>90000</v>
      </c>
      <c r="K943" s="474">
        <v>88114.41</v>
      </c>
      <c r="L943" s="384">
        <v>1</v>
      </c>
    </row>
    <row r="944" spans="1:12" s="382" customFormat="1" ht="15" x14ac:dyDescent="0.25">
      <c r="A944" s="383" t="s">
        <v>222</v>
      </c>
      <c r="B944" s="471" t="s">
        <v>189</v>
      </c>
      <c r="C944" s="472">
        <v>98.227900000000005</v>
      </c>
      <c r="D944" s="472">
        <v>9</v>
      </c>
      <c r="E944" s="472" t="s">
        <v>285</v>
      </c>
      <c r="F944" s="472">
        <v>11.5</v>
      </c>
      <c r="G944" s="472">
        <v>12.0055112893066</v>
      </c>
      <c r="H944" s="473" t="s">
        <v>197</v>
      </c>
      <c r="I944" s="474">
        <v>71400</v>
      </c>
      <c r="J944" s="474">
        <v>71400</v>
      </c>
      <c r="K944" s="474">
        <v>70134.69</v>
      </c>
      <c r="L944" s="384">
        <v>1</v>
      </c>
    </row>
    <row r="945" spans="1:12" s="382" customFormat="1" ht="15" x14ac:dyDescent="0.25">
      <c r="A945" s="383" t="s">
        <v>222</v>
      </c>
      <c r="B945" s="471" t="s">
        <v>189</v>
      </c>
      <c r="C945" s="472">
        <v>98.233800000000002</v>
      </c>
      <c r="D945" s="472">
        <v>9</v>
      </c>
      <c r="E945" s="472" t="s">
        <v>194</v>
      </c>
      <c r="F945" s="472">
        <v>11.5</v>
      </c>
      <c r="G945" s="472">
        <v>12.0055112893066</v>
      </c>
      <c r="H945" s="473" t="s">
        <v>197</v>
      </c>
      <c r="I945" s="474">
        <v>35700</v>
      </c>
      <c r="J945" s="474">
        <v>35700</v>
      </c>
      <c r="K945" s="474">
        <v>35069.47</v>
      </c>
      <c r="L945" s="384">
        <v>1</v>
      </c>
    </row>
    <row r="946" spans="1:12" s="382" customFormat="1" ht="15" x14ac:dyDescent="0.25">
      <c r="A946" s="383" t="s">
        <v>222</v>
      </c>
      <c r="B946" s="471" t="s">
        <v>189</v>
      </c>
      <c r="C946" s="472">
        <v>98.403199999999998</v>
      </c>
      <c r="D946" s="472">
        <v>9</v>
      </c>
      <c r="E946" s="472" t="s">
        <v>285</v>
      </c>
      <c r="F946" s="472">
        <v>11.25</v>
      </c>
      <c r="G946" s="472">
        <v>11.7335708713531</v>
      </c>
      <c r="H946" s="473" t="s">
        <v>197</v>
      </c>
      <c r="I946" s="474">
        <v>200000</v>
      </c>
      <c r="J946" s="474">
        <v>200000</v>
      </c>
      <c r="K946" s="474">
        <v>196806.31</v>
      </c>
      <c r="L946" s="384">
        <v>1</v>
      </c>
    </row>
    <row r="947" spans="1:12" s="382" customFormat="1" ht="15" x14ac:dyDescent="0.25">
      <c r="A947" s="383" t="s">
        <v>222</v>
      </c>
      <c r="B947" s="471" t="s">
        <v>189</v>
      </c>
      <c r="C947" s="472">
        <v>98.408500000000004</v>
      </c>
      <c r="D947" s="472">
        <v>9</v>
      </c>
      <c r="E947" s="472" t="s">
        <v>194</v>
      </c>
      <c r="F947" s="472">
        <v>11.25</v>
      </c>
      <c r="G947" s="472">
        <v>11.7335708713531</v>
      </c>
      <c r="H947" s="473" t="s">
        <v>197</v>
      </c>
      <c r="I947" s="474">
        <v>90000</v>
      </c>
      <c r="J947" s="474">
        <v>90000</v>
      </c>
      <c r="K947" s="474">
        <v>88567.64</v>
      </c>
      <c r="L947" s="384">
        <v>1</v>
      </c>
    </row>
    <row r="948" spans="1:12" s="382" customFormat="1" ht="15" x14ac:dyDescent="0.25">
      <c r="A948" s="383" t="s">
        <v>222</v>
      </c>
      <c r="B948" s="471" t="s">
        <v>189</v>
      </c>
      <c r="C948" s="472">
        <v>98.801900000000003</v>
      </c>
      <c r="D948" s="472">
        <v>9</v>
      </c>
      <c r="E948" s="472" t="s">
        <v>352</v>
      </c>
      <c r="F948" s="472">
        <v>11.5</v>
      </c>
      <c r="G948" s="472">
        <v>12.0055112893066</v>
      </c>
      <c r="H948" s="473" t="s">
        <v>197</v>
      </c>
      <c r="I948" s="474">
        <v>71400</v>
      </c>
      <c r="J948" s="474">
        <v>71400</v>
      </c>
      <c r="K948" s="474">
        <v>70544.56</v>
      </c>
      <c r="L948" s="384">
        <v>1</v>
      </c>
    </row>
    <row r="949" spans="1:12" s="382" customFormat="1" ht="15" x14ac:dyDescent="0.25">
      <c r="A949" s="383" t="s">
        <v>222</v>
      </c>
      <c r="B949" s="471" t="s">
        <v>189</v>
      </c>
      <c r="C949" s="472">
        <v>98.808000000000007</v>
      </c>
      <c r="D949" s="472">
        <v>9</v>
      </c>
      <c r="E949" s="472" t="s">
        <v>275</v>
      </c>
      <c r="F949" s="472">
        <v>11.5</v>
      </c>
      <c r="G949" s="472">
        <v>12.0055112893066</v>
      </c>
      <c r="H949" s="473" t="s">
        <v>197</v>
      </c>
      <c r="I949" s="474">
        <v>35700</v>
      </c>
      <c r="J949" s="474">
        <v>35700</v>
      </c>
      <c r="K949" s="474">
        <v>35274.47</v>
      </c>
      <c r="L949" s="384">
        <v>1</v>
      </c>
    </row>
    <row r="950" spans="1:12" s="382" customFormat="1" ht="15" x14ac:dyDescent="0.25">
      <c r="A950" s="383" t="s">
        <v>222</v>
      </c>
      <c r="B950" s="471" t="s">
        <v>189</v>
      </c>
      <c r="C950" s="472">
        <v>98.920699999999997</v>
      </c>
      <c r="D950" s="472">
        <v>9</v>
      </c>
      <c r="E950" s="472" t="s">
        <v>352</v>
      </c>
      <c r="F950" s="472">
        <v>11.25</v>
      </c>
      <c r="G950" s="472">
        <v>11.7335708713531</v>
      </c>
      <c r="H950" s="473" t="s">
        <v>197</v>
      </c>
      <c r="I950" s="474">
        <v>200000</v>
      </c>
      <c r="J950" s="474">
        <v>200000</v>
      </c>
      <c r="K950" s="474">
        <v>197841.48</v>
      </c>
      <c r="L950" s="384">
        <v>1</v>
      </c>
    </row>
    <row r="951" spans="1:12" s="382" customFormat="1" ht="15" x14ac:dyDescent="0.25">
      <c r="A951" s="383" t="s">
        <v>222</v>
      </c>
      <c r="B951" s="471" t="s">
        <v>189</v>
      </c>
      <c r="C951" s="472">
        <v>98.926199999999994</v>
      </c>
      <c r="D951" s="472">
        <v>9</v>
      </c>
      <c r="E951" s="472" t="s">
        <v>275</v>
      </c>
      <c r="F951" s="472">
        <v>11.25</v>
      </c>
      <c r="G951" s="472">
        <v>11.7335708713531</v>
      </c>
      <c r="H951" s="473" t="s">
        <v>197</v>
      </c>
      <c r="I951" s="474">
        <v>90000</v>
      </c>
      <c r="J951" s="474">
        <v>90000</v>
      </c>
      <c r="K951" s="474">
        <v>89033.61</v>
      </c>
      <c r="L951" s="384">
        <v>1</v>
      </c>
    </row>
    <row r="952" spans="1:12" s="382" customFormat="1" ht="15" x14ac:dyDescent="0.25">
      <c r="A952" s="383" t="s">
        <v>222</v>
      </c>
      <c r="B952" s="471" t="s">
        <v>189</v>
      </c>
      <c r="C952" s="472">
        <v>99.392499999999998</v>
      </c>
      <c r="D952" s="472">
        <v>9</v>
      </c>
      <c r="E952" s="472" t="s">
        <v>469</v>
      </c>
      <c r="F952" s="472">
        <v>11.5</v>
      </c>
      <c r="G952" s="472">
        <v>12.0055112893066</v>
      </c>
      <c r="H952" s="473" t="s">
        <v>197</v>
      </c>
      <c r="I952" s="474">
        <v>71400</v>
      </c>
      <c r="J952" s="474">
        <v>71400</v>
      </c>
      <c r="K952" s="474">
        <v>70966.22</v>
      </c>
      <c r="L952" s="384">
        <v>1</v>
      </c>
    </row>
    <row r="953" spans="1:12" s="382" customFormat="1" ht="15" x14ac:dyDescent="0.25">
      <c r="A953" s="383" t="s">
        <v>222</v>
      </c>
      <c r="B953" s="471" t="s">
        <v>189</v>
      </c>
      <c r="C953" s="472">
        <v>99.398799999999994</v>
      </c>
      <c r="D953" s="472">
        <v>9</v>
      </c>
      <c r="E953" s="472" t="s">
        <v>201</v>
      </c>
      <c r="F953" s="472">
        <v>11.5</v>
      </c>
      <c r="G953" s="472">
        <v>12.0055112893066</v>
      </c>
      <c r="H953" s="473" t="s">
        <v>197</v>
      </c>
      <c r="I953" s="474">
        <v>35700</v>
      </c>
      <c r="J953" s="474">
        <v>35700</v>
      </c>
      <c r="K953" s="474">
        <v>35485.360000000001</v>
      </c>
      <c r="L953" s="384">
        <v>1</v>
      </c>
    </row>
    <row r="954" spans="1:12" s="382" customFormat="1" ht="15" x14ac:dyDescent="0.25">
      <c r="A954" s="383" t="s">
        <v>222</v>
      </c>
      <c r="B954" s="471" t="s">
        <v>189</v>
      </c>
      <c r="C954" s="472">
        <v>99.4529</v>
      </c>
      <c r="D954" s="472">
        <v>9</v>
      </c>
      <c r="E954" s="472" t="s">
        <v>469</v>
      </c>
      <c r="F954" s="472">
        <v>11.25</v>
      </c>
      <c r="G954" s="472">
        <v>11.7335708713531</v>
      </c>
      <c r="H954" s="473" t="s">
        <v>197</v>
      </c>
      <c r="I954" s="474">
        <v>200000</v>
      </c>
      <c r="J954" s="474">
        <v>200000</v>
      </c>
      <c r="K954" s="474">
        <v>198905.78</v>
      </c>
      <c r="L954" s="384">
        <v>1</v>
      </c>
    </row>
    <row r="955" spans="1:12" s="382" customFormat="1" ht="15" x14ac:dyDescent="0.25">
      <c r="A955" s="383" t="s">
        <v>222</v>
      </c>
      <c r="B955" s="471" t="s">
        <v>189</v>
      </c>
      <c r="C955" s="472">
        <v>99.458500000000001</v>
      </c>
      <c r="D955" s="472">
        <v>9</v>
      </c>
      <c r="E955" s="472" t="s">
        <v>201</v>
      </c>
      <c r="F955" s="472">
        <v>11.25</v>
      </c>
      <c r="G955" s="472">
        <v>11.7335708713531</v>
      </c>
      <c r="H955" s="473" t="s">
        <v>197</v>
      </c>
      <c r="I955" s="474">
        <v>90000</v>
      </c>
      <c r="J955" s="474">
        <v>90000</v>
      </c>
      <c r="K955" s="474">
        <v>89512.69</v>
      </c>
      <c r="L955" s="384">
        <v>1</v>
      </c>
    </row>
    <row r="956" spans="1:12" s="382" customFormat="1" ht="15" x14ac:dyDescent="0.25">
      <c r="A956" s="383" t="s">
        <v>222</v>
      </c>
      <c r="B956" s="471" t="s">
        <v>189</v>
      </c>
      <c r="C956" s="472">
        <v>99.98</v>
      </c>
      <c r="D956" s="472">
        <v>9</v>
      </c>
      <c r="E956" s="472" t="s">
        <v>280</v>
      </c>
      <c r="F956" s="472">
        <v>9.0054748957991997</v>
      </c>
      <c r="G956" s="472">
        <v>9.3141848250528003</v>
      </c>
      <c r="H956" s="473" t="s">
        <v>197</v>
      </c>
      <c r="I956" s="474">
        <v>100000</v>
      </c>
      <c r="J956" s="474">
        <v>100000</v>
      </c>
      <c r="K956" s="474">
        <v>99980</v>
      </c>
      <c r="L956" s="384">
        <v>1</v>
      </c>
    </row>
    <row r="957" spans="1:12" s="382" customFormat="1" ht="15" x14ac:dyDescent="0.25">
      <c r="A957" s="383" t="s">
        <v>222</v>
      </c>
      <c r="B957" s="471" t="s">
        <v>189</v>
      </c>
      <c r="C957" s="472">
        <v>99.98</v>
      </c>
      <c r="D957" s="472">
        <v>9</v>
      </c>
      <c r="E957" s="472" t="s">
        <v>897</v>
      </c>
      <c r="F957" s="472">
        <v>9.0050920035084996</v>
      </c>
      <c r="G957" s="472">
        <v>9.3137754857903001</v>
      </c>
      <c r="H957" s="473" t="s">
        <v>197</v>
      </c>
      <c r="I957" s="474">
        <v>100000</v>
      </c>
      <c r="J957" s="474">
        <v>100000</v>
      </c>
      <c r="K957" s="474">
        <v>99980</v>
      </c>
      <c r="L957" s="384">
        <v>1</v>
      </c>
    </row>
    <row r="958" spans="1:12" s="382" customFormat="1" ht="15" x14ac:dyDescent="0.25">
      <c r="A958" s="383" t="s">
        <v>222</v>
      </c>
      <c r="B958" s="471" t="s">
        <v>189</v>
      </c>
      <c r="C958" s="472">
        <v>99.98</v>
      </c>
      <c r="D958" s="472">
        <v>9</v>
      </c>
      <c r="E958" s="472" t="s">
        <v>424</v>
      </c>
      <c r="F958" s="472">
        <v>9.0047638457392001</v>
      </c>
      <c r="G958" s="472">
        <v>9.3134246625635004</v>
      </c>
      <c r="H958" s="473" t="s">
        <v>197</v>
      </c>
      <c r="I958" s="474">
        <v>55000</v>
      </c>
      <c r="J958" s="474">
        <v>55000</v>
      </c>
      <c r="K958" s="474">
        <v>54989</v>
      </c>
      <c r="L958" s="384">
        <v>1</v>
      </c>
    </row>
    <row r="959" spans="1:12" s="382" customFormat="1" ht="15" x14ac:dyDescent="0.25">
      <c r="A959" s="383" t="s">
        <v>222</v>
      </c>
      <c r="B959" s="471" t="s">
        <v>189</v>
      </c>
      <c r="C959" s="472">
        <v>99.98</v>
      </c>
      <c r="D959" s="472">
        <v>9</v>
      </c>
      <c r="E959" s="472" t="s">
        <v>513</v>
      </c>
      <c r="F959" s="472">
        <v>9.0047660219833006</v>
      </c>
      <c r="G959" s="472">
        <v>9.3134269891152996</v>
      </c>
      <c r="H959" s="473" t="s">
        <v>197</v>
      </c>
      <c r="I959" s="474">
        <v>100000</v>
      </c>
      <c r="J959" s="474">
        <v>100000</v>
      </c>
      <c r="K959" s="474">
        <v>99980</v>
      </c>
      <c r="L959" s="384">
        <v>1</v>
      </c>
    </row>
    <row r="960" spans="1:12" s="382" customFormat="1" ht="15" x14ac:dyDescent="0.25">
      <c r="A960" s="383" t="s">
        <v>222</v>
      </c>
      <c r="B960" s="471" t="s">
        <v>189</v>
      </c>
      <c r="C960" s="472">
        <v>99.98</v>
      </c>
      <c r="D960" s="472">
        <v>9</v>
      </c>
      <c r="E960" s="472" t="s">
        <v>421</v>
      </c>
      <c r="F960" s="472">
        <v>9.0042384514049996</v>
      </c>
      <c r="G960" s="472">
        <v>9.3128629816406008</v>
      </c>
      <c r="H960" s="473" t="s">
        <v>197</v>
      </c>
      <c r="I960" s="474">
        <v>55000</v>
      </c>
      <c r="J960" s="474">
        <v>55000</v>
      </c>
      <c r="K960" s="474">
        <v>54989</v>
      </c>
      <c r="L960" s="384">
        <v>1</v>
      </c>
    </row>
    <row r="961" spans="1:12" s="382" customFormat="1" ht="15" x14ac:dyDescent="0.25">
      <c r="A961" s="383" t="s">
        <v>222</v>
      </c>
      <c r="B961" s="471" t="s">
        <v>189</v>
      </c>
      <c r="C961" s="472">
        <v>99.98</v>
      </c>
      <c r="D961" s="472">
        <v>9</v>
      </c>
      <c r="E961" s="472" t="s">
        <v>413</v>
      </c>
      <c r="F961" s="472">
        <v>9.0040262896735008</v>
      </c>
      <c r="G961" s="472">
        <v>9.3126361674801004</v>
      </c>
      <c r="H961" s="473" t="s">
        <v>197</v>
      </c>
      <c r="I961" s="474">
        <v>55000</v>
      </c>
      <c r="J961" s="474">
        <v>55000</v>
      </c>
      <c r="K961" s="474">
        <v>54989</v>
      </c>
      <c r="L961" s="384">
        <v>1</v>
      </c>
    </row>
    <row r="962" spans="1:12" s="382" customFormat="1" ht="15" x14ac:dyDescent="0.25">
      <c r="A962" s="383" t="s">
        <v>222</v>
      </c>
      <c r="B962" s="471" t="s">
        <v>189</v>
      </c>
      <c r="C962" s="472">
        <v>99.98</v>
      </c>
      <c r="D962" s="472">
        <v>9</v>
      </c>
      <c r="E962" s="472" t="s">
        <v>898</v>
      </c>
      <c r="F962" s="472">
        <v>9.0038340119709002</v>
      </c>
      <c r="G962" s="472">
        <v>9.3124306108951007</v>
      </c>
      <c r="H962" s="473" t="s">
        <v>197</v>
      </c>
      <c r="I962" s="474">
        <v>55000</v>
      </c>
      <c r="J962" s="474">
        <v>55000</v>
      </c>
      <c r="K962" s="474">
        <v>54989</v>
      </c>
      <c r="L962" s="384">
        <v>1</v>
      </c>
    </row>
    <row r="963" spans="1:12" s="382" customFormat="1" ht="15" x14ac:dyDescent="0.25">
      <c r="A963" s="383" t="s">
        <v>222</v>
      </c>
      <c r="B963" s="471" t="s">
        <v>189</v>
      </c>
      <c r="C963" s="472">
        <v>99.98</v>
      </c>
      <c r="D963" s="472">
        <v>9</v>
      </c>
      <c r="E963" s="472" t="s">
        <v>609</v>
      </c>
      <c r="F963" s="472">
        <v>9.0059309039799995</v>
      </c>
      <c r="G963" s="472">
        <v>9.3146723319346005</v>
      </c>
      <c r="H963" s="473" t="s">
        <v>197</v>
      </c>
      <c r="I963" s="474">
        <v>100000</v>
      </c>
      <c r="J963" s="474">
        <v>100000</v>
      </c>
      <c r="K963" s="474">
        <v>99980</v>
      </c>
      <c r="L963" s="384">
        <v>1</v>
      </c>
    </row>
    <row r="964" spans="1:12" s="382" customFormat="1" ht="15" x14ac:dyDescent="0.25">
      <c r="A964" s="383" t="s">
        <v>222</v>
      </c>
      <c r="B964" s="471" t="s">
        <v>189</v>
      </c>
      <c r="C964" s="472">
        <v>100.21120000000001</v>
      </c>
      <c r="D964" s="472">
        <v>9</v>
      </c>
      <c r="E964" s="472" t="s">
        <v>761</v>
      </c>
      <c r="F964" s="472">
        <v>6</v>
      </c>
      <c r="G964" s="472">
        <v>6.1363550624999004</v>
      </c>
      <c r="H964" s="473" t="s">
        <v>197</v>
      </c>
      <c r="I964" s="474">
        <v>150000</v>
      </c>
      <c r="J964" s="474">
        <v>150000</v>
      </c>
      <c r="K964" s="474">
        <v>150316.73000000001</v>
      </c>
      <c r="L964" s="384">
        <v>1</v>
      </c>
    </row>
    <row r="965" spans="1:12" s="382" customFormat="1" ht="15" x14ac:dyDescent="0.25">
      <c r="A965" s="383" t="s">
        <v>347</v>
      </c>
      <c r="B965" s="471" t="s">
        <v>189</v>
      </c>
      <c r="C965" s="472">
        <v>93.630499999999998</v>
      </c>
      <c r="D965" s="472">
        <v>8.5</v>
      </c>
      <c r="E965" s="472" t="s">
        <v>899</v>
      </c>
      <c r="F965" s="472">
        <v>13.5</v>
      </c>
      <c r="G965" s="472">
        <v>14.1989445900878</v>
      </c>
      <c r="H965" s="473" t="s">
        <v>197</v>
      </c>
      <c r="I965" s="474">
        <v>17670</v>
      </c>
      <c r="J965" s="474">
        <v>17670</v>
      </c>
      <c r="K965" s="474">
        <v>16544.509999999998</v>
      </c>
      <c r="L965" s="384">
        <v>1</v>
      </c>
    </row>
    <row r="966" spans="1:12" s="382" customFormat="1" ht="15" x14ac:dyDescent="0.25">
      <c r="A966" s="383" t="s">
        <v>347</v>
      </c>
      <c r="B966" s="471" t="s">
        <v>189</v>
      </c>
      <c r="C966" s="472">
        <v>105.90600000000001</v>
      </c>
      <c r="D966" s="472">
        <v>8.5</v>
      </c>
      <c r="E966" s="472" t="s">
        <v>489</v>
      </c>
      <c r="F966" s="472">
        <v>2</v>
      </c>
      <c r="G966" s="472">
        <v>2.0150500624998999</v>
      </c>
      <c r="H966" s="473" t="s">
        <v>197</v>
      </c>
      <c r="I966" s="474">
        <v>43449</v>
      </c>
      <c r="J966" s="474">
        <v>43449</v>
      </c>
      <c r="K966" s="474">
        <v>46015.1</v>
      </c>
      <c r="L966" s="384">
        <v>1</v>
      </c>
    </row>
    <row r="967" spans="1:12" s="382" customFormat="1" ht="15" x14ac:dyDescent="0.25">
      <c r="A967" s="383" t="s">
        <v>262</v>
      </c>
      <c r="B967" s="471" t="s">
        <v>189</v>
      </c>
      <c r="C967" s="472">
        <v>100.7953</v>
      </c>
      <c r="D967" s="472">
        <v>9.25</v>
      </c>
      <c r="E967" s="472" t="s">
        <v>295</v>
      </c>
      <c r="F967" s="472">
        <v>8</v>
      </c>
      <c r="G967" s="472">
        <v>8.2432159999999008</v>
      </c>
      <c r="H967" s="473" t="s">
        <v>197</v>
      </c>
      <c r="I967" s="474">
        <v>34980</v>
      </c>
      <c r="J967" s="474">
        <v>34980</v>
      </c>
      <c r="K967" s="474">
        <v>35258.19</v>
      </c>
      <c r="L967" s="384">
        <v>2</v>
      </c>
    </row>
    <row r="968" spans="1:12" s="382" customFormat="1" ht="15" x14ac:dyDescent="0.25">
      <c r="A968" s="383" t="s">
        <v>335</v>
      </c>
      <c r="B968" s="471" t="s">
        <v>189</v>
      </c>
      <c r="C968" s="472">
        <v>92.421199999999999</v>
      </c>
      <c r="D968" s="472">
        <v>9</v>
      </c>
      <c r="E968" s="472" t="s">
        <v>813</v>
      </c>
      <c r="F968" s="472">
        <v>11</v>
      </c>
      <c r="G968" s="472">
        <v>11.4621259414062</v>
      </c>
      <c r="H968" s="473" t="s">
        <v>197</v>
      </c>
      <c r="I968" s="474">
        <v>50000</v>
      </c>
      <c r="J968" s="474">
        <v>50000</v>
      </c>
      <c r="K968" s="474">
        <v>46210.58</v>
      </c>
      <c r="L968" s="384">
        <v>1</v>
      </c>
    </row>
    <row r="969" spans="1:12" s="382" customFormat="1" ht="15" x14ac:dyDescent="0.25">
      <c r="A969" s="383" t="s">
        <v>335</v>
      </c>
      <c r="B969" s="471" t="s">
        <v>189</v>
      </c>
      <c r="C969" s="472">
        <v>92.472499999999997</v>
      </c>
      <c r="D969" s="472">
        <v>9</v>
      </c>
      <c r="E969" s="472" t="s">
        <v>677</v>
      </c>
      <c r="F969" s="472">
        <v>11</v>
      </c>
      <c r="G969" s="472">
        <v>11.4621259414062</v>
      </c>
      <c r="H969" s="473" t="s">
        <v>197</v>
      </c>
      <c r="I969" s="474">
        <v>45000</v>
      </c>
      <c r="J969" s="474">
        <v>45000</v>
      </c>
      <c r="K969" s="474">
        <v>41612.629999999997</v>
      </c>
      <c r="L969" s="384">
        <v>1</v>
      </c>
    </row>
    <row r="970" spans="1:12" s="382" customFormat="1" ht="15" x14ac:dyDescent="0.25">
      <c r="A970" s="383" t="s">
        <v>335</v>
      </c>
      <c r="B970" s="471" t="s">
        <v>189</v>
      </c>
      <c r="C970" s="472">
        <v>92.712800000000001</v>
      </c>
      <c r="D970" s="472">
        <v>9</v>
      </c>
      <c r="E970" s="472" t="s">
        <v>900</v>
      </c>
      <c r="F970" s="472">
        <v>11</v>
      </c>
      <c r="G970" s="472">
        <v>11.4621259414062</v>
      </c>
      <c r="H970" s="473" t="s">
        <v>197</v>
      </c>
      <c r="I970" s="474">
        <v>50000</v>
      </c>
      <c r="J970" s="474">
        <v>50000</v>
      </c>
      <c r="K970" s="474">
        <v>46356.42</v>
      </c>
      <c r="L970" s="384">
        <v>1</v>
      </c>
    </row>
    <row r="971" spans="1:12" s="382" customFormat="1" ht="15" x14ac:dyDescent="0.25">
      <c r="A971" s="383" t="s">
        <v>335</v>
      </c>
      <c r="B971" s="471" t="s">
        <v>189</v>
      </c>
      <c r="C971" s="472">
        <v>92.765699999999995</v>
      </c>
      <c r="D971" s="472">
        <v>9</v>
      </c>
      <c r="E971" s="472" t="s">
        <v>634</v>
      </c>
      <c r="F971" s="472">
        <v>11</v>
      </c>
      <c r="G971" s="472">
        <v>11.4621259414062</v>
      </c>
      <c r="H971" s="473" t="s">
        <v>197</v>
      </c>
      <c r="I971" s="474">
        <v>45000</v>
      </c>
      <c r="J971" s="474">
        <v>45000</v>
      </c>
      <c r="K971" s="474">
        <v>41744.559999999998</v>
      </c>
      <c r="L971" s="384">
        <v>1</v>
      </c>
    </row>
    <row r="972" spans="1:12" s="382" customFormat="1" ht="15" x14ac:dyDescent="0.25">
      <c r="A972" s="383" t="s">
        <v>335</v>
      </c>
      <c r="B972" s="471" t="s">
        <v>189</v>
      </c>
      <c r="C972" s="472">
        <v>93.012500000000003</v>
      </c>
      <c r="D972" s="472">
        <v>9</v>
      </c>
      <c r="E972" s="472" t="s">
        <v>412</v>
      </c>
      <c r="F972" s="472">
        <v>11</v>
      </c>
      <c r="G972" s="472">
        <v>11.4621259414062</v>
      </c>
      <c r="H972" s="473" t="s">
        <v>197</v>
      </c>
      <c r="I972" s="474">
        <v>50000</v>
      </c>
      <c r="J972" s="474">
        <v>50000</v>
      </c>
      <c r="K972" s="474">
        <v>46506.27</v>
      </c>
      <c r="L972" s="384">
        <v>1</v>
      </c>
    </row>
    <row r="973" spans="1:12" s="382" customFormat="1" ht="15" x14ac:dyDescent="0.25">
      <c r="A973" s="383" t="s">
        <v>335</v>
      </c>
      <c r="B973" s="471" t="s">
        <v>189</v>
      </c>
      <c r="C973" s="472">
        <v>93.066900000000004</v>
      </c>
      <c r="D973" s="472">
        <v>9</v>
      </c>
      <c r="E973" s="472" t="s">
        <v>901</v>
      </c>
      <c r="F973" s="472">
        <v>11</v>
      </c>
      <c r="G973" s="472">
        <v>11.4621259414062</v>
      </c>
      <c r="H973" s="473" t="s">
        <v>197</v>
      </c>
      <c r="I973" s="474">
        <v>45000</v>
      </c>
      <c r="J973" s="474">
        <v>45000</v>
      </c>
      <c r="K973" s="474">
        <v>41880.11</v>
      </c>
      <c r="L973" s="384">
        <v>1</v>
      </c>
    </row>
    <row r="974" spans="1:12" s="382" customFormat="1" ht="15" x14ac:dyDescent="0.25">
      <c r="A974" s="383" t="s">
        <v>335</v>
      </c>
      <c r="B974" s="471" t="s">
        <v>189</v>
      </c>
      <c r="C974" s="472">
        <v>93.320499999999996</v>
      </c>
      <c r="D974" s="472">
        <v>9</v>
      </c>
      <c r="E974" s="472" t="s">
        <v>902</v>
      </c>
      <c r="F974" s="472">
        <v>11</v>
      </c>
      <c r="G974" s="472">
        <v>11.4621259414062</v>
      </c>
      <c r="H974" s="473" t="s">
        <v>197</v>
      </c>
      <c r="I974" s="474">
        <v>50000</v>
      </c>
      <c r="J974" s="474">
        <v>50000</v>
      </c>
      <c r="K974" s="474">
        <v>46660.24</v>
      </c>
      <c r="L974" s="384">
        <v>1</v>
      </c>
    </row>
    <row r="975" spans="1:12" s="382" customFormat="1" ht="15" x14ac:dyDescent="0.25">
      <c r="A975" s="383" t="s">
        <v>335</v>
      </c>
      <c r="B975" s="471" t="s">
        <v>189</v>
      </c>
      <c r="C975" s="472">
        <v>93.376400000000004</v>
      </c>
      <c r="D975" s="472">
        <v>9</v>
      </c>
      <c r="E975" s="472" t="s">
        <v>903</v>
      </c>
      <c r="F975" s="472">
        <v>11</v>
      </c>
      <c r="G975" s="472">
        <v>11.4621259414062</v>
      </c>
      <c r="H975" s="473" t="s">
        <v>197</v>
      </c>
      <c r="I975" s="474">
        <v>45000</v>
      </c>
      <c r="J975" s="474">
        <v>45000</v>
      </c>
      <c r="K975" s="474">
        <v>42019.4</v>
      </c>
      <c r="L975" s="384">
        <v>1</v>
      </c>
    </row>
    <row r="976" spans="1:12" s="382" customFormat="1" ht="15" x14ac:dyDescent="0.25">
      <c r="A976" s="383" t="s">
        <v>335</v>
      </c>
      <c r="B976" s="471" t="s">
        <v>189</v>
      </c>
      <c r="C976" s="472">
        <v>93.636899999999997</v>
      </c>
      <c r="D976" s="472">
        <v>9</v>
      </c>
      <c r="E976" s="472" t="s">
        <v>904</v>
      </c>
      <c r="F976" s="472">
        <v>11</v>
      </c>
      <c r="G976" s="472">
        <v>11.4621259414062</v>
      </c>
      <c r="H976" s="473" t="s">
        <v>197</v>
      </c>
      <c r="I976" s="474">
        <v>50000</v>
      </c>
      <c r="J976" s="474">
        <v>50000</v>
      </c>
      <c r="K976" s="474">
        <v>46818.44</v>
      </c>
      <c r="L976" s="384">
        <v>1</v>
      </c>
    </row>
    <row r="977" spans="1:12" s="382" customFormat="1" ht="15" x14ac:dyDescent="0.25">
      <c r="A977" s="383" t="s">
        <v>335</v>
      </c>
      <c r="B977" s="471" t="s">
        <v>189</v>
      </c>
      <c r="C977" s="472">
        <v>93.694500000000005</v>
      </c>
      <c r="D977" s="472">
        <v>9</v>
      </c>
      <c r="E977" s="472" t="s">
        <v>420</v>
      </c>
      <c r="F977" s="472">
        <v>11</v>
      </c>
      <c r="G977" s="472">
        <v>11.4621259414062</v>
      </c>
      <c r="H977" s="473" t="s">
        <v>197</v>
      </c>
      <c r="I977" s="474">
        <v>45000</v>
      </c>
      <c r="J977" s="474">
        <v>45000</v>
      </c>
      <c r="K977" s="474">
        <v>42162.52</v>
      </c>
      <c r="L977" s="384">
        <v>1</v>
      </c>
    </row>
    <row r="978" spans="1:12" s="382" customFormat="1" ht="15" x14ac:dyDescent="0.25">
      <c r="A978" s="383" t="s">
        <v>335</v>
      </c>
      <c r="B978" s="471" t="s">
        <v>189</v>
      </c>
      <c r="C978" s="472">
        <v>93.962000000000003</v>
      </c>
      <c r="D978" s="472">
        <v>9</v>
      </c>
      <c r="E978" s="472" t="s">
        <v>417</v>
      </c>
      <c r="F978" s="472">
        <v>11</v>
      </c>
      <c r="G978" s="472">
        <v>11.4621259414062</v>
      </c>
      <c r="H978" s="473" t="s">
        <v>197</v>
      </c>
      <c r="I978" s="474">
        <v>50000</v>
      </c>
      <c r="J978" s="474">
        <v>50000</v>
      </c>
      <c r="K978" s="474">
        <v>46981</v>
      </c>
      <c r="L978" s="384">
        <v>1</v>
      </c>
    </row>
    <row r="979" spans="1:12" s="382" customFormat="1" ht="15" x14ac:dyDescent="0.25">
      <c r="A979" s="383" t="s">
        <v>335</v>
      </c>
      <c r="B979" s="471" t="s">
        <v>189</v>
      </c>
      <c r="C979" s="472">
        <v>94.021299999999997</v>
      </c>
      <c r="D979" s="472">
        <v>9</v>
      </c>
      <c r="E979" s="472" t="s">
        <v>905</v>
      </c>
      <c r="F979" s="472">
        <v>11</v>
      </c>
      <c r="G979" s="472">
        <v>11.4621259414062</v>
      </c>
      <c r="H979" s="473" t="s">
        <v>197</v>
      </c>
      <c r="I979" s="474">
        <v>45000</v>
      </c>
      <c r="J979" s="474">
        <v>45000</v>
      </c>
      <c r="K979" s="474">
        <v>42309.57</v>
      </c>
      <c r="L979" s="384">
        <v>1</v>
      </c>
    </row>
    <row r="980" spans="1:12" s="382" customFormat="1" ht="15" x14ac:dyDescent="0.25">
      <c r="A980" s="383" t="s">
        <v>335</v>
      </c>
      <c r="B980" s="471" t="s">
        <v>189</v>
      </c>
      <c r="C980" s="472">
        <v>94.296000000000006</v>
      </c>
      <c r="D980" s="472">
        <v>9</v>
      </c>
      <c r="E980" s="472" t="s">
        <v>906</v>
      </c>
      <c r="F980" s="472">
        <v>11</v>
      </c>
      <c r="G980" s="472">
        <v>11.4621259414062</v>
      </c>
      <c r="H980" s="473" t="s">
        <v>197</v>
      </c>
      <c r="I980" s="474">
        <v>50000</v>
      </c>
      <c r="J980" s="474">
        <v>50000</v>
      </c>
      <c r="K980" s="474">
        <v>47148.02</v>
      </c>
      <c r="L980" s="384">
        <v>1</v>
      </c>
    </row>
    <row r="981" spans="1:12" s="382" customFormat="1" ht="15" x14ac:dyDescent="0.25">
      <c r="A981" s="383" t="s">
        <v>335</v>
      </c>
      <c r="B981" s="471" t="s">
        <v>189</v>
      </c>
      <c r="C981" s="472">
        <v>94.356999999999999</v>
      </c>
      <c r="D981" s="472">
        <v>9</v>
      </c>
      <c r="E981" s="472" t="s">
        <v>423</v>
      </c>
      <c r="F981" s="472">
        <v>11</v>
      </c>
      <c r="G981" s="472">
        <v>11.4621259414062</v>
      </c>
      <c r="H981" s="473" t="s">
        <v>197</v>
      </c>
      <c r="I981" s="474">
        <v>45000</v>
      </c>
      <c r="J981" s="474">
        <v>45000</v>
      </c>
      <c r="K981" s="474">
        <v>42460.66</v>
      </c>
      <c r="L981" s="384">
        <v>1</v>
      </c>
    </row>
    <row r="982" spans="1:12" s="382" customFormat="1" ht="15" x14ac:dyDescent="0.25">
      <c r="A982" s="383" t="s">
        <v>335</v>
      </c>
      <c r="B982" s="471" t="s">
        <v>189</v>
      </c>
      <c r="C982" s="472">
        <v>94.639300000000006</v>
      </c>
      <c r="D982" s="472">
        <v>9</v>
      </c>
      <c r="E982" s="472" t="s">
        <v>907</v>
      </c>
      <c r="F982" s="472">
        <v>11</v>
      </c>
      <c r="G982" s="472">
        <v>11.4621259414062</v>
      </c>
      <c r="H982" s="473" t="s">
        <v>197</v>
      </c>
      <c r="I982" s="474">
        <v>50000</v>
      </c>
      <c r="J982" s="474">
        <v>50000</v>
      </c>
      <c r="K982" s="474">
        <v>47319.64</v>
      </c>
      <c r="L982" s="384">
        <v>1</v>
      </c>
    </row>
    <row r="983" spans="1:12" s="382" customFormat="1" ht="15" x14ac:dyDescent="0.25">
      <c r="A983" s="383" t="s">
        <v>335</v>
      </c>
      <c r="B983" s="471" t="s">
        <v>189</v>
      </c>
      <c r="C983" s="472">
        <v>94.701999999999998</v>
      </c>
      <c r="D983" s="472">
        <v>9</v>
      </c>
      <c r="E983" s="472" t="s">
        <v>908</v>
      </c>
      <c r="F983" s="472">
        <v>11</v>
      </c>
      <c r="G983" s="472">
        <v>11.4621259414062</v>
      </c>
      <c r="H983" s="473" t="s">
        <v>197</v>
      </c>
      <c r="I983" s="474">
        <v>45000</v>
      </c>
      <c r="J983" s="474">
        <v>45000</v>
      </c>
      <c r="K983" s="474">
        <v>42615.91</v>
      </c>
      <c r="L983" s="384">
        <v>1</v>
      </c>
    </row>
    <row r="984" spans="1:12" s="382" customFormat="1" ht="15" x14ac:dyDescent="0.25">
      <c r="A984" s="383" t="s">
        <v>335</v>
      </c>
      <c r="B984" s="471" t="s">
        <v>189</v>
      </c>
      <c r="C984" s="472">
        <v>94.992000000000004</v>
      </c>
      <c r="D984" s="472">
        <v>9</v>
      </c>
      <c r="E984" s="472" t="s">
        <v>405</v>
      </c>
      <c r="F984" s="472">
        <v>11</v>
      </c>
      <c r="G984" s="472">
        <v>11.4621259414062</v>
      </c>
      <c r="H984" s="473" t="s">
        <v>197</v>
      </c>
      <c r="I984" s="474">
        <v>50000</v>
      </c>
      <c r="J984" s="474">
        <v>50000</v>
      </c>
      <c r="K984" s="474">
        <v>47495.98</v>
      </c>
      <c r="L984" s="384">
        <v>1</v>
      </c>
    </row>
    <row r="985" spans="1:12" s="382" customFormat="1" ht="15" x14ac:dyDescent="0.25">
      <c r="A985" s="383" t="s">
        <v>335</v>
      </c>
      <c r="B985" s="471" t="s">
        <v>189</v>
      </c>
      <c r="C985" s="472">
        <v>95.0565</v>
      </c>
      <c r="D985" s="472">
        <v>9</v>
      </c>
      <c r="E985" s="472" t="s">
        <v>460</v>
      </c>
      <c r="F985" s="472">
        <v>11</v>
      </c>
      <c r="G985" s="472">
        <v>11.4621259414062</v>
      </c>
      <c r="H985" s="473" t="s">
        <v>197</v>
      </c>
      <c r="I985" s="474">
        <v>45000</v>
      </c>
      <c r="J985" s="474">
        <v>45000</v>
      </c>
      <c r="K985" s="474">
        <v>42775.43</v>
      </c>
      <c r="L985" s="384">
        <v>1</v>
      </c>
    </row>
    <row r="986" spans="1:12" s="382" customFormat="1" ht="15" x14ac:dyDescent="0.25">
      <c r="A986" s="383" t="s">
        <v>335</v>
      </c>
      <c r="B986" s="471" t="s">
        <v>189</v>
      </c>
      <c r="C986" s="472">
        <v>95.354299999999995</v>
      </c>
      <c r="D986" s="472">
        <v>9</v>
      </c>
      <c r="E986" s="472" t="s">
        <v>428</v>
      </c>
      <c r="F986" s="472">
        <v>11</v>
      </c>
      <c r="G986" s="472">
        <v>11.4621259414062</v>
      </c>
      <c r="H986" s="473" t="s">
        <v>197</v>
      </c>
      <c r="I986" s="474">
        <v>50000</v>
      </c>
      <c r="J986" s="474">
        <v>50000</v>
      </c>
      <c r="K986" s="474">
        <v>47677.17</v>
      </c>
      <c r="L986" s="384">
        <v>1</v>
      </c>
    </row>
    <row r="987" spans="1:12" s="382" customFormat="1" ht="15" x14ac:dyDescent="0.25">
      <c r="A987" s="383" t="s">
        <v>335</v>
      </c>
      <c r="B987" s="471" t="s">
        <v>189</v>
      </c>
      <c r="C987" s="472">
        <v>95.4208</v>
      </c>
      <c r="D987" s="472">
        <v>9</v>
      </c>
      <c r="E987" s="472" t="s">
        <v>909</v>
      </c>
      <c r="F987" s="472">
        <v>11</v>
      </c>
      <c r="G987" s="472">
        <v>11.4621259414062</v>
      </c>
      <c r="H987" s="473" t="s">
        <v>197</v>
      </c>
      <c r="I987" s="474">
        <v>45000</v>
      </c>
      <c r="J987" s="474">
        <v>45000</v>
      </c>
      <c r="K987" s="474">
        <v>42939.34</v>
      </c>
      <c r="L987" s="384">
        <v>1</v>
      </c>
    </row>
    <row r="988" spans="1:12" s="382" customFormat="1" ht="15" x14ac:dyDescent="0.25">
      <c r="A988" s="383" t="s">
        <v>335</v>
      </c>
      <c r="B988" s="471" t="s">
        <v>189</v>
      </c>
      <c r="C988" s="472">
        <v>95.726699999999994</v>
      </c>
      <c r="D988" s="472">
        <v>9</v>
      </c>
      <c r="E988" s="472" t="s">
        <v>429</v>
      </c>
      <c r="F988" s="472">
        <v>11</v>
      </c>
      <c r="G988" s="472">
        <v>11.4621259414062</v>
      </c>
      <c r="H988" s="473" t="s">
        <v>197</v>
      </c>
      <c r="I988" s="474">
        <v>50000</v>
      </c>
      <c r="J988" s="474">
        <v>50000</v>
      </c>
      <c r="K988" s="474">
        <v>47863.34</v>
      </c>
      <c r="L988" s="384">
        <v>1</v>
      </c>
    </row>
    <row r="989" spans="1:12" s="382" customFormat="1" ht="15" x14ac:dyDescent="0.25">
      <c r="A989" s="383" t="s">
        <v>335</v>
      </c>
      <c r="B989" s="471" t="s">
        <v>189</v>
      </c>
      <c r="C989" s="472">
        <v>95.795000000000002</v>
      </c>
      <c r="D989" s="472">
        <v>9</v>
      </c>
      <c r="E989" s="472" t="s">
        <v>461</v>
      </c>
      <c r="F989" s="472">
        <v>11</v>
      </c>
      <c r="G989" s="472">
        <v>11.4621259414062</v>
      </c>
      <c r="H989" s="473" t="s">
        <v>197</v>
      </c>
      <c r="I989" s="474">
        <v>45000</v>
      </c>
      <c r="J989" s="474">
        <v>45000</v>
      </c>
      <c r="K989" s="474">
        <v>43107.75</v>
      </c>
      <c r="L989" s="384">
        <v>1</v>
      </c>
    </row>
    <row r="990" spans="1:12" s="382" customFormat="1" ht="15" x14ac:dyDescent="0.25">
      <c r="A990" s="383" t="s">
        <v>335</v>
      </c>
      <c r="B990" s="471" t="s">
        <v>189</v>
      </c>
      <c r="C990" s="472">
        <v>96.109300000000005</v>
      </c>
      <c r="D990" s="472">
        <v>9</v>
      </c>
      <c r="E990" s="472" t="s">
        <v>910</v>
      </c>
      <c r="F990" s="472">
        <v>11</v>
      </c>
      <c r="G990" s="472">
        <v>11.4621259414062</v>
      </c>
      <c r="H990" s="473" t="s">
        <v>197</v>
      </c>
      <c r="I990" s="474">
        <v>50000</v>
      </c>
      <c r="J990" s="474">
        <v>50000</v>
      </c>
      <c r="K990" s="474">
        <v>48054.63</v>
      </c>
      <c r="L990" s="384">
        <v>1</v>
      </c>
    </row>
    <row r="991" spans="1:12" s="382" customFormat="1" ht="15" x14ac:dyDescent="0.25">
      <c r="A991" s="383" t="s">
        <v>335</v>
      </c>
      <c r="B991" s="471" t="s">
        <v>189</v>
      </c>
      <c r="C991" s="472">
        <v>96.179599999999994</v>
      </c>
      <c r="D991" s="472">
        <v>9</v>
      </c>
      <c r="E991" s="472" t="s">
        <v>911</v>
      </c>
      <c r="F991" s="472">
        <v>11</v>
      </c>
      <c r="G991" s="472">
        <v>11.4621259414062</v>
      </c>
      <c r="H991" s="473" t="s">
        <v>197</v>
      </c>
      <c r="I991" s="474">
        <v>45000</v>
      </c>
      <c r="J991" s="474">
        <v>45000</v>
      </c>
      <c r="K991" s="474">
        <v>43280.800000000003</v>
      </c>
      <c r="L991" s="384">
        <v>1</v>
      </c>
    </row>
    <row r="992" spans="1:12" s="382" customFormat="1" ht="15" x14ac:dyDescent="0.25">
      <c r="A992" s="383" t="s">
        <v>335</v>
      </c>
      <c r="B992" s="471" t="s">
        <v>189</v>
      </c>
      <c r="C992" s="472">
        <v>96.502399999999994</v>
      </c>
      <c r="D992" s="472">
        <v>9</v>
      </c>
      <c r="E992" s="472" t="s">
        <v>912</v>
      </c>
      <c r="F992" s="472">
        <v>11</v>
      </c>
      <c r="G992" s="472">
        <v>11.4621259414062</v>
      </c>
      <c r="H992" s="473" t="s">
        <v>197</v>
      </c>
      <c r="I992" s="474">
        <v>50000</v>
      </c>
      <c r="J992" s="474">
        <v>50000</v>
      </c>
      <c r="K992" s="474">
        <v>48251.18</v>
      </c>
      <c r="L992" s="384">
        <v>1</v>
      </c>
    </row>
    <row r="993" spans="1:12" s="382" customFormat="1" ht="15" x14ac:dyDescent="0.25">
      <c r="A993" s="383" t="s">
        <v>335</v>
      </c>
      <c r="B993" s="471" t="s">
        <v>189</v>
      </c>
      <c r="C993" s="472">
        <v>96.574700000000007</v>
      </c>
      <c r="D993" s="472">
        <v>9</v>
      </c>
      <c r="E993" s="472" t="s">
        <v>913</v>
      </c>
      <c r="F993" s="472">
        <v>11</v>
      </c>
      <c r="G993" s="472">
        <v>11.4621259414062</v>
      </c>
      <c r="H993" s="473" t="s">
        <v>197</v>
      </c>
      <c r="I993" s="474">
        <v>45000</v>
      </c>
      <c r="J993" s="474">
        <v>45000</v>
      </c>
      <c r="K993" s="474">
        <v>43458.6</v>
      </c>
      <c r="L993" s="384">
        <v>1</v>
      </c>
    </row>
    <row r="994" spans="1:12" s="382" customFormat="1" ht="15" x14ac:dyDescent="0.25">
      <c r="A994" s="383" t="s">
        <v>335</v>
      </c>
      <c r="B994" s="471" t="s">
        <v>189</v>
      </c>
      <c r="C994" s="472">
        <v>96.906300000000002</v>
      </c>
      <c r="D994" s="472">
        <v>9</v>
      </c>
      <c r="E994" s="472" t="s">
        <v>390</v>
      </c>
      <c r="F994" s="472">
        <v>11</v>
      </c>
      <c r="G994" s="472">
        <v>11.4621259414062</v>
      </c>
      <c r="H994" s="473" t="s">
        <v>197</v>
      </c>
      <c r="I994" s="474">
        <v>50000</v>
      </c>
      <c r="J994" s="474">
        <v>50000</v>
      </c>
      <c r="K994" s="474">
        <v>48453.14</v>
      </c>
      <c r="L994" s="384">
        <v>1</v>
      </c>
    </row>
    <row r="995" spans="1:12" s="382" customFormat="1" ht="15" x14ac:dyDescent="0.25">
      <c r="A995" s="383" t="s">
        <v>335</v>
      </c>
      <c r="B995" s="471" t="s">
        <v>189</v>
      </c>
      <c r="C995" s="472">
        <v>96.980699999999999</v>
      </c>
      <c r="D995" s="472">
        <v>9</v>
      </c>
      <c r="E995" s="472" t="s">
        <v>419</v>
      </c>
      <c r="F995" s="472">
        <v>11</v>
      </c>
      <c r="G995" s="472">
        <v>11.4621259414062</v>
      </c>
      <c r="H995" s="473" t="s">
        <v>197</v>
      </c>
      <c r="I995" s="474">
        <v>45000</v>
      </c>
      <c r="J995" s="474">
        <v>45000</v>
      </c>
      <c r="K995" s="474">
        <v>43641.3</v>
      </c>
      <c r="L995" s="384">
        <v>1</v>
      </c>
    </row>
    <row r="996" spans="1:12" s="382" customFormat="1" ht="15" x14ac:dyDescent="0.25">
      <c r="A996" s="383" t="s">
        <v>335</v>
      </c>
      <c r="B996" s="471" t="s">
        <v>189</v>
      </c>
      <c r="C996" s="472">
        <v>97.321299999999994</v>
      </c>
      <c r="D996" s="472">
        <v>9</v>
      </c>
      <c r="E996" s="472" t="s">
        <v>914</v>
      </c>
      <c r="F996" s="472">
        <v>11</v>
      </c>
      <c r="G996" s="472">
        <v>11.4621259414062</v>
      </c>
      <c r="H996" s="473" t="s">
        <v>197</v>
      </c>
      <c r="I996" s="474">
        <v>50000</v>
      </c>
      <c r="J996" s="474">
        <v>50000</v>
      </c>
      <c r="K996" s="474">
        <v>48660.65</v>
      </c>
      <c r="L996" s="384">
        <v>1</v>
      </c>
    </row>
    <row r="997" spans="1:12" s="382" customFormat="1" ht="15" x14ac:dyDescent="0.25">
      <c r="A997" s="383" t="s">
        <v>335</v>
      </c>
      <c r="B997" s="471" t="s">
        <v>189</v>
      </c>
      <c r="C997" s="472">
        <v>97.397800000000004</v>
      </c>
      <c r="D997" s="472">
        <v>9</v>
      </c>
      <c r="E997" s="472" t="s">
        <v>899</v>
      </c>
      <c r="F997" s="472">
        <v>11</v>
      </c>
      <c r="G997" s="472">
        <v>11.4621259414062</v>
      </c>
      <c r="H997" s="473" t="s">
        <v>197</v>
      </c>
      <c r="I997" s="474">
        <v>45000</v>
      </c>
      <c r="J997" s="474">
        <v>45000</v>
      </c>
      <c r="K997" s="474">
        <v>43829.02</v>
      </c>
      <c r="L997" s="384">
        <v>1</v>
      </c>
    </row>
    <row r="998" spans="1:12" s="382" customFormat="1" ht="15" x14ac:dyDescent="0.25">
      <c r="A998" s="383" t="s">
        <v>335</v>
      </c>
      <c r="B998" s="471" t="s">
        <v>189</v>
      </c>
      <c r="C998" s="472">
        <v>97.747699999999995</v>
      </c>
      <c r="D998" s="472">
        <v>9</v>
      </c>
      <c r="E998" s="472" t="s">
        <v>915</v>
      </c>
      <c r="F998" s="472">
        <v>11</v>
      </c>
      <c r="G998" s="472">
        <v>11.4621259414062</v>
      </c>
      <c r="H998" s="473" t="s">
        <v>197</v>
      </c>
      <c r="I998" s="474">
        <v>50000</v>
      </c>
      <c r="J998" s="474">
        <v>50000</v>
      </c>
      <c r="K998" s="474">
        <v>48873.86</v>
      </c>
      <c r="L998" s="384">
        <v>1</v>
      </c>
    </row>
    <row r="999" spans="1:12" s="382" customFormat="1" ht="15" x14ac:dyDescent="0.25">
      <c r="A999" s="383" t="s">
        <v>335</v>
      </c>
      <c r="B999" s="471" t="s">
        <v>189</v>
      </c>
      <c r="C999" s="472">
        <v>97.826400000000007</v>
      </c>
      <c r="D999" s="472">
        <v>9</v>
      </c>
      <c r="E999" s="472" t="s">
        <v>916</v>
      </c>
      <c r="F999" s="472">
        <v>11</v>
      </c>
      <c r="G999" s="472">
        <v>11.4621259414062</v>
      </c>
      <c r="H999" s="473" t="s">
        <v>197</v>
      </c>
      <c r="I999" s="474">
        <v>45000</v>
      </c>
      <c r="J999" s="474">
        <v>45000</v>
      </c>
      <c r="K999" s="474">
        <v>44021.9</v>
      </c>
      <c r="L999" s="384">
        <v>1</v>
      </c>
    </row>
    <row r="1000" spans="1:12" s="382" customFormat="1" ht="15" x14ac:dyDescent="0.25">
      <c r="A1000" s="383" t="s">
        <v>335</v>
      </c>
      <c r="B1000" s="471" t="s">
        <v>189</v>
      </c>
      <c r="C1000" s="472">
        <v>98.185900000000004</v>
      </c>
      <c r="D1000" s="472">
        <v>9</v>
      </c>
      <c r="E1000" s="472" t="s">
        <v>917</v>
      </c>
      <c r="F1000" s="472">
        <v>11</v>
      </c>
      <c r="G1000" s="472">
        <v>11.4621259414062</v>
      </c>
      <c r="H1000" s="473" t="s">
        <v>197</v>
      </c>
      <c r="I1000" s="474">
        <v>50000</v>
      </c>
      <c r="J1000" s="474">
        <v>50000</v>
      </c>
      <c r="K1000" s="474">
        <v>49092.94</v>
      </c>
      <c r="L1000" s="384">
        <v>1</v>
      </c>
    </row>
    <row r="1001" spans="1:12" s="382" customFormat="1" ht="15" x14ac:dyDescent="0.25">
      <c r="A1001" s="383" t="s">
        <v>335</v>
      </c>
      <c r="B1001" s="471" t="s">
        <v>189</v>
      </c>
      <c r="C1001" s="472">
        <v>98.266800000000003</v>
      </c>
      <c r="D1001" s="472">
        <v>9</v>
      </c>
      <c r="E1001" s="472" t="s">
        <v>489</v>
      </c>
      <c r="F1001" s="472">
        <v>11</v>
      </c>
      <c r="G1001" s="472">
        <v>11.4621259414062</v>
      </c>
      <c r="H1001" s="473" t="s">
        <v>197</v>
      </c>
      <c r="I1001" s="474">
        <v>45000</v>
      </c>
      <c r="J1001" s="474">
        <v>45000</v>
      </c>
      <c r="K1001" s="474">
        <v>44220.08</v>
      </c>
      <c r="L1001" s="384">
        <v>1</v>
      </c>
    </row>
    <row r="1002" spans="1:12" s="382" customFormat="1" ht="15" x14ac:dyDescent="0.25">
      <c r="A1002" s="383" t="s">
        <v>335</v>
      </c>
      <c r="B1002" s="471" t="s">
        <v>189</v>
      </c>
      <c r="C1002" s="472">
        <v>98.636099999999999</v>
      </c>
      <c r="D1002" s="472">
        <v>9</v>
      </c>
      <c r="E1002" s="472" t="s">
        <v>918</v>
      </c>
      <c r="F1002" s="472">
        <v>11</v>
      </c>
      <c r="G1002" s="472">
        <v>11.4621259414062</v>
      </c>
      <c r="H1002" s="473" t="s">
        <v>197</v>
      </c>
      <c r="I1002" s="474">
        <v>50000</v>
      </c>
      <c r="J1002" s="474">
        <v>50000</v>
      </c>
      <c r="K1002" s="474">
        <v>49318.04</v>
      </c>
      <c r="L1002" s="384">
        <v>1</v>
      </c>
    </row>
    <row r="1003" spans="1:12" s="382" customFormat="1" ht="15" x14ac:dyDescent="0.25">
      <c r="A1003" s="383" t="s">
        <v>335</v>
      </c>
      <c r="B1003" s="471" t="s">
        <v>189</v>
      </c>
      <c r="C1003" s="472">
        <v>98.719399999999993</v>
      </c>
      <c r="D1003" s="472">
        <v>9</v>
      </c>
      <c r="E1003" s="472" t="s">
        <v>295</v>
      </c>
      <c r="F1003" s="472">
        <v>11</v>
      </c>
      <c r="G1003" s="472">
        <v>11.4621259414062</v>
      </c>
      <c r="H1003" s="473" t="s">
        <v>197</v>
      </c>
      <c r="I1003" s="474">
        <v>45000</v>
      </c>
      <c r="J1003" s="474">
        <v>45000</v>
      </c>
      <c r="K1003" s="474">
        <v>44423.72</v>
      </c>
      <c r="L1003" s="384">
        <v>1</v>
      </c>
    </row>
    <row r="1004" spans="1:12" s="382" customFormat="1" ht="15" x14ac:dyDescent="0.25">
      <c r="A1004" s="383" t="s">
        <v>335</v>
      </c>
      <c r="B1004" s="471" t="s">
        <v>189</v>
      </c>
      <c r="C1004" s="472">
        <v>99.098699999999994</v>
      </c>
      <c r="D1004" s="472">
        <v>9</v>
      </c>
      <c r="E1004" s="472" t="s">
        <v>919</v>
      </c>
      <c r="F1004" s="472">
        <v>11</v>
      </c>
      <c r="G1004" s="472">
        <v>11.4621259414062</v>
      </c>
      <c r="H1004" s="473" t="s">
        <v>197</v>
      </c>
      <c r="I1004" s="474">
        <v>50000</v>
      </c>
      <c r="J1004" s="474">
        <v>50000</v>
      </c>
      <c r="K1004" s="474">
        <v>49549.34</v>
      </c>
      <c r="L1004" s="384">
        <v>1</v>
      </c>
    </row>
    <row r="1005" spans="1:12" s="382" customFormat="1" ht="15" x14ac:dyDescent="0.25">
      <c r="A1005" s="383" t="s">
        <v>335</v>
      </c>
      <c r="B1005" s="471" t="s">
        <v>189</v>
      </c>
      <c r="C1005" s="472">
        <v>99.184299999999993</v>
      </c>
      <c r="D1005" s="472">
        <v>9</v>
      </c>
      <c r="E1005" s="472" t="s">
        <v>759</v>
      </c>
      <c r="F1005" s="472">
        <v>11</v>
      </c>
      <c r="G1005" s="472">
        <v>11.4621259414062</v>
      </c>
      <c r="H1005" s="473" t="s">
        <v>197</v>
      </c>
      <c r="I1005" s="474">
        <v>45000</v>
      </c>
      <c r="J1005" s="474">
        <v>45000</v>
      </c>
      <c r="K1005" s="474">
        <v>44632.95</v>
      </c>
      <c r="L1005" s="384">
        <v>1</v>
      </c>
    </row>
    <row r="1006" spans="1:12" s="382" customFormat="1" ht="15" x14ac:dyDescent="0.25">
      <c r="A1006" s="383" t="s">
        <v>335</v>
      </c>
      <c r="B1006" s="471" t="s">
        <v>189</v>
      </c>
      <c r="C1006" s="472">
        <v>99.573999999999998</v>
      </c>
      <c r="D1006" s="472">
        <v>9</v>
      </c>
      <c r="E1006" s="472" t="s">
        <v>503</v>
      </c>
      <c r="F1006" s="472">
        <v>11</v>
      </c>
      <c r="G1006" s="472">
        <v>11.4621259414062</v>
      </c>
      <c r="H1006" s="473" t="s">
        <v>197</v>
      </c>
      <c r="I1006" s="474">
        <v>50000</v>
      </c>
      <c r="J1006" s="474">
        <v>50000</v>
      </c>
      <c r="K1006" s="474">
        <v>49786.99</v>
      </c>
      <c r="L1006" s="384">
        <v>1</v>
      </c>
    </row>
    <row r="1007" spans="1:12" s="382" customFormat="1" ht="15" x14ac:dyDescent="0.25">
      <c r="A1007" s="383" t="s">
        <v>335</v>
      </c>
      <c r="B1007" s="471" t="s">
        <v>189</v>
      </c>
      <c r="C1007" s="472">
        <v>99.662099999999995</v>
      </c>
      <c r="D1007" s="472">
        <v>9</v>
      </c>
      <c r="E1007" s="472" t="s">
        <v>399</v>
      </c>
      <c r="F1007" s="472">
        <v>11</v>
      </c>
      <c r="G1007" s="472">
        <v>11.4621259414062</v>
      </c>
      <c r="H1007" s="473" t="s">
        <v>197</v>
      </c>
      <c r="I1007" s="474">
        <v>45000</v>
      </c>
      <c r="J1007" s="474">
        <v>45000</v>
      </c>
      <c r="K1007" s="474">
        <v>44847.94</v>
      </c>
      <c r="L1007" s="384">
        <v>1</v>
      </c>
    </row>
    <row r="1008" spans="1:12" s="382" customFormat="1" ht="15" x14ac:dyDescent="0.25">
      <c r="A1008" s="383" t="s">
        <v>335</v>
      </c>
      <c r="B1008" s="471" t="s">
        <v>189</v>
      </c>
      <c r="C1008" s="472">
        <v>99.98</v>
      </c>
      <c r="D1008" s="472">
        <v>9</v>
      </c>
      <c r="E1008" s="472" t="s">
        <v>437</v>
      </c>
      <c r="F1008" s="472">
        <v>9.0052237029580997</v>
      </c>
      <c r="G1008" s="472">
        <v>9.3139162817980008</v>
      </c>
      <c r="H1008" s="473" t="s">
        <v>197</v>
      </c>
      <c r="I1008" s="474">
        <v>200000</v>
      </c>
      <c r="J1008" s="474">
        <v>200000</v>
      </c>
      <c r="K1008" s="474">
        <v>199960</v>
      </c>
      <c r="L1008" s="384">
        <v>1</v>
      </c>
    </row>
    <row r="1009" spans="1:12" s="382" customFormat="1" ht="15" x14ac:dyDescent="0.25">
      <c r="A1009" s="383" t="s">
        <v>335</v>
      </c>
      <c r="B1009" s="471" t="s">
        <v>189</v>
      </c>
      <c r="C1009" s="472">
        <v>99.98</v>
      </c>
      <c r="D1009" s="472">
        <v>9</v>
      </c>
      <c r="E1009" s="472" t="s">
        <v>436</v>
      </c>
      <c r="F1009" s="472">
        <v>9.0049838568218004</v>
      </c>
      <c r="G1009" s="472">
        <v>9.3136598694503991</v>
      </c>
      <c r="H1009" s="473" t="s">
        <v>197</v>
      </c>
      <c r="I1009" s="474">
        <v>200000</v>
      </c>
      <c r="J1009" s="474">
        <v>200000</v>
      </c>
      <c r="K1009" s="474">
        <v>199960</v>
      </c>
      <c r="L1009" s="384">
        <v>1</v>
      </c>
    </row>
    <row r="1010" spans="1:12" s="382" customFormat="1" ht="15" x14ac:dyDescent="0.25">
      <c r="A1010" s="383" t="s">
        <v>335</v>
      </c>
      <c r="B1010" s="471" t="s">
        <v>189</v>
      </c>
      <c r="C1010" s="472">
        <v>99.98</v>
      </c>
      <c r="D1010" s="472">
        <v>9</v>
      </c>
      <c r="E1010" s="472" t="s">
        <v>435</v>
      </c>
      <c r="F1010" s="472">
        <v>9.0047696766913994</v>
      </c>
      <c r="G1010" s="472">
        <v>9.3134308962450003</v>
      </c>
      <c r="H1010" s="473" t="s">
        <v>197</v>
      </c>
      <c r="I1010" s="474">
        <v>200000</v>
      </c>
      <c r="J1010" s="474">
        <v>200000</v>
      </c>
      <c r="K1010" s="474">
        <v>199960</v>
      </c>
      <c r="L1010" s="384">
        <v>1</v>
      </c>
    </row>
    <row r="1011" spans="1:12" s="382" customFormat="1" ht="15" x14ac:dyDescent="0.25">
      <c r="A1011" s="383" t="s">
        <v>291</v>
      </c>
      <c r="B1011" s="471" t="s">
        <v>189</v>
      </c>
      <c r="C1011" s="472">
        <v>99.98</v>
      </c>
      <c r="D1011" s="472">
        <v>9</v>
      </c>
      <c r="E1011" s="472" t="s">
        <v>920</v>
      </c>
      <c r="F1011" s="472">
        <v>9.0073532983989999</v>
      </c>
      <c r="G1011" s="472">
        <v>9.3161929885235999</v>
      </c>
      <c r="H1011" s="473" t="s">
        <v>197</v>
      </c>
      <c r="I1011" s="474">
        <v>100000</v>
      </c>
      <c r="J1011" s="474">
        <v>100000</v>
      </c>
      <c r="K1011" s="474">
        <v>99980</v>
      </c>
      <c r="L1011" s="384">
        <v>1</v>
      </c>
    </row>
    <row r="1012" spans="1:12" s="382" customFormat="1" ht="15" x14ac:dyDescent="0.25">
      <c r="A1012" s="383" t="s">
        <v>291</v>
      </c>
      <c r="B1012" s="471" t="s">
        <v>189</v>
      </c>
      <c r="C1012" s="472">
        <v>99.98</v>
      </c>
      <c r="D1012" s="472">
        <v>9</v>
      </c>
      <c r="E1012" s="472" t="s">
        <v>921</v>
      </c>
      <c r="F1012" s="472">
        <v>9.0068615312826008</v>
      </c>
      <c r="G1012" s="472">
        <v>9.3156672472467008</v>
      </c>
      <c r="H1012" s="473" t="s">
        <v>197</v>
      </c>
      <c r="I1012" s="474">
        <v>100000</v>
      </c>
      <c r="J1012" s="474">
        <v>100000</v>
      </c>
      <c r="K1012" s="474">
        <v>99980</v>
      </c>
      <c r="L1012" s="384">
        <v>1</v>
      </c>
    </row>
    <row r="1013" spans="1:12" s="382" customFormat="1" ht="15" x14ac:dyDescent="0.25">
      <c r="A1013" s="383" t="s">
        <v>291</v>
      </c>
      <c r="B1013" s="471" t="s">
        <v>189</v>
      </c>
      <c r="C1013" s="472">
        <v>99.98</v>
      </c>
      <c r="D1013" s="472">
        <v>9</v>
      </c>
      <c r="E1013" s="472" t="s">
        <v>922</v>
      </c>
      <c r="F1013" s="472">
        <v>9.0055538266718997</v>
      </c>
      <c r="G1013" s="472">
        <v>9.3142692079476994</v>
      </c>
      <c r="H1013" s="473" t="s">
        <v>197</v>
      </c>
      <c r="I1013" s="474">
        <v>75000</v>
      </c>
      <c r="J1013" s="474">
        <v>75000</v>
      </c>
      <c r="K1013" s="474">
        <v>74985</v>
      </c>
      <c r="L1013" s="384">
        <v>1</v>
      </c>
    </row>
    <row r="1014" spans="1:12" s="382" customFormat="1" ht="15" x14ac:dyDescent="0.25">
      <c r="A1014" s="383" t="s">
        <v>291</v>
      </c>
      <c r="B1014" s="471" t="s">
        <v>189</v>
      </c>
      <c r="C1014" s="472">
        <v>99.98</v>
      </c>
      <c r="D1014" s="472">
        <v>9</v>
      </c>
      <c r="E1014" s="472" t="s">
        <v>581</v>
      </c>
      <c r="F1014" s="472">
        <v>9.0119232247502001</v>
      </c>
      <c r="G1014" s="472">
        <v>9.3210787229206993</v>
      </c>
      <c r="H1014" s="473" t="s">
        <v>197</v>
      </c>
      <c r="I1014" s="474">
        <v>100000</v>
      </c>
      <c r="J1014" s="474">
        <v>100000</v>
      </c>
      <c r="K1014" s="474">
        <v>99980</v>
      </c>
      <c r="L1014" s="384">
        <v>1</v>
      </c>
    </row>
    <row r="1015" spans="1:12" s="382" customFormat="1" ht="15" x14ac:dyDescent="0.25">
      <c r="A1015" s="383" t="s">
        <v>291</v>
      </c>
      <c r="B1015" s="471" t="s">
        <v>189</v>
      </c>
      <c r="C1015" s="472">
        <v>99.98</v>
      </c>
      <c r="D1015" s="472">
        <v>9</v>
      </c>
      <c r="E1015" s="472" t="s">
        <v>923</v>
      </c>
      <c r="F1015" s="472">
        <v>9.0105525696304003</v>
      </c>
      <c r="G1015" s="472">
        <v>9.3196133305002</v>
      </c>
      <c r="H1015" s="473" t="s">
        <v>197</v>
      </c>
      <c r="I1015" s="474">
        <v>100000</v>
      </c>
      <c r="J1015" s="474">
        <v>100000</v>
      </c>
      <c r="K1015" s="474">
        <v>99980</v>
      </c>
      <c r="L1015" s="384">
        <v>1</v>
      </c>
    </row>
    <row r="1016" spans="1:12" s="382" customFormat="1" ht="15" x14ac:dyDescent="0.25">
      <c r="A1016" s="383" t="s">
        <v>291</v>
      </c>
      <c r="B1016" s="471" t="s">
        <v>189</v>
      </c>
      <c r="C1016" s="472">
        <v>99.98</v>
      </c>
      <c r="D1016" s="472">
        <v>9</v>
      </c>
      <c r="E1016" s="472" t="s">
        <v>924</v>
      </c>
      <c r="F1016" s="472">
        <v>9.0094860786214994</v>
      </c>
      <c r="G1016" s="472">
        <v>9.3184731356766992</v>
      </c>
      <c r="H1016" s="473" t="s">
        <v>197</v>
      </c>
      <c r="I1016" s="474">
        <v>100000</v>
      </c>
      <c r="J1016" s="474">
        <v>100000</v>
      </c>
      <c r="K1016" s="474">
        <v>99980</v>
      </c>
      <c r="L1016" s="384">
        <v>1</v>
      </c>
    </row>
    <row r="1017" spans="1:12" s="382" customFormat="1" ht="15" x14ac:dyDescent="0.25">
      <c r="A1017" s="383" t="s">
        <v>291</v>
      </c>
      <c r="B1017" s="471" t="s">
        <v>189</v>
      </c>
      <c r="C1017" s="472">
        <v>99.98</v>
      </c>
      <c r="D1017" s="472">
        <v>9</v>
      </c>
      <c r="E1017" s="472" t="s">
        <v>925</v>
      </c>
      <c r="F1017" s="472">
        <v>9.0086328075165998</v>
      </c>
      <c r="G1017" s="472">
        <v>9.3175609025315005</v>
      </c>
      <c r="H1017" s="473" t="s">
        <v>197</v>
      </c>
      <c r="I1017" s="474">
        <v>49619</v>
      </c>
      <c r="J1017" s="474">
        <v>49619</v>
      </c>
      <c r="K1017" s="474">
        <v>49609.08</v>
      </c>
      <c r="L1017" s="384">
        <v>1</v>
      </c>
    </row>
    <row r="1018" spans="1:12" s="382" customFormat="1" ht="15" x14ac:dyDescent="0.25">
      <c r="A1018" s="383" t="s">
        <v>226</v>
      </c>
      <c r="B1018" s="471" t="s">
        <v>189</v>
      </c>
      <c r="C1018" s="472">
        <v>99.153000000000006</v>
      </c>
      <c r="D1018" s="472">
        <v>8.5</v>
      </c>
      <c r="E1018" s="472" t="s">
        <v>286</v>
      </c>
      <c r="F1018" s="472">
        <v>10.5</v>
      </c>
      <c r="G1018" s="472">
        <v>10.920720136962901</v>
      </c>
      <c r="H1018" s="473" t="s">
        <v>197</v>
      </c>
      <c r="I1018" s="474">
        <v>4985</v>
      </c>
      <c r="J1018" s="474">
        <v>4985</v>
      </c>
      <c r="K1018" s="474">
        <v>4942.78</v>
      </c>
      <c r="L1018" s="384">
        <v>1</v>
      </c>
    </row>
    <row r="1019" spans="1:12" s="382" customFormat="1" ht="15" x14ac:dyDescent="0.25">
      <c r="A1019" s="383" t="s">
        <v>340</v>
      </c>
      <c r="B1019" s="471" t="s">
        <v>189</v>
      </c>
      <c r="C1019" s="472">
        <v>90.382800000000003</v>
      </c>
      <c r="D1019" s="472">
        <v>9</v>
      </c>
      <c r="E1019" s="472" t="s">
        <v>926</v>
      </c>
      <c r="F1019" s="472">
        <v>11</v>
      </c>
      <c r="G1019" s="472">
        <v>11.4621259414062</v>
      </c>
      <c r="H1019" s="473" t="s">
        <v>197</v>
      </c>
      <c r="I1019" s="474">
        <v>7220</v>
      </c>
      <c r="J1019" s="474">
        <v>7220</v>
      </c>
      <c r="K1019" s="474">
        <v>6525.64</v>
      </c>
      <c r="L1019" s="384">
        <v>1</v>
      </c>
    </row>
    <row r="1020" spans="1:12" s="382" customFormat="1" ht="15" x14ac:dyDescent="0.25">
      <c r="A1020" s="383" t="s">
        <v>340</v>
      </c>
      <c r="B1020" s="471" t="s">
        <v>189</v>
      </c>
      <c r="C1020" s="472">
        <v>90.397599999999997</v>
      </c>
      <c r="D1020" s="472">
        <v>9</v>
      </c>
      <c r="E1020" s="472" t="s">
        <v>927</v>
      </c>
      <c r="F1020" s="472">
        <v>11</v>
      </c>
      <c r="G1020" s="472">
        <v>11.4621259414062</v>
      </c>
      <c r="H1020" s="473" t="s">
        <v>197</v>
      </c>
      <c r="I1020" s="474">
        <v>7220</v>
      </c>
      <c r="J1020" s="474">
        <v>7220</v>
      </c>
      <c r="K1020" s="474">
        <v>6526.7</v>
      </c>
      <c r="L1020" s="384">
        <v>1</v>
      </c>
    </row>
    <row r="1021" spans="1:12" s="382" customFormat="1" ht="15" x14ac:dyDescent="0.25">
      <c r="A1021" s="383" t="s">
        <v>340</v>
      </c>
      <c r="B1021" s="471" t="s">
        <v>189</v>
      </c>
      <c r="C1021" s="472">
        <v>90.618499999999997</v>
      </c>
      <c r="D1021" s="472">
        <v>9</v>
      </c>
      <c r="E1021" s="472" t="s">
        <v>928</v>
      </c>
      <c r="F1021" s="472">
        <v>11</v>
      </c>
      <c r="G1021" s="472">
        <v>11.4621259414062</v>
      </c>
      <c r="H1021" s="473" t="s">
        <v>197</v>
      </c>
      <c r="I1021" s="474">
        <v>7140</v>
      </c>
      <c r="J1021" s="474">
        <v>7140</v>
      </c>
      <c r="K1021" s="474">
        <v>6470.16</v>
      </c>
      <c r="L1021" s="384">
        <v>1</v>
      </c>
    </row>
    <row r="1022" spans="1:12" s="382" customFormat="1" ht="15" x14ac:dyDescent="0.25">
      <c r="A1022" s="383" t="s">
        <v>340</v>
      </c>
      <c r="B1022" s="471" t="s">
        <v>189</v>
      </c>
      <c r="C1022" s="472">
        <v>90.633700000000005</v>
      </c>
      <c r="D1022" s="472">
        <v>9</v>
      </c>
      <c r="E1022" s="472" t="s">
        <v>929</v>
      </c>
      <c r="F1022" s="472">
        <v>11</v>
      </c>
      <c r="G1022" s="472">
        <v>11.4621259414062</v>
      </c>
      <c r="H1022" s="473" t="s">
        <v>197</v>
      </c>
      <c r="I1022" s="474">
        <v>7140</v>
      </c>
      <c r="J1022" s="474">
        <v>7140</v>
      </c>
      <c r="K1022" s="474">
        <v>6471.25</v>
      </c>
      <c r="L1022" s="384">
        <v>1</v>
      </c>
    </row>
    <row r="1023" spans="1:12" s="382" customFormat="1" ht="15" x14ac:dyDescent="0.25">
      <c r="A1023" s="383" t="s">
        <v>340</v>
      </c>
      <c r="B1023" s="471" t="s">
        <v>189</v>
      </c>
      <c r="C1023" s="472">
        <v>90.860699999999994</v>
      </c>
      <c r="D1023" s="472">
        <v>9</v>
      </c>
      <c r="E1023" s="472" t="s">
        <v>930</v>
      </c>
      <c r="F1023" s="472">
        <v>11</v>
      </c>
      <c r="G1023" s="472">
        <v>11.4621259414062</v>
      </c>
      <c r="H1023" s="473" t="s">
        <v>197</v>
      </c>
      <c r="I1023" s="474">
        <v>7140</v>
      </c>
      <c r="J1023" s="474">
        <v>7140</v>
      </c>
      <c r="K1023" s="474">
        <v>6487.45</v>
      </c>
      <c r="L1023" s="384">
        <v>1</v>
      </c>
    </row>
    <row r="1024" spans="1:12" s="382" customFormat="1" ht="15" x14ac:dyDescent="0.25">
      <c r="A1024" s="383" t="s">
        <v>340</v>
      </c>
      <c r="B1024" s="471" t="s">
        <v>189</v>
      </c>
      <c r="C1024" s="472">
        <v>90.876300000000001</v>
      </c>
      <c r="D1024" s="472">
        <v>9</v>
      </c>
      <c r="E1024" s="472" t="s">
        <v>382</v>
      </c>
      <c r="F1024" s="472">
        <v>11</v>
      </c>
      <c r="G1024" s="472">
        <v>11.4621259414062</v>
      </c>
      <c r="H1024" s="473" t="s">
        <v>197</v>
      </c>
      <c r="I1024" s="474">
        <v>7140</v>
      </c>
      <c r="J1024" s="474">
        <v>7140</v>
      </c>
      <c r="K1024" s="474">
        <v>6488.57</v>
      </c>
      <c r="L1024" s="384">
        <v>1</v>
      </c>
    </row>
    <row r="1025" spans="1:12" s="382" customFormat="1" ht="15" x14ac:dyDescent="0.25">
      <c r="A1025" s="383" t="s">
        <v>340</v>
      </c>
      <c r="B1025" s="471" t="s">
        <v>189</v>
      </c>
      <c r="C1025" s="472">
        <v>91.109499999999997</v>
      </c>
      <c r="D1025" s="472">
        <v>9</v>
      </c>
      <c r="E1025" s="472" t="s">
        <v>931</v>
      </c>
      <c r="F1025" s="472">
        <v>11</v>
      </c>
      <c r="G1025" s="472">
        <v>11.4621259414062</v>
      </c>
      <c r="H1025" s="473" t="s">
        <v>197</v>
      </c>
      <c r="I1025" s="474">
        <v>7140</v>
      </c>
      <c r="J1025" s="474">
        <v>7140</v>
      </c>
      <c r="K1025" s="474">
        <v>6505.22</v>
      </c>
      <c r="L1025" s="384">
        <v>1</v>
      </c>
    </row>
    <row r="1026" spans="1:12" s="382" customFormat="1" ht="15" x14ac:dyDescent="0.25">
      <c r="A1026" s="383" t="s">
        <v>340</v>
      </c>
      <c r="B1026" s="471" t="s">
        <v>189</v>
      </c>
      <c r="C1026" s="472">
        <v>91.125600000000006</v>
      </c>
      <c r="D1026" s="472">
        <v>9</v>
      </c>
      <c r="E1026" s="472" t="s">
        <v>932</v>
      </c>
      <c r="F1026" s="472">
        <v>11</v>
      </c>
      <c r="G1026" s="472">
        <v>11.4621259414062</v>
      </c>
      <c r="H1026" s="473" t="s">
        <v>197</v>
      </c>
      <c r="I1026" s="474">
        <v>7140</v>
      </c>
      <c r="J1026" s="474">
        <v>7140</v>
      </c>
      <c r="K1026" s="474">
        <v>6506.37</v>
      </c>
      <c r="L1026" s="384">
        <v>1</v>
      </c>
    </row>
    <row r="1027" spans="1:12" s="382" customFormat="1" ht="15" x14ac:dyDescent="0.25">
      <c r="A1027" s="383" t="s">
        <v>340</v>
      </c>
      <c r="B1027" s="471" t="s">
        <v>189</v>
      </c>
      <c r="C1027" s="472">
        <v>91.365200000000002</v>
      </c>
      <c r="D1027" s="472">
        <v>9</v>
      </c>
      <c r="E1027" s="472" t="s">
        <v>933</v>
      </c>
      <c r="F1027" s="472">
        <v>11</v>
      </c>
      <c r="G1027" s="472">
        <v>11.4621259414062</v>
      </c>
      <c r="H1027" s="473" t="s">
        <v>197</v>
      </c>
      <c r="I1027" s="474">
        <v>7140</v>
      </c>
      <c r="J1027" s="474">
        <v>7140</v>
      </c>
      <c r="K1027" s="474">
        <v>6523.48</v>
      </c>
      <c r="L1027" s="384">
        <v>1</v>
      </c>
    </row>
    <row r="1028" spans="1:12" s="382" customFormat="1" ht="15" x14ac:dyDescent="0.25">
      <c r="A1028" s="383" t="s">
        <v>340</v>
      </c>
      <c r="B1028" s="471" t="s">
        <v>189</v>
      </c>
      <c r="C1028" s="472">
        <v>91.381699999999995</v>
      </c>
      <c r="D1028" s="472">
        <v>9</v>
      </c>
      <c r="E1028" s="472" t="s">
        <v>934</v>
      </c>
      <c r="F1028" s="472">
        <v>11</v>
      </c>
      <c r="G1028" s="472">
        <v>11.4621259414062</v>
      </c>
      <c r="H1028" s="473" t="s">
        <v>197</v>
      </c>
      <c r="I1028" s="474">
        <v>7140</v>
      </c>
      <c r="J1028" s="474">
        <v>7140</v>
      </c>
      <c r="K1028" s="474">
        <v>6524.66</v>
      </c>
      <c r="L1028" s="384">
        <v>1</v>
      </c>
    </row>
    <row r="1029" spans="1:12" s="382" customFormat="1" ht="15" x14ac:dyDescent="0.25">
      <c r="A1029" s="383" t="s">
        <v>340</v>
      </c>
      <c r="B1029" s="471" t="s">
        <v>189</v>
      </c>
      <c r="C1029" s="472">
        <v>91.627899999999997</v>
      </c>
      <c r="D1029" s="472">
        <v>9</v>
      </c>
      <c r="E1029" s="472" t="s">
        <v>935</v>
      </c>
      <c r="F1029" s="472">
        <v>11</v>
      </c>
      <c r="G1029" s="472">
        <v>11.4621259414062</v>
      </c>
      <c r="H1029" s="473" t="s">
        <v>197</v>
      </c>
      <c r="I1029" s="474">
        <v>7140</v>
      </c>
      <c r="J1029" s="474">
        <v>7140</v>
      </c>
      <c r="K1029" s="474">
        <v>6542.23</v>
      </c>
      <c r="L1029" s="384">
        <v>1</v>
      </c>
    </row>
    <row r="1030" spans="1:12" s="382" customFormat="1" ht="15" x14ac:dyDescent="0.25">
      <c r="A1030" s="383" t="s">
        <v>340</v>
      </c>
      <c r="B1030" s="471" t="s">
        <v>189</v>
      </c>
      <c r="C1030" s="472">
        <v>91.644900000000007</v>
      </c>
      <c r="D1030" s="472">
        <v>9</v>
      </c>
      <c r="E1030" s="472" t="s">
        <v>936</v>
      </c>
      <c r="F1030" s="472">
        <v>11</v>
      </c>
      <c r="G1030" s="472">
        <v>11.4621259414062</v>
      </c>
      <c r="H1030" s="473" t="s">
        <v>197</v>
      </c>
      <c r="I1030" s="474">
        <v>7140</v>
      </c>
      <c r="J1030" s="474">
        <v>7140</v>
      </c>
      <c r="K1030" s="474">
        <v>6543.45</v>
      </c>
      <c r="L1030" s="384">
        <v>1</v>
      </c>
    </row>
    <row r="1031" spans="1:12" s="382" customFormat="1" ht="15" x14ac:dyDescent="0.25">
      <c r="A1031" s="383" t="s">
        <v>340</v>
      </c>
      <c r="B1031" s="471" t="s">
        <v>189</v>
      </c>
      <c r="C1031" s="472">
        <v>91.897900000000007</v>
      </c>
      <c r="D1031" s="472">
        <v>9</v>
      </c>
      <c r="E1031" s="472" t="s">
        <v>384</v>
      </c>
      <c r="F1031" s="472">
        <v>11</v>
      </c>
      <c r="G1031" s="472">
        <v>11.4621259414062</v>
      </c>
      <c r="H1031" s="473" t="s">
        <v>197</v>
      </c>
      <c r="I1031" s="474">
        <v>7140</v>
      </c>
      <c r="J1031" s="474">
        <v>7140</v>
      </c>
      <c r="K1031" s="474">
        <v>6561.51</v>
      </c>
      <c r="L1031" s="384">
        <v>1</v>
      </c>
    </row>
    <row r="1032" spans="1:12" s="382" customFormat="1" ht="15" x14ac:dyDescent="0.25">
      <c r="A1032" s="383" t="s">
        <v>340</v>
      </c>
      <c r="B1032" s="471" t="s">
        <v>189</v>
      </c>
      <c r="C1032" s="472">
        <v>91.915300000000002</v>
      </c>
      <c r="D1032" s="472">
        <v>9</v>
      </c>
      <c r="E1032" s="472" t="s">
        <v>937</v>
      </c>
      <c r="F1032" s="472">
        <v>11</v>
      </c>
      <c r="G1032" s="472">
        <v>11.4621259414062</v>
      </c>
      <c r="H1032" s="473" t="s">
        <v>197</v>
      </c>
      <c r="I1032" s="474">
        <v>7140</v>
      </c>
      <c r="J1032" s="474">
        <v>7140</v>
      </c>
      <c r="K1032" s="474">
        <v>6562.76</v>
      </c>
      <c r="L1032" s="384">
        <v>1</v>
      </c>
    </row>
    <row r="1033" spans="1:12" s="382" customFormat="1" ht="15" x14ac:dyDescent="0.25">
      <c r="A1033" s="383" t="s">
        <v>340</v>
      </c>
      <c r="B1033" s="471" t="s">
        <v>189</v>
      </c>
      <c r="C1033" s="472">
        <v>92.175200000000004</v>
      </c>
      <c r="D1033" s="472">
        <v>9</v>
      </c>
      <c r="E1033" s="472" t="s">
        <v>938</v>
      </c>
      <c r="F1033" s="472">
        <v>11</v>
      </c>
      <c r="G1033" s="472">
        <v>11.4621259414062</v>
      </c>
      <c r="H1033" s="473" t="s">
        <v>197</v>
      </c>
      <c r="I1033" s="474">
        <v>7140</v>
      </c>
      <c r="J1033" s="474">
        <v>7140</v>
      </c>
      <c r="K1033" s="474">
        <v>6581.31</v>
      </c>
      <c r="L1033" s="384">
        <v>1</v>
      </c>
    </row>
    <row r="1034" spans="1:12" s="382" customFormat="1" ht="15" x14ac:dyDescent="0.25">
      <c r="A1034" s="383" t="s">
        <v>340</v>
      </c>
      <c r="B1034" s="471" t="s">
        <v>189</v>
      </c>
      <c r="C1034" s="472">
        <v>92.193200000000004</v>
      </c>
      <c r="D1034" s="472">
        <v>9</v>
      </c>
      <c r="E1034" s="472" t="s">
        <v>939</v>
      </c>
      <c r="F1034" s="472">
        <v>11</v>
      </c>
      <c r="G1034" s="472">
        <v>11.4621259414062</v>
      </c>
      <c r="H1034" s="473" t="s">
        <v>197</v>
      </c>
      <c r="I1034" s="474">
        <v>7140</v>
      </c>
      <c r="J1034" s="474">
        <v>7140</v>
      </c>
      <c r="K1034" s="474">
        <v>6582.59</v>
      </c>
      <c r="L1034" s="384">
        <v>1</v>
      </c>
    </row>
    <row r="1035" spans="1:12" s="382" customFormat="1" ht="15" x14ac:dyDescent="0.25">
      <c r="A1035" s="383" t="s">
        <v>340</v>
      </c>
      <c r="B1035" s="471" t="s">
        <v>189</v>
      </c>
      <c r="C1035" s="472">
        <v>92.4602</v>
      </c>
      <c r="D1035" s="472">
        <v>9</v>
      </c>
      <c r="E1035" s="472" t="s">
        <v>940</v>
      </c>
      <c r="F1035" s="472">
        <v>11</v>
      </c>
      <c r="G1035" s="472">
        <v>11.4621259414062</v>
      </c>
      <c r="H1035" s="473" t="s">
        <v>197</v>
      </c>
      <c r="I1035" s="474">
        <v>7140</v>
      </c>
      <c r="J1035" s="474">
        <v>7140</v>
      </c>
      <c r="K1035" s="474">
        <v>6601.66</v>
      </c>
      <c r="L1035" s="384">
        <v>1</v>
      </c>
    </row>
    <row r="1036" spans="1:12" s="382" customFormat="1" ht="15" x14ac:dyDescent="0.25">
      <c r="A1036" s="383" t="s">
        <v>340</v>
      </c>
      <c r="B1036" s="471" t="s">
        <v>189</v>
      </c>
      <c r="C1036" s="472">
        <v>92.478700000000003</v>
      </c>
      <c r="D1036" s="472">
        <v>9</v>
      </c>
      <c r="E1036" s="472" t="s">
        <v>941</v>
      </c>
      <c r="F1036" s="472">
        <v>11</v>
      </c>
      <c r="G1036" s="472">
        <v>11.4621259414062</v>
      </c>
      <c r="H1036" s="473" t="s">
        <v>197</v>
      </c>
      <c r="I1036" s="474">
        <v>7140</v>
      </c>
      <c r="J1036" s="474">
        <v>7140</v>
      </c>
      <c r="K1036" s="474">
        <v>6602.98</v>
      </c>
      <c r="L1036" s="384">
        <v>1</v>
      </c>
    </row>
    <row r="1037" spans="1:12" s="382" customFormat="1" ht="15" x14ac:dyDescent="0.25">
      <c r="A1037" s="383" t="s">
        <v>340</v>
      </c>
      <c r="B1037" s="471" t="s">
        <v>189</v>
      </c>
      <c r="C1037" s="472">
        <v>92.753</v>
      </c>
      <c r="D1037" s="472">
        <v>9</v>
      </c>
      <c r="E1037" s="472" t="s">
        <v>942</v>
      </c>
      <c r="F1037" s="472">
        <v>11</v>
      </c>
      <c r="G1037" s="472">
        <v>11.4621259414062</v>
      </c>
      <c r="H1037" s="473" t="s">
        <v>197</v>
      </c>
      <c r="I1037" s="474">
        <v>7140</v>
      </c>
      <c r="J1037" s="474">
        <v>7140</v>
      </c>
      <c r="K1037" s="474">
        <v>6622.57</v>
      </c>
      <c r="L1037" s="384">
        <v>1</v>
      </c>
    </row>
    <row r="1038" spans="1:12" s="382" customFormat="1" ht="15" x14ac:dyDescent="0.25">
      <c r="A1038" s="383" t="s">
        <v>340</v>
      </c>
      <c r="B1038" s="471" t="s">
        <v>189</v>
      </c>
      <c r="C1038" s="472">
        <v>92.772099999999995</v>
      </c>
      <c r="D1038" s="472">
        <v>9</v>
      </c>
      <c r="E1038" s="472" t="s">
        <v>943</v>
      </c>
      <c r="F1038" s="472">
        <v>11</v>
      </c>
      <c r="G1038" s="472">
        <v>11.4621259414062</v>
      </c>
      <c r="H1038" s="473" t="s">
        <v>197</v>
      </c>
      <c r="I1038" s="474">
        <v>7140</v>
      </c>
      <c r="J1038" s="474">
        <v>7140</v>
      </c>
      <c r="K1038" s="474">
        <v>6623.93</v>
      </c>
      <c r="L1038" s="384">
        <v>1</v>
      </c>
    </row>
    <row r="1039" spans="1:12" s="382" customFormat="1" ht="15" x14ac:dyDescent="0.25">
      <c r="A1039" s="383" t="s">
        <v>340</v>
      </c>
      <c r="B1039" s="471" t="s">
        <v>189</v>
      </c>
      <c r="C1039" s="472">
        <v>93.053899999999999</v>
      </c>
      <c r="D1039" s="472">
        <v>9</v>
      </c>
      <c r="E1039" s="472" t="s">
        <v>944</v>
      </c>
      <c r="F1039" s="472">
        <v>11</v>
      </c>
      <c r="G1039" s="472">
        <v>11.4621259414062</v>
      </c>
      <c r="H1039" s="473" t="s">
        <v>197</v>
      </c>
      <c r="I1039" s="474">
        <v>7140</v>
      </c>
      <c r="J1039" s="474">
        <v>7140</v>
      </c>
      <c r="K1039" s="474">
        <v>6644.05</v>
      </c>
      <c r="L1039" s="384">
        <v>1</v>
      </c>
    </row>
    <row r="1040" spans="1:12" s="382" customFormat="1" ht="15" x14ac:dyDescent="0.25">
      <c r="A1040" s="383" t="s">
        <v>340</v>
      </c>
      <c r="B1040" s="471" t="s">
        <v>189</v>
      </c>
      <c r="C1040" s="472">
        <v>93.073499999999996</v>
      </c>
      <c r="D1040" s="472">
        <v>9</v>
      </c>
      <c r="E1040" s="472" t="s">
        <v>945</v>
      </c>
      <c r="F1040" s="472">
        <v>11</v>
      </c>
      <c r="G1040" s="472">
        <v>11.4621259414062</v>
      </c>
      <c r="H1040" s="473" t="s">
        <v>197</v>
      </c>
      <c r="I1040" s="474">
        <v>7140</v>
      </c>
      <c r="J1040" s="474">
        <v>7140</v>
      </c>
      <c r="K1040" s="474">
        <v>6645.45</v>
      </c>
      <c r="L1040" s="384">
        <v>1</v>
      </c>
    </row>
    <row r="1041" spans="1:12" s="382" customFormat="1" ht="15" x14ac:dyDescent="0.25">
      <c r="A1041" s="383" t="s">
        <v>340</v>
      </c>
      <c r="B1041" s="471" t="s">
        <v>189</v>
      </c>
      <c r="C1041" s="472">
        <v>93.363100000000003</v>
      </c>
      <c r="D1041" s="472">
        <v>9</v>
      </c>
      <c r="E1041" s="472" t="s">
        <v>946</v>
      </c>
      <c r="F1041" s="472">
        <v>11</v>
      </c>
      <c r="G1041" s="472">
        <v>11.4621259414062</v>
      </c>
      <c r="H1041" s="473" t="s">
        <v>197</v>
      </c>
      <c r="I1041" s="474">
        <v>7140</v>
      </c>
      <c r="J1041" s="474">
        <v>7140</v>
      </c>
      <c r="K1041" s="474">
        <v>6666.12</v>
      </c>
      <c r="L1041" s="384">
        <v>1</v>
      </c>
    </row>
    <row r="1042" spans="1:12" s="382" customFormat="1" ht="15" x14ac:dyDescent="0.25">
      <c r="A1042" s="383" t="s">
        <v>340</v>
      </c>
      <c r="B1042" s="471" t="s">
        <v>189</v>
      </c>
      <c r="C1042" s="472">
        <v>93.383200000000002</v>
      </c>
      <c r="D1042" s="472">
        <v>9</v>
      </c>
      <c r="E1042" s="472" t="s">
        <v>736</v>
      </c>
      <c r="F1042" s="472">
        <v>11</v>
      </c>
      <c r="G1042" s="472">
        <v>11.4621259414062</v>
      </c>
      <c r="H1042" s="473" t="s">
        <v>197</v>
      </c>
      <c r="I1042" s="474">
        <v>7140</v>
      </c>
      <c r="J1042" s="474">
        <v>7140</v>
      </c>
      <c r="K1042" s="474">
        <v>6667.56</v>
      </c>
      <c r="L1042" s="384">
        <v>1</v>
      </c>
    </row>
    <row r="1043" spans="1:12" s="382" customFormat="1" ht="15" x14ac:dyDescent="0.25">
      <c r="A1043" s="383" t="s">
        <v>340</v>
      </c>
      <c r="B1043" s="471" t="s">
        <v>189</v>
      </c>
      <c r="C1043" s="472">
        <v>93.680700000000002</v>
      </c>
      <c r="D1043" s="472">
        <v>9</v>
      </c>
      <c r="E1043" s="472" t="s">
        <v>283</v>
      </c>
      <c r="F1043" s="472">
        <v>11</v>
      </c>
      <c r="G1043" s="472">
        <v>11.4621259414062</v>
      </c>
      <c r="H1043" s="473" t="s">
        <v>197</v>
      </c>
      <c r="I1043" s="474">
        <v>7140</v>
      </c>
      <c r="J1043" s="474">
        <v>7140</v>
      </c>
      <c r="K1043" s="474">
        <v>6688.8</v>
      </c>
      <c r="L1043" s="384">
        <v>1</v>
      </c>
    </row>
    <row r="1044" spans="1:12" s="382" customFormat="1" ht="15" x14ac:dyDescent="0.25">
      <c r="A1044" s="383" t="s">
        <v>340</v>
      </c>
      <c r="B1044" s="471" t="s">
        <v>189</v>
      </c>
      <c r="C1044" s="472">
        <v>93.701400000000007</v>
      </c>
      <c r="D1044" s="472">
        <v>9</v>
      </c>
      <c r="E1044" s="472" t="s">
        <v>487</v>
      </c>
      <c r="F1044" s="472">
        <v>11</v>
      </c>
      <c r="G1044" s="472">
        <v>11.4621259414062</v>
      </c>
      <c r="H1044" s="473" t="s">
        <v>197</v>
      </c>
      <c r="I1044" s="474">
        <v>7140</v>
      </c>
      <c r="J1044" s="474">
        <v>7140</v>
      </c>
      <c r="K1044" s="474">
        <v>6690.28</v>
      </c>
      <c r="L1044" s="384">
        <v>1</v>
      </c>
    </row>
    <row r="1045" spans="1:12" s="382" customFormat="1" ht="15" x14ac:dyDescent="0.25">
      <c r="A1045" s="383" t="s">
        <v>340</v>
      </c>
      <c r="B1045" s="471" t="s">
        <v>189</v>
      </c>
      <c r="C1045" s="472">
        <v>94.007099999999994</v>
      </c>
      <c r="D1045" s="472">
        <v>9</v>
      </c>
      <c r="E1045" s="472" t="s">
        <v>947</v>
      </c>
      <c r="F1045" s="472">
        <v>11</v>
      </c>
      <c r="G1045" s="472">
        <v>11.4621259414062</v>
      </c>
      <c r="H1045" s="473" t="s">
        <v>197</v>
      </c>
      <c r="I1045" s="474">
        <v>7140</v>
      </c>
      <c r="J1045" s="474">
        <v>7140</v>
      </c>
      <c r="K1045" s="474">
        <v>6712.11</v>
      </c>
      <c r="L1045" s="384">
        <v>1</v>
      </c>
    </row>
    <row r="1046" spans="1:12" s="382" customFormat="1" ht="15" x14ac:dyDescent="0.25">
      <c r="A1046" s="383" t="s">
        <v>340</v>
      </c>
      <c r="B1046" s="471" t="s">
        <v>189</v>
      </c>
      <c r="C1046" s="472">
        <v>94.028400000000005</v>
      </c>
      <c r="D1046" s="472">
        <v>9</v>
      </c>
      <c r="E1046" s="472" t="s">
        <v>948</v>
      </c>
      <c r="F1046" s="472">
        <v>11</v>
      </c>
      <c r="G1046" s="472">
        <v>11.4621259414062</v>
      </c>
      <c r="H1046" s="473" t="s">
        <v>197</v>
      </c>
      <c r="I1046" s="474">
        <v>7140</v>
      </c>
      <c r="J1046" s="474">
        <v>7140</v>
      </c>
      <c r="K1046" s="474">
        <v>6713.63</v>
      </c>
      <c r="L1046" s="384">
        <v>1</v>
      </c>
    </row>
    <row r="1047" spans="1:12" s="382" customFormat="1" ht="15" x14ac:dyDescent="0.25">
      <c r="A1047" s="383" t="s">
        <v>340</v>
      </c>
      <c r="B1047" s="471" t="s">
        <v>189</v>
      </c>
      <c r="C1047" s="472">
        <v>94.342500000000001</v>
      </c>
      <c r="D1047" s="472">
        <v>9</v>
      </c>
      <c r="E1047" s="472" t="s">
        <v>949</v>
      </c>
      <c r="F1047" s="472">
        <v>11</v>
      </c>
      <c r="G1047" s="472">
        <v>11.4621259414062</v>
      </c>
      <c r="H1047" s="473" t="s">
        <v>197</v>
      </c>
      <c r="I1047" s="474">
        <v>7140</v>
      </c>
      <c r="J1047" s="474">
        <v>7140</v>
      </c>
      <c r="K1047" s="474">
        <v>6736.05</v>
      </c>
      <c r="L1047" s="384">
        <v>1</v>
      </c>
    </row>
    <row r="1048" spans="1:12" s="382" customFormat="1" ht="15" x14ac:dyDescent="0.25">
      <c r="A1048" s="383" t="s">
        <v>340</v>
      </c>
      <c r="B1048" s="471" t="s">
        <v>189</v>
      </c>
      <c r="C1048" s="472">
        <v>94.364400000000003</v>
      </c>
      <c r="D1048" s="472">
        <v>9</v>
      </c>
      <c r="E1048" s="472" t="s">
        <v>950</v>
      </c>
      <c r="F1048" s="472">
        <v>11</v>
      </c>
      <c r="G1048" s="472">
        <v>11.4621259414062</v>
      </c>
      <c r="H1048" s="473" t="s">
        <v>197</v>
      </c>
      <c r="I1048" s="474">
        <v>7140</v>
      </c>
      <c r="J1048" s="474">
        <v>7140</v>
      </c>
      <c r="K1048" s="474">
        <v>6737.62</v>
      </c>
      <c r="L1048" s="384">
        <v>1</v>
      </c>
    </row>
    <row r="1049" spans="1:12" s="382" customFormat="1" ht="15" x14ac:dyDescent="0.25">
      <c r="A1049" s="383" t="s">
        <v>340</v>
      </c>
      <c r="B1049" s="471" t="s">
        <v>189</v>
      </c>
      <c r="C1049" s="472">
        <v>94.686999999999998</v>
      </c>
      <c r="D1049" s="472">
        <v>9</v>
      </c>
      <c r="E1049" s="472" t="s">
        <v>744</v>
      </c>
      <c r="F1049" s="472">
        <v>11</v>
      </c>
      <c r="G1049" s="472">
        <v>11.4621259414062</v>
      </c>
      <c r="H1049" s="473" t="s">
        <v>197</v>
      </c>
      <c r="I1049" s="474">
        <v>7140</v>
      </c>
      <c r="J1049" s="474">
        <v>7140</v>
      </c>
      <c r="K1049" s="474">
        <v>6760.65</v>
      </c>
      <c r="L1049" s="384">
        <v>1</v>
      </c>
    </row>
    <row r="1050" spans="1:12" s="382" customFormat="1" ht="15" x14ac:dyDescent="0.25">
      <c r="A1050" s="383" t="s">
        <v>340</v>
      </c>
      <c r="B1050" s="471" t="s">
        <v>189</v>
      </c>
      <c r="C1050" s="472">
        <v>94.709599999999995</v>
      </c>
      <c r="D1050" s="472">
        <v>9</v>
      </c>
      <c r="E1050" s="472" t="s">
        <v>951</v>
      </c>
      <c r="F1050" s="472">
        <v>11</v>
      </c>
      <c r="G1050" s="472">
        <v>11.4621259414062</v>
      </c>
      <c r="H1050" s="473" t="s">
        <v>197</v>
      </c>
      <c r="I1050" s="474">
        <v>7140</v>
      </c>
      <c r="J1050" s="474">
        <v>7140</v>
      </c>
      <c r="K1050" s="474">
        <v>6762.26</v>
      </c>
      <c r="L1050" s="384">
        <v>1</v>
      </c>
    </row>
    <row r="1051" spans="1:12" s="382" customFormat="1" ht="15" x14ac:dyDescent="0.25">
      <c r="A1051" s="383" t="s">
        <v>340</v>
      </c>
      <c r="B1051" s="471" t="s">
        <v>189</v>
      </c>
      <c r="C1051" s="472">
        <v>95.0411</v>
      </c>
      <c r="D1051" s="472">
        <v>9</v>
      </c>
      <c r="E1051" s="472" t="s">
        <v>321</v>
      </c>
      <c r="F1051" s="472">
        <v>11</v>
      </c>
      <c r="G1051" s="472">
        <v>11.4621259414062</v>
      </c>
      <c r="H1051" s="473" t="s">
        <v>197</v>
      </c>
      <c r="I1051" s="474">
        <v>7140</v>
      </c>
      <c r="J1051" s="474">
        <v>7140</v>
      </c>
      <c r="K1051" s="474">
        <v>6785.93</v>
      </c>
      <c r="L1051" s="384">
        <v>1</v>
      </c>
    </row>
    <row r="1052" spans="1:12" s="382" customFormat="1" ht="15" x14ac:dyDescent="0.25">
      <c r="A1052" s="383" t="s">
        <v>340</v>
      </c>
      <c r="B1052" s="471" t="s">
        <v>189</v>
      </c>
      <c r="C1052" s="472">
        <v>95.064300000000003</v>
      </c>
      <c r="D1052" s="472">
        <v>9</v>
      </c>
      <c r="E1052" s="472" t="s">
        <v>290</v>
      </c>
      <c r="F1052" s="472">
        <v>11</v>
      </c>
      <c r="G1052" s="472">
        <v>11.4621259414062</v>
      </c>
      <c r="H1052" s="473" t="s">
        <v>197</v>
      </c>
      <c r="I1052" s="474">
        <v>7140</v>
      </c>
      <c r="J1052" s="474">
        <v>7140</v>
      </c>
      <c r="K1052" s="474">
        <v>6787.59</v>
      </c>
      <c r="L1052" s="384">
        <v>1</v>
      </c>
    </row>
    <row r="1053" spans="1:12" s="382" customFormat="1" ht="15" x14ac:dyDescent="0.25">
      <c r="A1053" s="383" t="s">
        <v>340</v>
      </c>
      <c r="B1053" s="471" t="s">
        <v>189</v>
      </c>
      <c r="C1053" s="472">
        <v>95.404899999999998</v>
      </c>
      <c r="D1053" s="472">
        <v>9</v>
      </c>
      <c r="E1053" s="472" t="s">
        <v>952</v>
      </c>
      <c r="F1053" s="472">
        <v>11</v>
      </c>
      <c r="G1053" s="472">
        <v>11.4621259414062</v>
      </c>
      <c r="H1053" s="473" t="s">
        <v>197</v>
      </c>
      <c r="I1053" s="474">
        <v>7140</v>
      </c>
      <c r="J1053" s="474">
        <v>7140</v>
      </c>
      <c r="K1053" s="474">
        <v>6811.91</v>
      </c>
      <c r="L1053" s="384">
        <v>1</v>
      </c>
    </row>
    <row r="1054" spans="1:12" s="382" customFormat="1" ht="15" x14ac:dyDescent="0.25">
      <c r="A1054" s="383" t="s">
        <v>340</v>
      </c>
      <c r="B1054" s="471" t="s">
        <v>189</v>
      </c>
      <c r="C1054" s="472">
        <v>95.706800000000001</v>
      </c>
      <c r="D1054" s="472">
        <v>9</v>
      </c>
      <c r="E1054" s="472" t="s">
        <v>391</v>
      </c>
      <c r="F1054" s="472">
        <v>10.875</v>
      </c>
      <c r="G1054" s="472">
        <v>11.326589096222801</v>
      </c>
      <c r="H1054" s="473" t="s">
        <v>197</v>
      </c>
      <c r="I1054" s="474">
        <v>7140</v>
      </c>
      <c r="J1054" s="474">
        <v>7140</v>
      </c>
      <c r="K1054" s="474">
        <v>6833.47</v>
      </c>
      <c r="L1054" s="384">
        <v>1</v>
      </c>
    </row>
    <row r="1055" spans="1:12" s="382" customFormat="1" ht="15" x14ac:dyDescent="0.25">
      <c r="A1055" s="383" t="s">
        <v>340</v>
      </c>
      <c r="B1055" s="471" t="s">
        <v>189</v>
      </c>
      <c r="C1055" s="472">
        <v>95.778700000000001</v>
      </c>
      <c r="D1055" s="472">
        <v>9</v>
      </c>
      <c r="E1055" s="472" t="s">
        <v>953</v>
      </c>
      <c r="F1055" s="472">
        <v>11</v>
      </c>
      <c r="G1055" s="472">
        <v>11.4621259414062</v>
      </c>
      <c r="H1055" s="473" t="s">
        <v>197</v>
      </c>
      <c r="I1055" s="474">
        <v>7140</v>
      </c>
      <c r="J1055" s="474">
        <v>7140</v>
      </c>
      <c r="K1055" s="474">
        <v>6838.6</v>
      </c>
      <c r="L1055" s="384">
        <v>1</v>
      </c>
    </row>
    <row r="1056" spans="1:12" s="382" customFormat="1" ht="15" x14ac:dyDescent="0.25">
      <c r="A1056" s="383" t="s">
        <v>340</v>
      </c>
      <c r="B1056" s="471" t="s">
        <v>189</v>
      </c>
      <c r="C1056" s="472">
        <v>96.058999999999997</v>
      </c>
      <c r="D1056" s="472">
        <v>9</v>
      </c>
      <c r="E1056" s="472" t="s">
        <v>954</v>
      </c>
      <c r="F1056" s="472">
        <v>10.875</v>
      </c>
      <c r="G1056" s="472">
        <v>11.326589096222801</v>
      </c>
      <c r="H1056" s="473" t="s">
        <v>197</v>
      </c>
      <c r="I1056" s="474">
        <v>7140</v>
      </c>
      <c r="J1056" s="474">
        <v>7140</v>
      </c>
      <c r="K1056" s="474">
        <v>6858.62</v>
      </c>
      <c r="L1056" s="384">
        <v>1</v>
      </c>
    </row>
    <row r="1057" spans="1:12" s="382" customFormat="1" ht="15" x14ac:dyDescent="0.25">
      <c r="A1057" s="383" t="s">
        <v>340</v>
      </c>
      <c r="B1057" s="471" t="s">
        <v>189</v>
      </c>
      <c r="C1057" s="472">
        <v>96.162800000000004</v>
      </c>
      <c r="D1057" s="472">
        <v>9</v>
      </c>
      <c r="E1057" s="472" t="s">
        <v>955</v>
      </c>
      <c r="F1057" s="472">
        <v>11</v>
      </c>
      <c r="G1057" s="472">
        <v>11.4621259414062</v>
      </c>
      <c r="H1057" s="473" t="s">
        <v>197</v>
      </c>
      <c r="I1057" s="474">
        <v>7140</v>
      </c>
      <c r="J1057" s="474">
        <v>7140</v>
      </c>
      <c r="K1057" s="474">
        <v>6866.02</v>
      </c>
      <c r="L1057" s="384">
        <v>1</v>
      </c>
    </row>
    <row r="1058" spans="1:12" s="382" customFormat="1" ht="15" x14ac:dyDescent="0.25">
      <c r="A1058" s="383" t="s">
        <v>340</v>
      </c>
      <c r="B1058" s="471" t="s">
        <v>189</v>
      </c>
      <c r="C1058" s="472">
        <v>96.4208</v>
      </c>
      <c r="D1058" s="472">
        <v>9</v>
      </c>
      <c r="E1058" s="472" t="s">
        <v>872</v>
      </c>
      <c r="F1058" s="472">
        <v>10.875</v>
      </c>
      <c r="G1058" s="472">
        <v>11.326589096222801</v>
      </c>
      <c r="H1058" s="473" t="s">
        <v>197</v>
      </c>
      <c r="I1058" s="474">
        <v>7140</v>
      </c>
      <c r="J1058" s="474">
        <v>7140</v>
      </c>
      <c r="K1058" s="474">
        <v>6884.45</v>
      </c>
      <c r="L1058" s="384">
        <v>1</v>
      </c>
    </row>
    <row r="1059" spans="1:12" s="382" customFormat="1" ht="15" x14ac:dyDescent="0.25">
      <c r="A1059" s="383" t="s">
        <v>340</v>
      </c>
      <c r="B1059" s="471" t="s">
        <v>189</v>
      </c>
      <c r="C1059" s="472">
        <v>96.557400000000001</v>
      </c>
      <c r="D1059" s="472">
        <v>9</v>
      </c>
      <c r="E1059" s="472" t="s">
        <v>956</v>
      </c>
      <c r="F1059" s="472">
        <v>11</v>
      </c>
      <c r="G1059" s="472">
        <v>11.4621259414062</v>
      </c>
      <c r="H1059" s="473" t="s">
        <v>197</v>
      </c>
      <c r="I1059" s="474">
        <v>7140</v>
      </c>
      <c r="J1059" s="474">
        <v>7140</v>
      </c>
      <c r="K1059" s="474">
        <v>6894.2</v>
      </c>
      <c r="L1059" s="384">
        <v>1</v>
      </c>
    </row>
    <row r="1060" spans="1:12" s="382" customFormat="1" ht="15" x14ac:dyDescent="0.25">
      <c r="A1060" s="383" t="s">
        <v>340</v>
      </c>
      <c r="B1060" s="471" t="s">
        <v>189</v>
      </c>
      <c r="C1060" s="472">
        <v>96.583399999999997</v>
      </c>
      <c r="D1060" s="472">
        <v>9</v>
      </c>
      <c r="E1060" s="472" t="s">
        <v>913</v>
      </c>
      <c r="F1060" s="472">
        <v>11</v>
      </c>
      <c r="G1060" s="472">
        <v>11.4621259414062</v>
      </c>
      <c r="H1060" s="473" t="s">
        <v>197</v>
      </c>
      <c r="I1060" s="474">
        <v>7140</v>
      </c>
      <c r="J1060" s="474">
        <v>7140</v>
      </c>
      <c r="K1060" s="474">
        <v>6896.05</v>
      </c>
      <c r="L1060" s="384">
        <v>1</v>
      </c>
    </row>
    <row r="1061" spans="1:12" s="382" customFormat="1" ht="15" x14ac:dyDescent="0.25">
      <c r="A1061" s="383" t="s">
        <v>340</v>
      </c>
      <c r="B1061" s="471" t="s">
        <v>189</v>
      </c>
      <c r="C1061" s="472">
        <v>96.962900000000005</v>
      </c>
      <c r="D1061" s="472">
        <v>9</v>
      </c>
      <c r="E1061" s="472" t="s">
        <v>293</v>
      </c>
      <c r="F1061" s="472">
        <v>11</v>
      </c>
      <c r="G1061" s="472">
        <v>11.4621259414062</v>
      </c>
      <c r="H1061" s="473" t="s">
        <v>197</v>
      </c>
      <c r="I1061" s="474">
        <v>7140</v>
      </c>
      <c r="J1061" s="474">
        <v>7140</v>
      </c>
      <c r="K1061" s="474">
        <v>6923.15</v>
      </c>
      <c r="L1061" s="384">
        <v>1</v>
      </c>
    </row>
    <row r="1062" spans="1:12" s="382" customFormat="1" ht="15" x14ac:dyDescent="0.25">
      <c r="A1062" s="383" t="s">
        <v>340</v>
      </c>
      <c r="B1062" s="471" t="s">
        <v>189</v>
      </c>
      <c r="C1062" s="472">
        <v>96.989599999999996</v>
      </c>
      <c r="D1062" s="472">
        <v>9</v>
      </c>
      <c r="E1062" s="472" t="s">
        <v>419</v>
      </c>
      <c r="F1062" s="472">
        <v>11</v>
      </c>
      <c r="G1062" s="472">
        <v>11.4621259414062</v>
      </c>
      <c r="H1062" s="473" t="s">
        <v>197</v>
      </c>
      <c r="I1062" s="474">
        <v>7140</v>
      </c>
      <c r="J1062" s="474">
        <v>7140</v>
      </c>
      <c r="K1062" s="474">
        <v>6925.06</v>
      </c>
      <c r="L1062" s="384">
        <v>1</v>
      </c>
    </row>
    <row r="1063" spans="1:12" s="382" customFormat="1" ht="15" x14ac:dyDescent="0.25">
      <c r="A1063" s="383" t="s">
        <v>340</v>
      </c>
      <c r="B1063" s="471" t="s">
        <v>189</v>
      </c>
      <c r="C1063" s="472">
        <v>97.379599999999996</v>
      </c>
      <c r="D1063" s="472">
        <v>9</v>
      </c>
      <c r="E1063" s="472" t="s">
        <v>957</v>
      </c>
      <c r="F1063" s="472">
        <v>11</v>
      </c>
      <c r="G1063" s="472">
        <v>11.4621259414062</v>
      </c>
      <c r="H1063" s="473" t="s">
        <v>197</v>
      </c>
      <c r="I1063" s="474">
        <v>7140</v>
      </c>
      <c r="J1063" s="474">
        <v>7140</v>
      </c>
      <c r="K1063" s="474">
        <v>6952.9</v>
      </c>
      <c r="L1063" s="384">
        <v>1</v>
      </c>
    </row>
    <row r="1064" spans="1:12" s="382" customFormat="1" ht="15" x14ac:dyDescent="0.25">
      <c r="A1064" s="383" t="s">
        <v>340</v>
      </c>
      <c r="B1064" s="471" t="s">
        <v>189</v>
      </c>
      <c r="C1064" s="472">
        <v>97.406999999999996</v>
      </c>
      <c r="D1064" s="472">
        <v>9</v>
      </c>
      <c r="E1064" s="472" t="s">
        <v>787</v>
      </c>
      <c r="F1064" s="472">
        <v>11</v>
      </c>
      <c r="G1064" s="472">
        <v>11.4621259414062</v>
      </c>
      <c r="H1064" s="473" t="s">
        <v>197</v>
      </c>
      <c r="I1064" s="474">
        <v>7140</v>
      </c>
      <c r="J1064" s="474">
        <v>7140</v>
      </c>
      <c r="K1064" s="474">
        <v>6954.86</v>
      </c>
      <c r="L1064" s="384">
        <v>1</v>
      </c>
    </row>
    <row r="1065" spans="1:12" s="382" customFormat="1" ht="15" x14ac:dyDescent="0.25">
      <c r="A1065" s="383" t="s">
        <v>340</v>
      </c>
      <c r="B1065" s="471" t="s">
        <v>189</v>
      </c>
      <c r="C1065" s="472">
        <v>97.807699999999997</v>
      </c>
      <c r="D1065" s="472">
        <v>9</v>
      </c>
      <c r="E1065" s="472" t="s">
        <v>958</v>
      </c>
      <c r="F1065" s="472">
        <v>11</v>
      </c>
      <c r="G1065" s="472">
        <v>11.4621259414062</v>
      </c>
      <c r="H1065" s="473" t="s">
        <v>197</v>
      </c>
      <c r="I1065" s="474">
        <v>7140</v>
      </c>
      <c r="J1065" s="474">
        <v>7140</v>
      </c>
      <c r="K1065" s="474">
        <v>6983.47</v>
      </c>
      <c r="L1065" s="384">
        <v>1</v>
      </c>
    </row>
    <row r="1066" spans="1:12" s="382" customFormat="1" ht="15" x14ac:dyDescent="0.25">
      <c r="A1066" s="383" t="s">
        <v>340</v>
      </c>
      <c r="B1066" s="471" t="s">
        <v>189</v>
      </c>
      <c r="C1066" s="472">
        <v>97.835899999999995</v>
      </c>
      <c r="D1066" s="472">
        <v>9</v>
      </c>
      <c r="E1066" s="472" t="s">
        <v>916</v>
      </c>
      <c r="F1066" s="472">
        <v>11</v>
      </c>
      <c r="G1066" s="472">
        <v>11.4621259414062</v>
      </c>
      <c r="H1066" s="473" t="s">
        <v>197</v>
      </c>
      <c r="I1066" s="474">
        <v>7140</v>
      </c>
      <c r="J1066" s="474">
        <v>7140</v>
      </c>
      <c r="K1066" s="474">
        <v>6985.48</v>
      </c>
      <c r="L1066" s="384">
        <v>1</v>
      </c>
    </row>
    <row r="1067" spans="1:12" s="382" customFormat="1" ht="15" x14ac:dyDescent="0.25">
      <c r="A1067" s="383" t="s">
        <v>340</v>
      </c>
      <c r="B1067" s="471" t="s">
        <v>189</v>
      </c>
      <c r="C1067" s="472">
        <v>98.247600000000006</v>
      </c>
      <c r="D1067" s="472">
        <v>9</v>
      </c>
      <c r="E1067" s="472" t="s">
        <v>959</v>
      </c>
      <c r="F1067" s="472">
        <v>11</v>
      </c>
      <c r="G1067" s="472">
        <v>11.4621259414062</v>
      </c>
      <c r="H1067" s="473" t="s">
        <v>197</v>
      </c>
      <c r="I1067" s="474">
        <v>7140</v>
      </c>
      <c r="J1067" s="474">
        <v>7140</v>
      </c>
      <c r="K1067" s="474">
        <v>7014.88</v>
      </c>
      <c r="L1067" s="384">
        <v>1</v>
      </c>
    </row>
    <row r="1068" spans="1:12" s="382" customFormat="1" ht="15" x14ac:dyDescent="0.25">
      <c r="A1068" s="383" t="s">
        <v>340</v>
      </c>
      <c r="B1068" s="471" t="s">
        <v>189</v>
      </c>
      <c r="C1068" s="472">
        <v>98.276499999999999</v>
      </c>
      <c r="D1068" s="472">
        <v>9</v>
      </c>
      <c r="E1068" s="472" t="s">
        <v>960</v>
      </c>
      <c r="F1068" s="472">
        <v>11</v>
      </c>
      <c r="G1068" s="472">
        <v>11.4621259414062</v>
      </c>
      <c r="H1068" s="473" t="s">
        <v>197</v>
      </c>
      <c r="I1068" s="474">
        <v>7140</v>
      </c>
      <c r="J1068" s="474">
        <v>7140</v>
      </c>
      <c r="K1068" s="474">
        <v>7016.95</v>
      </c>
      <c r="L1068" s="384">
        <v>1</v>
      </c>
    </row>
    <row r="1069" spans="1:12" s="382" customFormat="1" ht="15" x14ac:dyDescent="0.25">
      <c r="A1069" s="383" t="s">
        <v>340</v>
      </c>
      <c r="B1069" s="471" t="s">
        <v>189</v>
      </c>
      <c r="C1069" s="472">
        <v>98.6995</v>
      </c>
      <c r="D1069" s="472">
        <v>9</v>
      </c>
      <c r="E1069" s="472" t="s">
        <v>961</v>
      </c>
      <c r="F1069" s="472">
        <v>11</v>
      </c>
      <c r="G1069" s="472">
        <v>11.4621259414062</v>
      </c>
      <c r="H1069" s="473" t="s">
        <v>197</v>
      </c>
      <c r="I1069" s="474">
        <v>7140</v>
      </c>
      <c r="J1069" s="474">
        <v>7140</v>
      </c>
      <c r="K1069" s="474">
        <v>7047.15</v>
      </c>
      <c r="L1069" s="384">
        <v>1</v>
      </c>
    </row>
    <row r="1070" spans="1:12" s="382" customFormat="1" ht="15" x14ac:dyDescent="0.25">
      <c r="A1070" s="383" t="s">
        <v>340</v>
      </c>
      <c r="B1070" s="471" t="s">
        <v>189</v>
      </c>
      <c r="C1070" s="472">
        <v>98.729299999999995</v>
      </c>
      <c r="D1070" s="472">
        <v>9</v>
      </c>
      <c r="E1070" s="472" t="s">
        <v>962</v>
      </c>
      <c r="F1070" s="472">
        <v>11</v>
      </c>
      <c r="G1070" s="472">
        <v>11.4621259414062</v>
      </c>
      <c r="H1070" s="473" t="s">
        <v>197</v>
      </c>
      <c r="I1070" s="474">
        <v>7140</v>
      </c>
      <c r="J1070" s="474">
        <v>7140</v>
      </c>
      <c r="K1070" s="474">
        <v>7049.27</v>
      </c>
      <c r="L1070" s="384">
        <v>1</v>
      </c>
    </row>
    <row r="1071" spans="1:12" s="382" customFormat="1" ht="15" x14ac:dyDescent="0.25">
      <c r="A1071" s="383" t="s">
        <v>340</v>
      </c>
      <c r="B1071" s="471" t="s">
        <v>189</v>
      </c>
      <c r="C1071" s="472">
        <v>99.163899999999998</v>
      </c>
      <c r="D1071" s="472">
        <v>9</v>
      </c>
      <c r="E1071" s="472" t="s">
        <v>270</v>
      </c>
      <c r="F1071" s="472">
        <v>11</v>
      </c>
      <c r="G1071" s="472">
        <v>11.4621259414062</v>
      </c>
      <c r="H1071" s="473" t="s">
        <v>197</v>
      </c>
      <c r="I1071" s="474">
        <v>7140</v>
      </c>
      <c r="J1071" s="474">
        <v>7140</v>
      </c>
      <c r="K1071" s="474">
        <v>7080.31</v>
      </c>
      <c r="L1071" s="384">
        <v>1</v>
      </c>
    </row>
    <row r="1072" spans="1:12" s="382" customFormat="1" ht="15" x14ac:dyDescent="0.25">
      <c r="A1072" s="383" t="s">
        <v>340</v>
      </c>
      <c r="B1072" s="471" t="s">
        <v>189</v>
      </c>
      <c r="C1072" s="472">
        <v>99.194599999999994</v>
      </c>
      <c r="D1072" s="472">
        <v>9</v>
      </c>
      <c r="E1072" s="472" t="s">
        <v>759</v>
      </c>
      <c r="F1072" s="472">
        <v>11</v>
      </c>
      <c r="G1072" s="472">
        <v>11.4621259414062</v>
      </c>
      <c r="H1072" s="473" t="s">
        <v>197</v>
      </c>
      <c r="I1072" s="474">
        <v>7140</v>
      </c>
      <c r="J1072" s="474">
        <v>7140</v>
      </c>
      <c r="K1072" s="474">
        <v>7082.49</v>
      </c>
      <c r="L1072" s="384">
        <v>1</v>
      </c>
    </row>
    <row r="1073" spans="1:12" s="382" customFormat="1" ht="15" x14ac:dyDescent="0.25">
      <c r="A1073" s="383" t="s">
        <v>340</v>
      </c>
      <c r="B1073" s="471" t="s">
        <v>189</v>
      </c>
      <c r="C1073" s="472">
        <v>99.641099999999994</v>
      </c>
      <c r="D1073" s="472">
        <v>9</v>
      </c>
      <c r="E1073" s="472" t="s">
        <v>963</v>
      </c>
      <c r="F1073" s="472">
        <v>11</v>
      </c>
      <c r="G1073" s="472">
        <v>11.4621259414062</v>
      </c>
      <c r="H1073" s="473" t="s">
        <v>197</v>
      </c>
      <c r="I1073" s="474">
        <v>7140</v>
      </c>
      <c r="J1073" s="474">
        <v>7140</v>
      </c>
      <c r="K1073" s="474">
        <v>7114.38</v>
      </c>
      <c r="L1073" s="384">
        <v>1</v>
      </c>
    </row>
    <row r="1074" spans="1:12" s="382" customFormat="1" ht="15" x14ac:dyDescent="0.25">
      <c r="A1074" s="383" t="s">
        <v>340</v>
      </c>
      <c r="B1074" s="471" t="s">
        <v>189</v>
      </c>
      <c r="C1074" s="472">
        <v>99.672600000000003</v>
      </c>
      <c r="D1074" s="472">
        <v>9</v>
      </c>
      <c r="E1074" s="472" t="s">
        <v>507</v>
      </c>
      <c r="F1074" s="472">
        <v>11</v>
      </c>
      <c r="G1074" s="472">
        <v>11.4621259414062</v>
      </c>
      <c r="H1074" s="473" t="s">
        <v>197</v>
      </c>
      <c r="I1074" s="474">
        <v>7140</v>
      </c>
      <c r="J1074" s="474">
        <v>7140</v>
      </c>
      <c r="K1074" s="474">
        <v>7116.63</v>
      </c>
      <c r="L1074" s="384">
        <v>1</v>
      </c>
    </row>
    <row r="1075" spans="1:12" s="382" customFormat="1" ht="15" x14ac:dyDescent="0.25">
      <c r="A1075" s="383" t="s">
        <v>236</v>
      </c>
      <c r="B1075" s="471" t="s">
        <v>189</v>
      </c>
      <c r="C1075" s="472">
        <v>102</v>
      </c>
      <c r="D1075" s="472">
        <v>8.5</v>
      </c>
      <c r="E1075" s="472" t="s">
        <v>964</v>
      </c>
      <c r="F1075" s="472">
        <v>7.8092462678167003</v>
      </c>
      <c r="G1075" s="472">
        <v>8.0409285329610007</v>
      </c>
      <c r="H1075" s="473" t="s">
        <v>197</v>
      </c>
      <c r="I1075" s="474">
        <v>50000</v>
      </c>
      <c r="J1075" s="474">
        <v>50000</v>
      </c>
      <c r="K1075" s="474">
        <v>51000</v>
      </c>
      <c r="L1075" s="384">
        <v>1</v>
      </c>
    </row>
    <row r="1076" spans="1:12" s="382" customFormat="1" ht="15" x14ac:dyDescent="0.25">
      <c r="A1076" s="383" t="s">
        <v>236</v>
      </c>
      <c r="B1076" s="471" t="s">
        <v>189</v>
      </c>
      <c r="C1076" s="472">
        <v>102</v>
      </c>
      <c r="D1076" s="472">
        <v>8.5</v>
      </c>
      <c r="E1076" s="472" t="s">
        <v>965</v>
      </c>
      <c r="F1076" s="472">
        <v>7.8479499630716996</v>
      </c>
      <c r="G1076" s="472">
        <v>8.0819494616159009</v>
      </c>
      <c r="H1076" s="473" t="s">
        <v>197</v>
      </c>
      <c r="I1076" s="474">
        <v>50000</v>
      </c>
      <c r="J1076" s="474">
        <v>50000</v>
      </c>
      <c r="K1076" s="474">
        <v>51000</v>
      </c>
      <c r="L1076" s="384">
        <v>1</v>
      </c>
    </row>
    <row r="1077" spans="1:12" s="382" customFormat="1" ht="15" x14ac:dyDescent="0.25">
      <c r="A1077" s="383" t="s">
        <v>236</v>
      </c>
      <c r="B1077" s="471" t="s">
        <v>189</v>
      </c>
      <c r="C1077" s="472">
        <v>102</v>
      </c>
      <c r="D1077" s="472">
        <v>8.5</v>
      </c>
      <c r="E1077" s="472" t="s">
        <v>966</v>
      </c>
      <c r="F1077" s="472">
        <v>7.8847517400982996</v>
      </c>
      <c r="G1077" s="472">
        <v>8.1209654352011</v>
      </c>
      <c r="H1077" s="473" t="s">
        <v>197</v>
      </c>
      <c r="I1077" s="474">
        <v>50000</v>
      </c>
      <c r="J1077" s="474">
        <v>50000</v>
      </c>
      <c r="K1077" s="474">
        <v>51000</v>
      </c>
      <c r="L1077" s="384">
        <v>1</v>
      </c>
    </row>
    <row r="1078" spans="1:12" s="382" customFormat="1" ht="15" x14ac:dyDescent="0.25">
      <c r="A1078" s="383" t="s">
        <v>236</v>
      </c>
      <c r="B1078" s="471" t="s">
        <v>189</v>
      </c>
      <c r="C1078" s="472">
        <v>102</v>
      </c>
      <c r="D1078" s="472">
        <v>9</v>
      </c>
      <c r="E1078" s="472" t="s">
        <v>967</v>
      </c>
      <c r="F1078" s="472">
        <v>8.3089529551238996</v>
      </c>
      <c r="G1078" s="472">
        <v>8.5714519413352992</v>
      </c>
      <c r="H1078" s="473" t="s">
        <v>197</v>
      </c>
      <c r="I1078" s="474">
        <v>50000</v>
      </c>
      <c r="J1078" s="474">
        <v>50000</v>
      </c>
      <c r="K1078" s="474">
        <v>51000</v>
      </c>
      <c r="L1078" s="384">
        <v>1</v>
      </c>
    </row>
    <row r="1079" spans="1:12" s="382" customFormat="1" ht="15" x14ac:dyDescent="0.25">
      <c r="A1079" s="383" t="s">
        <v>236</v>
      </c>
      <c r="B1079" s="471" t="s">
        <v>189</v>
      </c>
      <c r="C1079" s="472">
        <v>102</v>
      </c>
      <c r="D1079" s="472">
        <v>9</v>
      </c>
      <c r="E1079" s="472" t="s">
        <v>968</v>
      </c>
      <c r="F1079" s="472">
        <v>8.3500511843210994</v>
      </c>
      <c r="G1079" s="472">
        <v>8.6151714642649004</v>
      </c>
      <c r="H1079" s="473" t="s">
        <v>197</v>
      </c>
      <c r="I1079" s="474">
        <v>50000</v>
      </c>
      <c r="J1079" s="474">
        <v>50000</v>
      </c>
      <c r="K1079" s="474">
        <v>51000</v>
      </c>
      <c r="L1079" s="384">
        <v>1</v>
      </c>
    </row>
    <row r="1080" spans="1:12" s="382" customFormat="1" ht="15" x14ac:dyDescent="0.25">
      <c r="A1080" s="383" t="s">
        <v>236</v>
      </c>
      <c r="B1080" s="471" t="s">
        <v>189</v>
      </c>
      <c r="C1080" s="472">
        <v>102</v>
      </c>
      <c r="D1080" s="472">
        <v>9</v>
      </c>
      <c r="E1080" s="472" t="s">
        <v>486</v>
      </c>
      <c r="F1080" s="472">
        <v>8.3857823901614008</v>
      </c>
      <c r="G1080" s="472">
        <v>8.6531923774541006</v>
      </c>
      <c r="H1080" s="473" t="s">
        <v>197</v>
      </c>
      <c r="I1080" s="474">
        <v>50000</v>
      </c>
      <c r="J1080" s="474">
        <v>50000</v>
      </c>
      <c r="K1080" s="474">
        <v>51000</v>
      </c>
      <c r="L1080" s="384">
        <v>1</v>
      </c>
    </row>
    <row r="1081" spans="1:12" s="382" customFormat="1" ht="15" x14ac:dyDescent="0.25">
      <c r="A1081" s="383" t="s">
        <v>229</v>
      </c>
      <c r="B1081" s="471" t="s">
        <v>189</v>
      </c>
      <c r="C1081" s="472">
        <v>99.98</v>
      </c>
      <c r="D1081" s="472">
        <v>9</v>
      </c>
      <c r="E1081" s="472" t="s">
        <v>289</v>
      </c>
      <c r="F1081" s="472">
        <v>9.0081700464501999</v>
      </c>
      <c r="G1081" s="472">
        <v>9.3170661665172005</v>
      </c>
      <c r="H1081" s="473" t="s">
        <v>197</v>
      </c>
      <c r="I1081" s="474">
        <v>167400</v>
      </c>
      <c r="J1081" s="474">
        <v>167400</v>
      </c>
      <c r="K1081" s="474">
        <v>167366.51999999999</v>
      </c>
      <c r="L1081" s="384">
        <v>1</v>
      </c>
    </row>
    <row r="1082" spans="1:12" s="382" customFormat="1" ht="15" x14ac:dyDescent="0.25">
      <c r="A1082" s="383" t="s">
        <v>229</v>
      </c>
      <c r="B1082" s="471" t="s">
        <v>189</v>
      </c>
      <c r="C1082" s="472">
        <v>99.98</v>
      </c>
      <c r="D1082" s="472">
        <v>9</v>
      </c>
      <c r="E1082" s="472" t="s">
        <v>465</v>
      </c>
      <c r="F1082" s="472">
        <v>9.0080510132113005</v>
      </c>
      <c r="G1082" s="472">
        <v>9.3169389088268009</v>
      </c>
      <c r="H1082" s="473" t="s">
        <v>197</v>
      </c>
      <c r="I1082" s="474">
        <v>108810</v>
      </c>
      <c r="J1082" s="474">
        <v>108810</v>
      </c>
      <c r="K1082" s="474">
        <v>108788.24</v>
      </c>
      <c r="L1082" s="384">
        <v>1</v>
      </c>
    </row>
    <row r="1083" spans="1:12" s="382" customFormat="1" ht="15" x14ac:dyDescent="0.25">
      <c r="A1083" s="383" t="s">
        <v>229</v>
      </c>
      <c r="B1083" s="471" t="s">
        <v>189</v>
      </c>
      <c r="C1083" s="472">
        <v>99.98</v>
      </c>
      <c r="D1083" s="472">
        <v>9</v>
      </c>
      <c r="E1083" s="472" t="s">
        <v>288</v>
      </c>
      <c r="F1083" s="472">
        <v>9.0123283204485993</v>
      </c>
      <c r="G1083" s="472">
        <v>9.3215118209504997</v>
      </c>
      <c r="H1083" s="473" t="s">
        <v>197</v>
      </c>
      <c r="I1083" s="474">
        <v>66640</v>
      </c>
      <c r="J1083" s="474">
        <v>66640</v>
      </c>
      <c r="K1083" s="474">
        <v>66626.67</v>
      </c>
      <c r="L1083" s="384">
        <v>1</v>
      </c>
    </row>
    <row r="1084" spans="1:12" s="382" customFormat="1" ht="15" x14ac:dyDescent="0.25">
      <c r="A1084" s="383" t="s">
        <v>229</v>
      </c>
      <c r="B1084" s="471" t="s">
        <v>189</v>
      </c>
      <c r="C1084" s="472">
        <v>99.98</v>
      </c>
      <c r="D1084" s="472">
        <v>9</v>
      </c>
      <c r="E1084" s="472" t="s">
        <v>969</v>
      </c>
      <c r="F1084" s="472">
        <v>9.0109024398820008</v>
      </c>
      <c r="G1084" s="472">
        <v>9.3199873817754995</v>
      </c>
      <c r="H1084" s="473" t="s">
        <v>197</v>
      </c>
      <c r="I1084" s="474">
        <v>66640</v>
      </c>
      <c r="J1084" s="474">
        <v>66640</v>
      </c>
      <c r="K1084" s="474">
        <v>66626.67</v>
      </c>
      <c r="L1084" s="384">
        <v>1</v>
      </c>
    </row>
    <row r="1085" spans="1:12" s="382" customFormat="1" ht="15" x14ac:dyDescent="0.25">
      <c r="A1085" s="383" t="s">
        <v>229</v>
      </c>
      <c r="B1085" s="471" t="s">
        <v>189</v>
      </c>
      <c r="C1085" s="472">
        <v>99.98</v>
      </c>
      <c r="D1085" s="472">
        <v>9</v>
      </c>
      <c r="E1085" s="472" t="s">
        <v>345</v>
      </c>
      <c r="F1085" s="472">
        <v>9.0097717336429</v>
      </c>
      <c r="G1085" s="472">
        <v>9.3187785310725992</v>
      </c>
      <c r="H1085" s="473" t="s">
        <v>197</v>
      </c>
      <c r="I1085" s="474">
        <v>166600</v>
      </c>
      <c r="J1085" s="474">
        <v>166600</v>
      </c>
      <c r="K1085" s="474">
        <v>166566.68</v>
      </c>
      <c r="L1085" s="384">
        <v>1</v>
      </c>
    </row>
    <row r="1086" spans="1:12" s="382" customFormat="1" ht="15" x14ac:dyDescent="0.25">
      <c r="A1086" s="383" t="s">
        <v>229</v>
      </c>
      <c r="B1086" s="471" t="s">
        <v>189</v>
      </c>
      <c r="C1086" s="472">
        <v>99.98</v>
      </c>
      <c r="D1086" s="472">
        <v>9</v>
      </c>
      <c r="E1086" s="472" t="s">
        <v>466</v>
      </c>
      <c r="F1086" s="472">
        <v>9.0088905675159996</v>
      </c>
      <c r="G1086" s="472">
        <v>9.3178364734491996</v>
      </c>
      <c r="H1086" s="473" t="s">
        <v>197</v>
      </c>
      <c r="I1086" s="474">
        <v>166600</v>
      </c>
      <c r="J1086" s="474">
        <v>166600</v>
      </c>
      <c r="K1086" s="474">
        <v>166566.68</v>
      </c>
      <c r="L1086" s="384">
        <v>1</v>
      </c>
    </row>
    <row r="1087" spans="1:12" s="382" customFormat="1" ht="15" x14ac:dyDescent="0.25">
      <c r="A1087" s="383" t="s">
        <v>229</v>
      </c>
      <c r="B1087" s="471" t="s">
        <v>189</v>
      </c>
      <c r="C1087" s="472">
        <v>99.98</v>
      </c>
      <c r="D1087" s="472">
        <v>9</v>
      </c>
      <c r="E1087" s="472" t="s">
        <v>466</v>
      </c>
      <c r="F1087" s="472">
        <v>9.0089091278204005</v>
      </c>
      <c r="G1087" s="472">
        <v>9.3178563162694008</v>
      </c>
      <c r="H1087" s="473" t="s">
        <v>197</v>
      </c>
      <c r="I1087" s="474">
        <v>149821.25</v>
      </c>
      <c r="J1087" s="474">
        <v>149821.25</v>
      </c>
      <c r="K1087" s="474">
        <v>149791.28</v>
      </c>
      <c r="L1087" s="384">
        <v>3</v>
      </c>
    </row>
    <row r="1088" spans="1:12" s="382" customFormat="1" ht="15" x14ac:dyDescent="0.25">
      <c r="A1088" s="383" t="s">
        <v>229</v>
      </c>
      <c r="B1088" s="471" t="s">
        <v>189</v>
      </c>
      <c r="C1088" s="472">
        <v>99.98</v>
      </c>
      <c r="D1088" s="472">
        <v>9</v>
      </c>
      <c r="E1088" s="472" t="s">
        <v>970</v>
      </c>
      <c r="F1088" s="472">
        <v>9.0087601490570997</v>
      </c>
      <c r="G1088" s="472">
        <v>9.3176970431602992</v>
      </c>
      <c r="H1088" s="473" t="s">
        <v>197</v>
      </c>
      <c r="I1088" s="474">
        <v>108290</v>
      </c>
      <c r="J1088" s="474">
        <v>108290</v>
      </c>
      <c r="K1088" s="474">
        <v>108268.34</v>
      </c>
      <c r="L1088" s="384">
        <v>1</v>
      </c>
    </row>
    <row r="1089" spans="1:12" s="382" customFormat="1" ht="15" x14ac:dyDescent="0.25">
      <c r="A1089" s="383" t="s">
        <v>841</v>
      </c>
      <c r="B1089" s="471" t="s">
        <v>189</v>
      </c>
      <c r="C1089" s="472">
        <v>92.386399999999995</v>
      </c>
      <c r="D1089" s="472">
        <v>9</v>
      </c>
      <c r="E1089" s="472" t="s">
        <v>296</v>
      </c>
      <c r="F1089" s="472">
        <v>11</v>
      </c>
      <c r="G1089" s="472">
        <v>11.4621259414062</v>
      </c>
      <c r="H1089" s="473" t="s">
        <v>197</v>
      </c>
      <c r="I1089" s="474">
        <v>50000</v>
      </c>
      <c r="J1089" s="474">
        <v>50000</v>
      </c>
      <c r="K1089" s="474">
        <v>46193.19</v>
      </c>
      <c r="L1089" s="384">
        <v>1</v>
      </c>
    </row>
    <row r="1090" spans="1:12" s="382" customFormat="1" ht="15" x14ac:dyDescent="0.25">
      <c r="A1090" s="383" t="s">
        <v>841</v>
      </c>
      <c r="B1090" s="471" t="s">
        <v>189</v>
      </c>
      <c r="C1090" s="472">
        <v>92.677000000000007</v>
      </c>
      <c r="D1090" s="472">
        <v>9</v>
      </c>
      <c r="E1090" s="472" t="s">
        <v>895</v>
      </c>
      <c r="F1090" s="472">
        <v>11</v>
      </c>
      <c r="G1090" s="472">
        <v>11.4621259414062</v>
      </c>
      <c r="H1090" s="473" t="s">
        <v>197</v>
      </c>
      <c r="I1090" s="474">
        <v>50000</v>
      </c>
      <c r="J1090" s="474">
        <v>50000</v>
      </c>
      <c r="K1090" s="474">
        <v>46338.5</v>
      </c>
      <c r="L1090" s="384">
        <v>1</v>
      </c>
    </row>
    <row r="1091" spans="1:12" s="382" customFormat="1" ht="15" x14ac:dyDescent="0.25">
      <c r="A1091" s="383" t="s">
        <v>841</v>
      </c>
      <c r="B1091" s="471" t="s">
        <v>189</v>
      </c>
      <c r="C1091" s="472">
        <v>92.9756</v>
      </c>
      <c r="D1091" s="472">
        <v>9</v>
      </c>
      <c r="E1091" s="472" t="s">
        <v>297</v>
      </c>
      <c r="F1091" s="472">
        <v>11</v>
      </c>
      <c r="G1091" s="472">
        <v>11.4621259414062</v>
      </c>
      <c r="H1091" s="473" t="s">
        <v>197</v>
      </c>
      <c r="I1091" s="474">
        <v>50000</v>
      </c>
      <c r="J1091" s="474">
        <v>50000</v>
      </c>
      <c r="K1091" s="474">
        <v>46487.81</v>
      </c>
      <c r="L1091" s="384">
        <v>1</v>
      </c>
    </row>
    <row r="1092" spans="1:12" s="382" customFormat="1" ht="15" x14ac:dyDescent="0.25">
      <c r="A1092" s="383" t="s">
        <v>841</v>
      </c>
      <c r="B1092" s="471" t="s">
        <v>189</v>
      </c>
      <c r="C1092" s="472">
        <v>93.282399999999996</v>
      </c>
      <c r="D1092" s="472">
        <v>9</v>
      </c>
      <c r="E1092" s="472" t="s">
        <v>462</v>
      </c>
      <c r="F1092" s="472">
        <v>11</v>
      </c>
      <c r="G1092" s="472">
        <v>11.4621259414062</v>
      </c>
      <c r="H1092" s="473" t="s">
        <v>197</v>
      </c>
      <c r="I1092" s="474">
        <v>50000</v>
      </c>
      <c r="J1092" s="474">
        <v>50000</v>
      </c>
      <c r="K1092" s="474">
        <v>46641.22</v>
      </c>
      <c r="L1092" s="384">
        <v>1</v>
      </c>
    </row>
    <row r="1093" spans="1:12" s="382" customFormat="1" ht="15" x14ac:dyDescent="0.25">
      <c r="A1093" s="383" t="s">
        <v>841</v>
      </c>
      <c r="B1093" s="471" t="s">
        <v>189</v>
      </c>
      <c r="C1093" s="472">
        <v>93.515000000000001</v>
      </c>
      <c r="D1093" s="472">
        <v>9</v>
      </c>
      <c r="E1093" s="472" t="s">
        <v>813</v>
      </c>
      <c r="F1093" s="472">
        <v>10.7</v>
      </c>
      <c r="G1093" s="472">
        <v>11.1370452217191</v>
      </c>
      <c r="H1093" s="473" t="s">
        <v>197</v>
      </c>
      <c r="I1093" s="474">
        <v>13250</v>
      </c>
      <c r="J1093" s="474">
        <v>13250</v>
      </c>
      <c r="K1093" s="474">
        <v>12390.73</v>
      </c>
      <c r="L1093" s="384">
        <v>1</v>
      </c>
    </row>
    <row r="1094" spans="1:12" s="382" customFormat="1" ht="15" x14ac:dyDescent="0.25">
      <c r="A1094" s="383" t="s">
        <v>841</v>
      </c>
      <c r="B1094" s="471" t="s">
        <v>189</v>
      </c>
      <c r="C1094" s="472">
        <v>93.597700000000003</v>
      </c>
      <c r="D1094" s="472">
        <v>9</v>
      </c>
      <c r="E1094" s="472" t="s">
        <v>414</v>
      </c>
      <c r="F1094" s="472">
        <v>11</v>
      </c>
      <c r="G1094" s="472">
        <v>11.4621259414062</v>
      </c>
      <c r="H1094" s="473" t="s">
        <v>197</v>
      </c>
      <c r="I1094" s="474">
        <v>50000</v>
      </c>
      <c r="J1094" s="474">
        <v>50000</v>
      </c>
      <c r="K1094" s="474">
        <v>46798.86</v>
      </c>
      <c r="L1094" s="384">
        <v>1</v>
      </c>
    </row>
    <row r="1095" spans="1:12" s="382" customFormat="1" ht="15" x14ac:dyDescent="0.25">
      <c r="A1095" s="383" t="s">
        <v>841</v>
      </c>
      <c r="B1095" s="471" t="s">
        <v>189</v>
      </c>
      <c r="C1095" s="472">
        <v>93.766599999999997</v>
      </c>
      <c r="D1095" s="472">
        <v>9</v>
      </c>
      <c r="E1095" s="472" t="s">
        <v>971</v>
      </c>
      <c r="F1095" s="472">
        <v>10.7</v>
      </c>
      <c r="G1095" s="472">
        <v>11.1370452217191</v>
      </c>
      <c r="H1095" s="473" t="s">
        <v>197</v>
      </c>
      <c r="I1095" s="474">
        <v>13250</v>
      </c>
      <c r="J1095" s="474">
        <v>13250</v>
      </c>
      <c r="K1095" s="474">
        <v>12424.07</v>
      </c>
      <c r="L1095" s="384">
        <v>1</v>
      </c>
    </row>
    <row r="1096" spans="1:12" s="382" customFormat="1" ht="15" x14ac:dyDescent="0.25">
      <c r="A1096" s="383" t="s">
        <v>841</v>
      </c>
      <c r="B1096" s="471" t="s">
        <v>189</v>
      </c>
      <c r="C1096" s="472">
        <v>93.921700000000001</v>
      </c>
      <c r="D1096" s="472">
        <v>9</v>
      </c>
      <c r="E1096" s="472" t="s">
        <v>344</v>
      </c>
      <c r="F1096" s="472">
        <v>11</v>
      </c>
      <c r="G1096" s="472">
        <v>11.4621259414062</v>
      </c>
      <c r="H1096" s="473" t="s">
        <v>197</v>
      </c>
      <c r="I1096" s="474">
        <v>50000</v>
      </c>
      <c r="J1096" s="474">
        <v>50000</v>
      </c>
      <c r="K1096" s="474">
        <v>46960.83</v>
      </c>
      <c r="L1096" s="384">
        <v>1</v>
      </c>
    </row>
    <row r="1097" spans="1:12" s="382" customFormat="1" ht="15" x14ac:dyDescent="0.25">
      <c r="A1097" s="383" t="s">
        <v>841</v>
      </c>
      <c r="B1097" s="471" t="s">
        <v>189</v>
      </c>
      <c r="C1097" s="472">
        <v>94.024900000000002</v>
      </c>
      <c r="D1097" s="472">
        <v>9</v>
      </c>
      <c r="E1097" s="472" t="s">
        <v>412</v>
      </c>
      <c r="F1097" s="472">
        <v>10.7</v>
      </c>
      <c r="G1097" s="472">
        <v>11.1370452217191</v>
      </c>
      <c r="H1097" s="473" t="s">
        <v>197</v>
      </c>
      <c r="I1097" s="474">
        <v>13250</v>
      </c>
      <c r="J1097" s="474">
        <v>13250</v>
      </c>
      <c r="K1097" s="474">
        <v>12458.31</v>
      </c>
      <c r="L1097" s="384">
        <v>1</v>
      </c>
    </row>
    <row r="1098" spans="1:12" s="382" customFormat="1" ht="15" x14ac:dyDescent="0.25">
      <c r="A1098" s="383" t="s">
        <v>841</v>
      </c>
      <c r="B1098" s="471" t="s">
        <v>189</v>
      </c>
      <c r="C1098" s="472">
        <v>94.254499999999993</v>
      </c>
      <c r="D1098" s="472">
        <v>9</v>
      </c>
      <c r="E1098" s="472" t="s">
        <v>298</v>
      </c>
      <c r="F1098" s="472">
        <v>11</v>
      </c>
      <c r="G1098" s="472">
        <v>11.4621259414062</v>
      </c>
      <c r="H1098" s="473" t="s">
        <v>197</v>
      </c>
      <c r="I1098" s="474">
        <v>50000</v>
      </c>
      <c r="J1098" s="474">
        <v>50000</v>
      </c>
      <c r="K1098" s="474">
        <v>47127.25</v>
      </c>
      <c r="L1098" s="384">
        <v>1</v>
      </c>
    </row>
    <row r="1099" spans="1:12" s="382" customFormat="1" ht="15" x14ac:dyDescent="0.25">
      <c r="A1099" s="383" t="s">
        <v>841</v>
      </c>
      <c r="B1099" s="471" t="s">
        <v>189</v>
      </c>
      <c r="C1099" s="472">
        <v>94.290199999999999</v>
      </c>
      <c r="D1099" s="472">
        <v>9</v>
      </c>
      <c r="E1099" s="472" t="s">
        <v>902</v>
      </c>
      <c r="F1099" s="472">
        <v>10.7</v>
      </c>
      <c r="G1099" s="472">
        <v>11.1370452217191</v>
      </c>
      <c r="H1099" s="473" t="s">
        <v>197</v>
      </c>
      <c r="I1099" s="474">
        <v>13250</v>
      </c>
      <c r="J1099" s="474">
        <v>13250</v>
      </c>
      <c r="K1099" s="474">
        <v>12493.45</v>
      </c>
      <c r="L1099" s="384">
        <v>1</v>
      </c>
    </row>
    <row r="1100" spans="1:12" s="382" customFormat="1" ht="15" x14ac:dyDescent="0.25">
      <c r="A1100" s="383" t="s">
        <v>841</v>
      </c>
      <c r="B1100" s="471" t="s">
        <v>189</v>
      </c>
      <c r="C1100" s="472">
        <v>94.562600000000003</v>
      </c>
      <c r="D1100" s="472">
        <v>9</v>
      </c>
      <c r="E1100" s="472" t="s">
        <v>904</v>
      </c>
      <c r="F1100" s="472">
        <v>10.7</v>
      </c>
      <c r="G1100" s="472">
        <v>11.1370452217191</v>
      </c>
      <c r="H1100" s="473" t="s">
        <v>197</v>
      </c>
      <c r="I1100" s="474">
        <v>13250</v>
      </c>
      <c r="J1100" s="474">
        <v>13250</v>
      </c>
      <c r="K1100" s="474">
        <v>12529.54</v>
      </c>
      <c r="L1100" s="384">
        <v>1</v>
      </c>
    </row>
    <row r="1101" spans="1:12" s="382" customFormat="1" ht="15" x14ac:dyDescent="0.25">
      <c r="A1101" s="383" t="s">
        <v>841</v>
      </c>
      <c r="B1101" s="471" t="s">
        <v>189</v>
      </c>
      <c r="C1101" s="472">
        <v>94.596500000000006</v>
      </c>
      <c r="D1101" s="472">
        <v>9</v>
      </c>
      <c r="E1101" s="472" t="s">
        <v>464</v>
      </c>
      <c r="F1101" s="472">
        <v>11</v>
      </c>
      <c r="G1101" s="472">
        <v>11.4621259414062</v>
      </c>
      <c r="H1101" s="473" t="s">
        <v>197</v>
      </c>
      <c r="I1101" s="474">
        <v>50000</v>
      </c>
      <c r="J1101" s="474">
        <v>50000</v>
      </c>
      <c r="K1101" s="474">
        <v>47298.25</v>
      </c>
      <c r="L1101" s="384">
        <v>1</v>
      </c>
    </row>
    <row r="1102" spans="1:12" s="382" customFormat="1" ht="15" x14ac:dyDescent="0.25">
      <c r="A1102" s="383" t="s">
        <v>841</v>
      </c>
      <c r="B1102" s="471" t="s">
        <v>189</v>
      </c>
      <c r="C1102" s="472">
        <v>94.842200000000005</v>
      </c>
      <c r="D1102" s="472">
        <v>9</v>
      </c>
      <c r="E1102" s="472" t="s">
        <v>972</v>
      </c>
      <c r="F1102" s="472">
        <v>10.7</v>
      </c>
      <c r="G1102" s="472">
        <v>11.1370452217191</v>
      </c>
      <c r="H1102" s="473" t="s">
        <v>197</v>
      </c>
      <c r="I1102" s="474">
        <v>13250</v>
      </c>
      <c r="J1102" s="474">
        <v>13250</v>
      </c>
      <c r="K1102" s="474">
        <v>12566.59</v>
      </c>
      <c r="L1102" s="384">
        <v>1</v>
      </c>
    </row>
    <row r="1103" spans="1:12" s="382" customFormat="1" ht="15" x14ac:dyDescent="0.25">
      <c r="A1103" s="383" t="s">
        <v>841</v>
      </c>
      <c r="B1103" s="471" t="s">
        <v>189</v>
      </c>
      <c r="C1103" s="472">
        <v>94.947900000000004</v>
      </c>
      <c r="D1103" s="472">
        <v>9</v>
      </c>
      <c r="E1103" s="472" t="s">
        <v>260</v>
      </c>
      <c r="F1103" s="472">
        <v>11</v>
      </c>
      <c r="G1103" s="472">
        <v>11.4621259414062</v>
      </c>
      <c r="H1103" s="473" t="s">
        <v>197</v>
      </c>
      <c r="I1103" s="474">
        <v>50000</v>
      </c>
      <c r="J1103" s="474">
        <v>50000</v>
      </c>
      <c r="K1103" s="474">
        <v>47473.95</v>
      </c>
      <c r="L1103" s="384">
        <v>1</v>
      </c>
    </row>
    <row r="1104" spans="1:12" s="382" customFormat="1" ht="15" x14ac:dyDescent="0.25">
      <c r="A1104" s="383" t="s">
        <v>841</v>
      </c>
      <c r="B1104" s="471" t="s">
        <v>189</v>
      </c>
      <c r="C1104" s="472">
        <v>95.129300000000001</v>
      </c>
      <c r="D1104" s="472">
        <v>9</v>
      </c>
      <c r="E1104" s="472" t="s">
        <v>906</v>
      </c>
      <c r="F1104" s="472">
        <v>10.7</v>
      </c>
      <c r="G1104" s="472">
        <v>11.1370452217191</v>
      </c>
      <c r="H1104" s="473" t="s">
        <v>197</v>
      </c>
      <c r="I1104" s="474">
        <v>13250</v>
      </c>
      <c r="J1104" s="474">
        <v>13250</v>
      </c>
      <c r="K1104" s="474">
        <v>12604.64</v>
      </c>
      <c r="L1104" s="384">
        <v>1</v>
      </c>
    </row>
    <row r="1105" spans="1:12" s="382" customFormat="1" ht="15" x14ac:dyDescent="0.25">
      <c r="A1105" s="383" t="s">
        <v>841</v>
      </c>
      <c r="B1105" s="471" t="s">
        <v>189</v>
      </c>
      <c r="C1105" s="472">
        <v>95.308999999999997</v>
      </c>
      <c r="D1105" s="472">
        <v>9</v>
      </c>
      <c r="E1105" s="472" t="s">
        <v>289</v>
      </c>
      <c r="F1105" s="472">
        <v>11</v>
      </c>
      <c r="G1105" s="472">
        <v>11.4621259414062</v>
      </c>
      <c r="H1105" s="473" t="s">
        <v>197</v>
      </c>
      <c r="I1105" s="474">
        <v>50000</v>
      </c>
      <c r="J1105" s="474">
        <v>50000</v>
      </c>
      <c r="K1105" s="474">
        <v>47654.48</v>
      </c>
      <c r="L1105" s="384">
        <v>1</v>
      </c>
    </row>
    <row r="1106" spans="1:12" s="382" customFormat="1" ht="15" x14ac:dyDescent="0.25">
      <c r="A1106" s="383" t="s">
        <v>841</v>
      </c>
      <c r="B1106" s="471" t="s">
        <v>189</v>
      </c>
      <c r="C1106" s="472">
        <v>95.424199999999999</v>
      </c>
      <c r="D1106" s="472">
        <v>9</v>
      </c>
      <c r="E1106" s="472" t="s">
        <v>907</v>
      </c>
      <c r="F1106" s="472">
        <v>10.7</v>
      </c>
      <c r="G1106" s="472">
        <v>11.1370452217191</v>
      </c>
      <c r="H1106" s="473" t="s">
        <v>197</v>
      </c>
      <c r="I1106" s="474">
        <v>13250</v>
      </c>
      <c r="J1106" s="474">
        <v>13250</v>
      </c>
      <c r="K1106" s="474">
        <v>12643.7</v>
      </c>
      <c r="L1106" s="384">
        <v>1</v>
      </c>
    </row>
    <row r="1107" spans="1:12" s="382" customFormat="1" ht="15" x14ac:dyDescent="0.25">
      <c r="A1107" s="383" t="s">
        <v>841</v>
      </c>
      <c r="B1107" s="471" t="s">
        <v>189</v>
      </c>
      <c r="C1107" s="472">
        <v>95.68</v>
      </c>
      <c r="D1107" s="472">
        <v>9</v>
      </c>
      <c r="E1107" s="472" t="s">
        <v>304</v>
      </c>
      <c r="F1107" s="472">
        <v>11</v>
      </c>
      <c r="G1107" s="472">
        <v>11.4621259414062</v>
      </c>
      <c r="H1107" s="473" t="s">
        <v>197</v>
      </c>
      <c r="I1107" s="474">
        <v>50000</v>
      </c>
      <c r="J1107" s="474">
        <v>50000</v>
      </c>
      <c r="K1107" s="474">
        <v>47839.98</v>
      </c>
      <c r="L1107" s="384">
        <v>1</v>
      </c>
    </row>
    <row r="1108" spans="1:12" s="382" customFormat="1" ht="15" x14ac:dyDescent="0.25">
      <c r="A1108" s="383" t="s">
        <v>841</v>
      </c>
      <c r="B1108" s="471" t="s">
        <v>189</v>
      </c>
      <c r="C1108" s="472">
        <v>95.726799999999997</v>
      </c>
      <c r="D1108" s="472">
        <v>9</v>
      </c>
      <c r="E1108" s="472" t="s">
        <v>973</v>
      </c>
      <c r="F1108" s="472">
        <v>10.7</v>
      </c>
      <c r="G1108" s="472">
        <v>11.1370452217191</v>
      </c>
      <c r="H1108" s="473" t="s">
        <v>197</v>
      </c>
      <c r="I1108" s="474">
        <v>13250</v>
      </c>
      <c r="J1108" s="474">
        <v>13250</v>
      </c>
      <c r="K1108" s="474">
        <v>12683.81</v>
      </c>
      <c r="L1108" s="384">
        <v>1</v>
      </c>
    </row>
    <row r="1109" spans="1:12" s="382" customFormat="1" ht="15" x14ac:dyDescent="0.25">
      <c r="A1109" s="383" t="s">
        <v>841</v>
      </c>
      <c r="B1109" s="471" t="s">
        <v>189</v>
      </c>
      <c r="C1109" s="472">
        <v>96.037599999999998</v>
      </c>
      <c r="D1109" s="472">
        <v>9</v>
      </c>
      <c r="E1109" s="472" t="s">
        <v>850</v>
      </c>
      <c r="F1109" s="472">
        <v>10.7</v>
      </c>
      <c r="G1109" s="472">
        <v>11.1370452217191</v>
      </c>
      <c r="H1109" s="473" t="s">
        <v>197</v>
      </c>
      <c r="I1109" s="474">
        <v>13250</v>
      </c>
      <c r="J1109" s="474">
        <v>13250</v>
      </c>
      <c r="K1109" s="474">
        <v>12724.99</v>
      </c>
      <c r="L1109" s="384">
        <v>1</v>
      </c>
    </row>
    <row r="1110" spans="1:12" s="382" customFormat="1" ht="15" x14ac:dyDescent="0.25">
      <c r="A1110" s="383" t="s">
        <v>841</v>
      </c>
      <c r="B1110" s="471" t="s">
        <v>189</v>
      </c>
      <c r="C1110" s="472">
        <v>96.061199999999999</v>
      </c>
      <c r="D1110" s="472">
        <v>9</v>
      </c>
      <c r="E1110" s="472" t="s">
        <v>345</v>
      </c>
      <c r="F1110" s="472">
        <v>11</v>
      </c>
      <c r="G1110" s="472">
        <v>11.4621259414062</v>
      </c>
      <c r="H1110" s="473" t="s">
        <v>197</v>
      </c>
      <c r="I1110" s="474">
        <v>50000</v>
      </c>
      <c r="J1110" s="474">
        <v>50000</v>
      </c>
      <c r="K1110" s="474">
        <v>48030.58</v>
      </c>
      <c r="L1110" s="384">
        <v>1</v>
      </c>
    </row>
    <row r="1111" spans="1:12" s="382" customFormat="1" ht="15" x14ac:dyDescent="0.25">
      <c r="A1111" s="383" t="s">
        <v>841</v>
      </c>
      <c r="B1111" s="471" t="s">
        <v>189</v>
      </c>
      <c r="C1111" s="472">
        <v>96.356700000000004</v>
      </c>
      <c r="D1111" s="472">
        <v>9</v>
      </c>
      <c r="E1111" s="472" t="s">
        <v>832</v>
      </c>
      <c r="F1111" s="472">
        <v>10.7</v>
      </c>
      <c r="G1111" s="472">
        <v>11.1370452217191</v>
      </c>
      <c r="H1111" s="473" t="s">
        <v>197</v>
      </c>
      <c r="I1111" s="474">
        <v>13250</v>
      </c>
      <c r="J1111" s="474">
        <v>13250</v>
      </c>
      <c r="K1111" s="474">
        <v>12767.27</v>
      </c>
      <c r="L1111" s="384">
        <v>1</v>
      </c>
    </row>
    <row r="1112" spans="1:12" s="382" customFormat="1" ht="15" x14ac:dyDescent="0.25">
      <c r="A1112" s="383" t="s">
        <v>841</v>
      </c>
      <c r="B1112" s="471" t="s">
        <v>189</v>
      </c>
      <c r="C1112" s="472">
        <v>96.452799999999996</v>
      </c>
      <c r="D1112" s="472">
        <v>9</v>
      </c>
      <c r="E1112" s="472" t="s">
        <v>482</v>
      </c>
      <c r="F1112" s="472">
        <v>11</v>
      </c>
      <c r="G1112" s="472">
        <v>11.4621259414062</v>
      </c>
      <c r="H1112" s="473" t="s">
        <v>197</v>
      </c>
      <c r="I1112" s="474">
        <v>50000</v>
      </c>
      <c r="J1112" s="474">
        <v>50000</v>
      </c>
      <c r="K1112" s="474">
        <v>48226.42</v>
      </c>
      <c r="L1112" s="384">
        <v>1</v>
      </c>
    </row>
    <row r="1113" spans="1:12" s="382" customFormat="1" ht="15" x14ac:dyDescent="0.25">
      <c r="A1113" s="383" t="s">
        <v>841</v>
      </c>
      <c r="B1113" s="471" t="s">
        <v>189</v>
      </c>
      <c r="C1113" s="472">
        <v>96.684399999999997</v>
      </c>
      <c r="D1113" s="472">
        <v>9</v>
      </c>
      <c r="E1113" s="472" t="s">
        <v>974</v>
      </c>
      <c r="F1113" s="472">
        <v>10.7</v>
      </c>
      <c r="G1113" s="472">
        <v>11.1370452217191</v>
      </c>
      <c r="H1113" s="473" t="s">
        <v>197</v>
      </c>
      <c r="I1113" s="474">
        <v>13250</v>
      </c>
      <c r="J1113" s="474">
        <v>13250</v>
      </c>
      <c r="K1113" s="474">
        <v>12810.68</v>
      </c>
      <c r="L1113" s="384">
        <v>1</v>
      </c>
    </row>
    <row r="1114" spans="1:12" s="382" customFormat="1" ht="15" x14ac:dyDescent="0.25">
      <c r="A1114" s="383" t="s">
        <v>841</v>
      </c>
      <c r="B1114" s="471" t="s">
        <v>189</v>
      </c>
      <c r="C1114" s="472">
        <v>96.8553</v>
      </c>
      <c r="D1114" s="472">
        <v>9</v>
      </c>
      <c r="E1114" s="472" t="s">
        <v>793</v>
      </c>
      <c r="F1114" s="472">
        <v>11</v>
      </c>
      <c r="G1114" s="472">
        <v>11.4621259414062</v>
      </c>
      <c r="H1114" s="473" t="s">
        <v>197</v>
      </c>
      <c r="I1114" s="474">
        <v>50000</v>
      </c>
      <c r="J1114" s="474">
        <v>50000</v>
      </c>
      <c r="K1114" s="474">
        <v>48427.65</v>
      </c>
      <c r="L1114" s="384">
        <v>1</v>
      </c>
    </row>
    <row r="1115" spans="1:12" s="382" customFormat="1" ht="15" x14ac:dyDescent="0.25">
      <c r="A1115" s="383" t="s">
        <v>841</v>
      </c>
      <c r="B1115" s="471" t="s">
        <v>189</v>
      </c>
      <c r="C1115" s="472">
        <v>97.020799999999994</v>
      </c>
      <c r="D1115" s="472">
        <v>9</v>
      </c>
      <c r="E1115" s="472" t="s">
        <v>975</v>
      </c>
      <c r="F1115" s="472">
        <v>10.7</v>
      </c>
      <c r="G1115" s="472">
        <v>11.1370452217191</v>
      </c>
      <c r="H1115" s="473" t="s">
        <v>197</v>
      </c>
      <c r="I1115" s="474">
        <v>13250</v>
      </c>
      <c r="J1115" s="474">
        <v>13250</v>
      </c>
      <c r="K1115" s="474">
        <v>12855.25</v>
      </c>
      <c r="L1115" s="384">
        <v>1</v>
      </c>
    </row>
    <row r="1116" spans="1:12" s="382" customFormat="1" ht="15" x14ac:dyDescent="0.25">
      <c r="A1116" s="383" t="s">
        <v>841</v>
      </c>
      <c r="B1116" s="471" t="s">
        <v>189</v>
      </c>
      <c r="C1116" s="472">
        <v>97.268799999999999</v>
      </c>
      <c r="D1116" s="472">
        <v>9</v>
      </c>
      <c r="E1116" s="472" t="s">
        <v>483</v>
      </c>
      <c r="F1116" s="472">
        <v>11</v>
      </c>
      <c r="G1116" s="472">
        <v>11.4621259414062</v>
      </c>
      <c r="H1116" s="473" t="s">
        <v>197</v>
      </c>
      <c r="I1116" s="474">
        <v>50000</v>
      </c>
      <c r="J1116" s="474">
        <v>50000</v>
      </c>
      <c r="K1116" s="474">
        <v>48634.41</v>
      </c>
      <c r="L1116" s="384">
        <v>1</v>
      </c>
    </row>
    <row r="1117" spans="1:12" s="382" customFormat="1" ht="15" x14ac:dyDescent="0.25">
      <c r="A1117" s="383" t="s">
        <v>841</v>
      </c>
      <c r="B1117" s="471" t="s">
        <v>189</v>
      </c>
      <c r="C1117" s="472">
        <v>97.366200000000006</v>
      </c>
      <c r="D1117" s="472">
        <v>9</v>
      </c>
      <c r="E1117" s="472" t="s">
        <v>829</v>
      </c>
      <c r="F1117" s="472">
        <v>10.7</v>
      </c>
      <c r="G1117" s="472">
        <v>11.1370452217191</v>
      </c>
      <c r="H1117" s="473" t="s">
        <v>197</v>
      </c>
      <c r="I1117" s="474">
        <v>13250</v>
      </c>
      <c r="J1117" s="474">
        <v>13250</v>
      </c>
      <c r="K1117" s="474">
        <v>12901.02</v>
      </c>
      <c r="L1117" s="384">
        <v>1</v>
      </c>
    </row>
    <row r="1118" spans="1:12" s="382" customFormat="1" ht="15" x14ac:dyDescent="0.25">
      <c r="A1118" s="383" t="s">
        <v>841</v>
      </c>
      <c r="B1118" s="471" t="s">
        <v>189</v>
      </c>
      <c r="C1118" s="472">
        <v>97.693700000000007</v>
      </c>
      <c r="D1118" s="472">
        <v>9</v>
      </c>
      <c r="E1118" s="472" t="s">
        <v>484</v>
      </c>
      <c r="F1118" s="472">
        <v>11</v>
      </c>
      <c r="G1118" s="472">
        <v>11.4621259414062</v>
      </c>
      <c r="H1118" s="473" t="s">
        <v>197</v>
      </c>
      <c r="I1118" s="474">
        <v>50000</v>
      </c>
      <c r="J1118" s="474">
        <v>50000</v>
      </c>
      <c r="K1118" s="474">
        <v>48846.85</v>
      </c>
      <c r="L1118" s="384">
        <v>1</v>
      </c>
    </row>
    <row r="1119" spans="1:12" s="382" customFormat="1" ht="15" x14ac:dyDescent="0.25">
      <c r="A1119" s="383" t="s">
        <v>841</v>
      </c>
      <c r="B1119" s="471" t="s">
        <v>189</v>
      </c>
      <c r="C1119" s="472">
        <v>97.720799999999997</v>
      </c>
      <c r="D1119" s="472">
        <v>9</v>
      </c>
      <c r="E1119" s="472" t="s">
        <v>976</v>
      </c>
      <c r="F1119" s="472">
        <v>10.7</v>
      </c>
      <c r="G1119" s="472">
        <v>11.1370452217191</v>
      </c>
      <c r="H1119" s="473" t="s">
        <v>197</v>
      </c>
      <c r="I1119" s="474">
        <v>13250</v>
      </c>
      <c r="J1119" s="474">
        <v>13250</v>
      </c>
      <c r="K1119" s="474">
        <v>12948.01</v>
      </c>
      <c r="L1119" s="384">
        <v>1</v>
      </c>
    </row>
    <row r="1120" spans="1:12" s="382" customFormat="1" ht="15" x14ac:dyDescent="0.25">
      <c r="A1120" s="383" t="s">
        <v>841</v>
      </c>
      <c r="B1120" s="471" t="s">
        <v>189</v>
      </c>
      <c r="C1120" s="472">
        <v>98.084999999999994</v>
      </c>
      <c r="D1120" s="472">
        <v>9</v>
      </c>
      <c r="E1120" s="472" t="s">
        <v>977</v>
      </c>
      <c r="F1120" s="472">
        <v>10.7</v>
      </c>
      <c r="G1120" s="472">
        <v>11.1370452217191</v>
      </c>
      <c r="H1120" s="473" t="s">
        <v>197</v>
      </c>
      <c r="I1120" s="474">
        <v>13250</v>
      </c>
      <c r="J1120" s="474">
        <v>13250</v>
      </c>
      <c r="K1120" s="474">
        <v>12996.26</v>
      </c>
      <c r="L1120" s="384">
        <v>1</v>
      </c>
    </row>
    <row r="1121" spans="1:12" s="382" customFormat="1" ht="15" x14ac:dyDescent="0.25">
      <c r="A1121" s="383" t="s">
        <v>841</v>
      </c>
      <c r="B1121" s="471" t="s">
        <v>189</v>
      </c>
      <c r="C1121" s="472">
        <v>98.130300000000005</v>
      </c>
      <c r="D1121" s="472">
        <v>9</v>
      </c>
      <c r="E1121" s="472" t="s">
        <v>257</v>
      </c>
      <c r="F1121" s="472">
        <v>11</v>
      </c>
      <c r="G1121" s="472">
        <v>11.4621259414062</v>
      </c>
      <c r="H1121" s="473" t="s">
        <v>197</v>
      </c>
      <c r="I1121" s="474">
        <v>50000</v>
      </c>
      <c r="J1121" s="474">
        <v>50000</v>
      </c>
      <c r="K1121" s="474">
        <v>49065.14</v>
      </c>
      <c r="L1121" s="384">
        <v>1</v>
      </c>
    </row>
    <row r="1122" spans="1:12" s="382" customFormat="1" ht="15" x14ac:dyDescent="0.25">
      <c r="A1122" s="383" t="s">
        <v>841</v>
      </c>
      <c r="B1122" s="471" t="s">
        <v>189</v>
      </c>
      <c r="C1122" s="472">
        <v>98.458799999999997</v>
      </c>
      <c r="D1122" s="472">
        <v>9</v>
      </c>
      <c r="E1122" s="472" t="s">
        <v>917</v>
      </c>
      <c r="F1122" s="472">
        <v>10.7</v>
      </c>
      <c r="G1122" s="472">
        <v>11.1370452217191</v>
      </c>
      <c r="H1122" s="473" t="s">
        <v>197</v>
      </c>
      <c r="I1122" s="474">
        <v>13250</v>
      </c>
      <c r="J1122" s="474">
        <v>13250</v>
      </c>
      <c r="K1122" s="474">
        <v>13045.8</v>
      </c>
      <c r="L1122" s="384">
        <v>1</v>
      </c>
    </row>
    <row r="1123" spans="1:12" s="382" customFormat="1" ht="15" x14ac:dyDescent="0.25">
      <c r="A1123" s="383" t="s">
        <v>841</v>
      </c>
      <c r="B1123" s="471" t="s">
        <v>189</v>
      </c>
      <c r="C1123" s="472">
        <v>98.578900000000004</v>
      </c>
      <c r="D1123" s="472">
        <v>9</v>
      </c>
      <c r="E1123" s="472" t="s">
        <v>285</v>
      </c>
      <c r="F1123" s="472">
        <v>11</v>
      </c>
      <c r="G1123" s="472">
        <v>11.4621259414062</v>
      </c>
      <c r="H1123" s="473" t="s">
        <v>197</v>
      </c>
      <c r="I1123" s="474">
        <v>50000</v>
      </c>
      <c r="J1123" s="474">
        <v>50000</v>
      </c>
      <c r="K1123" s="474">
        <v>49289.43</v>
      </c>
      <c r="L1123" s="384">
        <v>1</v>
      </c>
    </row>
    <row r="1124" spans="1:12" s="382" customFormat="1" ht="15" x14ac:dyDescent="0.25">
      <c r="A1124" s="383" t="s">
        <v>841</v>
      </c>
      <c r="B1124" s="471" t="s">
        <v>189</v>
      </c>
      <c r="C1124" s="472">
        <v>98.842699999999994</v>
      </c>
      <c r="D1124" s="472">
        <v>9</v>
      </c>
      <c r="E1124" s="472" t="s">
        <v>978</v>
      </c>
      <c r="F1124" s="472">
        <v>10.7</v>
      </c>
      <c r="G1124" s="472">
        <v>11.1370452217191</v>
      </c>
      <c r="H1124" s="473" t="s">
        <v>197</v>
      </c>
      <c r="I1124" s="474">
        <v>13250</v>
      </c>
      <c r="J1124" s="474">
        <v>13250</v>
      </c>
      <c r="K1124" s="474">
        <v>13096.66</v>
      </c>
      <c r="L1124" s="384">
        <v>1</v>
      </c>
    </row>
    <row r="1125" spans="1:12" s="382" customFormat="1" ht="15" x14ac:dyDescent="0.25">
      <c r="A1125" s="383" t="s">
        <v>841</v>
      </c>
      <c r="B1125" s="471" t="s">
        <v>189</v>
      </c>
      <c r="C1125" s="472">
        <v>99.0398</v>
      </c>
      <c r="D1125" s="472">
        <v>9</v>
      </c>
      <c r="E1125" s="472" t="s">
        <v>723</v>
      </c>
      <c r="F1125" s="472">
        <v>11</v>
      </c>
      <c r="G1125" s="472">
        <v>11.4621259414062</v>
      </c>
      <c r="H1125" s="473" t="s">
        <v>197</v>
      </c>
      <c r="I1125" s="474">
        <v>50000</v>
      </c>
      <c r="J1125" s="474">
        <v>50000</v>
      </c>
      <c r="K1125" s="474">
        <v>49519.89</v>
      </c>
      <c r="L1125" s="384">
        <v>1</v>
      </c>
    </row>
    <row r="1126" spans="1:12" s="382" customFormat="1" ht="15" x14ac:dyDescent="0.25">
      <c r="A1126" s="383" t="s">
        <v>841</v>
      </c>
      <c r="B1126" s="471" t="s">
        <v>189</v>
      </c>
      <c r="C1126" s="472">
        <v>99.236800000000002</v>
      </c>
      <c r="D1126" s="472">
        <v>9</v>
      </c>
      <c r="E1126" s="472" t="s">
        <v>272</v>
      </c>
      <c r="F1126" s="472">
        <v>10.7</v>
      </c>
      <c r="G1126" s="472">
        <v>11.1370452217191</v>
      </c>
      <c r="H1126" s="473" t="s">
        <v>197</v>
      </c>
      <c r="I1126" s="474">
        <v>13250</v>
      </c>
      <c r="J1126" s="474">
        <v>13250</v>
      </c>
      <c r="K1126" s="474">
        <v>13148.88</v>
      </c>
      <c r="L1126" s="384">
        <v>1</v>
      </c>
    </row>
    <row r="1127" spans="1:12" s="382" customFormat="1" ht="15" x14ac:dyDescent="0.25">
      <c r="A1127" s="383" t="s">
        <v>841</v>
      </c>
      <c r="B1127" s="471" t="s">
        <v>189</v>
      </c>
      <c r="C1127" s="472">
        <v>99.513400000000004</v>
      </c>
      <c r="D1127" s="472">
        <v>9</v>
      </c>
      <c r="E1127" s="472" t="s">
        <v>469</v>
      </c>
      <c r="F1127" s="472">
        <v>11</v>
      </c>
      <c r="G1127" s="472">
        <v>11.4621259414062</v>
      </c>
      <c r="H1127" s="473" t="s">
        <v>197</v>
      </c>
      <c r="I1127" s="474">
        <v>50000</v>
      </c>
      <c r="J1127" s="474">
        <v>50000</v>
      </c>
      <c r="K1127" s="474">
        <v>49756.69</v>
      </c>
      <c r="L1127" s="384">
        <v>1</v>
      </c>
    </row>
    <row r="1128" spans="1:12" s="382" customFormat="1" ht="15" x14ac:dyDescent="0.25">
      <c r="A1128" s="383" t="s">
        <v>841</v>
      </c>
      <c r="B1128" s="471" t="s">
        <v>189</v>
      </c>
      <c r="C1128" s="472">
        <v>99.641499999999994</v>
      </c>
      <c r="D1128" s="472">
        <v>9</v>
      </c>
      <c r="E1128" s="472" t="s">
        <v>503</v>
      </c>
      <c r="F1128" s="472">
        <v>10.7</v>
      </c>
      <c r="G1128" s="472">
        <v>11.1370452217191</v>
      </c>
      <c r="H1128" s="473" t="s">
        <v>197</v>
      </c>
      <c r="I1128" s="474">
        <v>13250</v>
      </c>
      <c r="J1128" s="474">
        <v>13250</v>
      </c>
      <c r="K1128" s="474">
        <v>13202.5</v>
      </c>
      <c r="L1128" s="384">
        <v>1</v>
      </c>
    </row>
    <row r="1129" spans="1:12" s="382" customFormat="1" ht="15.6" x14ac:dyDescent="0.3">
      <c r="A1129" s="385" t="s">
        <v>195</v>
      </c>
      <c r="B1129" s="475" t="s">
        <v>195</v>
      </c>
      <c r="C1129" s="476" t="s">
        <v>195</v>
      </c>
      <c r="D1129" s="476" t="s">
        <v>195</v>
      </c>
      <c r="E1129" s="476" t="s">
        <v>195</v>
      </c>
      <c r="F1129" s="476" t="s">
        <v>195</v>
      </c>
      <c r="G1129" s="476" t="s">
        <v>195</v>
      </c>
      <c r="H1129" s="477" t="s">
        <v>195</v>
      </c>
      <c r="I1129" s="478">
        <v>31579602.550000001</v>
      </c>
      <c r="J1129" s="478">
        <v>31579602.550000001</v>
      </c>
      <c r="K1129" s="478">
        <v>30359136.149999999</v>
      </c>
      <c r="L1129" s="386">
        <v>402</v>
      </c>
    </row>
    <row r="1130" spans="1:12" s="382" customFormat="1" ht="15.6" x14ac:dyDescent="0.3">
      <c r="A1130" s="385" t="s">
        <v>131</v>
      </c>
      <c r="B1130" s="475"/>
      <c r="C1130" s="476"/>
      <c r="D1130" s="476"/>
      <c r="E1130" s="476"/>
      <c r="F1130" s="476"/>
      <c r="G1130" s="476"/>
      <c r="H1130" s="477"/>
      <c r="I1130" s="478"/>
      <c r="J1130" s="478"/>
      <c r="K1130" s="478"/>
      <c r="L1130" s="386"/>
    </row>
    <row r="1131" spans="1:12" s="382" customFormat="1" ht="15" x14ac:dyDescent="0.25">
      <c r="A1131" s="383" t="s">
        <v>979</v>
      </c>
      <c r="B1131" s="471" t="s">
        <v>189</v>
      </c>
      <c r="C1131" s="472">
        <v>95.489400000000003</v>
      </c>
      <c r="D1131" s="472"/>
      <c r="E1131" s="472" t="s">
        <v>212</v>
      </c>
      <c r="F1131" s="472">
        <v>4.75</v>
      </c>
      <c r="G1131" s="472">
        <v>4.7506171478272998</v>
      </c>
      <c r="H1131" s="473" t="s">
        <v>190</v>
      </c>
      <c r="I1131" s="474">
        <v>3000000</v>
      </c>
      <c r="J1131" s="474">
        <v>3000000</v>
      </c>
      <c r="K1131" s="474">
        <v>2864683.49</v>
      </c>
      <c r="L1131" s="384">
        <v>2</v>
      </c>
    </row>
    <row r="1132" spans="1:12" s="382" customFormat="1" ht="15" x14ac:dyDescent="0.25">
      <c r="A1132" s="383" t="s">
        <v>306</v>
      </c>
      <c r="B1132" s="471" t="s">
        <v>189</v>
      </c>
      <c r="C1132" s="472">
        <v>91.764200000000002</v>
      </c>
      <c r="D1132" s="472"/>
      <c r="E1132" s="472" t="s">
        <v>192</v>
      </c>
      <c r="F1132" s="472">
        <v>9</v>
      </c>
      <c r="G1132" s="472">
        <v>9.0010928651509001</v>
      </c>
      <c r="H1132" s="473" t="s">
        <v>190</v>
      </c>
      <c r="I1132" s="474">
        <v>77217</v>
      </c>
      <c r="J1132" s="474">
        <v>77217</v>
      </c>
      <c r="K1132" s="474">
        <v>70857.539999999994</v>
      </c>
      <c r="L1132" s="384">
        <v>3</v>
      </c>
    </row>
    <row r="1133" spans="1:12" s="382" customFormat="1" ht="15" x14ac:dyDescent="0.25">
      <c r="A1133" s="383" t="s">
        <v>306</v>
      </c>
      <c r="B1133" s="471" t="s">
        <v>189</v>
      </c>
      <c r="C1133" s="472">
        <v>91.785200000000003</v>
      </c>
      <c r="D1133" s="472"/>
      <c r="E1133" s="472" t="s">
        <v>212</v>
      </c>
      <c r="F1133" s="472">
        <v>9</v>
      </c>
      <c r="G1133" s="472">
        <v>9.0021860780029996</v>
      </c>
      <c r="H1133" s="473" t="s">
        <v>190</v>
      </c>
      <c r="I1133" s="474">
        <v>17700</v>
      </c>
      <c r="J1133" s="474">
        <v>17700</v>
      </c>
      <c r="K1133" s="474">
        <v>16245.98</v>
      </c>
      <c r="L1133" s="384">
        <v>1</v>
      </c>
    </row>
    <row r="1134" spans="1:12" s="382" customFormat="1" ht="15" x14ac:dyDescent="0.25">
      <c r="A1134" s="383" t="s">
        <v>306</v>
      </c>
      <c r="B1134" s="471" t="s">
        <v>189</v>
      </c>
      <c r="C1134" s="472">
        <v>91.806299999999993</v>
      </c>
      <c r="D1134" s="472"/>
      <c r="E1134" s="472" t="s">
        <v>213</v>
      </c>
      <c r="F1134" s="472">
        <v>9</v>
      </c>
      <c r="G1134" s="472">
        <v>9.0032796387413008</v>
      </c>
      <c r="H1134" s="473" t="s">
        <v>190</v>
      </c>
      <c r="I1134" s="474">
        <v>562629</v>
      </c>
      <c r="J1134" s="474">
        <v>562629</v>
      </c>
      <c r="K1134" s="474">
        <v>516528.8</v>
      </c>
      <c r="L1134" s="384">
        <v>13</v>
      </c>
    </row>
    <row r="1135" spans="1:12" s="382" customFormat="1" ht="15" x14ac:dyDescent="0.25">
      <c r="A1135" s="383" t="s">
        <v>306</v>
      </c>
      <c r="B1135" s="471" t="s">
        <v>189</v>
      </c>
      <c r="C1135" s="472">
        <v>93.203900000000004</v>
      </c>
      <c r="D1135" s="472"/>
      <c r="E1135" s="472" t="s">
        <v>274</v>
      </c>
      <c r="F1135" s="472">
        <v>8.75</v>
      </c>
      <c r="G1135" s="472">
        <v>8.8126006052377992</v>
      </c>
      <c r="H1135" s="473" t="s">
        <v>190</v>
      </c>
      <c r="I1135" s="474">
        <v>42738</v>
      </c>
      <c r="J1135" s="474">
        <v>42738</v>
      </c>
      <c r="K1135" s="474">
        <v>39833.480000000003</v>
      </c>
      <c r="L1135" s="384">
        <v>1</v>
      </c>
    </row>
    <row r="1136" spans="1:12" s="382" customFormat="1" ht="15" x14ac:dyDescent="0.25">
      <c r="A1136" s="383" t="s">
        <v>230</v>
      </c>
      <c r="B1136" s="471" t="s">
        <v>189</v>
      </c>
      <c r="C1136" s="472">
        <v>95.561700000000002</v>
      </c>
      <c r="D1136" s="472"/>
      <c r="E1136" s="472" t="s">
        <v>359</v>
      </c>
      <c r="F1136" s="472">
        <v>9.5</v>
      </c>
      <c r="G1136" s="472">
        <v>9.7307994234193007</v>
      </c>
      <c r="H1136" s="473" t="s">
        <v>190</v>
      </c>
      <c r="I1136" s="474">
        <v>33249</v>
      </c>
      <c r="J1136" s="474">
        <v>33249</v>
      </c>
      <c r="K1136" s="474">
        <v>31773.31</v>
      </c>
      <c r="L1136" s="384">
        <v>1</v>
      </c>
    </row>
    <row r="1137" spans="1:12" s="382" customFormat="1" ht="15" x14ac:dyDescent="0.25">
      <c r="A1137" s="383" t="s">
        <v>230</v>
      </c>
      <c r="B1137" s="471" t="s">
        <v>189</v>
      </c>
      <c r="C1137" s="472">
        <v>95.803299999999993</v>
      </c>
      <c r="D1137" s="472"/>
      <c r="E1137" s="472" t="s">
        <v>360</v>
      </c>
      <c r="F1137" s="472">
        <v>9.5</v>
      </c>
      <c r="G1137" s="472">
        <v>9.7437671716921006</v>
      </c>
      <c r="H1137" s="473" t="s">
        <v>190</v>
      </c>
      <c r="I1137" s="474">
        <v>8307</v>
      </c>
      <c r="J1137" s="474">
        <v>8307</v>
      </c>
      <c r="K1137" s="474">
        <v>7958.38</v>
      </c>
      <c r="L1137" s="384">
        <v>1</v>
      </c>
    </row>
    <row r="1138" spans="1:12" s="382" customFormat="1" ht="15" x14ac:dyDescent="0.25">
      <c r="A1138" s="383" t="s">
        <v>230</v>
      </c>
      <c r="B1138" s="471" t="s">
        <v>189</v>
      </c>
      <c r="C1138" s="472">
        <v>95.827500000000001</v>
      </c>
      <c r="D1138" s="472"/>
      <c r="E1138" s="472" t="s">
        <v>980</v>
      </c>
      <c r="F1138" s="472">
        <v>9.5</v>
      </c>
      <c r="G1138" s="472">
        <v>9.7450664437147996</v>
      </c>
      <c r="H1138" s="473" t="s">
        <v>190</v>
      </c>
      <c r="I1138" s="474">
        <v>365471</v>
      </c>
      <c r="J1138" s="474">
        <v>365471</v>
      </c>
      <c r="K1138" s="474">
        <v>350221.76</v>
      </c>
      <c r="L1138" s="384">
        <v>2</v>
      </c>
    </row>
    <row r="1139" spans="1:12" s="382" customFormat="1" ht="15" x14ac:dyDescent="0.25">
      <c r="A1139" s="383" t="s">
        <v>230</v>
      </c>
      <c r="B1139" s="471" t="s">
        <v>189</v>
      </c>
      <c r="C1139" s="472">
        <v>96.960599999999999</v>
      </c>
      <c r="D1139" s="472"/>
      <c r="E1139" s="472" t="s">
        <v>981</v>
      </c>
      <c r="F1139" s="472">
        <v>9.25</v>
      </c>
      <c r="G1139" s="472">
        <v>9.5356405055505995</v>
      </c>
      <c r="H1139" s="473" t="s">
        <v>190</v>
      </c>
      <c r="I1139" s="474">
        <v>25688</v>
      </c>
      <c r="J1139" s="474">
        <v>25688</v>
      </c>
      <c r="K1139" s="474">
        <v>24907.23</v>
      </c>
      <c r="L1139" s="384">
        <v>1</v>
      </c>
    </row>
    <row r="1140" spans="1:12" s="382" customFormat="1" ht="15" x14ac:dyDescent="0.25">
      <c r="A1140" s="383" t="s">
        <v>230</v>
      </c>
      <c r="B1140" s="471" t="s">
        <v>189</v>
      </c>
      <c r="C1140" s="472">
        <v>97.008899999999997</v>
      </c>
      <c r="D1140" s="472"/>
      <c r="E1140" s="472" t="s">
        <v>231</v>
      </c>
      <c r="F1140" s="472">
        <v>9.25</v>
      </c>
      <c r="G1140" s="472">
        <v>9.5381396412035997</v>
      </c>
      <c r="H1140" s="473" t="s">
        <v>190</v>
      </c>
      <c r="I1140" s="474">
        <v>66492</v>
      </c>
      <c r="J1140" s="474">
        <v>66492</v>
      </c>
      <c r="K1140" s="474">
        <v>64503.15</v>
      </c>
      <c r="L1140" s="384">
        <v>3</v>
      </c>
    </row>
    <row r="1141" spans="1:12" s="382" customFormat="1" ht="15" x14ac:dyDescent="0.25">
      <c r="A1141" s="383" t="s">
        <v>230</v>
      </c>
      <c r="B1141" s="471" t="s">
        <v>189</v>
      </c>
      <c r="C1141" s="472">
        <v>97.033100000000005</v>
      </c>
      <c r="D1141" s="472"/>
      <c r="E1141" s="472" t="s">
        <v>332</v>
      </c>
      <c r="F1141" s="472">
        <v>9.25</v>
      </c>
      <c r="G1141" s="472">
        <v>9.5393898550277996</v>
      </c>
      <c r="H1141" s="473" t="s">
        <v>190</v>
      </c>
      <c r="I1141" s="474">
        <v>35938</v>
      </c>
      <c r="J1141" s="474">
        <v>35938</v>
      </c>
      <c r="K1141" s="474">
        <v>34871.75</v>
      </c>
      <c r="L1141" s="384">
        <v>2</v>
      </c>
    </row>
    <row r="1142" spans="1:12" s="382" customFormat="1" ht="15" x14ac:dyDescent="0.25">
      <c r="A1142" s="383" t="s">
        <v>230</v>
      </c>
      <c r="B1142" s="471" t="s">
        <v>189</v>
      </c>
      <c r="C1142" s="472">
        <v>97.081500000000005</v>
      </c>
      <c r="D1142" s="472"/>
      <c r="E1142" s="472" t="s">
        <v>982</v>
      </c>
      <c r="F1142" s="472">
        <v>9.25</v>
      </c>
      <c r="G1142" s="472">
        <v>9.5418915759137004</v>
      </c>
      <c r="H1142" s="473" t="s">
        <v>190</v>
      </c>
      <c r="I1142" s="474">
        <v>30576</v>
      </c>
      <c r="J1142" s="474">
        <v>30576</v>
      </c>
      <c r="K1142" s="474">
        <v>29683.64</v>
      </c>
      <c r="L1142" s="384">
        <v>3</v>
      </c>
    </row>
    <row r="1143" spans="1:12" s="382" customFormat="1" ht="15" x14ac:dyDescent="0.25">
      <c r="A1143" s="383" t="s">
        <v>230</v>
      </c>
      <c r="B1143" s="471" t="s">
        <v>189</v>
      </c>
      <c r="C1143" s="472">
        <v>97.799499999999995</v>
      </c>
      <c r="D1143" s="472"/>
      <c r="E1143" s="472" t="s">
        <v>214</v>
      </c>
      <c r="F1143" s="472">
        <v>9</v>
      </c>
      <c r="G1143" s="472">
        <v>9.3083318789062002</v>
      </c>
      <c r="H1143" s="473" t="s">
        <v>190</v>
      </c>
      <c r="I1143" s="474">
        <v>42902</v>
      </c>
      <c r="J1143" s="474">
        <v>42902</v>
      </c>
      <c r="K1143" s="474">
        <v>41957.94</v>
      </c>
      <c r="L1143" s="384">
        <v>4</v>
      </c>
    </row>
    <row r="1144" spans="1:12" s="382" customFormat="1" ht="15" x14ac:dyDescent="0.25">
      <c r="A1144" s="383" t="s">
        <v>287</v>
      </c>
      <c r="B1144" s="471" t="s">
        <v>189</v>
      </c>
      <c r="C1144" s="472">
        <v>95.786100000000005</v>
      </c>
      <c r="D1144" s="472"/>
      <c r="E1144" s="472" t="s">
        <v>199</v>
      </c>
      <c r="F1144" s="472">
        <v>8.75</v>
      </c>
      <c r="G1144" s="472">
        <v>8.9403123763731998</v>
      </c>
      <c r="H1144" s="473" t="s">
        <v>190</v>
      </c>
      <c r="I1144" s="474">
        <v>42681</v>
      </c>
      <c r="J1144" s="474">
        <v>42681</v>
      </c>
      <c r="K1144" s="474">
        <v>40882.46</v>
      </c>
      <c r="L1144" s="384">
        <v>2</v>
      </c>
    </row>
    <row r="1145" spans="1:12" s="382" customFormat="1" ht="15" x14ac:dyDescent="0.25">
      <c r="A1145" s="383" t="s">
        <v>287</v>
      </c>
      <c r="B1145" s="471" t="s">
        <v>189</v>
      </c>
      <c r="C1145" s="472">
        <v>97.155500000000004</v>
      </c>
      <c r="D1145" s="472"/>
      <c r="E1145" s="472" t="s">
        <v>886</v>
      </c>
      <c r="F1145" s="472">
        <v>7.75</v>
      </c>
      <c r="G1145" s="472">
        <v>7.9380380799837003</v>
      </c>
      <c r="H1145" s="473" t="s">
        <v>190</v>
      </c>
      <c r="I1145" s="474">
        <v>3148</v>
      </c>
      <c r="J1145" s="474">
        <v>3148</v>
      </c>
      <c r="K1145" s="474">
        <v>3058.46</v>
      </c>
      <c r="L1145" s="384">
        <v>1</v>
      </c>
    </row>
    <row r="1146" spans="1:12" s="382" customFormat="1" ht="15" x14ac:dyDescent="0.25">
      <c r="A1146" s="383" t="s">
        <v>287</v>
      </c>
      <c r="B1146" s="471" t="s">
        <v>189</v>
      </c>
      <c r="C1146" s="472">
        <v>97.979200000000006</v>
      </c>
      <c r="D1146" s="472"/>
      <c r="E1146" s="472" t="s">
        <v>214</v>
      </c>
      <c r="F1146" s="472">
        <v>8.25</v>
      </c>
      <c r="G1146" s="472">
        <v>8.5087619433745001</v>
      </c>
      <c r="H1146" s="473" t="s">
        <v>190</v>
      </c>
      <c r="I1146" s="474">
        <v>20367</v>
      </c>
      <c r="J1146" s="474">
        <v>20367</v>
      </c>
      <c r="K1146" s="474">
        <v>19955.419999999998</v>
      </c>
      <c r="L1146" s="384">
        <v>1</v>
      </c>
    </row>
    <row r="1147" spans="1:12" s="382" customFormat="1" ht="15" x14ac:dyDescent="0.25">
      <c r="A1147" s="383" t="s">
        <v>259</v>
      </c>
      <c r="B1147" s="471" t="s">
        <v>189</v>
      </c>
      <c r="C1147" s="472">
        <v>92.272199999999998</v>
      </c>
      <c r="D1147" s="472"/>
      <c r="E1147" s="472" t="s">
        <v>489</v>
      </c>
      <c r="F1147" s="472">
        <v>9</v>
      </c>
      <c r="G1147" s="472">
        <v>9.0274263661352006</v>
      </c>
      <c r="H1147" s="473" t="s">
        <v>190</v>
      </c>
      <c r="I1147" s="474">
        <v>221249</v>
      </c>
      <c r="J1147" s="474">
        <v>221249</v>
      </c>
      <c r="K1147" s="474">
        <v>204151.32</v>
      </c>
      <c r="L1147" s="384">
        <v>2</v>
      </c>
    </row>
    <row r="1148" spans="1:12" s="382" customFormat="1" ht="15" x14ac:dyDescent="0.25">
      <c r="A1148" s="383" t="s">
        <v>259</v>
      </c>
      <c r="B1148" s="471" t="s">
        <v>189</v>
      </c>
      <c r="C1148" s="472">
        <v>92.421400000000006</v>
      </c>
      <c r="D1148" s="472"/>
      <c r="E1148" s="472" t="s">
        <v>353</v>
      </c>
      <c r="F1148" s="472">
        <v>9</v>
      </c>
      <c r="G1148" s="472">
        <v>9.0351450666742004</v>
      </c>
      <c r="H1148" s="473" t="s">
        <v>190</v>
      </c>
      <c r="I1148" s="474">
        <v>128000</v>
      </c>
      <c r="J1148" s="474">
        <v>128000</v>
      </c>
      <c r="K1148" s="474">
        <v>118299.45</v>
      </c>
      <c r="L1148" s="384">
        <v>1</v>
      </c>
    </row>
    <row r="1149" spans="1:12" s="382" customFormat="1" ht="15" x14ac:dyDescent="0.25">
      <c r="A1149" s="383" t="s">
        <v>493</v>
      </c>
      <c r="B1149" s="471" t="s">
        <v>189</v>
      </c>
      <c r="C1149" s="472">
        <v>95.250699999999995</v>
      </c>
      <c r="D1149" s="472"/>
      <c r="E1149" s="472" t="s">
        <v>192</v>
      </c>
      <c r="F1149" s="472">
        <v>5</v>
      </c>
      <c r="G1149" s="472">
        <v>5.0003416064632003</v>
      </c>
      <c r="H1149" s="473" t="s">
        <v>190</v>
      </c>
      <c r="I1149" s="474">
        <v>4500000</v>
      </c>
      <c r="J1149" s="474">
        <v>4500000</v>
      </c>
      <c r="K1149" s="474">
        <v>4286281.25</v>
      </c>
      <c r="L1149" s="384">
        <v>1</v>
      </c>
    </row>
    <row r="1150" spans="1:12" s="382" customFormat="1" ht="15" x14ac:dyDescent="0.25">
      <c r="A1150" s="383" t="s">
        <v>493</v>
      </c>
      <c r="B1150" s="471" t="s">
        <v>189</v>
      </c>
      <c r="C1150" s="472">
        <v>95.263300000000001</v>
      </c>
      <c r="D1150" s="472"/>
      <c r="E1150" s="472" t="s">
        <v>212</v>
      </c>
      <c r="F1150" s="472">
        <v>5</v>
      </c>
      <c r="G1150" s="472">
        <v>5.0006832745440999</v>
      </c>
      <c r="H1150" s="473" t="s">
        <v>190</v>
      </c>
      <c r="I1150" s="474">
        <v>1500000</v>
      </c>
      <c r="J1150" s="474">
        <v>1500000</v>
      </c>
      <c r="K1150" s="474">
        <v>1428949.46</v>
      </c>
      <c r="L1150" s="384">
        <v>1</v>
      </c>
    </row>
    <row r="1151" spans="1:12" s="382" customFormat="1" ht="15" x14ac:dyDescent="0.25">
      <c r="A1151" s="383" t="s">
        <v>493</v>
      </c>
      <c r="B1151" s="471" t="s">
        <v>189</v>
      </c>
      <c r="C1151" s="472">
        <v>95.338999999999999</v>
      </c>
      <c r="D1151" s="472"/>
      <c r="E1151" s="472" t="s">
        <v>917</v>
      </c>
      <c r="F1151" s="472">
        <v>5</v>
      </c>
      <c r="G1151" s="472">
        <v>5.0027345780481998</v>
      </c>
      <c r="H1151" s="473" t="s">
        <v>190</v>
      </c>
      <c r="I1151" s="474">
        <v>1700000</v>
      </c>
      <c r="J1151" s="474">
        <v>1700000</v>
      </c>
      <c r="K1151" s="474">
        <v>1620762.72</v>
      </c>
      <c r="L1151" s="384">
        <v>2</v>
      </c>
    </row>
    <row r="1152" spans="1:12" s="382" customFormat="1" ht="15" x14ac:dyDescent="0.25">
      <c r="A1152" s="383" t="s">
        <v>341</v>
      </c>
      <c r="B1152" s="471" t="s">
        <v>189</v>
      </c>
      <c r="C1152" s="472">
        <v>95.477400000000003</v>
      </c>
      <c r="D1152" s="472"/>
      <c r="E1152" s="472" t="s">
        <v>192</v>
      </c>
      <c r="F1152" s="472">
        <v>4.75</v>
      </c>
      <c r="G1152" s="472">
        <v>4.7503085474434998</v>
      </c>
      <c r="H1152" s="473" t="s">
        <v>190</v>
      </c>
      <c r="I1152" s="474">
        <v>2000000</v>
      </c>
      <c r="J1152" s="474">
        <v>2000000</v>
      </c>
      <c r="K1152" s="474">
        <v>1909548.41</v>
      </c>
      <c r="L1152" s="384">
        <v>1</v>
      </c>
    </row>
    <row r="1153" spans="1:12" s="382" customFormat="1" ht="15" x14ac:dyDescent="0.25">
      <c r="A1153" s="383" t="s">
        <v>341</v>
      </c>
      <c r="B1153" s="471" t="s">
        <v>189</v>
      </c>
      <c r="C1153" s="472">
        <v>97.799499999999995</v>
      </c>
      <c r="D1153" s="472"/>
      <c r="E1153" s="472" t="s">
        <v>207</v>
      </c>
      <c r="F1153" s="472">
        <v>4.5</v>
      </c>
      <c r="G1153" s="472">
        <v>4.5506249999998998</v>
      </c>
      <c r="H1153" s="473" t="s">
        <v>190</v>
      </c>
      <c r="I1153" s="474">
        <v>1000000</v>
      </c>
      <c r="J1153" s="474">
        <v>1000000</v>
      </c>
      <c r="K1153" s="474">
        <v>977995.11</v>
      </c>
      <c r="L1153" s="384">
        <v>1</v>
      </c>
    </row>
    <row r="1154" spans="1:12" s="382" customFormat="1" ht="15" x14ac:dyDescent="0.25">
      <c r="A1154" s="383" t="s">
        <v>250</v>
      </c>
      <c r="B1154" s="471" t="s">
        <v>189</v>
      </c>
      <c r="C1154" s="472">
        <v>91.368200000000002</v>
      </c>
      <c r="D1154" s="472"/>
      <c r="E1154" s="472" t="s">
        <v>212</v>
      </c>
      <c r="F1154" s="472">
        <v>9.5</v>
      </c>
      <c r="G1154" s="472">
        <v>9.5024319409442004</v>
      </c>
      <c r="H1154" s="473" t="s">
        <v>190</v>
      </c>
      <c r="I1154" s="474">
        <v>30000</v>
      </c>
      <c r="J1154" s="474">
        <v>30000</v>
      </c>
      <c r="K1154" s="474">
        <v>27410.47</v>
      </c>
      <c r="L1154" s="384">
        <v>1</v>
      </c>
    </row>
    <row r="1155" spans="1:12" s="382" customFormat="1" ht="15" x14ac:dyDescent="0.25">
      <c r="A1155" s="383" t="s">
        <v>250</v>
      </c>
      <c r="B1155" s="471" t="s">
        <v>189</v>
      </c>
      <c r="C1155" s="472">
        <v>95.670900000000003</v>
      </c>
      <c r="D1155" s="472"/>
      <c r="E1155" s="472" t="s">
        <v>199</v>
      </c>
      <c r="F1155" s="472">
        <v>9</v>
      </c>
      <c r="G1155" s="472">
        <v>9.2013418145391999</v>
      </c>
      <c r="H1155" s="473" t="s">
        <v>190</v>
      </c>
      <c r="I1155" s="474">
        <v>8000</v>
      </c>
      <c r="J1155" s="474">
        <v>8000</v>
      </c>
      <c r="K1155" s="474">
        <v>7653.67</v>
      </c>
      <c r="L1155" s="384">
        <v>1</v>
      </c>
    </row>
    <row r="1156" spans="1:12" s="382" customFormat="1" ht="15" x14ac:dyDescent="0.25">
      <c r="A1156" s="383" t="s">
        <v>250</v>
      </c>
      <c r="B1156" s="471" t="s">
        <v>189</v>
      </c>
      <c r="C1156" s="472">
        <v>97.919200000000004</v>
      </c>
      <c r="D1156" s="472"/>
      <c r="E1156" s="472" t="s">
        <v>214</v>
      </c>
      <c r="F1156" s="472">
        <v>8.5</v>
      </c>
      <c r="G1156" s="472">
        <v>8.7747961721190997</v>
      </c>
      <c r="H1156" s="473" t="s">
        <v>190</v>
      </c>
      <c r="I1156" s="474">
        <v>30000</v>
      </c>
      <c r="J1156" s="474">
        <v>30000</v>
      </c>
      <c r="K1156" s="474">
        <v>29375.759999999998</v>
      </c>
      <c r="L1156" s="384">
        <v>1</v>
      </c>
    </row>
    <row r="1157" spans="1:12" s="382" customFormat="1" ht="15" x14ac:dyDescent="0.25">
      <c r="A1157" s="383" t="s">
        <v>250</v>
      </c>
      <c r="B1157" s="471" t="s">
        <v>189</v>
      </c>
      <c r="C1157" s="472">
        <v>99.321299999999994</v>
      </c>
      <c r="D1157" s="472"/>
      <c r="E1157" s="472" t="s">
        <v>498</v>
      </c>
      <c r="F1157" s="472">
        <v>6</v>
      </c>
      <c r="G1157" s="472">
        <v>6.1619878744697996</v>
      </c>
      <c r="H1157" s="473" t="s">
        <v>190</v>
      </c>
      <c r="I1157" s="474">
        <v>17000</v>
      </c>
      <c r="J1157" s="474">
        <v>17000</v>
      </c>
      <c r="K1157" s="474">
        <v>16884.62</v>
      </c>
      <c r="L1157" s="384">
        <v>1</v>
      </c>
    </row>
    <row r="1158" spans="1:12" s="382" customFormat="1" ht="15" x14ac:dyDescent="0.25">
      <c r="A1158" s="383" t="s">
        <v>802</v>
      </c>
      <c r="B1158" s="471" t="s">
        <v>189</v>
      </c>
      <c r="C1158" s="472">
        <v>94.607399999999998</v>
      </c>
      <c r="D1158" s="472"/>
      <c r="E1158" s="472" t="s">
        <v>606</v>
      </c>
      <c r="F1158" s="472">
        <v>9</v>
      </c>
      <c r="G1158" s="472">
        <v>9.1473354138579008</v>
      </c>
      <c r="H1158" s="473" t="s">
        <v>190</v>
      </c>
      <c r="I1158" s="474">
        <v>16036</v>
      </c>
      <c r="J1158" s="474">
        <v>16036</v>
      </c>
      <c r="K1158" s="474">
        <v>15171.24</v>
      </c>
      <c r="L1158" s="384">
        <v>1</v>
      </c>
    </row>
    <row r="1159" spans="1:12" s="382" customFormat="1" ht="15" x14ac:dyDescent="0.25">
      <c r="A1159" s="383" t="s">
        <v>802</v>
      </c>
      <c r="B1159" s="471" t="s">
        <v>189</v>
      </c>
      <c r="C1159" s="472">
        <v>94.831699999999998</v>
      </c>
      <c r="D1159" s="472"/>
      <c r="E1159" s="472" t="s">
        <v>309</v>
      </c>
      <c r="F1159" s="472">
        <v>9</v>
      </c>
      <c r="G1159" s="472">
        <v>9.1587563789822006</v>
      </c>
      <c r="H1159" s="473" t="s">
        <v>190</v>
      </c>
      <c r="I1159" s="474">
        <v>48837</v>
      </c>
      <c r="J1159" s="474">
        <v>48837</v>
      </c>
      <c r="K1159" s="474">
        <v>46312.94</v>
      </c>
      <c r="L1159" s="384">
        <v>1</v>
      </c>
    </row>
    <row r="1160" spans="1:12" s="382" customFormat="1" ht="15" x14ac:dyDescent="0.25">
      <c r="A1160" s="383" t="s">
        <v>802</v>
      </c>
      <c r="B1160" s="471" t="s">
        <v>189</v>
      </c>
      <c r="C1160" s="472">
        <v>94.854200000000006</v>
      </c>
      <c r="D1160" s="472"/>
      <c r="E1160" s="472" t="s">
        <v>492</v>
      </c>
      <c r="F1160" s="472">
        <v>9</v>
      </c>
      <c r="G1160" s="472">
        <v>9.1599005357357992</v>
      </c>
      <c r="H1160" s="473" t="s">
        <v>190</v>
      </c>
      <c r="I1160" s="474">
        <v>48499</v>
      </c>
      <c r="J1160" s="474">
        <v>48499</v>
      </c>
      <c r="K1160" s="474">
        <v>46003.32</v>
      </c>
      <c r="L1160" s="384">
        <v>2</v>
      </c>
    </row>
    <row r="1161" spans="1:12" s="382" customFormat="1" ht="15" x14ac:dyDescent="0.25">
      <c r="A1161" s="383" t="s">
        <v>802</v>
      </c>
      <c r="B1161" s="471" t="s">
        <v>189</v>
      </c>
      <c r="C1161" s="472">
        <v>95.763800000000003</v>
      </c>
      <c r="D1161" s="472"/>
      <c r="E1161" s="472" t="s">
        <v>202</v>
      </c>
      <c r="F1161" s="472">
        <v>8.75</v>
      </c>
      <c r="G1161" s="472">
        <v>8.9392188544495994</v>
      </c>
      <c r="H1161" s="473" t="s">
        <v>190</v>
      </c>
      <c r="I1161" s="474">
        <v>26782</v>
      </c>
      <c r="J1161" s="474">
        <v>26782</v>
      </c>
      <c r="K1161" s="474">
        <v>25647.46</v>
      </c>
      <c r="L1161" s="384">
        <v>1</v>
      </c>
    </row>
    <row r="1162" spans="1:12" s="382" customFormat="1" ht="15" x14ac:dyDescent="0.25">
      <c r="A1162" s="383" t="s">
        <v>802</v>
      </c>
      <c r="B1162" s="471" t="s">
        <v>189</v>
      </c>
      <c r="C1162" s="472">
        <v>95.786100000000005</v>
      </c>
      <c r="D1162" s="472"/>
      <c r="E1162" s="472" t="s">
        <v>199</v>
      </c>
      <c r="F1162" s="472">
        <v>8.75</v>
      </c>
      <c r="G1162" s="472">
        <v>8.9403123763731998</v>
      </c>
      <c r="H1162" s="473" t="s">
        <v>190</v>
      </c>
      <c r="I1162" s="474">
        <v>72896</v>
      </c>
      <c r="J1162" s="474">
        <v>72896</v>
      </c>
      <c r="K1162" s="474">
        <v>69824.22</v>
      </c>
      <c r="L1162" s="384">
        <v>2</v>
      </c>
    </row>
    <row r="1163" spans="1:12" s="382" customFormat="1" ht="15" x14ac:dyDescent="0.25">
      <c r="A1163" s="383" t="s">
        <v>802</v>
      </c>
      <c r="B1163" s="471" t="s">
        <v>189</v>
      </c>
      <c r="C1163" s="472">
        <v>95.808400000000006</v>
      </c>
      <c r="D1163" s="472"/>
      <c r="E1163" s="472" t="s">
        <v>207</v>
      </c>
      <c r="F1163" s="472">
        <v>8.75</v>
      </c>
      <c r="G1163" s="472">
        <v>8.9414062499999005</v>
      </c>
      <c r="H1163" s="473" t="s">
        <v>190</v>
      </c>
      <c r="I1163" s="474">
        <v>25710</v>
      </c>
      <c r="J1163" s="474">
        <v>25710</v>
      </c>
      <c r="K1163" s="474">
        <v>24632.34</v>
      </c>
      <c r="L1163" s="384">
        <v>1</v>
      </c>
    </row>
    <row r="1164" spans="1:12" s="382" customFormat="1" ht="15" x14ac:dyDescent="0.25">
      <c r="A1164" s="383" t="s">
        <v>221</v>
      </c>
      <c r="B1164" s="471" t="s">
        <v>189</v>
      </c>
      <c r="C1164" s="472">
        <v>90.726399999999998</v>
      </c>
      <c r="D1164" s="472"/>
      <c r="E1164" s="472" t="s">
        <v>192</v>
      </c>
      <c r="F1164" s="472">
        <v>10.25</v>
      </c>
      <c r="G1164" s="472">
        <v>10.2514120074619</v>
      </c>
      <c r="H1164" s="473" t="s">
        <v>190</v>
      </c>
      <c r="I1164" s="474">
        <v>687686</v>
      </c>
      <c r="J1164" s="474">
        <v>687686</v>
      </c>
      <c r="K1164" s="474">
        <v>623912.6</v>
      </c>
      <c r="L1164" s="384">
        <v>8</v>
      </c>
    </row>
    <row r="1165" spans="1:12" s="382" customFormat="1" ht="15" x14ac:dyDescent="0.25">
      <c r="A1165" s="383" t="s">
        <v>221</v>
      </c>
      <c r="B1165" s="471" t="s">
        <v>189</v>
      </c>
      <c r="C1165" s="472">
        <v>90.932100000000005</v>
      </c>
      <c r="D1165" s="472"/>
      <c r="E1165" s="472" t="s">
        <v>192</v>
      </c>
      <c r="F1165" s="472">
        <v>10</v>
      </c>
      <c r="G1165" s="472">
        <v>10.0013450136257</v>
      </c>
      <c r="H1165" s="473" t="s">
        <v>190</v>
      </c>
      <c r="I1165" s="474">
        <v>279941</v>
      </c>
      <c r="J1165" s="474">
        <v>279941</v>
      </c>
      <c r="K1165" s="474">
        <v>254556.09</v>
      </c>
      <c r="L1165" s="384">
        <v>8</v>
      </c>
    </row>
    <row r="1166" spans="1:12" s="382" customFormat="1" ht="15" x14ac:dyDescent="0.25">
      <c r="A1166" s="383" t="s">
        <v>221</v>
      </c>
      <c r="B1166" s="471" t="s">
        <v>189</v>
      </c>
      <c r="C1166" s="472">
        <v>90.954999999999998</v>
      </c>
      <c r="D1166" s="472"/>
      <c r="E1166" s="472" t="s">
        <v>212</v>
      </c>
      <c r="F1166" s="472">
        <v>10</v>
      </c>
      <c r="G1166" s="472">
        <v>10.002690500363199</v>
      </c>
      <c r="H1166" s="473" t="s">
        <v>190</v>
      </c>
      <c r="I1166" s="474">
        <v>11000</v>
      </c>
      <c r="J1166" s="474">
        <v>11000</v>
      </c>
      <c r="K1166" s="474">
        <v>10005.049999999999</v>
      </c>
      <c r="L1166" s="384">
        <v>1</v>
      </c>
    </row>
    <row r="1167" spans="1:12" s="382" customFormat="1" ht="15" x14ac:dyDescent="0.25">
      <c r="A1167" s="383" t="s">
        <v>221</v>
      </c>
      <c r="B1167" s="471" t="s">
        <v>189</v>
      </c>
      <c r="C1167" s="472">
        <v>90.977999999999994</v>
      </c>
      <c r="D1167" s="472"/>
      <c r="E1167" s="472" t="s">
        <v>213</v>
      </c>
      <c r="F1167" s="472">
        <v>10</v>
      </c>
      <c r="G1167" s="472">
        <v>10.004036460490299</v>
      </c>
      <c r="H1167" s="473" t="s">
        <v>190</v>
      </c>
      <c r="I1167" s="474">
        <v>42881</v>
      </c>
      <c r="J1167" s="474">
        <v>42881</v>
      </c>
      <c r="K1167" s="474">
        <v>39012.28</v>
      </c>
      <c r="L1167" s="384">
        <v>2</v>
      </c>
    </row>
    <row r="1168" spans="1:12" s="382" customFormat="1" ht="15" x14ac:dyDescent="0.25">
      <c r="A1168" s="383" t="s">
        <v>221</v>
      </c>
      <c r="B1168" s="471" t="s">
        <v>189</v>
      </c>
      <c r="C1168" s="472">
        <v>91.001000000000005</v>
      </c>
      <c r="D1168" s="472"/>
      <c r="E1168" s="472" t="s">
        <v>232</v>
      </c>
      <c r="F1168" s="472">
        <v>10</v>
      </c>
      <c r="G1168" s="472">
        <v>10.0053828942851</v>
      </c>
      <c r="H1168" s="473" t="s">
        <v>190</v>
      </c>
      <c r="I1168" s="474">
        <v>16428</v>
      </c>
      <c r="J1168" s="474">
        <v>16428</v>
      </c>
      <c r="K1168" s="474">
        <v>14949.65</v>
      </c>
      <c r="L1168" s="384">
        <v>1</v>
      </c>
    </row>
    <row r="1169" spans="1:12" s="382" customFormat="1" ht="15" x14ac:dyDescent="0.25">
      <c r="A1169" s="383" t="s">
        <v>221</v>
      </c>
      <c r="B1169" s="471" t="s">
        <v>189</v>
      </c>
      <c r="C1169" s="472">
        <v>91.046999999999997</v>
      </c>
      <c r="D1169" s="472"/>
      <c r="E1169" s="472" t="s">
        <v>983</v>
      </c>
      <c r="F1169" s="472">
        <v>10</v>
      </c>
      <c r="G1169" s="472">
        <v>10.0080771839911</v>
      </c>
      <c r="H1169" s="473" t="s">
        <v>190</v>
      </c>
      <c r="I1169" s="474">
        <v>220221</v>
      </c>
      <c r="J1169" s="474">
        <v>220221</v>
      </c>
      <c r="K1169" s="474">
        <v>200504.7</v>
      </c>
      <c r="L1169" s="384">
        <v>2</v>
      </c>
    </row>
    <row r="1170" spans="1:12" s="382" customFormat="1" ht="15" x14ac:dyDescent="0.25">
      <c r="A1170" s="383" t="s">
        <v>221</v>
      </c>
      <c r="B1170" s="471" t="s">
        <v>189</v>
      </c>
      <c r="C1170" s="472">
        <v>91.116200000000006</v>
      </c>
      <c r="D1170" s="472"/>
      <c r="E1170" s="472" t="s">
        <v>773</v>
      </c>
      <c r="F1170" s="472">
        <v>10</v>
      </c>
      <c r="G1170" s="472">
        <v>10.012122178022899</v>
      </c>
      <c r="H1170" s="473" t="s">
        <v>190</v>
      </c>
      <c r="I1170" s="474">
        <v>115020</v>
      </c>
      <c r="J1170" s="474">
        <v>115020</v>
      </c>
      <c r="K1170" s="474">
        <v>104801.82</v>
      </c>
      <c r="L1170" s="384">
        <v>1</v>
      </c>
    </row>
    <row r="1171" spans="1:12" s="382" customFormat="1" ht="15" x14ac:dyDescent="0.25">
      <c r="A1171" s="383" t="s">
        <v>221</v>
      </c>
      <c r="B1171" s="471" t="s">
        <v>189</v>
      </c>
      <c r="C1171" s="472">
        <v>91.202500000000001</v>
      </c>
      <c r="D1171" s="472"/>
      <c r="E1171" s="472" t="s">
        <v>212</v>
      </c>
      <c r="F1171" s="472">
        <v>9.6999999999999993</v>
      </c>
      <c r="G1171" s="472">
        <v>9.7025338443436002</v>
      </c>
      <c r="H1171" s="473" t="s">
        <v>190</v>
      </c>
      <c r="I1171" s="474">
        <v>8000</v>
      </c>
      <c r="J1171" s="474">
        <v>8000</v>
      </c>
      <c r="K1171" s="474">
        <v>7296.2</v>
      </c>
      <c r="L1171" s="384">
        <v>1</v>
      </c>
    </row>
    <row r="1172" spans="1:12" s="382" customFormat="1" ht="15" x14ac:dyDescent="0.25">
      <c r="A1172" s="383" t="s">
        <v>221</v>
      </c>
      <c r="B1172" s="471" t="s">
        <v>189</v>
      </c>
      <c r="C1172" s="472">
        <v>91.206199999999995</v>
      </c>
      <c r="D1172" s="472"/>
      <c r="E1172" s="472" t="s">
        <v>232</v>
      </c>
      <c r="F1172" s="472">
        <v>9.75</v>
      </c>
      <c r="G1172" s="472">
        <v>9.7551210329331006</v>
      </c>
      <c r="H1172" s="473" t="s">
        <v>190</v>
      </c>
      <c r="I1172" s="474">
        <v>65000</v>
      </c>
      <c r="J1172" s="474">
        <v>65000</v>
      </c>
      <c r="K1172" s="474">
        <v>59284.03</v>
      </c>
      <c r="L1172" s="384">
        <v>1</v>
      </c>
    </row>
    <row r="1173" spans="1:12" s="382" customFormat="1" ht="15" x14ac:dyDescent="0.25">
      <c r="A1173" s="383" t="s">
        <v>221</v>
      </c>
      <c r="B1173" s="471" t="s">
        <v>189</v>
      </c>
      <c r="C1173" s="472">
        <v>91.533199999999994</v>
      </c>
      <c r="D1173" s="472"/>
      <c r="E1173" s="472" t="s">
        <v>960</v>
      </c>
      <c r="F1173" s="472">
        <v>10</v>
      </c>
      <c r="G1173" s="472">
        <v>10.0364822468841</v>
      </c>
      <c r="H1173" s="473" t="s">
        <v>190</v>
      </c>
      <c r="I1173" s="474">
        <v>219000</v>
      </c>
      <c r="J1173" s="474">
        <v>219000</v>
      </c>
      <c r="K1173" s="474">
        <v>200457.67</v>
      </c>
      <c r="L1173" s="384">
        <v>1</v>
      </c>
    </row>
    <row r="1174" spans="1:12" s="382" customFormat="1" ht="15" x14ac:dyDescent="0.25">
      <c r="A1174" s="383" t="s">
        <v>221</v>
      </c>
      <c r="B1174" s="471" t="s">
        <v>189</v>
      </c>
      <c r="C1174" s="472">
        <v>91.603099999999998</v>
      </c>
      <c r="D1174" s="472"/>
      <c r="E1174" s="472" t="s">
        <v>984</v>
      </c>
      <c r="F1174" s="472">
        <v>10</v>
      </c>
      <c r="G1174" s="472">
        <v>10.040557346790401</v>
      </c>
      <c r="H1174" s="473" t="s">
        <v>190</v>
      </c>
      <c r="I1174" s="474">
        <v>500000</v>
      </c>
      <c r="J1174" s="474">
        <v>500000</v>
      </c>
      <c r="K1174" s="474">
        <v>458015.27</v>
      </c>
      <c r="L1174" s="384">
        <v>2</v>
      </c>
    </row>
    <row r="1175" spans="1:12" s="382" customFormat="1" ht="15" x14ac:dyDescent="0.25">
      <c r="A1175" s="383" t="s">
        <v>221</v>
      </c>
      <c r="B1175" s="471" t="s">
        <v>189</v>
      </c>
      <c r="C1175" s="472">
        <v>91.857100000000003</v>
      </c>
      <c r="D1175" s="472"/>
      <c r="E1175" s="472" t="s">
        <v>278</v>
      </c>
      <c r="F1175" s="472">
        <v>9.6999999999999993</v>
      </c>
      <c r="G1175" s="472">
        <v>9.7394702670610993</v>
      </c>
      <c r="H1175" s="473" t="s">
        <v>190</v>
      </c>
      <c r="I1175" s="474">
        <v>21705</v>
      </c>
      <c r="J1175" s="474">
        <v>21705</v>
      </c>
      <c r="K1175" s="474">
        <v>19937.59</v>
      </c>
      <c r="L1175" s="384">
        <v>1</v>
      </c>
    </row>
    <row r="1176" spans="1:12" s="382" customFormat="1" ht="15" x14ac:dyDescent="0.25">
      <c r="A1176" s="383" t="s">
        <v>221</v>
      </c>
      <c r="B1176" s="471" t="s">
        <v>189</v>
      </c>
      <c r="C1176" s="472">
        <v>92.168099999999995</v>
      </c>
      <c r="D1176" s="472"/>
      <c r="E1176" s="472" t="s">
        <v>373</v>
      </c>
      <c r="F1176" s="472">
        <v>9.65</v>
      </c>
      <c r="G1176" s="472">
        <v>9.7043046780287998</v>
      </c>
      <c r="H1176" s="473" t="s">
        <v>190</v>
      </c>
      <c r="I1176" s="474">
        <v>53755</v>
      </c>
      <c r="J1176" s="474">
        <v>53755</v>
      </c>
      <c r="K1176" s="474">
        <v>49544.98</v>
      </c>
      <c r="L1176" s="384">
        <v>1</v>
      </c>
    </row>
    <row r="1177" spans="1:12" s="382" customFormat="1" ht="15" x14ac:dyDescent="0.25">
      <c r="A1177" s="383" t="s">
        <v>221</v>
      </c>
      <c r="B1177" s="471" t="s">
        <v>189</v>
      </c>
      <c r="C1177" s="472">
        <v>92.2273</v>
      </c>
      <c r="D1177" s="472"/>
      <c r="E1177" s="472" t="s">
        <v>374</v>
      </c>
      <c r="F1177" s="472">
        <v>10.25</v>
      </c>
      <c r="G1177" s="472">
        <v>10.341406441972</v>
      </c>
      <c r="H1177" s="473" t="s">
        <v>190</v>
      </c>
      <c r="I1177" s="474">
        <v>41695</v>
      </c>
      <c r="J1177" s="474">
        <v>41695</v>
      </c>
      <c r="K1177" s="474">
        <v>38454.17</v>
      </c>
      <c r="L1177" s="384">
        <v>4</v>
      </c>
    </row>
    <row r="1178" spans="1:12" s="382" customFormat="1" ht="15" x14ac:dyDescent="0.25">
      <c r="A1178" s="383" t="s">
        <v>221</v>
      </c>
      <c r="B1178" s="471" t="s">
        <v>189</v>
      </c>
      <c r="C1178" s="472">
        <v>92.235600000000005</v>
      </c>
      <c r="D1178" s="472"/>
      <c r="E1178" s="472" t="s">
        <v>267</v>
      </c>
      <c r="F1178" s="472">
        <v>9.5</v>
      </c>
      <c r="G1178" s="472">
        <v>9.5501828544147003</v>
      </c>
      <c r="H1178" s="473" t="s">
        <v>190</v>
      </c>
      <c r="I1178" s="474">
        <v>43300</v>
      </c>
      <c r="J1178" s="474">
        <v>43300</v>
      </c>
      <c r="K1178" s="474">
        <v>39938</v>
      </c>
      <c r="L1178" s="384">
        <v>1</v>
      </c>
    </row>
    <row r="1179" spans="1:12" s="382" customFormat="1" ht="15" x14ac:dyDescent="0.25">
      <c r="A1179" s="383" t="s">
        <v>221</v>
      </c>
      <c r="B1179" s="471" t="s">
        <v>189</v>
      </c>
      <c r="C1179" s="472">
        <v>92.275800000000004</v>
      </c>
      <c r="D1179" s="472"/>
      <c r="E1179" s="472" t="s">
        <v>273</v>
      </c>
      <c r="F1179" s="472">
        <v>10.25</v>
      </c>
      <c r="G1179" s="472">
        <v>10.3442973231303</v>
      </c>
      <c r="H1179" s="473" t="s">
        <v>190</v>
      </c>
      <c r="I1179" s="474">
        <v>51503</v>
      </c>
      <c r="J1179" s="474">
        <v>51503</v>
      </c>
      <c r="K1179" s="474">
        <v>47524.78</v>
      </c>
      <c r="L1179" s="384">
        <v>1</v>
      </c>
    </row>
    <row r="1180" spans="1:12" s="382" customFormat="1" ht="15" x14ac:dyDescent="0.25">
      <c r="A1180" s="383" t="s">
        <v>221</v>
      </c>
      <c r="B1180" s="471" t="s">
        <v>189</v>
      </c>
      <c r="C1180" s="472">
        <v>92.370500000000007</v>
      </c>
      <c r="D1180" s="472"/>
      <c r="E1180" s="472" t="s">
        <v>494</v>
      </c>
      <c r="F1180" s="472">
        <v>9.5</v>
      </c>
      <c r="G1180" s="472">
        <v>9.5575850345153999</v>
      </c>
      <c r="H1180" s="473" t="s">
        <v>190</v>
      </c>
      <c r="I1180" s="474">
        <v>9178</v>
      </c>
      <c r="J1180" s="474">
        <v>9178</v>
      </c>
      <c r="K1180" s="474">
        <v>8477.76</v>
      </c>
      <c r="L1180" s="384">
        <v>1</v>
      </c>
    </row>
    <row r="1181" spans="1:12" s="382" customFormat="1" ht="15" x14ac:dyDescent="0.25">
      <c r="A1181" s="383" t="s">
        <v>221</v>
      </c>
      <c r="B1181" s="471" t="s">
        <v>189</v>
      </c>
      <c r="C1181" s="472">
        <v>92.473699999999994</v>
      </c>
      <c r="D1181" s="472"/>
      <c r="E1181" s="472" t="s">
        <v>490</v>
      </c>
      <c r="F1181" s="472">
        <v>10</v>
      </c>
      <c r="G1181" s="472">
        <v>10.091175452326601</v>
      </c>
      <c r="H1181" s="473" t="s">
        <v>190</v>
      </c>
      <c r="I1181" s="474">
        <v>36458</v>
      </c>
      <c r="J1181" s="474">
        <v>36458</v>
      </c>
      <c r="K1181" s="474">
        <v>33714.050000000003</v>
      </c>
      <c r="L1181" s="384">
        <v>2</v>
      </c>
    </row>
    <row r="1182" spans="1:12" s="382" customFormat="1" ht="15" x14ac:dyDescent="0.25">
      <c r="A1182" s="383" t="s">
        <v>221</v>
      </c>
      <c r="B1182" s="471" t="s">
        <v>189</v>
      </c>
      <c r="C1182" s="472">
        <v>92.475099999999998</v>
      </c>
      <c r="D1182" s="472"/>
      <c r="E1182" s="472" t="s">
        <v>495</v>
      </c>
      <c r="F1182" s="472">
        <v>9.6999999999999993</v>
      </c>
      <c r="G1182" s="472">
        <v>9.7741921309540007</v>
      </c>
      <c r="H1182" s="473" t="s">
        <v>190</v>
      </c>
      <c r="I1182" s="474">
        <v>32400</v>
      </c>
      <c r="J1182" s="474">
        <v>32400</v>
      </c>
      <c r="K1182" s="474">
        <v>29961.93</v>
      </c>
      <c r="L1182" s="384">
        <v>1</v>
      </c>
    </row>
    <row r="1183" spans="1:12" s="382" customFormat="1" ht="15" x14ac:dyDescent="0.25">
      <c r="A1183" s="383" t="s">
        <v>221</v>
      </c>
      <c r="B1183" s="471" t="s">
        <v>189</v>
      </c>
      <c r="C1183" s="472">
        <v>92.524100000000004</v>
      </c>
      <c r="D1183" s="472"/>
      <c r="E1183" s="472" t="s">
        <v>758</v>
      </c>
      <c r="F1183" s="472">
        <v>9.6</v>
      </c>
      <c r="G1183" s="472">
        <v>9.6714204751006001</v>
      </c>
      <c r="H1183" s="473" t="s">
        <v>190</v>
      </c>
      <c r="I1183" s="474">
        <v>150000</v>
      </c>
      <c r="J1183" s="474">
        <v>150000</v>
      </c>
      <c r="K1183" s="474">
        <v>138786.07999999999</v>
      </c>
      <c r="L1183" s="384">
        <v>1</v>
      </c>
    </row>
    <row r="1184" spans="1:12" s="382" customFormat="1" ht="15" x14ac:dyDescent="0.25">
      <c r="A1184" s="383" t="s">
        <v>221</v>
      </c>
      <c r="B1184" s="471" t="s">
        <v>189</v>
      </c>
      <c r="C1184" s="472">
        <v>92.616399999999999</v>
      </c>
      <c r="D1184" s="472"/>
      <c r="E1184" s="472" t="s">
        <v>985</v>
      </c>
      <c r="F1184" s="472">
        <v>10</v>
      </c>
      <c r="G1184" s="472">
        <v>10.099446867947799</v>
      </c>
      <c r="H1184" s="473" t="s">
        <v>190</v>
      </c>
      <c r="I1184" s="474">
        <v>24472</v>
      </c>
      <c r="J1184" s="474">
        <v>24472</v>
      </c>
      <c r="K1184" s="474">
        <v>22665.09</v>
      </c>
      <c r="L1184" s="384">
        <v>1</v>
      </c>
    </row>
    <row r="1185" spans="1:12" s="382" customFormat="1" ht="15" x14ac:dyDescent="0.25">
      <c r="A1185" s="383" t="s">
        <v>221</v>
      </c>
      <c r="B1185" s="471" t="s">
        <v>189</v>
      </c>
      <c r="C1185" s="472">
        <v>93.008099999999999</v>
      </c>
      <c r="D1185" s="472"/>
      <c r="E1185" s="472" t="s">
        <v>431</v>
      </c>
      <c r="F1185" s="472">
        <v>9.6999999999999993</v>
      </c>
      <c r="G1185" s="472">
        <v>9.8040269903526003</v>
      </c>
      <c r="H1185" s="473" t="s">
        <v>190</v>
      </c>
      <c r="I1185" s="474">
        <v>178935</v>
      </c>
      <c r="J1185" s="474">
        <v>178935</v>
      </c>
      <c r="K1185" s="474">
        <v>166424.07</v>
      </c>
      <c r="L1185" s="384">
        <v>1</v>
      </c>
    </row>
    <row r="1186" spans="1:12" s="382" customFormat="1" ht="15" x14ac:dyDescent="0.25">
      <c r="A1186" s="383" t="s">
        <v>221</v>
      </c>
      <c r="B1186" s="471" t="s">
        <v>189</v>
      </c>
      <c r="C1186" s="472">
        <v>93.073800000000006</v>
      </c>
      <c r="D1186" s="472"/>
      <c r="E1186" s="472" t="s">
        <v>986</v>
      </c>
      <c r="F1186" s="472">
        <v>9.5</v>
      </c>
      <c r="G1186" s="472">
        <v>9.5960704620841</v>
      </c>
      <c r="H1186" s="473" t="s">
        <v>190</v>
      </c>
      <c r="I1186" s="474">
        <v>60000</v>
      </c>
      <c r="J1186" s="474">
        <v>60000</v>
      </c>
      <c r="K1186" s="474">
        <v>55844.26</v>
      </c>
      <c r="L1186" s="384">
        <v>1</v>
      </c>
    </row>
    <row r="1187" spans="1:12" s="382" customFormat="1" ht="15" x14ac:dyDescent="0.25">
      <c r="A1187" s="383" t="s">
        <v>221</v>
      </c>
      <c r="B1187" s="471" t="s">
        <v>189</v>
      </c>
      <c r="C1187" s="472">
        <v>93.096599999999995</v>
      </c>
      <c r="D1187" s="472"/>
      <c r="E1187" s="472" t="s">
        <v>987</v>
      </c>
      <c r="F1187" s="472">
        <v>9.5</v>
      </c>
      <c r="G1187" s="472">
        <v>9.5973186948237004</v>
      </c>
      <c r="H1187" s="473" t="s">
        <v>190</v>
      </c>
      <c r="I1187" s="474">
        <v>60000</v>
      </c>
      <c r="J1187" s="474">
        <v>60000</v>
      </c>
      <c r="K1187" s="474">
        <v>55857.97</v>
      </c>
      <c r="L1187" s="384">
        <v>4</v>
      </c>
    </row>
    <row r="1188" spans="1:12" s="382" customFormat="1" ht="15" x14ac:dyDescent="0.25">
      <c r="A1188" s="383" t="s">
        <v>221</v>
      </c>
      <c r="B1188" s="471" t="s">
        <v>189</v>
      </c>
      <c r="C1188" s="472">
        <v>93.142399999999995</v>
      </c>
      <c r="D1188" s="472"/>
      <c r="E1188" s="472" t="s">
        <v>431</v>
      </c>
      <c r="F1188" s="472">
        <v>9.5</v>
      </c>
      <c r="G1188" s="472">
        <v>9.5998164373697996</v>
      </c>
      <c r="H1188" s="473" t="s">
        <v>190</v>
      </c>
      <c r="I1188" s="474">
        <v>5000</v>
      </c>
      <c r="J1188" s="474">
        <v>5000</v>
      </c>
      <c r="K1188" s="474">
        <v>4657.12</v>
      </c>
      <c r="L1188" s="384">
        <v>1</v>
      </c>
    </row>
    <row r="1189" spans="1:12" s="382" customFormat="1" ht="15" x14ac:dyDescent="0.25">
      <c r="A1189" s="383" t="s">
        <v>221</v>
      </c>
      <c r="B1189" s="471" t="s">
        <v>189</v>
      </c>
      <c r="C1189" s="472">
        <v>93.188199999999995</v>
      </c>
      <c r="D1189" s="472"/>
      <c r="E1189" s="472" t="s">
        <v>491</v>
      </c>
      <c r="F1189" s="472">
        <v>9.5</v>
      </c>
      <c r="G1189" s="472">
        <v>9.6023158842897001</v>
      </c>
      <c r="H1189" s="473" t="s">
        <v>190</v>
      </c>
      <c r="I1189" s="474">
        <v>46814</v>
      </c>
      <c r="J1189" s="474">
        <v>46814</v>
      </c>
      <c r="K1189" s="474">
        <v>43625.120000000003</v>
      </c>
      <c r="L1189" s="384">
        <v>1</v>
      </c>
    </row>
    <row r="1190" spans="1:12" s="382" customFormat="1" ht="15" x14ac:dyDescent="0.25">
      <c r="A1190" s="383" t="s">
        <v>221</v>
      </c>
      <c r="B1190" s="471" t="s">
        <v>189</v>
      </c>
      <c r="C1190" s="472">
        <v>93.211100000000002</v>
      </c>
      <c r="D1190" s="472"/>
      <c r="E1190" s="472" t="s">
        <v>499</v>
      </c>
      <c r="F1190" s="472">
        <v>9.5</v>
      </c>
      <c r="G1190" s="472">
        <v>9.6035662474972998</v>
      </c>
      <c r="H1190" s="473" t="s">
        <v>190</v>
      </c>
      <c r="I1190" s="474">
        <v>181907</v>
      </c>
      <c r="J1190" s="474">
        <v>181907</v>
      </c>
      <c r="K1190" s="474">
        <v>169557.56</v>
      </c>
      <c r="L1190" s="384">
        <v>1</v>
      </c>
    </row>
    <row r="1191" spans="1:12" s="382" customFormat="1" ht="15" x14ac:dyDescent="0.25">
      <c r="A1191" s="383" t="s">
        <v>221</v>
      </c>
      <c r="B1191" s="471" t="s">
        <v>189</v>
      </c>
      <c r="C1191" s="472">
        <v>93.234099999999998</v>
      </c>
      <c r="D1191" s="472"/>
      <c r="E1191" s="472" t="s">
        <v>988</v>
      </c>
      <c r="F1191" s="472">
        <v>9.5</v>
      </c>
      <c r="G1191" s="472">
        <v>9.6048170375275994</v>
      </c>
      <c r="H1191" s="473" t="s">
        <v>190</v>
      </c>
      <c r="I1191" s="474">
        <v>6390</v>
      </c>
      <c r="J1191" s="474">
        <v>6390</v>
      </c>
      <c r="K1191" s="474">
        <v>5957.66</v>
      </c>
      <c r="L1191" s="384">
        <v>1</v>
      </c>
    </row>
    <row r="1192" spans="1:12" s="382" customFormat="1" ht="15" x14ac:dyDescent="0.25">
      <c r="A1192" s="383" t="s">
        <v>221</v>
      </c>
      <c r="B1192" s="471" t="s">
        <v>189</v>
      </c>
      <c r="C1192" s="472">
        <v>93.28</v>
      </c>
      <c r="D1192" s="472"/>
      <c r="E1192" s="472" t="s">
        <v>285</v>
      </c>
      <c r="F1192" s="472">
        <v>9.5</v>
      </c>
      <c r="G1192" s="472">
        <v>9.6073198990306992</v>
      </c>
      <c r="H1192" s="473" t="s">
        <v>190</v>
      </c>
      <c r="I1192" s="474">
        <v>15000</v>
      </c>
      <c r="J1192" s="474">
        <v>15000</v>
      </c>
      <c r="K1192" s="474">
        <v>13991.99</v>
      </c>
      <c r="L1192" s="384">
        <v>1</v>
      </c>
    </row>
    <row r="1193" spans="1:12" s="382" customFormat="1" ht="15" x14ac:dyDescent="0.25">
      <c r="A1193" s="383" t="s">
        <v>221</v>
      </c>
      <c r="B1193" s="471" t="s">
        <v>189</v>
      </c>
      <c r="C1193" s="472">
        <v>93.302899999999994</v>
      </c>
      <c r="D1193" s="472"/>
      <c r="E1193" s="472" t="s">
        <v>194</v>
      </c>
      <c r="F1193" s="472">
        <v>9.5</v>
      </c>
      <c r="G1193" s="472">
        <v>9.6085719709911999</v>
      </c>
      <c r="H1193" s="473" t="s">
        <v>190</v>
      </c>
      <c r="I1193" s="474">
        <v>10690</v>
      </c>
      <c r="J1193" s="474">
        <v>10690</v>
      </c>
      <c r="K1193" s="474">
        <v>9974.08</v>
      </c>
      <c r="L1193" s="384">
        <v>1</v>
      </c>
    </row>
    <row r="1194" spans="1:12" s="382" customFormat="1" ht="15" x14ac:dyDescent="0.25">
      <c r="A1194" s="383" t="s">
        <v>221</v>
      </c>
      <c r="B1194" s="471" t="s">
        <v>189</v>
      </c>
      <c r="C1194" s="472">
        <v>93.835499999999996</v>
      </c>
      <c r="D1194" s="472"/>
      <c r="E1194" s="472" t="s">
        <v>989</v>
      </c>
      <c r="F1194" s="472">
        <v>10.75</v>
      </c>
      <c r="G1194" s="472">
        <v>10.972954417397</v>
      </c>
      <c r="H1194" s="473" t="s">
        <v>190</v>
      </c>
      <c r="I1194" s="474">
        <v>38071</v>
      </c>
      <c r="J1194" s="474">
        <v>38071</v>
      </c>
      <c r="K1194" s="474">
        <v>35724.120000000003</v>
      </c>
      <c r="L1194" s="384">
        <v>1</v>
      </c>
    </row>
    <row r="1195" spans="1:12" s="382" customFormat="1" ht="15" x14ac:dyDescent="0.25">
      <c r="A1195" s="383" t="s">
        <v>221</v>
      </c>
      <c r="B1195" s="471" t="s">
        <v>189</v>
      </c>
      <c r="C1195" s="472">
        <v>93.927300000000002</v>
      </c>
      <c r="D1195" s="472"/>
      <c r="E1195" s="472" t="s">
        <v>990</v>
      </c>
      <c r="F1195" s="472">
        <v>9.5</v>
      </c>
      <c r="G1195" s="472">
        <v>9.6425404259559997</v>
      </c>
      <c r="H1195" s="473" t="s">
        <v>190</v>
      </c>
      <c r="I1195" s="474">
        <v>8300</v>
      </c>
      <c r="J1195" s="474">
        <v>8300</v>
      </c>
      <c r="K1195" s="474">
        <v>7795.97</v>
      </c>
      <c r="L1195" s="384">
        <v>1</v>
      </c>
    </row>
    <row r="1196" spans="1:12" s="382" customFormat="1" ht="15" x14ac:dyDescent="0.25">
      <c r="A1196" s="383" t="s">
        <v>221</v>
      </c>
      <c r="B1196" s="471" t="s">
        <v>189</v>
      </c>
      <c r="C1196" s="472">
        <v>94.521699999999996</v>
      </c>
      <c r="D1196" s="472"/>
      <c r="E1196" s="472" t="s">
        <v>496</v>
      </c>
      <c r="F1196" s="472">
        <v>9.75</v>
      </c>
      <c r="G1196" s="472">
        <v>9.9416042648909002</v>
      </c>
      <c r="H1196" s="473" t="s">
        <v>190</v>
      </c>
      <c r="I1196" s="474">
        <v>10555</v>
      </c>
      <c r="J1196" s="474">
        <v>10555</v>
      </c>
      <c r="K1196" s="474">
        <v>9976.76</v>
      </c>
      <c r="L1196" s="384">
        <v>2</v>
      </c>
    </row>
    <row r="1197" spans="1:12" s="382" customFormat="1" ht="15" x14ac:dyDescent="0.25">
      <c r="A1197" s="383" t="s">
        <v>221</v>
      </c>
      <c r="B1197" s="471" t="s">
        <v>189</v>
      </c>
      <c r="C1197" s="472">
        <v>95.442599999999999</v>
      </c>
      <c r="D1197" s="472"/>
      <c r="E1197" s="472" t="s">
        <v>398</v>
      </c>
      <c r="F1197" s="472">
        <v>9</v>
      </c>
      <c r="G1197" s="472">
        <v>9.1897809862658999</v>
      </c>
      <c r="H1197" s="473" t="s">
        <v>190</v>
      </c>
      <c r="I1197" s="474">
        <v>300000</v>
      </c>
      <c r="J1197" s="474">
        <v>300000</v>
      </c>
      <c r="K1197" s="474">
        <v>286327.84999999998</v>
      </c>
      <c r="L1197" s="384">
        <v>2</v>
      </c>
    </row>
    <row r="1198" spans="1:12" s="382" customFormat="1" ht="15" x14ac:dyDescent="0.25">
      <c r="A1198" s="383" t="s">
        <v>221</v>
      </c>
      <c r="B1198" s="471" t="s">
        <v>189</v>
      </c>
      <c r="C1198" s="472">
        <v>95.523700000000005</v>
      </c>
      <c r="D1198" s="472"/>
      <c r="E1198" s="472" t="s">
        <v>348</v>
      </c>
      <c r="F1198" s="472">
        <v>7</v>
      </c>
      <c r="G1198" s="472">
        <v>7.0803567627810002</v>
      </c>
      <c r="H1198" s="473" t="s">
        <v>190</v>
      </c>
      <c r="I1198" s="474">
        <v>400000</v>
      </c>
      <c r="J1198" s="474">
        <v>400000</v>
      </c>
      <c r="K1198" s="474">
        <v>382094.62</v>
      </c>
      <c r="L1198" s="384">
        <v>1</v>
      </c>
    </row>
    <row r="1199" spans="1:12" s="382" customFormat="1" ht="15" x14ac:dyDescent="0.25">
      <c r="A1199" s="383" t="s">
        <v>221</v>
      </c>
      <c r="B1199" s="471" t="s">
        <v>189</v>
      </c>
      <c r="C1199" s="472">
        <v>97.552999999999997</v>
      </c>
      <c r="D1199" s="472"/>
      <c r="E1199" s="472" t="s">
        <v>991</v>
      </c>
      <c r="F1199" s="472">
        <v>7</v>
      </c>
      <c r="G1199" s="472">
        <v>7.1582462991828004</v>
      </c>
      <c r="H1199" s="473" t="s">
        <v>190</v>
      </c>
      <c r="I1199" s="474">
        <v>33345</v>
      </c>
      <c r="J1199" s="474">
        <v>33345</v>
      </c>
      <c r="K1199" s="474">
        <v>32529.06</v>
      </c>
      <c r="L1199" s="384">
        <v>1</v>
      </c>
    </row>
    <row r="1200" spans="1:12" s="382" customFormat="1" ht="15" x14ac:dyDescent="0.25">
      <c r="A1200" s="383" t="s">
        <v>221</v>
      </c>
      <c r="B1200" s="471" t="s">
        <v>189</v>
      </c>
      <c r="C1200" s="472">
        <v>97.682699999999997</v>
      </c>
      <c r="D1200" s="472"/>
      <c r="E1200" s="472" t="s">
        <v>981</v>
      </c>
      <c r="F1200" s="472">
        <v>7</v>
      </c>
      <c r="G1200" s="472">
        <v>7.1631896599392002</v>
      </c>
      <c r="H1200" s="473" t="s">
        <v>190</v>
      </c>
      <c r="I1200" s="474">
        <v>8601</v>
      </c>
      <c r="J1200" s="474">
        <v>8601</v>
      </c>
      <c r="K1200" s="474">
        <v>8401.69</v>
      </c>
      <c r="L1200" s="384">
        <v>1</v>
      </c>
    </row>
    <row r="1201" spans="1:12" s="382" customFormat="1" ht="15" x14ac:dyDescent="0.25">
      <c r="A1201" s="383" t="s">
        <v>221</v>
      </c>
      <c r="B1201" s="471" t="s">
        <v>189</v>
      </c>
      <c r="C1201" s="472">
        <v>98.191599999999994</v>
      </c>
      <c r="D1201" s="472"/>
      <c r="E1201" s="472" t="s">
        <v>992</v>
      </c>
      <c r="F1201" s="472">
        <v>9.75</v>
      </c>
      <c r="G1201" s="472">
        <v>10.1434102898963</v>
      </c>
      <c r="H1201" s="473" t="s">
        <v>190</v>
      </c>
      <c r="I1201" s="474">
        <v>212673</v>
      </c>
      <c r="J1201" s="474">
        <v>212673</v>
      </c>
      <c r="K1201" s="474">
        <v>208827.1</v>
      </c>
      <c r="L1201" s="384">
        <v>1</v>
      </c>
    </row>
    <row r="1202" spans="1:12" s="382" customFormat="1" ht="15" x14ac:dyDescent="0.25">
      <c r="A1202" s="383" t="s">
        <v>221</v>
      </c>
      <c r="B1202" s="471" t="s">
        <v>189</v>
      </c>
      <c r="C1202" s="472">
        <v>98.26</v>
      </c>
      <c r="D1202" s="472"/>
      <c r="E1202" s="472" t="s">
        <v>452</v>
      </c>
      <c r="F1202" s="472">
        <v>7.5</v>
      </c>
      <c r="G1202" s="472">
        <v>7.7176940093192004</v>
      </c>
      <c r="H1202" s="473" t="s">
        <v>190</v>
      </c>
      <c r="I1202" s="474">
        <v>200000</v>
      </c>
      <c r="J1202" s="474">
        <v>200000</v>
      </c>
      <c r="K1202" s="474">
        <v>196519.96</v>
      </c>
      <c r="L1202" s="384">
        <v>1</v>
      </c>
    </row>
    <row r="1203" spans="1:12" s="382" customFormat="1" ht="15" x14ac:dyDescent="0.25">
      <c r="A1203" s="383" t="s">
        <v>221</v>
      </c>
      <c r="B1203" s="471" t="s">
        <v>189</v>
      </c>
      <c r="C1203" s="472">
        <v>98.348600000000005</v>
      </c>
      <c r="D1203" s="472"/>
      <c r="E1203" s="472" t="s">
        <v>399</v>
      </c>
      <c r="F1203" s="472">
        <v>9.75</v>
      </c>
      <c r="G1203" s="472">
        <v>10.1519352220286</v>
      </c>
      <c r="H1203" s="473" t="s">
        <v>190</v>
      </c>
      <c r="I1203" s="474">
        <v>227665</v>
      </c>
      <c r="J1203" s="474">
        <v>227665</v>
      </c>
      <c r="K1203" s="474">
        <v>223905.26</v>
      </c>
      <c r="L1203" s="384">
        <v>1</v>
      </c>
    </row>
    <row r="1204" spans="1:12" s="382" customFormat="1" ht="15" x14ac:dyDescent="0.25">
      <c r="A1204" s="383" t="s">
        <v>221</v>
      </c>
      <c r="B1204" s="471" t="s">
        <v>189</v>
      </c>
      <c r="C1204" s="472">
        <v>98.400999999999996</v>
      </c>
      <c r="D1204" s="472"/>
      <c r="E1204" s="472" t="s">
        <v>507</v>
      </c>
      <c r="F1204" s="472">
        <v>9.75</v>
      </c>
      <c r="G1204" s="472">
        <v>10.154781056454899</v>
      </c>
      <c r="H1204" s="473" t="s">
        <v>190</v>
      </c>
      <c r="I1204" s="474">
        <v>132028</v>
      </c>
      <c r="J1204" s="474">
        <v>132028</v>
      </c>
      <c r="K1204" s="474">
        <v>129916.85</v>
      </c>
      <c r="L1204" s="384">
        <v>1</v>
      </c>
    </row>
    <row r="1205" spans="1:12" s="382" customFormat="1" ht="15" x14ac:dyDescent="0.25">
      <c r="A1205" s="383" t="s">
        <v>221</v>
      </c>
      <c r="B1205" s="471" t="s">
        <v>189</v>
      </c>
      <c r="C1205" s="472">
        <v>98.406400000000005</v>
      </c>
      <c r="D1205" s="472"/>
      <c r="E1205" s="472" t="s">
        <v>993</v>
      </c>
      <c r="F1205" s="472">
        <v>11</v>
      </c>
      <c r="G1205" s="472">
        <v>11.5294846695295</v>
      </c>
      <c r="H1205" s="473" t="s">
        <v>190</v>
      </c>
      <c r="I1205" s="474">
        <v>73457</v>
      </c>
      <c r="J1205" s="474">
        <v>73457</v>
      </c>
      <c r="K1205" s="474">
        <v>72286.36</v>
      </c>
      <c r="L1205" s="384">
        <v>1</v>
      </c>
    </row>
    <row r="1206" spans="1:12" s="382" customFormat="1" ht="15" x14ac:dyDescent="0.25">
      <c r="A1206" s="383" t="s">
        <v>221</v>
      </c>
      <c r="B1206" s="471" t="s">
        <v>189</v>
      </c>
      <c r="C1206" s="472">
        <v>98.506</v>
      </c>
      <c r="D1206" s="472"/>
      <c r="E1206" s="472" t="s">
        <v>753</v>
      </c>
      <c r="F1206" s="472">
        <v>9.75</v>
      </c>
      <c r="G1206" s="472">
        <v>10.160479026403801</v>
      </c>
      <c r="H1206" s="473" t="s">
        <v>190</v>
      </c>
      <c r="I1206" s="474">
        <v>59739</v>
      </c>
      <c r="J1206" s="474">
        <v>59739</v>
      </c>
      <c r="K1206" s="474">
        <v>58846.49</v>
      </c>
      <c r="L1206" s="384">
        <v>1</v>
      </c>
    </row>
    <row r="1207" spans="1:12" s="382" customFormat="1" ht="15" x14ac:dyDescent="0.25">
      <c r="A1207" s="383" t="s">
        <v>221</v>
      </c>
      <c r="B1207" s="471" t="s">
        <v>189</v>
      </c>
      <c r="C1207" s="472">
        <v>98.856999999999999</v>
      </c>
      <c r="D1207" s="472"/>
      <c r="E1207" s="472" t="s">
        <v>994</v>
      </c>
      <c r="F1207" s="472">
        <v>9.25</v>
      </c>
      <c r="G1207" s="472">
        <v>9.6331187338142001</v>
      </c>
      <c r="H1207" s="473" t="s">
        <v>190</v>
      </c>
      <c r="I1207" s="474">
        <v>92787</v>
      </c>
      <c r="J1207" s="474">
        <v>92787</v>
      </c>
      <c r="K1207" s="474">
        <v>91726.41</v>
      </c>
      <c r="L1207" s="384">
        <v>1</v>
      </c>
    </row>
    <row r="1208" spans="1:12" s="382" customFormat="1" ht="15" x14ac:dyDescent="0.25">
      <c r="A1208" s="383" t="s">
        <v>221</v>
      </c>
      <c r="B1208" s="471" t="s">
        <v>189</v>
      </c>
      <c r="C1208" s="472">
        <v>99.056200000000004</v>
      </c>
      <c r="D1208" s="472"/>
      <c r="E1208" s="472" t="s">
        <v>502</v>
      </c>
      <c r="F1208" s="472">
        <v>7</v>
      </c>
      <c r="G1208" s="472">
        <v>7.2152844084526997</v>
      </c>
      <c r="H1208" s="473" t="s">
        <v>190</v>
      </c>
      <c r="I1208" s="474">
        <v>32630</v>
      </c>
      <c r="J1208" s="474">
        <v>32630</v>
      </c>
      <c r="K1208" s="474">
        <v>32322.04</v>
      </c>
      <c r="L1208" s="384">
        <v>1</v>
      </c>
    </row>
    <row r="1209" spans="1:12" s="382" customFormat="1" ht="15" x14ac:dyDescent="0.25">
      <c r="A1209" s="383" t="s">
        <v>221</v>
      </c>
      <c r="B1209" s="471" t="s">
        <v>189</v>
      </c>
      <c r="C1209" s="472">
        <v>99.700900000000004</v>
      </c>
      <c r="D1209" s="472"/>
      <c r="E1209" s="472" t="s">
        <v>995</v>
      </c>
      <c r="F1209" s="472">
        <v>6</v>
      </c>
      <c r="G1209" s="472">
        <v>6.1741176240896003</v>
      </c>
      <c r="H1209" s="473" t="s">
        <v>190</v>
      </c>
      <c r="I1209" s="474">
        <v>67825</v>
      </c>
      <c r="J1209" s="474">
        <v>67825</v>
      </c>
      <c r="K1209" s="474">
        <v>67622.13</v>
      </c>
      <c r="L1209" s="384">
        <v>1</v>
      </c>
    </row>
    <row r="1210" spans="1:12" s="382" customFormat="1" ht="15" x14ac:dyDescent="0.25">
      <c r="A1210" s="383" t="s">
        <v>221</v>
      </c>
      <c r="B1210" s="471" t="s">
        <v>189</v>
      </c>
      <c r="C1210" s="472">
        <v>99.95</v>
      </c>
      <c r="D1210" s="472"/>
      <c r="E1210" s="472" t="s">
        <v>996</v>
      </c>
      <c r="F1210" s="472">
        <v>6</v>
      </c>
      <c r="G1210" s="472">
        <v>6.1820624423722998</v>
      </c>
      <c r="H1210" s="473" t="s">
        <v>190</v>
      </c>
      <c r="I1210" s="474">
        <v>263125</v>
      </c>
      <c r="J1210" s="474">
        <v>263125</v>
      </c>
      <c r="K1210" s="474">
        <v>262993.5</v>
      </c>
      <c r="L1210" s="384">
        <v>1</v>
      </c>
    </row>
    <row r="1211" spans="1:12" s="382" customFormat="1" ht="15" x14ac:dyDescent="0.25">
      <c r="A1211" s="383" t="s">
        <v>222</v>
      </c>
      <c r="B1211" s="471" t="s">
        <v>189</v>
      </c>
      <c r="C1211" s="472">
        <v>90.726399999999998</v>
      </c>
      <c r="D1211" s="472"/>
      <c r="E1211" s="472" t="s">
        <v>192</v>
      </c>
      <c r="F1211" s="472">
        <v>10.25</v>
      </c>
      <c r="G1211" s="472">
        <v>10.2514120074619</v>
      </c>
      <c r="H1211" s="473" t="s">
        <v>190</v>
      </c>
      <c r="I1211" s="474">
        <v>965000</v>
      </c>
      <c r="J1211" s="474">
        <v>965000</v>
      </c>
      <c r="K1211" s="474">
        <v>875509.54</v>
      </c>
      <c r="L1211" s="384">
        <v>7</v>
      </c>
    </row>
    <row r="1212" spans="1:12" s="382" customFormat="1" ht="15" x14ac:dyDescent="0.25">
      <c r="A1212" s="383" t="s">
        <v>222</v>
      </c>
      <c r="B1212" s="471" t="s">
        <v>189</v>
      </c>
      <c r="C1212" s="472">
        <v>90.749799999999993</v>
      </c>
      <c r="D1212" s="472"/>
      <c r="E1212" s="472" t="s">
        <v>212</v>
      </c>
      <c r="F1212" s="472">
        <v>10.25</v>
      </c>
      <c r="G1212" s="472">
        <v>10.252824523388099</v>
      </c>
      <c r="H1212" s="473" t="s">
        <v>190</v>
      </c>
      <c r="I1212" s="474">
        <v>1000000</v>
      </c>
      <c r="J1212" s="474">
        <v>1000000</v>
      </c>
      <c r="K1212" s="474">
        <v>907498.2</v>
      </c>
      <c r="L1212" s="384">
        <v>1</v>
      </c>
    </row>
    <row r="1213" spans="1:12" s="382" customFormat="1" ht="15" x14ac:dyDescent="0.25">
      <c r="A1213" s="383" t="s">
        <v>222</v>
      </c>
      <c r="B1213" s="471" t="s">
        <v>189</v>
      </c>
      <c r="C1213" s="472">
        <v>90.937799999999996</v>
      </c>
      <c r="D1213" s="472"/>
      <c r="E1213" s="472" t="s">
        <v>997</v>
      </c>
      <c r="F1213" s="472">
        <v>10.25</v>
      </c>
      <c r="G1213" s="472">
        <v>10.2641429922427</v>
      </c>
      <c r="H1213" s="473" t="s">
        <v>190</v>
      </c>
      <c r="I1213" s="474">
        <v>535000</v>
      </c>
      <c r="J1213" s="474">
        <v>535000</v>
      </c>
      <c r="K1213" s="474">
        <v>486517.21</v>
      </c>
      <c r="L1213" s="384">
        <v>1</v>
      </c>
    </row>
    <row r="1214" spans="1:12" s="382" customFormat="1" ht="15" x14ac:dyDescent="0.25">
      <c r="A1214" s="383" t="s">
        <v>222</v>
      </c>
      <c r="B1214" s="471" t="s">
        <v>189</v>
      </c>
      <c r="C1214" s="472">
        <v>99.916700000000006</v>
      </c>
      <c r="D1214" s="472"/>
      <c r="E1214" s="472" t="s">
        <v>998</v>
      </c>
      <c r="F1214" s="472">
        <v>6</v>
      </c>
      <c r="G1214" s="472">
        <v>6.1810015701659999</v>
      </c>
      <c r="H1214" s="473" t="s">
        <v>190</v>
      </c>
      <c r="I1214" s="474">
        <v>115239</v>
      </c>
      <c r="J1214" s="474">
        <v>115239</v>
      </c>
      <c r="K1214" s="474">
        <v>115143.05</v>
      </c>
      <c r="L1214" s="384">
        <v>1</v>
      </c>
    </row>
    <row r="1215" spans="1:12" s="382" customFormat="1" ht="15" x14ac:dyDescent="0.25">
      <c r="A1215" s="383" t="s">
        <v>500</v>
      </c>
      <c r="B1215" s="471" t="s">
        <v>189</v>
      </c>
      <c r="C1215" s="472">
        <v>93.240099999999998</v>
      </c>
      <c r="D1215" s="472"/>
      <c r="E1215" s="472" t="s">
        <v>918</v>
      </c>
      <c r="F1215" s="472">
        <v>10</v>
      </c>
      <c r="G1215" s="472">
        <v>10.135495879808699</v>
      </c>
      <c r="H1215" s="473" t="s">
        <v>190</v>
      </c>
      <c r="I1215" s="474">
        <v>169250</v>
      </c>
      <c r="J1215" s="474">
        <v>169250</v>
      </c>
      <c r="K1215" s="474">
        <v>157808.85999999999</v>
      </c>
      <c r="L1215" s="384">
        <v>1</v>
      </c>
    </row>
    <row r="1216" spans="1:12" s="382" customFormat="1" ht="15" x14ac:dyDescent="0.25">
      <c r="A1216" s="383" t="s">
        <v>500</v>
      </c>
      <c r="B1216" s="471" t="s">
        <v>189</v>
      </c>
      <c r="C1216" s="472">
        <v>93.409400000000005</v>
      </c>
      <c r="D1216" s="472"/>
      <c r="E1216" s="472" t="s">
        <v>999</v>
      </c>
      <c r="F1216" s="472">
        <v>10</v>
      </c>
      <c r="G1216" s="472">
        <v>10.1452590841574</v>
      </c>
      <c r="H1216" s="473" t="s">
        <v>190</v>
      </c>
      <c r="I1216" s="474">
        <v>169250</v>
      </c>
      <c r="J1216" s="474">
        <v>169250</v>
      </c>
      <c r="K1216" s="474">
        <v>158095.49</v>
      </c>
      <c r="L1216" s="384">
        <v>1</v>
      </c>
    </row>
    <row r="1217" spans="1:12" s="382" customFormat="1" ht="15" x14ac:dyDescent="0.25">
      <c r="A1217" s="383" t="s">
        <v>1000</v>
      </c>
      <c r="B1217" s="471" t="s">
        <v>189</v>
      </c>
      <c r="C1217" s="472">
        <v>94.314899999999994</v>
      </c>
      <c r="D1217" s="472"/>
      <c r="E1217" s="472" t="s">
        <v>1001</v>
      </c>
      <c r="F1217" s="472">
        <v>7</v>
      </c>
      <c r="G1217" s="472">
        <v>7.0334697119090004</v>
      </c>
      <c r="H1217" s="473" t="s">
        <v>190</v>
      </c>
      <c r="I1217" s="474">
        <v>16000</v>
      </c>
      <c r="J1217" s="474">
        <v>16000</v>
      </c>
      <c r="K1217" s="474">
        <v>15090.39</v>
      </c>
      <c r="L1217" s="384">
        <v>1</v>
      </c>
    </row>
    <row r="1218" spans="1:12" s="382" customFormat="1" ht="15" x14ac:dyDescent="0.25">
      <c r="A1218" s="383" t="s">
        <v>1000</v>
      </c>
      <c r="B1218" s="471" t="s">
        <v>189</v>
      </c>
      <c r="C1218" s="472">
        <v>94.714399999999998</v>
      </c>
      <c r="D1218" s="472"/>
      <c r="E1218" s="472" t="s">
        <v>985</v>
      </c>
      <c r="F1218" s="472">
        <v>7</v>
      </c>
      <c r="G1218" s="472">
        <v>7.0490077529914004</v>
      </c>
      <c r="H1218" s="473" t="s">
        <v>190</v>
      </c>
      <c r="I1218" s="474">
        <v>77074</v>
      </c>
      <c r="J1218" s="474">
        <v>77074</v>
      </c>
      <c r="K1218" s="474">
        <v>73000.179999999993</v>
      </c>
      <c r="L1218" s="384">
        <v>1</v>
      </c>
    </row>
    <row r="1219" spans="1:12" s="382" customFormat="1" ht="15" x14ac:dyDescent="0.25">
      <c r="A1219" s="383" t="s">
        <v>1000</v>
      </c>
      <c r="B1219" s="471" t="s">
        <v>189</v>
      </c>
      <c r="C1219" s="472">
        <v>94.731899999999996</v>
      </c>
      <c r="D1219" s="472"/>
      <c r="E1219" s="472" t="s">
        <v>1002</v>
      </c>
      <c r="F1219" s="472">
        <v>7</v>
      </c>
      <c r="G1219" s="472">
        <v>7.0496853705967997</v>
      </c>
      <c r="H1219" s="473" t="s">
        <v>190</v>
      </c>
      <c r="I1219" s="474">
        <v>15822.85</v>
      </c>
      <c r="J1219" s="474">
        <v>15822.85</v>
      </c>
      <c r="K1219" s="474">
        <v>14989.28</v>
      </c>
      <c r="L1219" s="384">
        <v>1</v>
      </c>
    </row>
    <row r="1220" spans="1:12" s="382" customFormat="1" ht="15" x14ac:dyDescent="0.25">
      <c r="A1220" s="383" t="s">
        <v>224</v>
      </c>
      <c r="B1220" s="471" t="s">
        <v>189</v>
      </c>
      <c r="C1220" s="472">
        <v>99.118899999999996</v>
      </c>
      <c r="D1220" s="472"/>
      <c r="E1220" s="472" t="s">
        <v>363</v>
      </c>
      <c r="F1220" s="472">
        <v>4</v>
      </c>
      <c r="G1220" s="472">
        <v>4.0626846652877999</v>
      </c>
      <c r="H1220" s="473" t="s">
        <v>190</v>
      </c>
      <c r="I1220" s="474">
        <v>148854</v>
      </c>
      <c r="J1220" s="474">
        <v>148854</v>
      </c>
      <c r="K1220" s="474">
        <v>147542.51</v>
      </c>
      <c r="L1220" s="384">
        <v>1</v>
      </c>
    </row>
    <row r="1221" spans="1:12" s="382" customFormat="1" ht="15" x14ac:dyDescent="0.25">
      <c r="A1221" s="383" t="s">
        <v>351</v>
      </c>
      <c r="B1221" s="471" t="s">
        <v>189</v>
      </c>
      <c r="C1221" s="472">
        <v>98.328400000000002</v>
      </c>
      <c r="D1221" s="472"/>
      <c r="E1221" s="472" t="s">
        <v>509</v>
      </c>
      <c r="F1221" s="472">
        <v>6</v>
      </c>
      <c r="G1221" s="472">
        <v>6.1301205114917998</v>
      </c>
      <c r="H1221" s="473" t="s">
        <v>190</v>
      </c>
      <c r="I1221" s="474">
        <v>100137</v>
      </c>
      <c r="J1221" s="474">
        <v>100137</v>
      </c>
      <c r="K1221" s="474">
        <v>98463.13</v>
      </c>
      <c r="L1221" s="384">
        <v>1</v>
      </c>
    </row>
    <row r="1222" spans="1:12" s="382" customFormat="1" ht="15" x14ac:dyDescent="0.25">
      <c r="A1222" s="383" t="s">
        <v>505</v>
      </c>
      <c r="B1222" s="471" t="s">
        <v>189</v>
      </c>
      <c r="C1222" s="472">
        <v>96.589799999999997</v>
      </c>
      <c r="D1222" s="472"/>
      <c r="E1222" s="472" t="s">
        <v>1003</v>
      </c>
      <c r="F1222" s="472">
        <v>7.75</v>
      </c>
      <c r="G1222" s="472">
        <v>7.9138762908056997</v>
      </c>
      <c r="H1222" s="473" t="s">
        <v>190</v>
      </c>
      <c r="I1222" s="474">
        <v>10000</v>
      </c>
      <c r="J1222" s="474">
        <v>10000</v>
      </c>
      <c r="K1222" s="474">
        <v>9658.98</v>
      </c>
      <c r="L1222" s="384">
        <v>1</v>
      </c>
    </row>
    <row r="1223" spans="1:12" s="382" customFormat="1" ht="15" x14ac:dyDescent="0.25">
      <c r="A1223" s="383" t="s">
        <v>505</v>
      </c>
      <c r="B1223" s="471" t="s">
        <v>189</v>
      </c>
      <c r="C1223" s="472">
        <v>96.609899999999996</v>
      </c>
      <c r="D1223" s="472"/>
      <c r="E1223" s="472" t="s">
        <v>330</v>
      </c>
      <c r="F1223" s="472">
        <v>7.75</v>
      </c>
      <c r="G1223" s="472">
        <v>7.9147358778352999</v>
      </c>
      <c r="H1223" s="473" t="s">
        <v>190</v>
      </c>
      <c r="I1223" s="474">
        <v>20000</v>
      </c>
      <c r="J1223" s="474">
        <v>20000</v>
      </c>
      <c r="K1223" s="474">
        <v>19321.990000000002</v>
      </c>
      <c r="L1223" s="384">
        <v>1</v>
      </c>
    </row>
    <row r="1224" spans="1:12" s="382" customFormat="1" ht="15" x14ac:dyDescent="0.25">
      <c r="A1224" s="383" t="s">
        <v>227</v>
      </c>
      <c r="B1224" s="471" t="s">
        <v>189</v>
      </c>
      <c r="C1224" s="472">
        <v>97.318299999999994</v>
      </c>
      <c r="D1224" s="472"/>
      <c r="E1224" s="472" t="s">
        <v>1004</v>
      </c>
      <c r="F1224" s="472">
        <v>8</v>
      </c>
      <c r="G1224" s="472">
        <v>8.2115170030724993</v>
      </c>
      <c r="H1224" s="473" t="s">
        <v>190</v>
      </c>
      <c r="I1224" s="474">
        <v>205443</v>
      </c>
      <c r="J1224" s="474">
        <v>205443</v>
      </c>
      <c r="K1224" s="474">
        <v>199933.72</v>
      </c>
      <c r="L1224" s="384">
        <v>1</v>
      </c>
    </row>
    <row r="1225" spans="1:12" s="382" customFormat="1" ht="15" x14ac:dyDescent="0.25">
      <c r="A1225" s="383" t="s">
        <v>227</v>
      </c>
      <c r="B1225" s="471" t="s">
        <v>189</v>
      </c>
      <c r="C1225" s="472">
        <v>99.833600000000004</v>
      </c>
      <c r="D1225" s="472"/>
      <c r="E1225" s="472" t="s">
        <v>847</v>
      </c>
      <c r="F1225" s="472">
        <v>6</v>
      </c>
      <c r="G1225" s="472">
        <v>6.1783514959641002</v>
      </c>
      <c r="H1225" s="473" t="s">
        <v>190</v>
      </c>
      <c r="I1225" s="474">
        <v>109027</v>
      </c>
      <c r="J1225" s="474">
        <v>109027</v>
      </c>
      <c r="K1225" s="474">
        <v>108845.59</v>
      </c>
      <c r="L1225" s="384">
        <v>1</v>
      </c>
    </row>
    <row r="1226" spans="1:12" s="382" customFormat="1" ht="15" x14ac:dyDescent="0.25">
      <c r="A1226" s="383" t="s">
        <v>1005</v>
      </c>
      <c r="B1226" s="471" t="s">
        <v>189</v>
      </c>
      <c r="C1226" s="472">
        <v>91.764200000000002</v>
      </c>
      <c r="D1226" s="472"/>
      <c r="E1226" s="472" t="s">
        <v>192</v>
      </c>
      <c r="F1226" s="472">
        <v>9</v>
      </c>
      <c r="G1226" s="472">
        <v>9.0010928651509001</v>
      </c>
      <c r="H1226" s="473" t="s">
        <v>190</v>
      </c>
      <c r="I1226" s="474">
        <v>292235</v>
      </c>
      <c r="J1226" s="474">
        <v>292235</v>
      </c>
      <c r="K1226" s="474">
        <v>268167</v>
      </c>
      <c r="L1226" s="384">
        <v>6</v>
      </c>
    </row>
    <row r="1227" spans="1:12" s="382" customFormat="1" ht="15" x14ac:dyDescent="0.25">
      <c r="A1227" s="383" t="s">
        <v>1005</v>
      </c>
      <c r="B1227" s="471" t="s">
        <v>189</v>
      </c>
      <c r="C1227" s="472">
        <v>91.806299999999993</v>
      </c>
      <c r="D1227" s="472"/>
      <c r="E1227" s="472" t="s">
        <v>213</v>
      </c>
      <c r="F1227" s="472">
        <v>9</v>
      </c>
      <c r="G1227" s="472">
        <v>9.0032796387413008</v>
      </c>
      <c r="H1227" s="473" t="s">
        <v>190</v>
      </c>
      <c r="I1227" s="474">
        <v>50000</v>
      </c>
      <c r="J1227" s="474">
        <v>50000</v>
      </c>
      <c r="K1227" s="474">
        <v>45903.14</v>
      </c>
      <c r="L1227" s="384">
        <v>1</v>
      </c>
    </row>
    <row r="1228" spans="1:12" s="382" customFormat="1" ht="15" x14ac:dyDescent="0.25">
      <c r="A1228" s="383" t="s">
        <v>244</v>
      </c>
      <c r="B1228" s="471" t="s">
        <v>189</v>
      </c>
      <c r="C1228" s="472">
        <v>95.090900000000005</v>
      </c>
      <c r="D1228" s="472"/>
      <c r="E1228" s="472" t="s">
        <v>450</v>
      </c>
      <c r="F1228" s="472">
        <v>10.5</v>
      </c>
      <c r="G1228" s="472">
        <v>10.7803802131324</v>
      </c>
      <c r="H1228" s="473" t="s">
        <v>190</v>
      </c>
      <c r="I1228" s="474">
        <v>73885</v>
      </c>
      <c r="J1228" s="474">
        <v>73885</v>
      </c>
      <c r="K1228" s="474">
        <v>70257.929999999993</v>
      </c>
      <c r="L1228" s="384">
        <v>1</v>
      </c>
    </row>
    <row r="1229" spans="1:12" s="382" customFormat="1" ht="15" x14ac:dyDescent="0.25">
      <c r="A1229" s="383" t="s">
        <v>244</v>
      </c>
      <c r="B1229" s="471" t="s">
        <v>189</v>
      </c>
      <c r="C1229" s="472">
        <v>97.1922</v>
      </c>
      <c r="D1229" s="472"/>
      <c r="E1229" s="472" t="s">
        <v>1006</v>
      </c>
      <c r="F1229" s="472">
        <v>10</v>
      </c>
      <c r="G1229" s="472">
        <v>10.3605762996519</v>
      </c>
      <c r="H1229" s="473" t="s">
        <v>190</v>
      </c>
      <c r="I1229" s="474">
        <v>20000</v>
      </c>
      <c r="J1229" s="474">
        <v>20000</v>
      </c>
      <c r="K1229" s="474">
        <v>19438.439999999999</v>
      </c>
      <c r="L1229" s="384">
        <v>1</v>
      </c>
    </row>
    <row r="1230" spans="1:12" s="382" customFormat="1" ht="15" x14ac:dyDescent="0.25">
      <c r="A1230" s="383" t="s">
        <v>244</v>
      </c>
      <c r="B1230" s="471" t="s">
        <v>189</v>
      </c>
      <c r="C1230" s="472">
        <v>98.135400000000004</v>
      </c>
      <c r="D1230" s="472"/>
      <c r="E1230" s="472" t="s">
        <v>326</v>
      </c>
      <c r="F1230" s="472">
        <v>9.5</v>
      </c>
      <c r="G1230" s="472">
        <v>9.8679244081098005</v>
      </c>
      <c r="H1230" s="473" t="s">
        <v>190</v>
      </c>
      <c r="I1230" s="474">
        <v>210000</v>
      </c>
      <c r="J1230" s="474">
        <v>210000</v>
      </c>
      <c r="K1230" s="474">
        <v>206084.4</v>
      </c>
      <c r="L1230" s="384">
        <v>1</v>
      </c>
    </row>
    <row r="1231" spans="1:12" s="382" customFormat="1" ht="15" x14ac:dyDescent="0.25">
      <c r="A1231" s="383" t="s">
        <v>244</v>
      </c>
      <c r="B1231" s="471" t="s">
        <v>189</v>
      </c>
      <c r="C1231" s="472">
        <v>98.280100000000004</v>
      </c>
      <c r="D1231" s="472"/>
      <c r="E1231" s="472" t="s">
        <v>310</v>
      </c>
      <c r="F1231" s="472">
        <v>9</v>
      </c>
      <c r="G1231" s="472">
        <v>9.3322875486088996</v>
      </c>
      <c r="H1231" s="473" t="s">
        <v>190</v>
      </c>
      <c r="I1231" s="474">
        <v>50000</v>
      </c>
      <c r="J1231" s="474">
        <v>50000</v>
      </c>
      <c r="K1231" s="474">
        <v>49140.05</v>
      </c>
      <c r="L1231" s="384">
        <v>1</v>
      </c>
    </row>
    <row r="1232" spans="1:12" s="382" customFormat="1" ht="15" x14ac:dyDescent="0.25">
      <c r="A1232" s="383" t="s">
        <v>244</v>
      </c>
      <c r="B1232" s="471" t="s">
        <v>189</v>
      </c>
      <c r="C1232" s="472">
        <v>98.441299999999998</v>
      </c>
      <c r="D1232" s="472"/>
      <c r="E1232" s="472" t="s">
        <v>507</v>
      </c>
      <c r="F1232" s="472">
        <v>9.5</v>
      </c>
      <c r="G1232" s="472">
        <v>9.8840751942595002</v>
      </c>
      <c r="H1232" s="473" t="s">
        <v>190</v>
      </c>
      <c r="I1232" s="474">
        <v>100000</v>
      </c>
      <c r="J1232" s="474">
        <v>100000</v>
      </c>
      <c r="K1232" s="474">
        <v>98441.35</v>
      </c>
      <c r="L1232" s="384">
        <v>1</v>
      </c>
    </row>
    <row r="1233" spans="1:12" s="382" customFormat="1" ht="15" x14ac:dyDescent="0.25">
      <c r="A1233" s="383" t="s">
        <v>244</v>
      </c>
      <c r="B1233" s="471" t="s">
        <v>189</v>
      </c>
      <c r="C1233" s="472">
        <v>98.8142</v>
      </c>
      <c r="D1233" s="472"/>
      <c r="E1233" s="472" t="s">
        <v>881</v>
      </c>
      <c r="F1233" s="472">
        <v>9</v>
      </c>
      <c r="G1233" s="472">
        <v>9.3588271270643997</v>
      </c>
      <c r="H1233" s="473" t="s">
        <v>190</v>
      </c>
      <c r="I1233" s="474">
        <v>250000</v>
      </c>
      <c r="J1233" s="474">
        <v>250000</v>
      </c>
      <c r="K1233" s="474">
        <v>247035.57</v>
      </c>
      <c r="L1233" s="384">
        <v>1</v>
      </c>
    </row>
    <row r="1234" spans="1:12" s="382" customFormat="1" ht="15" x14ac:dyDescent="0.25">
      <c r="A1234" s="383" t="s">
        <v>244</v>
      </c>
      <c r="B1234" s="471" t="s">
        <v>189</v>
      </c>
      <c r="C1234" s="472">
        <v>98.8142</v>
      </c>
      <c r="D1234" s="472"/>
      <c r="E1234" s="472" t="s">
        <v>881</v>
      </c>
      <c r="F1234" s="472">
        <v>9</v>
      </c>
      <c r="G1234" s="472">
        <v>9.3588271270643997</v>
      </c>
      <c r="H1234" s="473" t="s">
        <v>190</v>
      </c>
      <c r="I1234" s="474">
        <v>30000</v>
      </c>
      <c r="J1234" s="474">
        <v>30000</v>
      </c>
      <c r="K1234" s="474">
        <v>29644.27</v>
      </c>
      <c r="L1234" s="384">
        <v>1</v>
      </c>
    </row>
    <row r="1235" spans="1:12" s="382" customFormat="1" ht="15" x14ac:dyDescent="0.25">
      <c r="A1235" s="383" t="s">
        <v>244</v>
      </c>
      <c r="B1235" s="471" t="s">
        <v>189</v>
      </c>
      <c r="C1235" s="472">
        <v>99.140799999999999</v>
      </c>
      <c r="D1235" s="472"/>
      <c r="E1235" s="472" t="s">
        <v>1007</v>
      </c>
      <c r="F1235" s="472">
        <v>8</v>
      </c>
      <c r="G1235" s="472">
        <v>8.2913748276460009</v>
      </c>
      <c r="H1235" s="473" t="s">
        <v>190</v>
      </c>
      <c r="I1235" s="474">
        <v>30000</v>
      </c>
      <c r="J1235" s="474">
        <v>30000</v>
      </c>
      <c r="K1235" s="474">
        <v>29742.23</v>
      </c>
      <c r="L1235" s="384">
        <v>1</v>
      </c>
    </row>
    <row r="1236" spans="1:12" s="382" customFormat="1" ht="15" x14ac:dyDescent="0.25">
      <c r="A1236" s="383" t="s">
        <v>244</v>
      </c>
      <c r="B1236" s="471" t="s">
        <v>189</v>
      </c>
      <c r="C1236" s="472">
        <v>99.188599999999994</v>
      </c>
      <c r="D1236" s="472"/>
      <c r="E1236" s="472" t="s">
        <v>206</v>
      </c>
      <c r="F1236" s="472">
        <v>9.5</v>
      </c>
      <c r="G1236" s="472">
        <v>9.9233951941355993</v>
      </c>
      <c r="H1236" s="473" t="s">
        <v>190</v>
      </c>
      <c r="I1236" s="474">
        <v>100000</v>
      </c>
      <c r="J1236" s="474">
        <v>100000</v>
      </c>
      <c r="K1236" s="474">
        <v>99188.58</v>
      </c>
      <c r="L1236" s="384">
        <v>1</v>
      </c>
    </row>
    <row r="1237" spans="1:12" s="382" customFormat="1" ht="15" x14ac:dyDescent="0.25">
      <c r="A1237" s="383" t="s">
        <v>244</v>
      </c>
      <c r="B1237" s="471" t="s">
        <v>189</v>
      </c>
      <c r="C1237" s="472">
        <v>99.381600000000006</v>
      </c>
      <c r="D1237" s="472"/>
      <c r="E1237" s="472" t="s">
        <v>325</v>
      </c>
      <c r="F1237" s="472">
        <v>7</v>
      </c>
      <c r="G1237" s="472">
        <v>7.2275602404945003</v>
      </c>
      <c r="H1237" s="473" t="s">
        <v>190</v>
      </c>
      <c r="I1237" s="474">
        <v>40000</v>
      </c>
      <c r="J1237" s="474">
        <v>40000</v>
      </c>
      <c r="K1237" s="474">
        <v>39752.65</v>
      </c>
      <c r="L1237" s="384">
        <v>1</v>
      </c>
    </row>
    <row r="1238" spans="1:12" s="382" customFormat="1" ht="15" x14ac:dyDescent="0.25">
      <c r="A1238" s="383" t="s">
        <v>244</v>
      </c>
      <c r="B1238" s="471" t="s">
        <v>189</v>
      </c>
      <c r="C1238" s="472">
        <v>99.95</v>
      </c>
      <c r="D1238" s="472"/>
      <c r="E1238" s="472" t="s">
        <v>996</v>
      </c>
      <c r="F1238" s="472">
        <v>6</v>
      </c>
      <c r="G1238" s="472">
        <v>6.1820624423722998</v>
      </c>
      <c r="H1238" s="473" t="s">
        <v>190</v>
      </c>
      <c r="I1238" s="474">
        <v>100000</v>
      </c>
      <c r="J1238" s="474">
        <v>100000</v>
      </c>
      <c r="K1238" s="474">
        <v>99950.02</v>
      </c>
      <c r="L1238" s="384">
        <v>1</v>
      </c>
    </row>
    <row r="1239" spans="1:12" s="382" customFormat="1" ht="15" x14ac:dyDescent="0.25">
      <c r="A1239" s="383" t="s">
        <v>825</v>
      </c>
      <c r="B1239" s="471" t="s">
        <v>189</v>
      </c>
      <c r="C1239" s="472">
        <v>91.597800000000007</v>
      </c>
      <c r="D1239" s="472"/>
      <c r="E1239" s="472" t="s">
        <v>213</v>
      </c>
      <c r="F1239" s="472">
        <v>9.25</v>
      </c>
      <c r="G1239" s="472">
        <v>9.2534616935282994</v>
      </c>
      <c r="H1239" s="473" t="s">
        <v>190</v>
      </c>
      <c r="I1239" s="474">
        <v>18500</v>
      </c>
      <c r="J1239" s="474">
        <v>18500</v>
      </c>
      <c r="K1239" s="474">
        <v>16945.59</v>
      </c>
      <c r="L1239" s="384">
        <v>1</v>
      </c>
    </row>
    <row r="1240" spans="1:12" s="382" customFormat="1" ht="15" x14ac:dyDescent="0.25">
      <c r="A1240" s="383" t="s">
        <v>825</v>
      </c>
      <c r="B1240" s="471" t="s">
        <v>189</v>
      </c>
      <c r="C1240" s="472">
        <v>95.786100000000005</v>
      </c>
      <c r="D1240" s="472"/>
      <c r="E1240" s="472" t="s">
        <v>199</v>
      </c>
      <c r="F1240" s="472">
        <v>8.75</v>
      </c>
      <c r="G1240" s="472">
        <v>8.9403123763731998</v>
      </c>
      <c r="H1240" s="473" t="s">
        <v>190</v>
      </c>
      <c r="I1240" s="474">
        <v>51500</v>
      </c>
      <c r="J1240" s="474">
        <v>51500</v>
      </c>
      <c r="K1240" s="474">
        <v>49329.83</v>
      </c>
      <c r="L1240" s="384">
        <v>3</v>
      </c>
    </row>
    <row r="1241" spans="1:12" s="382" customFormat="1" ht="15" x14ac:dyDescent="0.25">
      <c r="A1241" s="383" t="s">
        <v>234</v>
      </c>
      <c r="B1241" s="471" t="s">
        <v>189</v>
      </c>
      <c r="C1241" s="472">
        <v>92.611599999999996</v>
      </c>
      <c r="D1241" s="472"/>
      <c r="E1241" s="472" t="s">
        <v>192</v>
      </c>
      <c r="F1241" s="472">
        <v>8</v>
      </c>
      <c r="G1241" s="472">
        <v>8.0008662131797994</v>
      </c>
      <c r="H1241" s="473" t="s">
        <v>190</v>
      </c>
      <c r="I1241" s="474">
        <v>189985</v>
      </c>
      <c r="J1241" s="474">
        <v>189985</v>
      </c>
      <c r="K1241" s="474">
        <v>175948.23</v>
      </c>
      <c r="L1241" s="384">
        <v>3</v>
      </c>
    </row>
    <row r="1242" spans="1:12" s="382" customFormat="1" ht="15" x14ac:dyDescent="0.25">
      <c r="A1242" s="383" t="s">
        <v>234</v>
      </c>
      <c r="B1242" s="471" t="s">
        <v>189</v>
      </c>
      <c r="C1242" s="472">
        <v>94.4876</v>
      </c>
      <c r="D1242" s="472"/>
      <c r="E1242" s="472" t="s">
        <v>242</v>
      </c>
      <c r="F1242" s="472">
        <v>7.75</v>
      </c>
      <c r="G1242" s="472">
        <v>7.8232972126428004</v>
      </c>
      <c r="H1242" s="473" t="s">
        <v>190</v>
      </c>
      <c r="I1242" s="474">
        <v>65000</v>
      </c>
      <c r="J1242" s="474">
        <v>65000</v>
      </c>
      <c r="K1242" s="474">
        <v>61416.92</v>
      </c>
      <c r="L1242" s="384">
        <v>2</v>
      </c>
    </row>
    <row r="1243" spans="1:12" s="382" customFormat="1" ht="15" x14ac:dyDescent="0.25">
      <c r="A1243" s="383" t="s">
        <v>234</v>
      </c>
      <c r="B1243" s="471" t="s">
        <v>189</v>
      </c>
      <c r="C1243" s="472">
        <v>94.506799999999998</v>
      </c>
      <c r="D1243" s="472"/>
      <c r="E1243" s="472" t="s">
        <v>233</v>
      </c>
      <c r="F1243" s="472">
        <v>7.75</v>
      </c>
      <c r="G1243" s="472">
        <v>7.8241311490612997</v>
      </c>
      <c r="H1243" s="473" t="s">
        <v>190</v>
      </c>
      <c r="I1243" s="474">
        <v>148505</v>
      </c>
      <c r="J1243" s="474">
        <v>148505</v>
      </c>
      <c r="K1243" s="474">
        <v>140347.31</v>
      </c>
      <c r="L1243" s="384">
        <v>1</v>
      </c>
    </row>
    <row r="1244" spans="1:12" s="382" customFormat="1" ht="15" x14ac:dyDescent="0.25">
      <c r="A1244" s="383" t="s">
        <v>234</v>
      </c>
      <c r="B1244" s="471" t="s">
        <v>189</v>
      </c>
      <c r="C1244" s="472">
        <v>95.948800000000006</v>
      </c>
      <c r="D1244" s="472"/>
      <c r="E1244" s="472" t="s">
        <v>471</v>
      </c>
      <c r="F1244" s="472">
        <v>7.6</v>
      </c>
      <c r="G1244" s="472">
        <v>7.7279987517136997</v>
      </c>
      <c r="H1244" s="473" t="s">
        <v>190</v>
      </c>
      <c r="I1244" s="474">
        <v>140080</v>
      </c>
      <c r="J1244" s="474">
        <v>140080</v>
      </c>
      <c r="K1244" s="474">
        <v>134405.12</v>
      </c>
      <c r="L1244" s="384">
        <v>1</v>
      </c>
    </row>
    <row r="1245" spans="1:12" s="382" customFormat="1" ht="15" x14ac:dyDescent="0.25">
      <c r="A1245" s="383" t="s">
        <v>234</v>
      </c>
      <c r="B1245" s="471" t="s">
        <v>189</v>
      </c>
      <c r="C1245" s="472">
        <v>96.046099999999996</v>
      </c>
      <c r="D1245" s="472"/>
      <c r="E1245" s="472" t="s">
        <v>1008</v>
      </c>
      <c r="F1245" s="472">
        <v>7.6</v>
      </c>
      <c r="G1245" s="472">
        <v>7.7320904866821998</v>
      </c>
      <c r="H1245" s="473" t="s">
        <v>190</v>
      </c>
      <c r="I1245" s="474">
        <v>5440</v>
      </c>
      <c r="J1245" s="474">
        <v>5440</v>
      </c>
      <c r="K1245" s="474">
        <v>5224.91</v>
      </c>
      <c r="L1245" s="384">
        <v>1</v>
      </c>
    </row>
    <row r="1246" spans="1:12" s="382" customFormat="1" ht="15" x14ac:dyDescent="0.25">
      <c r="A1246" s="383" t="s">
        <v>234</v>
      </c>
      <c r="B1246" s="471" t="s">
        <v>189</v>
      </c>
      <c r="C1246" s="472">
        <v>96.366200000000006</v>
      </c>
      <c r="D1246" s="472"/>
      <c r="E1246" s="472" t="s">
        <v>199</v>
      </c>
      <c r="F1246" s="472">
        <v>7.5</v>
      </c>
      <c r="G1246" s="472">
        <v>7.6398245096241997</v>
      </c>
      <c r="H1246" s="473" t="s">
        <v>190</v>
      </c>
      <c r="I1246" s="474">
        <v>77300</v>
      </c>
      <c r="J1246" s="474">
        <v>77300</v>
      </c>
      <c r="K1246" s="474">
        <v>74491.06</v>
      </c>
      <c r="L1246" s="384">
        <v>2</v>
      </c>
    </row>
    <row r="1247" spans="1:12" s="382" customFormat="1" ht="15" x14ac:dyDescent="0.25">
      <c r="A1247" s="383" t="s">
        <v>234</v>
      </c>
      <c r="B1247" s="471" t="s">
        <v>189</v>
      </c>
      <c r="C1247" s="472">
        <v>96.385499999999993</v>
      </c>
      <c r="D1247" s="472"/>
      <c r="E1247" s="472" t="s">
        <v>207</v>
      </c>
      <c r="F1247" s="472">
        <v>7.5</v>
      </c>
      <c r="G1247" s="472">
        <v>7.640625</v>
      </c>
      <c r="H1247" s="473" t="s">
        <v>190</v>
      </c>
      <c r="I1247" s="474">
        <v>290197</v>
      </c>
      <c r="J1247" s="474">
        <v>290197</v>
      </c>
      <c r="K1247" s="474">
        <v>279707.95</v>
      </c>
      <c r="L1247" s="384">
        <v>4</v>
      </c>
    </row>
    <row r="1248" spans="1:12" s="382" customFormat="1" ht="15" x14ac:dyDescent="0.25">
      <c r="A1248" s="383" t="s">
        <v>234</v>
      </c>
      <c r="B1248" s="471" t="s">
        <v>189</v>
      </c>
      <c r="C1248" s="472">
        <v>98.219800000000006</v>
      </c>
      <c r="D1248" s="472"/>
      <c r="E1248" s="472" t="s">
        <v>214</v>
      </c>
      <c r="F1248" s="472">
        <v>7.25</v>
      </c>
      <c r="G1248" s="472">
        <v>7.4495019055327996</v>
      </c>
      <c r="H1248" s="473" t="s">
        <v>190</v>
      </c>
      <c r="I1248" s="474">
        <v>20880</v>
      </c>
      <c r="J1248" s="474">
        <v>20880</v>
      </c>
      <c r="K1248" s="474">
        <v>20508.29</v>
      </c>
      <c r="L1248" s="384">
        <v>1</v>
      </c>
    </row>
    <row r="1249" spans="1:12" s="382" customFormat="1" ht="15" x14ac:dyDescent="0.25">
      <c r="A1249" s="383" t="s">
        <v>276</v>
      </c>
      <c r="B1249" s="471" t="s">
        <v>189</v>
      </c>
      <c r="C1249" s="472">
        <v>91.827399999999997</v>
      </c>
      <c r="D1249" s="472"/>
      <c r="E1249" s="472" t="s">
        <v>232</v>
      </c>
      <c r="F1249" s="472">
        <v>9</v>
      </c>
      <c r="G1249" s="472">
        <v>9.0043735475508004</v>
      </c>
      <c r="H1249" s="473" t="s">
        <v>190</v>
      </c>
      <c r="I1249" s="474">
        <v>200000</v>
      </c>
      <c r="J1249" s="474">
        <v>200000</v>
      </c>
      <c r="K1249" s="474">
        <v>183654.73</v>
      </c>
      <c r="L1249" s="384">
        <v>1</v>
      </c>
    </row>
    <row r="1250" spans="1:12" s="382" customFormat="1" ht="15" x14ac:dyDescent="0.25">
      <c r="A1250" s="383" t="s">
        <v>276</v>
      </c>
      <c r="B1250" s="471" t="s">
        <v>189</v>
      </c>
      <c r="C1250" s="472">
        <v>93.734700000000004</v>
      </c>
      <c r="D1250" s="472"/>
      <c r="E1250" s="472" t="s">
        <v>988</v>
      </c>
      <c r="F1250" s="472">
        <v>8.75</v>
      </c>
      <c r="G1250" s="472">
        <v>8.8390328764998003</v>
      </c>
      <c r="H1250" s="473" t="s">
        <v>190</v>
      </c>
      <c r="I1250" s="474">
        <v>200000</v>
      </c>
      <c r="J1250" s="474">
        <v>200000</v>
      </c>
      <c r="K1250" s="474">
        <v>187469.49</v>
      </c>
      <c r="L1250" s="384">
        <v>1</v>
      </c>
    </row>
    <row r="1251" spans="1:12" s="382" customFormat="1" ht="15" x14ac:dyDescent="0.25">
      <c r="A1251" s="383" t="s">
        <v>276</v>
      </c>
      <c r="B1251" s="471" t="s">
        <v>189</v>
      </c>
      <c r="C1251" s="472">
        <v>93.863100000000003</v>
      </c>
      <c r="D1251" s="472"/>
      <c r="E1251" s="472" t="s">
        <v>508</v>
      </c>
      <c r="F1251" s="472">
        <v>8.75</v>
      </c>
      <c r="G1251" s="472">
        <v>8.8454076297437005</v>
      </c>
      <c r="H1251" s="473" t="s">
        <v>190</v>
      </c>
      <c r="I1251" s="474">
        <v>59000</v>
      </c>
      <c r="J1251" s="474">
        <v>59000</v>
      </c>
      <c r="K1251" s="474">
        <v>55379.199999999997</v>
      </c>
      <c r="L1251" s="384">
        <v>1</v>
      </c>
    </row>
    <row r="1252" spans="1:12" s="382" customFormat="1" ht="15" x14ac:dyDescent="0.25">
      <c r="A1252" s="383" t="s">
        <v>276</v>
      </c>
      <c r="B1252" s="471" t="s">
        <v>189</v>
      </c>
      <c r="C1252" s="472">
        <v>95.901499999999999</v>
      </c>
      <c r="D1252" s="472"/>
      <c r="E1252" s="472" t="s">
        <v>199</v>
      </c>
      <c r="F1252" s="472">
        <v>8.5</v>
      </c>
      <c r="G1252" s="472">
        <v>8.6795935542943994</v>
      </c>
      <c r="H1252" s="473" t="s">
        <v>190</v>
      </c>
      <c r="I1252" s="474">
        <v>13000</v>
      </c>
      <c r="J1252" s="474">
        <v>13000</v>
      </c>
      <c r="K1252" s="474">
        <v>12467.2</v>
      </c>
      <c r="L1252" s="384">
        <v>1</v>
      </c>
    </row>
    <row r="1253" spans="1:12" s="382" customFormat="1" ht="15" x14ac:dyDescent="0.25">
      <c r="A1253" s="383" t="s">
        <v>228</v>
      </c>
      <c r="B1253" s="471" t="s">
        <v>189</v>
      </c>
      <c r="C1253" s="472">
        <v>93.562899999999999</v>
      </c>
      <c r="D1253" s="472"/>
      <c r="E1253" s="472" t="s">
        <v>501</v>
      </c>
      <c r="F1253" s="472">
        <v>9.6</v>
      </c>
      <c r="G1253" s="472">
        <v>9.7287978158983002</v>
      </c>
      <c r="H1253" s="473" t="s">
        <v>190</v>
      </c>
      <c r="I1253" s="474">
        <v>36467</v>
      </c>
      <c r="J1253" s="474">
        <v>36467</v>
      </c>
      <c r="K1253" s="474">
        <v>34119.58</v>
      </c>
      <c r="L1253" s="384">
        <v>3</v>
      </c>
    </row>
    <row r="1254" spans="1:12" s="382" customFormat="1" ht="15" x14ac:dyDescent="0.25">
      <c r="A1254" s="383" t="s">
        <v>228</v>
      </c>
      <c r="B1254" s="471" t="s">
        <v>189</v>
      </c>
      <c r="C1254" s="472">
        <v>93.726600000000005</v>
      </c>
      <c r="D1254" s="472"/>
      <c r="E1254" s="472" t="s">
        <v>1009</v>
      </c>
      <c r="F1254" s="472">
        <v>9.6</v>
      </c>
      <c r="G1254" s="472">
        <v>9.7378035627966</v>
      </c>
      <c r="H1254" s="473" t="s">
        <v>190</v>
      </c>
      <c r="I1254" s="474">
        <v>26226</v>
      </c>
      <c r="J1254" s="474">
        <v>26226</v>
      </c>
      <c r="K1254" s="474">
        <v>24580.73</v>
      </c>
      <c r="L1254" s="384">
        <v>1</v>
      </c>
    </row>
    <row r="1255" spans="1:12" s="382" customFormat="1" ht="15" x14ac:dyDescent="0.25">
      <c r="A1255" s="383" t="s">
        <v>228</v>
      </c>
      <c r="B1255" s="471" t="s">
        <v>189</v>
      </c>
      <c r="C1255" s="472">
        <v>93.796899999999994</v>
      </c>
      <c r="D1255" s="472"/>
      <c r="E1255" s="472" t="s">
        <v>961</v>
      </c>
      <c r="F1255" s="472">
        <v>9.6</v>
      </c>
      <c r="G1255" s="472">
        <v>9.7416698639455994</v>
      </c>
      <c r="H1255" s="473" t="s">
        <v>190</v>
      </c>
      <c r="I1255" s="474">
        <v>55895</v>
      </c>
      <c r="J1255" s="474">
        <v>55895</v>
      </c>
      <c r="K1255" s="474">
        <v>52427.78</v>
      </c>
      <c r="L1255" s="384">
        <v>1</v>
      </c>
    </row>
    <row r="1256" spans="1:12" s="382" customFormat="1" ht="15" x14ac:dyDescent="0.25">
      <c r="A1256" s="383" t="s">
        <v>228</v>
      </c>
      <c r="B1256" s="471" t="s">
        <v>189</v>
      </c>
      <c r="C1256" s="472">
        <v>93.961399999999998</v>
      </c>
      <c r="D1256" s="472"/>
      <c r="E1256" s="472" t="s">
        <v>348</v>
      </c>
      <c r="F1256" s="472">
        <v>9.6</v>
      </c>
      <c r="G1256" s="472">
        <v>9.7507069071484995</v>
      </c>
      <c r="H1256" s="473" t="s">
        <v>190</v>
      </c>
      <c r="I1256" s="474">
        <v>32900</v>
      </c>
      <c r="J1256" s="474">
        <v>32900</v>
      </c>
      <c r="K1256" s="474">
        <v>30913.3</v>
      </c>
      <c r="L1256" s="384">
        <v>2</v>
      </c>
    </row>
    <row r="1257" spans="1:12" s="382" customFormat="1" ht="15" x14ac:dyDescent="0.25">
      <c r="A1257" s="383" t="s">
        <v>228</v>
      </c>
      <c r="B1257" s="471" t="s">
        <v>189</v>
      </c>
      <c r="C1257" s="472">
        <v>95.347099999999998</v>
      </c>
      <c r="D1257" s="472"/>
      <c r="E1257" s="472" t="s">
        <v>254</v>
      </c>
      <c r="F1257" s="472">
        <v>9.6</v>
      </c>
      <c r="G1257" s="472">
        <v>9.8264406610018007</v>
      </c>
      <c r="H1257" s="473" t="s">
        <v>190</v>
      </c>
      <c r="I1257" s="474">
        <v>65978</v>
      </c>
      <c r="J1257" s="474">
        <v>65978</v>
      </c>
      <c r="K1257" s="474">
        <v>62908.09</v>
      </c>
      <c r="L1257" s="384">
        <v>2</v>
      </c>
    </row>
    <row r="1258" spans="1:12" s="382" customFormat="1" ht="15" x14ac:dyDescent="0.25">
      <c r="A1258" s="383" t="s">
        <v>228</v>
      </c>
      <c r="B1258" s="471" t="s">
        <v>189</v>
      </c>
      <c r="C1258" s="472">
        <v>95.417299999999997</v>
      </c>
      <c r="D1258" s="472"/>
      <c r="E1258" s="472" t="s">
        <v>202</v>
      </c>
      <c r="F1258" s="472">
        <v>9.5</v>
      </c>
      <c r="G1258" s="472">
        <v>9.7230404961009</v>
      </c>
      <c r="H1258" s="473" t="s">
        <v>190</v>
      </c>
      <c r="I1258" s="474">
        <v>8365</v>
      </c>
      <c r="J1258" s="474">
        <v>8365</v>
      </c>
      <c r="K1258" s="474">
        <v>7981.66</v>
      </c>
      <c r="L1258" s="384">
        <v>1</v>
      </c>
    </row>
    <row r="1259" spans="1:12" s="382" customFormat="1" ht="15" x14ac:dyDescent="0.25">
      <c r="A1259" s="383" t="s">
        <v>228</v>
      </c>
      <c r="B1259" s="471" t="s">
        <v>189</v>
      </c>
      <c r="C1259" s="472">
        <v>95.441299999999998</v>
      </c>
      <c r="D1259" s="472"/>
      <c r="E1259" s="472" t="s">
        <v>199</v>
      </c>
      <c r="F1259" s="472">
        <v>9.5</v>
      </c>
      <c r="G1259" s="472">
        <v>9.7243325226188997</v>
      </c>
      <c r="H1259" s="473" t="s">
        <v>190</v>
      </c>
      <c r="I1259" s="474">
        <v>63825</v>
      </c>
      <c r="J1259" s="474">
        <v>63825</v>
      </c>
      <c r="K1259" s="474">
        <v>60915.44</v>
      </c>
      <c r="L1259" s="384">
        <v>2</v>
      </c>
    </row>
    <row r="1260" spans="1:12" s="382" customFormat="1" ht="15" x14ac:dyDescent="0.25">
      <c r="A1260" s="383" t="s">
        <v>228</v>
      </c>
      <c r="B1260" s="471" t="s">
        <v>189</v>
      </c>
      <c r="C1260" s="472">
        <v>95.465400000000002</v>
      </c>
      <c r="D1260" s="472"/>
      <c r="E1260" s="472" t="s">
        <v>207</v>
      </c>
      <c r="F1260" s="472">
        <v>9.5</v>
      </c>
      <c r="G1260" s="472">
        <v>9.7256250000000009</v>
      </c>
      <c r="H1260" s="473" t="s">
        <v>190</v>
      </c>
      <c r="I1260" s="474">
        <v>169528</v>
      </c>
      <c r="J1260" s="474">
        <v>169528</v>
      </c>
      <c r="K1260" s="474">
        <v>161840.57999999999</v>
      </c>
      <c r="L1260" s="384">
        <v>2</v>
      </c>
    </row>
    <row r="1261" spans="1:12" s="382" customFormat="1" ht="15" x14ac:dyDescent="0.25">
      <c r="A1261" s="383" t="s">
        <v>235</v>
      </c>
      <c r="B1261" s="471" t="s">
        <v>189</v>
      </c>
      <c r="C1261" s="472">
        <v>95.058300000000003</v>
      </c>
      <c r="D1261" s="472"/>
      <c r="E1261" s="472" t="s">
        <v>1010</v>
      </c>
      <c r="F1261" s="472">
        <v>9.5</v>
      </c>
      <c r="G1261" s="472">
        <v>9.7037140236162003</v>
      </c>
      <c r="H1261" s="473" t="s">
        <v>190</v>
      </c>
      <c r="I1261" s="474">
        <v>22141</v>
      </c>
      <c r="J1261" s="474">
        <v>22141</v>
      </c>
      <c r="K1261" s="474">
        <v>21046.86</v>
      </c>
      <c r="L1261" s="384">
        <v>1</v>
      </c>
    </row>
    <row r="1262" spans="1:12" s="382" customFormat="1" ht="15" x14ac:dyDescent="0.25">
      <c r="A1262" s="383" t="s">
        <v>235</v>
      </c>
      <c r="B1262" s="471" t="s">
        <v>189</v>
      </c>
      <c r="C1262" s="472">
        <v>95.417299999999997</v>
      </c>
      <c r="D1262" s="472"/>
      <c r="E1262" s="472" t="s">
        <v>202</v>
      </c>
      <c r="F1262" s="472">
        <v>9.5</v>
      </c>
      <c r="G1262" s="472">
        <v>9.7230404961009</v>
      </c>
      <c r="H1262" s="473" t="s">
        <v>190</v>
      </c>
      <c r="I1262" s="474">
        <v>59684</v>
      </c>
      <c r="J1262" s="474">
        <v>59684</v>
      </c>
      <c r="K1262" s="474">
        <v>56948.87</v>
      </c>
      <c r="L1262" s="384">
        <v>3</v>
      </c>
    </row>
    <row r="1263" spans="1:12" s="382" customFormat="1" ht="15" x14ac:dyDescent="0.25">
      <c r="A1263" s="383" t="s">
        <v>235</v>
      </c>
      <c r="B1263" s="471" t="s">
        <v>189</v>
      </c>
      <c r="C1263" s="472">
        <v>95.465400000000002</v>
      </c>
      <c r="D1263" s="472"/>
      <c r="E1263" s="472" t="s">
        <v>207</v>
      </c>
      <c r="F1263" s="472">
        <v>9.5</v>
      </c>
      <c r="G1263" s="472">
        <v>9.7256250000000009</v>
      </c>
      <c r="H1263" s="473" t="s">
        <v>190</v>
      </c>
      <c r="I1263" s="474">
        <v>11608</v>
      </c>
      <c r="J1263" s="474">
        <v>11608</v>
      </c>
      <c r="K1263" s="474">
        <v>11081.62</v>
      </c>
      <c r="L1263" s="384">
        <v>1</v>
      </c>
    </row>
    <row r="1264" spans="1:12" s="382" customFormat="1" ht="15" x14ac:dyDescent="0.25">
      <c r="A1264" s="383" t="s">
        <v>235</v>
      </c>
      <c r="B1264" s="471" t="s">
        <v>189</v>
      </c>
      <c r="C1264" s="472">
        <v>96.936400000000006</v>
      </c>
      <c r="D1264" s="472"/>
      <c r="E1264" s="472" t="s">
        <v>755</v>
      </c>
      <c r="F1264" s="472">
        <v>9.25</v>
      </c>
      <c r="G1264" s="472">
        <v>9.5343915832253998</v>
      </c>
      <c r="H1264" s="473" t="s">
        <v>190</v>
      </c>
      <c r="I1264" s="474">
        <v>144173</v>
      </c>
      <c r="J1264" s="474">
        <v>144173</v>
      </c>
      <c r="K1264" s="474">
        <v>139756.12</v>
      </c>
      <c r="L1264" s="384">
        <v>1</v>
      </c>
    </row>
    <row r="1265" spans="1:12" s="382" customFormat="1" ht="15" x14ac:dyDescent="0.25">
      <c r="A1265" s="383" t="s">
        <v>235</v>
      </c>
      <c r="B1265" s="471" t="s">
        <v>189</v>
      </c>
      <c r="C1265" s="472">
        <v>97.7517</v>
      </c>
      <c r="D1265" s="472"/>
      <c r="E1265" s="472" t="s">
        <v>469</v>
      </c>
      <c r="F1265" s="472">
        <v>9</v>
      </c>
      <c r="G1265" s="472">
        <v>9.3059452062520993</v>
      </c>
      <c r="H1265" s="473" t="s">
        <v>190</v>
      </c>
      <c r="I1265" s="474">
        <v>8871</v>
      </c>
      <c r="J1265" s="474">
        <v>8871</v>
      </c>
      <c r="K1265" s="474">
        <v>8671.5499999999993</v>
      </c>
      <c r="L1265" s="384">
        <v>1</v>
      </c>
    </row>
    <row r="1266" spans="1:12" s="382" customFormat="1" ht="15" x14ac:dyDescent="0.25">
      <c r="A1266" s="383" t="s">
        <v>235</v>
      </c>
      <c r="B1266" s="471" t="s">
        <v>189</v>
      </c>
      <c r="C1266" s="472">
        <v>99.118899999999996</v>
      </c>
      <c r="D1266" s="472"/>
      <c r="E1266" s="472" t="s">
        <v>472</v>
      </c>
      <c r="F1266" s="472">
        <v>8</v>
      </c>
      <c r="G1266" s="472">
        <v>8.2904233974713009</v>
      </c>
      <c r="H1266" s="473" t="s">
        <v>190</v>
      </c>
      <c r="I1266" s="474">
        <v>33007</v>
      </c>
      <c r="J1266" s="474">
        <v>33007</v>
      </c>
      <c r="K1266" s="474">
        <v>32716.19</v>
      </c>
      <c r="L1266" s="384">
        <v>1</v>
      </c>
    </row>
    <row r="1267" spans="1:12" s="382" customFormat="1" ht="15" x14ac:dyDescent="0.25">
      <c r="A1267" s="383" t="s">
        <v>235</v>
      </c>
      <c r="B1267" s="471" t="s">
        <v>189</v>
      </c>
      <c r="C1267" s="472">
        <v>99.250100000000003</v>
      </c>
      <c r="D1267" s="472"/>
      <c r="E1267" s="472" t="s">
        <v>265</v>
      </c>
      <c r="F1267" s="472">
        <v>8</v>
      </c>
      <c r="G1267" s="472">
        <v>8.2961363027669996</v>
      </c>
      <c r="H1267" s="473" t="s">
        <v>190</v>
      </c>
      <c r="I1267" s="474">
        <v>19800</v>
      </c>
      <c r="J1267" s="474">
        <v>19800</v>
      </c>
      <c r="K1267" s="474">
        <v>19651.52</v>
      </c>
      <c r="L1267" s="384">
        <v>1</v>
      </c>
    </row>
    <row r="1268" spans="1:12" s="382" customFormat="1" ht="15" x14ac:dyDescent="0.25">
      <c r="A1268" s="383" t="s">
        <v>229</v>
      </c>
      <c r="B1268" s="471" t="s">
        <v>189</v>
      </c>
      <c r="C1268" s="472">
        <v>91.2316</v>
      </c>
      <c r="D1268" s="472"/>
      <c r="E1268" s="472" t="s">
        <v>349</v>
      </c>
      <c r="F1268" s="472">
        <v>10</v>
      </c>
      <c r="G1268" s="472">
        <v>10.018873345296999</v>
      </c>
      <c r="H1268" s="473" t="s">
        <v>190</v>
      </c>
      <c r="I1268" s="474">
        <v>5481</v>
      </c>
      <c r="J1268" s="474">
        <v>5481</v>
      </c>
      <c r="K1268" s="474">
        <v>5000.41</v>
      </c>
      <c r="L1268" s="384">
        <v>1</v>
      </c>
    </row>
    <row r="1269" spans="1:12" s="382" customFormat="1" ht="15" x14ac:dyDescent="0.25">
      <c r="A1269" s="383" t="s">
        <v>229</v>
      </c>
      <c r="B1269" s="471" t="s">
        <v>189</v>
      </c>
      <c r="C1269" s="472">
        <v>91.301000000000002</v>
      </c>
      <c r="D1269" s="472"/>
      <c r="E1269" s="472" t="s">
        <v>451</v>
      </c>
      <c r="F1269" s="472">
        <v>10</v>
      </c>
      <c r="G1269" s="472">
        <v>10.0229297643212</v>
      </c>
      <c r="H1269" s="473" t="s">
        <v>190</v>
      </c>
      <c r="I1269" s="474">
        <v>10954</v>
      </c>
      <c r="J1269" s="474">
        <v>10954</v>
      </c>
      <c r="K1269" s="474">
        <v>10001.120000000001</v>
      </c>
      <c r="L1269" s="384">
        <v>1</v>
      </c>
    </row>
    <row r="1270" spans="1:12" s="382" customFormat="1" ht="15" x14ac:dyDescent="0.25">
      <c r="A1270" s="383" t="s">
        <v>229</v>
      </c>
      <c r="B1270" s="471" t="s">
        <v>189</v>
      </c>
      <c r="C1270" s="472">
        <v>91.347399999999993</v>
      </c>
      <c r="D1270" s="472"/>
      <c r="E1270" s="472" t="s">
        <v>1011</v>
      </c>
      <c r="F1270" s="472">
        <v>10</v>
      </c>
      <c r="G1270" s="472">
        <v>10.0256364311276</v>
      </c>
      <c r="H1270" s="473" t="s">
        <v>190</v>
      </c>
      <c r="I1270" s="474">
        <v>130186</v>
      </c>
      <c r="J1270" s="474">
        <v>130186</v>
      </c>
      <c r="K1270" s="474">
        <v>118921.48</v>
      </c>
      <c r="L1270" s="384">
        <v>3</v>
      </c>
    </row>
    <row r="1271" spans="1:12" s="382" customFormat="1" ht="15" x14ac:dyDescent="0.25">
      <c r="A1271" s="383" t="s">
        <v>229</v>
      </c>
      <c r="B1271" s="471" t="s">
        <v>189</v>
      </c>
      <c r="C1271" s="472">
        <v>91.370599999999996</v>
      </c>
      <c r="D1271" s="472"/>
      <c r="E1271" s="472" t="s">
        <v>1012</v>
      </c>
      <c r="F1271" s="472">
        <v>10</v>
      </c>
      <c r="G1271" s="472">
        <v>10.0269904816126</v>
      </c>
      <c r="H1271" s="473" t="s">
        <v>190</v>
      </c>
      <c r="I1271" s="474">
        <v>192085</v>
      </c>
      <c r="J1271" s="474">
        <v>192085</v>
      </c>
      <c r="K1271" s="474">
        <v>175509.14</v>
      </c>
      <c r="L1271" s="384">
        <v>3</v>
      </c>
    </row>
    <row r="1272" spans="1:12" s="382" customFormat="1" ht="15" x14ac:dyDescent="0.25">
      <c r="A1272" s="383" t="s">
        <v>229</v>
      </c>
      <c r="B1272" s="471" t="s">
        <v>189</v>
      </c>
      <c r="C1272" s="472">
        <v>91.393799999999999</v>
      </c>
      <c r="D1272" s="472"/>
      <c r="E1272" s="472" t="s">
        <v>959</v>
      </c>
      <c r="F1272" s="472">
        <v>10</v>
      </c>
      <c r="G1272" s="472">
        <v>10.028345010528</v>
      </c>
      <c r="H1272" s="473" t="s">
        <v>190</v>
      </c>
      <c r="I1272" s="474">
        <v>14132</v>
      </c>
      <c r="J1272" s="474">
        <v>14132</v>
      </c>
      <c r="K1272" s="474">
        <v>12915.77</v>
      </c>
      <c r="L1272" s="384">
        <v>1</v>
      </c>
    </row>
    <row r="1273" spans="1:12" s="382" customFormat="1" ht="15" x14ac:dyDescent="0.25">
      <c r="A1273" s="383" t="s">
        <v>229</v>
      </c>
      <c r="B1273" s="471" t="s">
        <v>189</v>
      </c>
      <c r="C1273" s="472">
        <v>91.766499999999994</v>
      </c>
      <c r="D1273" s="472"/>
      <c r="E1273" s="472" t="s">
        <v>1012</v>
      </c>
      <c r="F1273" s="472">
        <v>9.5</v>
      </c>
      <c r="G1273" s="472">
        <v>9.5243929798219007</v>
      </c>
      <c r="H1273" s="473" t="s">
        <v>190</v>
      </c>
      <c r="I1273" s="474">
        <v>10500</v>
      </c>
      <c r="J1273" s="474">
        <v>10500</v>
      </c>
      <c r="K1273" s="474">
        <v>9635.48</v>
      </c>
      <c r="L1273" s="384">
        <v>1</v>
      </c>
    </row>
    <row r="1274" spans="1:12" s="382" customFormat="1" ht="15" x14ac:dyDescent="0.25">
      <c r="A1274" s="383" t="s">
        <v>229</v>
      </c>
      <c r="B1274" s="471" t="s">
        <v>189</v>
      </c>
      <c r="C1274" s="472">
        <v>91.788700000000006</v>
      </c>
      <c r="D1274" s="472"/>
      <c r="E1274" s="472" t="s">
        <v>959</v>
      </c>
      <c r="F1274" s="472">
        <v>9.5</v>
      </c>
      <c r="G1274" s="472">
        <v>9.5256169356854006</v>
      </c>
      <c r="H1274" s="473" t="s">
        <v>190</v>
      </c>
      <c r="I1274" s="474">
        <v>380174</v>
      </c>
      <c r="J1274" s="474">
        <v>380174</v>
      </c>
      <c r="K1274" s="474">
        <v>348956.9</v>
      </c>
      <c r="L1274" s="384">
        <v>3</v>
      </c>
    </row>
    <row r="1275" spans="1:12" s="382" customFormat="1" ht="15" x14ac:dyDescent="0.25">
      <c r="A1275" s="383" t="s">
        <v>229</v>
      </c>
      <c r="B1275" s="471" t="s">
        <v>189</v>
      </c>
      <c r="C1275" s="472">
        <v>92.187100000000001</v>
      </c>
      <c r="D1275" s="472"/>
      <c r="E1275" s="472" t="s">
        <v>959</v>
      </c>
      <c r="F1275" s="472">
        <v>9</v>
      </c>
      <c r="G1275" s="472">
        <v>9.0230234321556999</v>
      </c>
      <c r="H1275" s="473" t="s">
        <v>190</v>
      </c>
      <c r="I1275" s="474">
        <v>594752</v>
      </c>
      <c r="J1275" s="474">
        <v>594752</v>
      </c>
      <c r="K1275" s="474">
        <v>548284.86</v>
      </c>
      <c r="L1275" s="384">
        <v>2</v>
      </c>
    </row>
    <row r="1276" spans="1:12" s="382" customFormat="1" ht="15" x14ac:dyDescent="0.25">
      <c r="A1276" s="383" t="s">
        <v>229</v>
      </c>
      <c r="B1276" s="471" t="s">
        <v>189</v>
      </c>
      <c r="C1276" s="472">
        <v>92.272199999999998</v>
      </c>
      <c r="D1276" s="472"/>
      <c r="E1276" s="472" t="s">
        <v>489</v>
      </c>
      <c r="F1276" s="472">
        <v>9</v>
      </c>
      <c r="G1276" s="472">
        <v>9.0274263661352006</v>
      </c>
      <c r="H1276" s="473" t="s">
        <v>190</v>
      </c>
      <c r="I1276" s="474">
        <v>135468</v>
      </c>
      <c r="J1276" s="474">
        <v>135468</v>
      </c>
      <c r="K1276" s="474">
        <v>124999.31</v>
      </c>
      <c r="L1276" s="384">
        <v>1</v>
      </c>
    </row>
    <row r="1277" spans="1:12" s="382" customFormat="1" ht="15" x14ac:dyDescent="0.25">
      <c r="A1277" s="383" t="s">
        <v>229</v>
      </c>
      <c r="B1277" s="471" t="s">
        <v>189</v>
      </c>
      <c r="C1277" s="472">
        <v>92.314800000000005</v>
      </c>
      <c r="D1277" s="472"/>
      <c r="E1277" s="472" t="s">
        <v>960</v>
      </c>
      <c r="F1277" s="472">
        <v>9</v>
      </c>
      <c r="G1277" s="472">
        <v>9.0296299454349001</v>
      </c>
      <c r="H1277" s="473" t="s">
        <v>190</v>
      </c>
      <c r="I1277" s="474">
        <v>1118036</v>
      </c>
      <c r="J1277" s="474">
        <v>1118036</v>
      </c>
      <c r="K1277" s="474">
        <v>1032112.63</v>
      </c>
      <c r="L1277" s="384">
        <v>2</v>
      </c>
    </row>
    <row r="1278" spans="1:12" s="382" customFormat="1" ht="15" x14ac:dyDescent="0.25">
      <c r="A1278" s="383" t="s">
        <v>229</v>
      </c>
      <c r="B1278" s="471" t="s">
        <v>189</v>
      </c>
      <c r="C1278" s="472">
        <v>92.336100000000002</v>
      </c>
      <c r="D1278" s="472"/>
      <c r="E1278" s="472" t="s">
        <v>279</v>
      </c>
      <c r="F1278" s="472">
        <v>9</v>
      </c>
      <c r="G1278" s="472">
        <v>9.0307322638208998</v>
      </c>
      <c r="H1278" s="473" t="s">
        <v>190</v>
      </c>
      <c r="I1278" s="474">
        <v>819254</v>
      </c>
      <c r="J1278" s="474">
        <v>819254</v>
      </c>
      <c r="K1278" s="474">
        <v>756467.23</v>
      </c>
      <c r="L1278" s="384">
        <v>3</v>
      </c>
    </row>
    <row r="1279" spans="1:12" s="382" customFormat="1" ht="15.6" x14ac:dyDescent="0.3">
      <c r="A1279" s="385" t="s">
        <v>195</v>
      </c>
      <c r="B1279" s="475" t="s">
        <v>195</v>
      </c>
      <c r="C1279" s="476" t="s">
        <v>195</v>
      </c>
      <c r="D1279" s="476" t="s">
        <v>195</v>
      </c>
      <c r="E1279" s="476" t="s">
        <v>195</v>
      </c>
      <c r="F1279" s="476" t="s">
        <v>195</v>
      </c>
      <c r="G1279" s="476" t="s">
        <v>195</v>
      </c>
      <c r="H1279" s="477" t="s">
        <v>195</v>
      </c>
      <c r="I1279" s="478">
        <v>31754385.850000001</v>
      </c>
      <c r="J1279" s="478">
        <v>31754385.850000001</v>
      </c>
      <c r="K1279" s="478">
        <v>30004156.140000001</v>
      </c>
      <c r="L1279" s="386">
        <v>241</v>
      </c>
    </row>
    <row r="1280" spans="1:12" s="382" customFormat="1" ht="15.6" x14ac:dyDescent="0.3">
      <c r="A1280" s="385" t="s">
        <v>247</v>
      </c>
      <c r="B1280" s="475"/>
      <c r="C1280" s="476"/>
      <c r="D1280" s="476"/>
      <c r="E1280" s="476"/>
      <c r="F1280" s="476"/>
      <c r="G1280" s="476"/>
      <c r="H1280" s="477"/>
      <c r="I1280" s="478"/>
      <c r="J1280" s="478"/>
      <c r="K1280" s="478"/>
      <c r="L1280" s="386"/>
    </row>
    <row r="1281" spans="1:12" s="382" customFormat="1" ht="15" x14ac:dyDescent="0.25">
      <c r="A1281" s="383" t="s">
        <v>236</v>
      </c>
      <c r="B1281" s="471" t="s">
        <v>189</v>
      </c>
      <c r="C1281" s="472">
        <v>96.802199999999999</v>
      </c>
      <c r="D1281" s="472">
        <v>8.5</v>
      </c>
      <c r="E1281" s="472" t="s">
        <v>300</v>
      </c>
      <c r="F1281" s="472">
        <v>13.5</v>
      </c>
      <c r="G1281" s="472">
        <v>13.7686285249438</v>
      </c>
      <c r="H1281" s="473" t="s">
        <v>190</v>
      </c>
      <c r="I1281" s="474">
        <v>33268.300000000003</v>
      </c>
      <c r="J1281" s="474">
        <v>31400</v>
      </c>
      <c r="K1281" s="474">
        <v>30395.89</v>
      </c>
      <c r="L1281" s="384">
        <v>1</v>
      </c>
    </row>
    <row r="1282" spans="1:12" s="382" customFormat="1" ht="15" x14ac:dyDescent="0.25">
      <c r="A1282" s="383" t="s">
        <v>236</v>
      </c>
      <c r="B1282" s="471" t="s">
        <v>189</v>
      </c>
      <c r="C1282" s="472">
        <v>100.1644</v>
      </c>
      <c r="D1282" s="472">
        <v>8.5</v>
      </c>
      <c r="E1282" s="472" t="s">
        <v>994</v>
      </c>
      <c r="F1282" s="472">
        <v>7</v>
      </c>
      <c r="G1282" s="472">
        <v>7.2181678837036003</v>
      </c>
      <c r="H1282" s="473" t="s">
        <v>190</v>
      </c>
      <c r="I1282" s="474">
        <v>16877.29</v>
      </c>
      <c r="J1282" s="474">
        <v>16300</v>
      </c>
      <c r="K1282" s="474">
        <v>16326.79</v>
      </c>
      <c r="L1282" s="384">
        <v>1</v>
      </c>
    </row>
    <row r="1283" spans="1:12" s="382" customFormat="1" ht="15" x14ac:dyDescent="0.25">
      <c r="A1283" s="383" t="s">
        <v>236</v>
      </c>
      <c r="B1283" s="471" t="s">
        <v>189</v>
      </c>
      <c r="C1283" s="472">
        <v>100.25960000000001</v>
      </c>
      <c r="D1283" s="472">
        <v>8.5</v>
      </c>
      <c r="E1283" s="472" t="s">
        <v>301</v>
      </c>
      <c r="F1283" s="472">
        <v>8</v>
      </c>
      <c r="G1283" s="472">
        <v>8.0834059961788007</v>
      </c>
      <c r="H1283" s="473" t="s">
        <v>190</v>
      </c>
      <c r="I1283" s="474">
        <v>23401.040000000001</v>
      </c>
      <c r="J1283" s="474">
        <v>21700</v>
      </c>
      <c r="K1283" s="474">
        <v>21756.34</v>
      </c>
      <c r="L1283" s="384">
        <v>1</v>
      </c>
    </row>
    <row r="1284" spans="1:12" s="382" customFormat="1" ht="15" x14ac:dyDescent="0.25">
      <c r="A1284" s="383" t="s">
        <v>236</v>
      </c>
      <c r="B1284" s="471" t="s">
        <v>189</v>
      </c>
      <c r="C1284" s="472">
        <v>100.2649</v>
      </c>
      <c r="D1284" s="472">
        <v>8.5</v>
      </c>
      <c r="E1284" s="472" t="s">
        <v>301</v>
      </c>
      <c r="F1284" s="472">
        <v>8</v>
      </c>
      <c r="G1284" s="472">
        <v>8.0834059961788007</v>
      </c>
      <c r="H1284" s="473" t="s">
        <v>190</v>
      </c>
      <c r="I1284" s="474">
        <v>109576.1</v>
      </c>
      <c r="J1284" s="474">
        <v>101700</v>
      </c>
      <c r="K1284" s="474">
        <v>101969.36</v>
      </c>
      <c r="L1284" s="384">
        <v>1</v>
      </c>
    </row>
    <row r="1285" spans="1:12" s="382" customFormat="1" ht="15" x14ac:dyDescent="0.25">
      <c r="A1285" s="383" t="s">
        <v>236</v>
      </c>
      <c r="B1285" s="471" t="s">
        <v>189</v>
      </c>
      <c r="C1285" s="472">
        <v>100.2675</v>
      </c>
      <c r="D1285" s="472">
        <v>8.5</v>
      </c>
      <c r="E1285" s="472" t="s">
        <v>301</v>
      </c>
      <c r="F1285" s="472">
        <v>8</v>
      </c>
      <c r="G1285" s="472">
        <v>8.0834059961788007</v>
      </c>
      <c r="H1285" s="473" t="s">
        <v>190</v>
      </c>
      <c r="I1285" s="474">
        <v>12815.97</v>
      </c>
      <c r="J1285" s="474">
        <v>11900</v>
      </c>
      <c r="K1285" s="474">
        <v>11931.83</v>
      </c>
      <c r="L1285" s="384">
        <v>1</v>
      </c>
    </row>
    <row r="1286" spans="1:12" s="382" customFormat="1" ht="15" x14ac:dyDescent="0.25">
      <c r="A1286" s="383" t="s">
        <v>236</v>
      </c>
      <c r="B1286" s="471" t="s">
        <v>189</v>
      </c>
      <c r="C1286" s="472">
        <v>100.3056</v>
      </c>
      <c r="D1286" s="472">
        <v>8.5</v>
      </c>
      <c r="E1286" s="472" t="s">
        <v>301</v>
      </c>
      <c r="F1286" s="472">
        <v>8</v>
      </c>
      <c r="G1286" s="472">
        <v>8.0834059961788007</v>
      </c>
      <c r="H1286" s="473" t="s">
        <v>190</v>
      </c>
      <c r="I1286" s="474">
        <v>109901.84</v>
      </c>
      <c r="J1286" s="474">
        <v>102700</v>
      </c>
      <c r="K1286" s="474">
        <v>103013.82</v>
      </c>
      <c r="L1286" s="384">
        <v>1</v>
      </c>
    </row>
    <row r="1287" spans="1:12" s="382" customFormat="1" ht="15.6" x14ac:dyDescent="0.3">
      <c r="A1287" s="385" t="s">
        <v>195</v>
      </c>
      <c r="B1287" s="475" t="s">
        <v>195</v>
      </c>
      <c r="C1287" s="476" t="s">
        <v>195</v>
      </c>
      <c r="D1287" s="476" t="s">
        <v>195</v>
      </c>
      <c r="E1287" s="476" t="s">
        <v>195</v>
      </c>
      <c r="F1287" s="476" t="s">
        <v>195</v>
      </c>
      <c r="G1287" s="476" t="s">
        <v>195</v>
      </c>
      <c r="H1287" s="477" t="s">
        <v>195</v>
      </c>
      <c r="I1287" s="478">
        <v>305840.53999999998</v>
      </c>
      <c r="J1287" s="478">
        <v>285700</v>
      </c>
      <c r="K1287" s="478">
        <v>285394.03000000003</v>
      </c>
      <c r="L1287" s="386">
        <v>6</v>
      </c>
    </row>
    <row r="1288" spans="1:12" s="382" customFormat="1" ht="15.6" x14ac:dyDescent="0.3">
      <c r="A1288" s="385" t="s">
        <v>132</v>
      </c>
      <c r="B1288" s="475"/>
      <c r="C1288" s="476"/>
      <c r="D1288" s="476"/>
      <c r="E1288" s="476"/>
      <c r="F1288" s="476"/>
      <c r="G1288" s="476"/>
      <c r="H1288" s="477"/>
      <c r="I1288" s="478"/>
      <c r="J1288" s="478"/>
      <c r="K1288" s="478"/>
      <c r="L1288" s="386"/>
    </row>
    <row r="1289" spans="1:12" s="382" customFormat="1" ht="15" x14ac:dyDescent="0.25">
      <c r="A1289" s="383" t="s">
        <v>193</v>
      </c>
      <c r="B1289" s="471" t="s">
        <v>189</v>
      </c>
      <c r="C1289" s="472">
        <v>99.996799999999993</v>
      </c>
      <c r="D1289" s="472">
        <v>5.3</v>
      </c>
      <c r="E1289" s="472" t="s">
        <v>1013</v>
      </c>
      <c r="F1289" s="472">
        <v>5.3</v>
      </c>
      <c r="G1289" s="472">
        <v>5.4343437745993004</v>
      </c>
      <c r="H1289" s="473" t="s">
        <v>190</v>
      </c>
      <c r="I1289" s="474">
        <v>110485.77</v>
      </c>
      <c r="J1289" s="474">
        <v>109025.14</v>
      </c>
      <c r="K1289" s="474">
        <v>109021.68</v>
      </c>
      <c r="L1289" s="384">
        <v>1</v>
      </c>
    </row>
    <row r="1290" spans="1:12" s="382" customFormat="1" ht="15" x14ac:dyDescent="0.25">
      <c r="A1290" s="383" t="s">
        <v>193</v>
      </c>
      <c r="B1290" s="471" t="s">
        <v>189</v>
      </c>
      <c r="C1290" s="472">
        <v>100</v>
      </c>
      <c r="D1290" s="472">
        <v>5.25</v>
      </c>
      <c r="E1290" s="472" t="s">
        <v>482</v>
      </c>
      <c r="F1290" s="472">
        <v>5.25</v>
      </c>
      <c r="G1290" s="472">
        <v>5.1147601316942</v>
      </c>
      <c r="H1290" s="473" t="s">
        <v>190</v>
      </c>
      <c r="I1290" s="474">
        <v>52570.63</v>
      </c>
      <c r="J1290" s="474">
        <v>47500</v>
      </c>
      <c r="K1290" s="474">
        <v>47500</v>
      </c>
      <c r="L1290" s="384">
        <v>1</v>
      </c>
    </row>
    <row r="1291" spans="1:12" s="382" customFormat="1" ht="15" x14ac:dyDescent="0.25">
      <c r="A1291" s="383" t="s">
        <v>193</v>
      </c>
      <c r="B1291" s="471" t="s">
        <v>189</v>
      </c>
      <c r="C1291" s="472">
        <v>100.06489999999999</v>
      </c>
      <c r="D1291" s="472">
        <v>6.2</v>
      </c>
      <c r="E1291" s="472" t="s">
        <v>368</v>
      </c>
      <c r="F1291" s="472">
        <v>6.0772000000000004</v>
      </c>
      <c r="G1291" s="472">
        <v>6.0968954184781001</v>
      </c>
      <c r="H1291" s="473" t="s">
        <v>190</v>
      </c>
      <c r="I1291" s="474">
        <v>6377166.6600000001</v>
      </c>
      <c r="J1291" s="474">
        <v>6000000</v>
      </c>
      <c r="K1291" s="474">
        <v>6003894.9699999997</v>
      </c>
      <c r="L1291" s="384">
        <v>4</v>
      </c>
    </row>
    <row r="1292" spans="1:12" s="382" customFormat="1" ht="15.6" x14ac:dyDescent="0.3">
      <c r="A1292" s="385" t="s">
        <v>195</v>
      </c>
      <c r="B1292" s="475" t="s">
        <v>195</v>
      </c>
      <c r="C1292" s="476" t="s">
        <v>195</v>
      </c>
      <c r="D1292" s="476" t="s">
        <v>195</v>
      </c>
      <c r="E1292" s="476" t="s">
        <v>195</v>
      </c>
      <c r="F1292" s="476" t="s">
        <v>195</v>
      </c>
      <c r="G1292" s="476" t="s">
        <v>195</v>
      </c>
      <c r="H1292" s="477" t="s">
        <v>195</v>
      </c>
      <c r="I1292" s="478">
        <v>6540223.0599999996</v>
      </c>
      <c r="J1292" s="478">
        <v>6156525.1399999997</v>
      </c>
      <c r="K1292" s="478">
        <v>6160416.6500000004</v>
      </c>
      <c r="L1292" s="386">
        <v>6</v>
      </c>
    </row>
    <row r="1293" spans="1:12" s="382" customFormat="1" ht="15.6" x14ac:dyDescent="0.3">
      <c r="A1293" s="385" t="s">
        <v>133</v>
      </c>
      <c r="B1293" s="475"/>
      <c r="C1293" s="476"/>
      <c r="D1293" s="476"/>
      <c r="E1293" s="476"/>
      <c r="F1293" s="476"/>
      <c r="G1293" s="476"/>
      <c r="H1293" s="477"/>
      <c r="I1293" s="478"/>
      <c r="J1293" s="478"/>
      <c r="K1293" s="478"/>
      <c r="L1293" s="386"/>
    </row>
    <row r="1294" spans="1:12" s="382" customFormat="1" ht="15" x14ac:dyDescent="0.25">
      <c r="A1294" s="383" t="s">
        <v>1014</v>
      </c>
      <c r="B1294" s="471" t="s">
        <v>189</v>
      </c>
      <c r="C1294" s="472">
        <v>100.9948</v>
      </c>
      <c r="D1294" s="472">
        <v>9.5</v>
      </c>
      <c r="E1294" s="472" t="s">
        <v>1015</v>
      </c>
      <c r="F1294" s="472">
        <v>8.5</v>
      </c>
      <c r="G1294" s="472">
        <v>8.7747961721190997</v>
      </c>
      <c r="H1294" s="473" t="s">
        <v>197</v>
      </c>
      <c r="I1294" s="474">
        <v>680000</v>
      </c>
      <c r="J1294" s="474">
        <v>680000</v>
      </c>
      <c r="K1294" s="474">
        <v>686764.65</v>
      </c>
      <c r="L1294" s="384">
        <v>1</v>
      </c>
    </row>
    <row r="1295" spans="1:12" s="382" customFormat="1" ht="15" x14ac:dyDescent="0.25">
      <c r="A1295" s="383" t="s">
        <v>1016</v>
      </c>
      <c r="B1295" s="471" t="s">
        <v>189</v>
      </c>
      <c r="C1295" s="472">
        <v>99.991600000000005</v>
      </c>
      <c r="D1295" s="472">
        <v>11</v>
      </c>
      <c r="E1295" s="472" t="s">
        <v>290</v>
      </c>
      <c r="F1295" s="472">
        <v>11</v>
      </c>
      <c r="G1295" s="472">
        <v>11.462125941406301</v>
      </c>
      <c r="H1295" s="473" t="s">
        <v>197</v>
      </c>
      <c r="I1295" s="474">
        <v>6684</v>
      </c>
      <c r="J1295" s="474">
        <v>6684</v>
      </c>
      <c r="K1295" s="474">
        <v>6683.44</v>
      </c>
      <c r="L1295" s="384">
        <v>1</v>
      </c>
    </row>
    <row r="1296" spans="1:12" s="382" customFormat="1" ht="15" x14ac:dyDescent="0.25">
      <c r="A1296" s="383" t="s">
        <v>1017</v>
      </c>
      <c r="B1296" s="471" t="s">
        <v>189</v>
      </c>
      <c r="C1296" s="472">
        <v>99.998800000000003</v>
      </c>
      <c r="D1296" s="472">
        <v>9.5</v>
      </c>
      <c r="E1296" s="472" t="s">
        <v>798</v>
      </c>
      <c r="F1296" s="472">
        <v>9.5</v>
      </c>
      <c r="G1296" s="472">
        <v>9.8438279104003001</v>
      </c>
      <c r="H1296" s="473" t="s">
        <v>197</v>
      </c>
      <c r="I1296" s="474">
        <v>50000</v>
      </c>
      <c r="J1296" s="474">
        <v>50000</v>
      </c>
      <c r="K1296" s="474">
        <v>49999.41</v>
      </c>
      <c r="L1296" s="384">
        <v>1</v>
      </c>
    </row>
    <row r="1297" spans="1:12" s="382" customFormat="1" ht="15" x14ac:dyDescent="0.25">
      <c r="A1297" s="383" t="s">
        <v>1017</v>
      </c>
      <c r="B1297" s="471" t="s">
        <v>189</v>
      </c>
      <c r="C1297" s="472">
        <v>99.998800000000003</v>
      </c>
      <c r="D1297" s="472">
        <v>9.5</v>
      </c>
      <c r="E1297" s="472" t="s">
        <v>798</v>
      </c>
      <c r="F1297" s="472">
        <v>9.5</v>
      </c>
      <c r="G1297" s="472">
        <v>9.8438279104003694</v>
      </c>
      <c r="H1297" s="473" t="s">
        <v>197</v>
      </c>
      <c r="I1297" s="474">
        <v>33804</v>
      </c>
      <c r="J1297" s="474">
        <v>33804</v>
      </c>
      <c r="K1297" s="474">
        <v>33803.599999999999</v>
      </c>
      <c r="L1297" s="384">
        <v>1</v>
      </c>
    </row>
    <row r="1298" spans="1:12" s="382" customFormat="1" ht="15" x14ac:dyDescent="0.25">
      <c r="A1298" s="383" t="s">
        <v>1017</v>
      </c>
      <c r="B1298" s="471" t="s">
        <v>189</v>
      </c>
      <c r="C1298" s="472">
        <v>99.999099999999999</v>
      </c>
      <c r="D1298" s="472">
        <v>9.5</v>
      </c>
      <c r="E1298" s="472" t="s">
        <v>869</v>
      </c>
      <c r="F1298" s="472">
        <v>9.5</v>
      </c>
      <c r="G1298" s="472">
        <v>9.8438279104003001</v>
      </c>
      <c r="H1298" s="473" t="s">
        <v>197</v>
      </c>
      <c r="I1298" s="474">
        <v>100000</v>
      </c>
      <c r="J1298" s="474">
        <v>100000</v>
      </c>
      <c r="K1298" s="474">
        <v>99999.11</v>
      </c>
      <c r="L1298" s="384">
        <v>1</v>
      </c>
    </row>
    <row r="1299" spans="1:12" s="382" customFormat="1" ht="15" x14ac:dyDescent="0.25">
      <c r="A1299" s="383" t="s">
        <v>1017</v>
      </c>
      <c r="B1299" s="471" t="s">
        <v>189</v>
      </c>
      <c r="C1299" s="472">
        <v>99.999700000000004</v>
      </c>
      <c r="D1299" s="472">
        <v>9.5</v>
      </c>
      <c r="E1299" s="472" t="s">
        <v>969</v>
      </c>
      <c r="F1299" s="472">
        <v>9.5</v>
      </c>
      <c r="G1299" s="472">
        <v>9.8438279104003001</v>
      </c>
      <c r="H1299" s="473" t="s">
        <v>197</v>
      </c>
      <c r="I1299" s="474">
        <v>281323</v>
      </c>
      <c r="J1299" s="474">
        <v>281323</v>
      </c>
      <c r="K1299" s="474">
        <v>281322.14</v>
      </c>
      <c r="L1299" s="384">
        <v>4</v>
      </c>
    </row>
    <row r="1300" spans="1:12" s="382" customFormat="1" ht="15" x14ac:dyDescent="0.25">
      <c r="A1300" s="383" t="s">
        <v>1017</v>
      </c>
      <c r="B1300" s="471" t="s">
        <v>189</v>
      </c>
      <c r="C1300" s="472">
        <v>100</v>
      </c>
      <c r="D1300" s="472">
        <v>9.5</v>
      </c>
      <c r="E1300" s="472" t="s">
        <v>430</v>
      </c>
      <c r="F1300" s="472">
        <v>9.5</v>
      </c>
      <c r="G1300" s="472">
        <v>9.8438279104003001</v>
      </c>
      <c r="H1300" s="473" t="s">
        <v>197</v>
      </c>
      <c r="I1300" s="474">
        <v>1421169</v>
      </c>
      <c r="J1300" s="474">
        <v>1421169</v>
      </c>
      <c r="K1300" s="474">
        <v>1421169</v>
      </c>
      <c r="L1300" s="384">
        <v>16</v>
      </c>
    </row>
    <row r="1301" spans="1:12" s="382" customFormat="1" ht="15" x14ac:dyDescent="0.25">
      <c r="A1301" s="383" t="s">
        <v>511</v>
      </c>
      <c r="B1301" s="471" t="s">
        <v>189</v>
      </c>
      <c r="C1301" s="472">
        <v>94.281199999999998</v>
      </c>
      <c r="D1301" s="472">
        <v>8.5</v>
      </c>
      <c r="E1301" s="472" t="s">
        <v>1018</v>
      </c>
      <c r="F1301" s="472">
        <v>12</v>
      </c>
      <c r="G1301" s="472">
        <v>12.550881</v>
      </c>
      <c r="H1301" s="473" t="s">
        <v>197</v>
      </c>
      <c r="I1301" s="474">
        <v>15468.44</v>
      </c>
      <c r="J1301" s="474">
        <v>19630</v>
      </c>
      <c r="K1301" s="474">
        <v>14583.83</v>
      </c>
      <c r="L1301" s="384">
        <v>2</v>
      </c>
    </row>
    <row r="1302" spans="1:12" s="382" customFormat="1" ht="15" x14ac:dyDescent="0.25">
      <c r="A1302" s="383" t="s">
        <v>1019</v>
      </c>
      <c r="B1302" s="471" t="s">
        <v>189</v>
      </c>
      <c r="C1302" s="472">
        <v>100.8764</v>
      </c>
      <c r="D1302" s="472">
        <v>9</v>
      </c>
      <c r="E1302" s="472" t="s">
        <v>336</v>
      </c>
      <c r="F1302" s="472">
        <v>7.5</v>
      </c>
      <c r="G1302" s="472">
        <v>7.7632598856030999</v>
      </c>
      <c r="H1302" s="473" t="s">
        <v>197</v>
      </c>
      <c r="I1302" s="474">
        <v>20900</v>
      </c>
      <c r="J1302" s="474">
        <v>53589.74</v>
      </c>
      <c r="K1302" s="474">
        <v>21083.18</v>
      </c>
      <c r="L1302" s="384">
        <v>1</v>
      </c>
    </row>
    <row r="1303" spans="1:12" s="382" customFormat="1" ht="15" x14ac:dyDescent="0.25">
      <c r="A1303" s="383" t="s">
        <v>311</v>
      </c>
      <c r="B1303" s="471" t="s">
        <v>189</v>
      </c>
      <c r="C1303" s="472">
        <v>99.993600000000001</v>
      </c>
      <c r="D1303" s="472">
        <v>9.5</v>
      </c>
      <c r="E1303" s="472" t="s">
        <v>737</v>
      </c>
      <c r="F1303" s="472">
        <v>9.5</v>
      </c>
      <c r="G1303" s="472">
        <v>9.8438279104003001</v>
      </c>
      <c r="H1303" s="473" t="s">
        <v>197</v>
      </c>
      <c r="I1303" s="474">
        <v>50000</v>
      </c>
      <c r="J1303" s="474">
        <v>50000</v>
      </c>
      <c r="K1303" s="474">
        <v>49996.81</v>
      </c>
      <c r="L1303" s="384">
        <v>1</v>
      </c>
    </row>
    <row r="1304" spans="1:12" s="382" customFormat="1" ht="15.6" x14ac:dyDescent="0.3">
      <c r="A1304" s="385" t="s">
        <v>195</v>
      </c>
      <c r="B1304" s="475" t="s">
        <v>195</v>
      </c>
      <c r="C1304" s="476" t="s">
        <v>195</v>
      </c>
      <c r="D1304" s="476" t="s">
        <v>195</v>
      </c>
      <c r="E1304" s="476" t="s">
        <v>195</v>
      </c>
      <c r="F1304" s="476" t="s">
        <v>195</v>
      </c>
      <c r="G1304" s="476" t="s">
        <v>195</v>
      </c>
      <c r="H1304" s="477" t="s">
        <v>195</v>
      </c>
      <c r="I1304" s="478">
        <v>2659348.44</v>
      </c>
      <c r="J1304" s="478">
        <v>2696199.74</v>
      </c>
      <c r="K1304" s="478">
        <v>2665405.17</v>
      </c>
      <c r="L1304" s="386">
        <v>29</v>
      </c>
    </row>
    <row r="1305" spans="1:12" s="382" customFormat="1" ht="15.6" x14ac:dyDescent="0.3">
      <c r="A1305" s="385" t="s">
        <v>355</v>
      </c>
      <c r="B1305" s="475"/>
      <c r="C1305" s="476"/>
      <c r="D1305" s="476"/>
      <c r="E1305" s="476"/>
      <c r="F1305" s="476"/>
      <c r="G1305" s="476"/>
      <c r="H1305" s="477"/>
      <c r="I1305" s="478"/>
      <c r="J1305" s="478"/>
      <c r="K1305" s="478"/>
      <c r="L1305" s="386"/>
    </row>
    <row r="1306" spans="1:12" s="382" customFormat="1" ht="15" x14ac:dyDescent="0.25">
      <c r="A1306" s="383" t="s">
        <v>203</v>
      </c>
      <c r="B1306" s="471" t="s">
        <v>189</v>
      </c>
      <c r="C1306" s="472">
        <v>0</v>
      </c>
      <c r="D1306" s="472"/>
      <c r="E1306" s="472" t="s">
        <v>307</v>
      </c>
      <c r="F1306" s="472">
        <v>8</v>
      </c>
      <c r="G1306" s="472"/>
      <c r="H1306" s="473"/>
      <c r="I1306" s="474">
        <v>12508.9</v>
      </c>
      <c r="J1306" s="474">
        <v>12508.9</v>
      </c>
      <c r="K1306" s="474">
        <v>13006.48</v>
      </c>
      <c r="L1306" s="384">
        <v>1</v>
      </c>
    </row>
    <row r="1307" spans="1:12" s="382" customFormat="1" ht="15" x14ac:dyDescent="0.25">
      <c r="A1307" s="383" t="s">
        <v>211</v>
      </c>
      <c r="B1307" s="471" t="s">
        <v>189</v>
      </c>
      <c r="C1307" s="472">
        <v>0</v>
      </c>
      <c r="D1307" s="472"/>
      <c r="E1307" s="472" t="s">
        <v>207</v>
      </c>
      <c r="F1307" s="472">
        <v>8</v>
      </c>
      <c r="G1307" s="472"/>
      <c r="H1307" s="473"/>
      <c r="I1307" s="474">
        <v>12100.7</v>
      </c>
      <c r="J1307" s="474">
        <v>12101</v>
      </c>
      <c r="K1307" s="474">
        <v>12584.73</v>
      </c>
      <c r="L1307" s="384">
        <v>1</v>
      </c>
    </row>
    <row r="1308" spans="1:12" s="382" customFormat="1" ht="15" x14ac:dyDescent="0.25">
      <c r="A1308" s="383" t="s">
        <v>211</v>
      </c>
      <c r="B1308" s="471" t="s">
        <v>189</v>
      </c>
      <c r="C1308" s="472">
        <v>0</v>
      </c>
      <c r="D1308" s="472"/>
      <c r="E1308" s="472" t="s">
        <v>207</v>
      </c>
      <c r="F1308" s="472">
        <v>9</v>
      </c>
      <c r="G1308" s="472"/>
      <c r="H1308" s="473"/>
      <c r="I1308" s="474">
        <v>6208.62</v>
      </c>
      <c r="J1308" s="474">
        <v>6209</v>
      </c>
      <c r="K1308" s="474">
        <v>6488.01</v>
      </c>
      <c r="L1308" s="384">
        <v>1</v>
      </c>
    </row>
    <row r="1309" spans="1:12" s="382" customFormat="1" ht="15" x14ac:dyDescent="0.25">
      <c r="A1309" s="383" t="s">
        <v>312</v>
      </c>
      <c r="B1309" s="471" t="s">
        <v>189</v>
      </c>
      <c r="C1309" s="472">
        <v>0</v>
      </c>
      <c r="D1309" s="472"/>
      <c r="E1309" s="472" t="s">
        <v>207</v>
      </c>
      <c r="F1309" s="472">
        <v>8</v>
      </c>
      <c r="G1309" s="472"/>
      <c r="H1309" s="473"/>
      <c r="I1309" s="474">
        <v>12000</v>
      </c>
      <c r="J1309" s="474">
        <v>12000</v>
      </c>
      <c r="K1309" s="474">
        <v>12480</v>
      </c>
      <c r="L1309" s="384">
        <v>1</v>
      </c>
    </row>
    <row r="1310" spans="1:12" s="382" customFormat="1" ht="15" x14ac:dyDescent="0.25">
      <c r="A1310" s="383" t="s">
        <v>237</v>
      </c>
      <c r="B1310" s="471" t="s">
        <v>189</v>
      </c>
      <c r="C1310" s="472">
        <v>0</v>
      </c>
      <c r="D1310" s="472"/>
      <c r="E1310" s="472" t="s">
        <v>231</v>
      </c>
      <c r="F1310" s="472">
        <v>7.5</v>
      </c>
      <c r="G1310" s="472"/>
      <c r="H1310" s="473"/>
      <c r="I1310" s="474">
        <v>15748</v>
      </c>
      <c r="J1310" s="474">
        <v>15748</v>
      </c>
      <c r="K1310" s="474">
        <v>16141.7</v>
      </c>
      <c r="L1310" s="384">
        <v>1</v>
      </c>
    </row>
    <row r="1311" spans="1:12" s="382" customFormat="1" ht="15" x14ac:dyDescent="0.25">
      <c r="A1311" s="383" t="s">
        <v>237</v>
      </c>
      <c r="B1311" s="471" t="s">
        <v>189</v>
      </c>
      <c r="C1311" s="472">
        <v>0</v>
      </c>
      <c r="D1311" s="472"/>
      <c r="E1311" s="472" t="s">
        <v>506</v>
      </c>
      <c r="F1311" s="472">
        <v>8</v>
      </c>
      <c r="G1311" s="472"/>
      <c r="H1311" s="473"/>
      <c r="I1311" s="474">
        <v>20475</v>
      </c>
      <c r="J1311" s="474">
        <v>20475</v>
      </c>
      <c r="K1311" s="474">
        <v>21284.9</v>
      </c>
      <c r="L1311" s="384">
        <v>1</v>
      </c>
    </row>
    <row r="1312" spans="1:12" s="382" customFormat="1" ht="15" x14ac:dyDescent="0.25">
      <c r="A1312" s="383" t="s">
        <v>237</v>
      </c>
      <c r="B1312" s="471" t="s">
        <v>189</v>
      </c>
      <c r="C1312" s="472">
        <v>0</v>
      </c>
      <c r="D1312" s="472"/>
      <c r="E1312" s="472" t="s">
        <v>506</v>
      </c>
      <c r="F1312" s="472">
        <v>9</v>
      </c>
      <c r="G1312" s="472"/>
      <c r="H1312" s="473"/>
      <c r="I1312" s="474">
        <v>4948.75</v>
      </c>
      <c r="J1312" s="474">
        <v>4948.75</v>
      </c>
      <c r="K1312" s="474">
        <v>5168.97</v>
      </c>
      <c r="L1312" s="384">
        <v>1</v>
      </c>
    </row>
    <row r="1313" spans="1:12" s="382" customFormat="1" ht="15" x14ac:dyDescent="0.25">
      <c r="A1313" s="383" t="s">
        <v>237</v>
      </c>
      <c r="B1313" s="471" t="s">
        <v>189</v>
      </c>
      <c r="C1313" s="472">
        <v>0</v>
      </c>
      <c r="D1313" s="472"/>
      <c r="E1313" s="472" t="s">
        <v>207</v>
      </c>
      <c r="F1313" s="472">
        <v>8</v>
      </c>
      <c r="G1313" s="472"/>
      <c r="H1313" s="473"/>
      <c r="I1313" s="474">
        <v>118134.69</v>
      </c>
      <c r="J1313" s="474">
        <v>118134.69</v>
      </c>
      <c r="K1313" s="474">
        <v>122860.08</v>
      </c>
      <c r="L1313" s="384">
        <v>2</v>
      </c>
    </row>
    <row r="1314" spans="1:12" s="382" customFormat="1" ht="15" x14ac:dyDescent="0.25">
      <c r="A1314" s="383" t="s">
        <v>237</v>
      </c>
      <c r="B1314" s="471" t="s">
        <v>189</v>
      </c>
      <c r="C1314" s="472">
        <v>0</v>
      </c>
      <c r="D1314" s="472"/>
      <c r="E1314" s="472" t="s">
        <v>207</v>
      </c>
      <c r="F1314" s="472">
        <v>9</v>
      </c>
      <c r="G1314" s="472"/>
      <c r="H1314" s="473"/>
      <c r="I1314" s="474">
        <v>6516.95</v>
      </c>
      <c r="J1314" s="474">
        <v>6516.95</v>
      </c>
      <c r="K1314" s="474">
        <v>6810.21</v>
      </c>
      <c r="L1314" s="384">
        <v>1</v>
      </c>
    </row>
    <row r="1315" spans="1:12" s="382" customFormat="1" ht="15" x14ac:dyDescent="0.25">
      <c r="A1315" s="383" t="s">
        <v>226</v>
      </c>
      <c r="B1315" s="471" t="s">
        <v>189</v>
      </c>
      <c r="C1315" s="472">
        <v>0</v>
      </c>
      <c r="D1315" s="472"/>
      <c r="E1315" s="472" t="s">
        <v>356</v>
      </c>
      <c r="F1315" s="472">
        <v>8.09</v>
      </c>
      <c r="G1315" s="472"/>
      <c r="H1315" s="473"/>
      <c r="I1315" s="474">
        <v>21000</v>
      </c>
      <c r="J1315" s="474">
        <v>21000</v>
      </c>
      <c r="K1315" s="474">
        <v>21627.65</v>
      </c>
      <c r="L1315" s="384">
        <v>1</v>
      </c>
    </row>
    <row r="1316" spans="1:12" s="382" customFormat="1" ht="15" x14ac:dyDescent="0.25">
      <c r="A1316" s="383" t="s">
        <v>226</v>
      </c>
      <c r="B1316" s="471" t="s">
        <v>189</v>
      </c>
      <c r="C1316" s="472">
        <v>0</v>
      </c>
      <c r="D1316" s="472"/>
      <c r="E1316" s="472" t="s">
        <v>356</v>
      </c>
      <c r="F1316" s="472">
        <v>10.59</v>
      </c>
      <c r="G1316" s="472"/>
      <c r="H1316" s="473"/>
      <c r="I1316" s="474">
        <v>35600</v>
      </c>
      <c r="J1316" s="474">
        <v>35600</v>
      </c>
      <c r="K1316" s="474">
        <v>36992.82</v>
      </c>
      <c r="L1316" s="384">
        <v>1</v>
      </c>
    </row>
    <row r="1317" spans="1:12" s="382" customFormat="1" ht="15" x14ac:dyDescent="0.25">
      <c r="A1317" s="383" t="s">
        <v>226</v>
      </c>
      <c r="B1317" s="471" t="s">
        <v>189</v>
      </c>
      <c r="C1317" s="472">
        <v>0</v>
      </c>
      <c r="D1317" s="472"/>
      <c r="E1317" s="472" t="s">
        <v>356</v>
      </c>
      <c r="F1317" s="472">
        <v>11</v>
      </c>
      <c r="G1317" s="472"/>
      <c r="H1317" s="473"/>
      <c r="I1317" s="474">
        <v>62000</v>
      </c>
      <c r="J1317" s="474">
        <v>62000</v>
      </c>
      <c r="K1317" s="474">
        <v>64519.61</v>
      </c>
      <c r="L1317" s="384">
        <v>1</v>
      </c>
    </row>
    <row r="1318" spans="1:12" s="382" customFormat="1" ht="15" x14ac:dyDescent="0.25">
      <c r="A1318" s="383" t="s">
        <v>226</v>
      </c>
      <c r="B1318" s="471" t="s">
        <v>189</v>
      </c>
      <c r="C1318" s="472">
        <v>0</v>
      </c>
      <c r="D1318" s="472"/>
      <c r="E1318" s="472" t="s">
        <v>510</v>
      </c>
      <c r="F1318" s="472">
        <v>8.09</v>
      </c>
      <c r="G1318" s="472"/>
      <c r="H1318" s="473"/>
      <c r="I1318" s="474">
        <v>16200</v>
      </c>
      <c r="J1318" s="474">
        <v>16200</v>
      </c>
      <c r="K1318" s="474">
        <v>16691.47</v>
      </c>
      <c r="L1318" s="384">
        <v>1</v>
      </c>
    </row>
    <row r="1319" spans="1:12" s="382" customFormat="1" ht="15" x14ac:dyDescent="0.25">
      <c r="A1319" s="383" t="s">
        <v>226</v>
      </c>
      <c r="B1319" s="471" t="s">
        <v>189</v>
      </c>
      <c r="C1319" s="472">
        <v>0</v>
      </c>
      <c r="D1319" s="472"/>
      <c r="E1319" s="472" t="s">
        <v>488</v>
      </c>
      <c r="F1319" s="472">
        <v>7.09</v>
      </c>
      <c r="G1319" s="472"/>
      <c r="H1319" s="473"/>
      <c r="I1319" s="474">
        <v>11576</v>
      </c>
      <c r="J1319" s="474">
        <v>11576</v>
      </c>
      <c r="K1319" s="474">
        <v>11888.34</v>
      </c>
      <c r="L1319" s="384">
        <v>1</v>
      </c>
    </row>
    <row r="1320" spans="1:12" s="382" customFormat="1" ht="15" x14ac:dyDescent="0.25">
      <c r="A1320" s="383" t="s">
        <v>226</v>
      </c>
      <c r="B1320" s="471" t="s">
        <v>189</v>
      </c>
      <c r="C1320" s="472">
        <v>0</v>
      </c>
      <c r="D1320" s="472"/>
      <c r="E1320" s="472" t="s">
        <v>488</v>
      </c>
      <c r="F1320" s="472">
        <v>8</v>
      </c>
      <c r="G1320" s="472"/>
      <c r="H1320" s="473"/>
      <c r="I1320" s="474">
        <v>10000</v>
      </c>
      <c r="J1320" s="474">
        <v>10000</v>
      </c>
      <c r="K1320" s="474">
        <v>10304.44</v>
      </c>
      <c r="L1320" s="384">
        <v>1</v>
      </c>
    </row>
    <row r="1321" spans="1:12" s="382" customFormat="1" ht="15" x14ac:dyDescent="0.25">
      <c r="A1321" s="383" t="s">
        <v>226</v>
      </c>
      <c r="B1321" s="471" t="s">
        <v>189</v>
      </c>
      <c r="C1321" s="472">
        <v>0</v>
      </c>
      <c r="D1321" s="472"/>
      <c r="E1321" s="472" t="s">
        <v>1020</v>
      </c>
      <c r="F1321" s="472">
        <v>11</v>
      </c>
      <c r="G1321" s="472"/>
      <c r="H1321" s="473"/>
      <c r="I1321" s="474">
        <v>235009.86</v>
      </c>
      <c r="J1321" s="474">
        <v>235009.86</v>
      </c>
      <c r="K1321" s="474">
        <v>245637.53</v>
      </c>
      <c r="L1321" s="384">
        <v>1</v>
      </c>
    </row>
    <row r="1322" spans="1:12" s="382" customFormat="1" ht="15" x14ac:dyDescent="0.25">
      <c r="A1322" s="383" t="s">
        <v>226</v>
      </c>
      <c r="B1322" s="471" t="s">
        <v>189</v>
      </c>
      <c r="C1322" s="472">
        <v>0</v>
      </c>
      <c r="D1322" s="472"/>
      <c r="E1322" s="472" t="s">
        <v>1021</v>
      </c>
      <c r="F1322" s="472">
        <v>8</v>
      </c>
      <c r="G1322" s="472"/>
      <c r="H1322" s="473"/>
      <c r="I1322" s="474">
        <v>50000</v>
      </c>
      <c r="J1322" s="474">
        <v>50000</v>
      </c>
      <c r="K1322" s="474">
        <v>51655.56</v>
      </c>
      <c r="L1322" s="384">
        <v>1</v>
      </c>
    </row>
    <row r="1323" spans="1:12" s="382" customFormat="1" ht="15" x14ac:dyDescent="0.25">
      <c r="A1323" s="383" t="s">
        <v>226</v>
      </c>
      <c r="B1323" s="471" t="s">
        <v>189</v>
      </c>
      <c r="C1323" s="472">
        <v>0</v>
      </c>
      <c r="D1323" s="472"/>
      <c r="E1323" s="472" t="s">
        <v>359</v>
      </c>
      <c r="F1323" s="472">
        <v>8.5</v>
      </c>
      <c r="G1323" s="472"/>
      <c r="H1323" s="473"/>
      <c r="I1323" s="474">
        <v>57519.56</v>
      </c>
      <c r="J1323" s="474">
        <v>57519.56</v>
      </c>
      <c r="K1323" s="474">
        <v>59909.82</v>
      </c>
      <c r="L1323" s="384">
        <v>1</v>
      </c>
    </row>
    <row r="1324" spans="1:12" s="382" customFormat="1" ht="15" x14ac:dyDescent="0.25">
      <c r="A1324" s="383" t="s">
        <v>226</v>
      </c>
      <c r="B1324" s="471" t="s">
        <v>189</v>
      </c>
      <c r="C1324" s="472">
        <v>0</v>
      </c>
      <c r="D1324" s="472"/>
      <c r="E1324" s="472" t="s">
        <v>307</v>
      </c>
      <c r="F1324" s="472">
        <v>10.09</v>
      </c>
      <c r="G1324" s="472"/>
      <c r="H1324" s="473"/>
      <c r="I1324" s="474">
        <v>209906.07</v>
      </c>
      <c r="J1324" s="474">
        <v>209906.07</v>
      </c>
      <c r="K1324" s="474">
        <v>220437</v>
      </c>
      <c r="L1324" s="384">
        <v>1</v>
      </c>
    </row>
    <row r="1325" spans="1:12" s="382" customFormat="1" ht="15" x14ac:dyDescent="0.25">
      <c r="A1325" s="383" t="s">
        <v>226</v>
      </c>
      <c r="B1325" s="471" t="s">
        <v>189</v>
      </c>
      <c r="C1325" s="472">
        <v>0</v>
      </c>
      <c r="D1325" s="472"/>
      <c r="E1325" s="472" t="s">
        <v>761</v>
      </c>
      <c r="F1325" s="472">
        <v>7.09</v>
      </c>
      <c r="G1325" s="472"/>
      <c r="H1325" s="473"/>
      <c r="I1325" s="474">
        <v>136150</v>
      </c>
      <c r="J1325" s="474">
        <v>136150</v>
      </c>
      <c r="K1325" s="474">
        <v>136873.98000000001</v>
      </c>
      <c r="L1325" s="384">
        <v>2</v>
      </c>
    </row>
    <row r="1326" spans="1:12" s="382" customFormat="1" ht="15" x14ac:dyDescent="0.25">
      <c r="A1326" s="383" t="s">
        <v>226</v>
      </c>
      <c r="B1326" s="471" t="s">
        <v>189</v>
      </c>
      <c r="C1326" s="472">
        <v>0</v>
      </c>
      <c r="D1326" s="472"/>
      <c r="E1326" s="472" t="s">
        <v>761</v>
      </c>
      <c r="F1326" s="472">
        <v>8</v>
      </c>
      <c r="G1326" s="472"/>
      <c r="H1326" s="473"/>
      <c r="I1326" s="474">
        <v>143971.12</v>
      </c>
      <c r="J1326" s="474">
        <v>143971.12</v>
      </c>
      <c r="K1326" s="474">
        <v>144834.94</v>
      </c>
      <c r="L1326" s="384">
        <v>2</v>
      </c>
    </row>
    <row r="1327" spans="1:12" s="382" customFormat="1" ht="15" x14ac:dyDescent="0.25">
      <c r="A1327" s="383" t="s">
        <v>226</v>
      </c>
      <c r="B1327" s="471" t="s">
        <v>189</v>
      </c>
      <c r="C1327" s="472">
        <v>0</v>
      </c>
      <c r="D1327" s="472"/>
      <c r="E1327" s="472" t="s">
        <v>761</v>
      </c>
      <c r="F1327" s="472">
        <v>8.5</v>
      </c>
      <c r="G1327" s="472"/>
      <c r="H1327" s="473"/>
      <c r="I1327" s="474">
        <v>29265</v>
      </c>
      <c r="J1327" s="474">
        <v>29265</v>
      </c>
      <c r="K1327" s="474">
        <v>29451.56</v>
      </c>
      <c r="L1327" s="384">
        <v>1</v>
      </c>
    </row>
    <row r="1328" spans="1:12" s="382" customFormat="1" ht="15" x14ac:dyDescent="0.25">
      <c r="A1328" s="383" t="s">
        <v>226</v>
      </c>
      <c r="B1328" s="471" t="s">
        <v>189</v>
      </c>
      <c r="C1328" s="472">
        <v>0</v>
      </c>
      <c r="D1328" s="472"/>
      <c r="E1328" s="472" t="s">
        <v>761</v>
      </c>
      <c r="F1328" s="472">
        <v>10</v>
      </c>
      <c r="G1328" s="472"/>
      <c r="H1328" s="473"/>
      <c r="I1328" s="474">
        <v>37263.43</v>
      </c>
      <c r="J1328" s="474">
        <v>37263.43</v>
      </c>
      <c r="K1328" s="474">
        <v>37542.910000000003</v>
      </c>
      <c r="L1328" s="384">
        <v>1</v>
      </c>
    </row>
    <row r="1329" spans="1:14" s="382" customFormat="1" ht="15" x14ac:dyDescent="0.25">
      <c r="A1329" s="383" t="s">
        <v>226</v>
      </c>
      <c r="B1329" s="471" t="s">
        <v>189</v>
      </c>
      <c r="C1329" s="472">
        <v>0</v>
      </c>
      <c r="D1329" s="472"/>
      <c r="E1329" s="472" t="s">
        <v>761</v>
      </c>
      <c r="F1329" s="472">
        <v>10.34</v>
      </c>
      <c r="G1329" s="472"/>
      <c r="H1329" s="473"/>
      <c r="I1329" s="474">
        <v>421971.3</v>
      </c>
      <c r="J1329" s="474">
        <v>421971.3</v>
      </c>
      <c r="K1329" s="474">
        <v>425243.69</v>
      </c>
      <c r="L1329" s="384">
        <v>1</v>
      </c>
    </row>
    <row r="1330" spans="1:14" s="382" customFormat="1" ht="15" x14ac:dyDescent="0.25">
      <c r="A1330" s="383" t="s">
        <v>226</v>
      </c>
      <c r="B1330" s="471" t="s">
        <v>189</v>
      </c>
      <c r="C1330" s="472">
        <v>0</v>
      </c>
      <c r="D1330" s="472"/>
      <c r="E1330" s="472" t="s">
        <v>761</v>
      </c>
      <c r="F1330" s="472">
        <v>11</v>
      </c>
      <c r="G1330" s="472"/>
      <c r="H1330" s="473"/>
      <c r="I1330" s="474">
        <v>521194.56</v>
      </c>
      <c r="J1330" s="474">
        <v>521194.56</v>
      </c>
      <c r="K1330" s="474">
        <v>525494.42000000004</v>
      </c>
      <c r="L1330" s="384">
        <v>2</v>
      </c>
    </row>
    <row r="1331" spans="1:14" s="382" customFormat="1" ht="15" x14ac:dyDescent="0.25">
      <c r="A1331" s="383" t="s">
        <v>226</v>
      </c>
      <c r="B1331" s="471" t="s">
        <v>189</v>
      </c>
      <c r="C1331" s="472">
        <v>0</v>
      </c>
      <c r="D1331" s="472"/>
      <c r="E1331" s="472" t="s">
        <v>208</v>
      </c>
      <c r="F1331" s="472">
        <v>10.5</v>
      </c>
      <c r="G1331" s="472"/>
      <c r="H1331" s="473"/>
      <c r="I1331" s="474">
        <v>55000</v>
      </c>
      <c r="J1331" s="474">
        <v>55000</v>
      </c>
      <c r="K1331" s="474">
        <v>55481.25</v>
      </c>
      <c r="L1331" s="384">
        <v>1</v>
      </c>
    </row>
    <row r="1332" spans="1:14" s="382" customFormat="1" ht="15" x14ac:dyDescent="0.25">
      <c r="A1332" s="383" t="s">
        <v>226</v>
      </c>
      <c r="B1332" s="471" t="s">
        <v>189</v>
      </c>
      <c r="C1332" s="472">
        <v>0</v>
      </c>
      <c r="D1332" s="472"/>
      <c r="E1332" s="472" t="s">
        <v>208</v>
      </c>
      <c r="F1332" s="472">
        <v>10.59</v>
      </c>
      <c r="G1332" s="472"/>
      <c r="H1332" s="473"/>
      <c r="I1332" s="474">
        <v>48379</v>
      </c>
      <c r="J1332" s="474">
        <v>48379</v>
      </c>
      <c r="K1332" s="474">
        <v>48805.94</v>
      </c>
      <c r="L1332" s="384">
        <v>1</v>
      </c>
    </row>
    <row r="1333" spans="1:14" s="382" customFormat="1" ht="15" x14ac:dyDescent="0.25">
      <c r="A1333" s="383" t="s">
        <v>226</v>
      </c>
      <c r="B1333" s="471" t="s">
        <v>189</v>
      </c>
      <c r="C1333" s="472">
        <v>0</v>
      </c>
      <c r="D1333" s="472"/>
      <c r="E1333" s="472" t="s">
        <v>208</v>
      </c>
      <c r="F1333" s="472">
        <v>10.79</v>
      </c>
      <c r="G1333" s="472"/>
      <c r="H1333" s="473"/>
      <c r="I1333" s="474">
        <v>302388.42</v>
      </c>
      <c r="J1333" s="474">
        <v>302388.42</v>
      </c>
      <c r="K1333" s="474">
        <v>305107.40000000002</v>
      </c>
      <c r="L1333" s="384">
        <v>1</v>
      </c>
    </row>
    <row r="1334" spans="1:14" s="382" customFormat="1" ht="15" x14ac:dyDescent="0.25">
      <c r="A1334" s="383" t="s">
        <v>226</v>
      </c>
      <c r="B1334" s="471" t="s">
        <v>189</v>
      </c>
      <c r="C1334" s="472">
        <v>0</v>
      </c>
      <c r="D1334" s="472"/>
      <c r="E1334" s="472" t="s">
        <v>325</v>
      </c>
      <c r="F1334" s="472">
        <v>7.09</v>
      </c>
      <c r="G1334" s="472"/>
      <c r="H1334" s="473"/>
      <c r="I1334" s="474">
        <v>119700</v>
      </c>
      <c r="J1334" s="474">
        <v>119700</v>
      </c>
      <c r="K1334" s="474">
        <v>120454.38</v>
      </c>
      <c r="L1334" s="384">
        <v>1</v>
      </c>
    </row>
    <row r="1335" spans="1:14" s="382" customFormat="1" ht="15" x14ac:dyDescent="0.25">
      <c r="A1335" s="383" t="s">
        <v>226</v>
      </c>
      <c r="B1335" s="471" t="s">
        <v>189</v>
      </c>
      <c r="C1335" s="472">
        <v>0</v>
      </c>
      <c r="D1335" s="472"/>
      <c r="E1335" s="472" t="s">
        <v>325</v>
      </c>
      <c r="F1335" s="472">
        <v>10.5</v>
      </c>
      <c r="G1335" s="472"/>
      <c r="H1335" s="473"/>
      <c r="I1335" s="474">
        <v>24400</v>
      </c>
      <c r="J1335" s="474">
        <v>24400</v>
      </c>
      <c r="K1335" s="474">
        <v>24627.73</v>
      </c>
      <c r="L1335" s="384">
        <v>1</v>
      </c>
    </row>
    <row r="1336" spans="1:14" s="382" customFormat="1" ht="15.6" x14ac:dyDescent="0.3">
      <c r="A1336" s="385" t="s">
        <v>195</v>
      </c>
      <c r="B1336" s="477" t="s">
        <v>195</v>
      </c>
      <c r="C1336" s="479" t="s">
        <v>195</v>
      </c>
      <c r="D1336" s="479" t="s">
        <v>195</v>
      </c>
      <c r="E1336" s="480" t="s">
        <v>195</v>
      </c>
      <c r="F1336" s="479" t="s">
        <v>195</v>
      </c>
      <c r="G1336" s="479" t="s">
        <v>195</v>
      </c>
      <c r="H1336" s="477" t="s">
        <v>195</v>
      </c>
      <c r="I1336" s="478">
        <f>SUM(I1306:I1335)</f>
        <v>2757135.93</v>
      </c>
      <c r="J1336" s="478">
        <f>SUM(J1306:J1335)</f>
        <v>2757136.61</v>
      </c>
      <c r="K1336" s="478">
        <f>SUM(K1306:K1335)</f>
        <v>2810407.5199999996</v>
      </c>
      <c r="L1336" s="386">
        <f>SUM(L1306:L1335)</f>
        <v>34</v>
      </c>
    </row>
    <row r="1337" spans="1:14" s="289" customFormat="1" ht="16.95" customHeight="1" x14ac:dyDescent="0.45">
      <c r="A1337" s="388" t="s">
        <v>195</v>
      </c>
      <c r="B1337" s="389" t="s">
        <v>195</v>
      </c>
      <c r="C1337" s="390" t="s">
        <v>195</v>
      </c>
      <c r="D1337" s="390" t="s">
        <v>195</v>
      </c>
      <c r="E1337" s="391" t="s">
        <v>195</v>
      </c>
      <c r="F1337" s="390" t="s">
        <v>195</v>
      </c>
      <c r="G1337" s="390" t="s">
        <v>195</v>
      </c>
      <c r="H1337" s="389" t="s">
        <v>195</v>
      </c>
      <c r="I1337" s="392"/>
      <c r="J1337" s="392"/>
      <c r="K1337" s="392"/>
      <c r="L1337" s="393"/>
    </row>
    <row r="1338" spans="1:14" ht="20.399999999999999" x14ac:dyDescent="0.3">
      <c r="A1338" s="249" t="s">
        <v>134</v>
      </c>
      <c r="B1338" s="250" t="s">
        <v>182</v>
      </c>
      <c r="C1338" s="251" t="s">
        <v>182</v>
      </c>
      <c r="D1338" s="251" t="s">
        <v>182</v>
      </c>
      <c r="E1338" s="250" t="s">
        <v>182</v>
      </c>
      <c r="F1338" s="251" t="s">
        <v>182</v>
      </c>
      <c r="G1338" s="251" t="s">
        <v>182</v>
      </c>
      <c r="H1338" s="251" t="s">
        <v>182</v>
      </c>
      <c r="I1338" s="253">
        <f>I64+I69+I82+I86+I167+I170+I174+I205+I269+I379+I390+I405+I445+I490+I501+I514+I517+I540+I604+I614+I619+I729+I732+I1129+I1279+I1287+I1292+I1304+I1336</f>
        <v>573380197.2299999</v>
      </c>
      <c r="J1338" s="253">
        <f>J64+J69+J82+J86+J167+J170+J174+J205+J269+J379+J390+J405+J445+J490+J501+J514+J517+J540+J604+J614+J619+J729+J732+J1129+J1279+J1287+J1292+J1304+J1336</f>
        <v>570499588.86000001</v>
      </c>
      <c r="K1338" s="253">
        <f>K64+K69+K82+K86+K167+K170+K174+K205+K269+K379+K390+K405+K445+K490+K501+K514+K517+K540+K604+K614+K619+K729+K732+K1129+K1279+K1287+K1292+K1304+K1336</f>
        <v>562791830.79999983</v>
      </c>
      <c r="L1338" s="400">
        <f>L64+L69+L82+L86+L167+L170+L174+L205+L269+L379+L390+L405+L445+L490+L501+L514+L517+L540+L604+L614+L619+L729+L732+L1129+L1279+L1287+L1292+L1304+L1336</f>
        <v>1889</v>
      </c>
      <c r="M1338" s="242" t="s">
        <v>182</v>
      </c>
      <c r="N1338" s="61"/>
    </row>
    <row r="1339" spans="1:14" s="289" customFormat="1" ht="20.399999999999999" x14ac:dyDescent="0.3">
      <c r="A1339" s="286" t="s">
        <v>182</v>
      </c>
      <c r="B1339" s="287" t="s">
        <v>182</v>
      </c>
      <c r="C1339" s="287" t="s">
        <v>182</v>
      </c>
      <c r="D1339" s="287" t="s">
        <v>182</v>
      </c>
      <c r="E1339" s="288" t="s">
        <v>182</v>
      </c>
      <c r="F1339" s="287" t="s">
        <v>182</v>
      </c>
      <c r="G1339" s="287" t="s">
        <v>182</v>
      </c>
      <c r="H1339" s="307" t="s">
        <v>182</v>
      </c>
      <c r="I1339" s="290"/>
      <c r="J1339" s="290" t="s">
        <v>182</v>
      </c>
      <c r="K1339" s="290" t="s">
        <v>182</v>
      </c>
      <c r="L1339" s="311" t="s">
        <v>182</v>
      </c>
      <c r="M1339" s="289" t="s">
        <v>182</v>
      </c>
      <c r="N1339" s="289" t="s">
        <v>182</v>
      </c>
    </row>
    <row r="1340" spans="1:14" ht="24.6" x14ac:dyDescent="0.3">
      <c r="A1340" s="279" t="s">
        <v>13</v>
      </c>
      <c r="B1340" s="280" t="s">
        <v>182</v>
      </c>
      <c r="C1340" s="281" t="s">
        <v>182</v>
      </c>
      <c r="D1340" s="281" t="s">
        <v>182</v>
      </c>
      <c r="E1340" s="280" t="s">
        <v>182</v>
      </c>
      <c r="F1340" s="281" t="s">
        <v>182</v>
      </c>
      <c r="G1340" s="281" t="s">
        <v>182</v>
      </c>
      <c r="H1340" s="398" t="s">
        <v>182</v>
      </c>
      <c r="I1340" s="387"/>
      <c r="J1340" s="387">
        <f>J1338+J50</f>
        <v>571532188.86000001</v>
      </c>
      <c r="K1340" s="387">
        <f>K1338+K50</f>
        <v>563818306.4599998</v>
      </c>
      <c r="L1340" s="284">
        <f>L1338+L50</f>
        <v>2033</v>
      </c>
      <c r="M1340" s="242" t="s">
        <v>182</v>
      </c>
      <c r="N1340" s="242" t="s">
        <v>182</v>
      </c>
    </row>
  </sheetData>
  <mergeCells count="3">
    <mergeCell ref="A1:F1"/>
    <mergeCell ref="A3:L3"/>
    <mergeCell ref="A52:L52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L45"/>
  <sheetViews>
    <sheetView showGridLines="0" zoomScale="60" zoomScaleNormal="60" workbookViewId="0">
      <selection activeCell="B2" sqref="B2:C2"/>
    </sheetView>
  </sheetViews>
  <sheetFormatPr baseColWidth="10" defaultColWidth="12.88671875" defaultRowHeight="13.2" x14ac:dyDescent="0.25"/>
  <cols>
    <col min="1" max="1" width="1.109375" style="212" customWidth="1"/>
    <col min="2" max="2" width="63" style="209" customWidth="1"/>
    <col min="3" max="3" width="42.5546875" style="210" customWidth="1"/>
    <col min="4" max="4" width="17.33203125" style="211" customWidth="1"/>
    <col min="5" max="5" width="4.88671875" style="211" customWidth="1"/>
    <col min="6" max="6" width="30.6640625" style="210" customWidth="1"/>
    <col min="7" max="7" width="13.109375" style="211" customWidth="1"/>
    <col min="8" max="16384" width="12.88671875" style="212"/>
  </cols>
  <sheetData>
    <row r="1" spans="2:12" ht="4.5" customHeight="1" x14ac:dyDescent="0.25"/>
    <row r="2" spans="2:12" ht="112.5" customHeight="1" x14ac:dyDescent="0.25">
      <c r="B2" s="463" t="s">
        <v>1022</v>
      </c>
      <c r="C2" s="463"/>
      <c r="D2" s="213"/>
      <c r="E2" s="214"/>
      <c r="F2" s="215"/>
      <c r="G2" s="214"/>
    </row>
    <row r="3" spans="2:12" ht="19.8" x14ac:dyDescent="0.25">
      <c r="B3" s="216"/>
      <c r="C3" s="215"/>
      <c r="D3" s="214"/>
      <c r="E3" s="214"/>
      <c r="F3" s="215"/>
      <c r="G3" s="214"/>
    </row>
    <row r="4" spans="2:12" ht="25.5" customHeight="1" x14ac:dyDescent="0.25">
      <c r="B4" s="217" t="s">
        <v>40</v>
      </c>
      <c r="C4" s="218" t="s">
        <v>117</v>
      </c>
      <c r="D4" s="219" t="s">
        <v>76</v>
      </c>
      <c r="E4" s="219"/>
      <c r="F4" s="218" t="s">
        <v>118</v>
      </c>
      <c r="G4" s="219" t="s">
        <v>76</v>
      </c>
    </row>
    <row r="5" spans="2:12" ht="19.5" customHeight="1" x14ac:dyDescent="0.45">
      <c r="B5" s="220" t="s">
        <v>119</v>
      </c>
      <c r="C5" s="221"/>
      <c r="D5" s="222"/>
      <c r="E5" s="222"/>
      <c r="F5" s="221"/>
      <c r="G5" s="410"/>
    </row>
    <row r="6" spans="2:12" ht="22.5" customHeight="1" x14ac:dyDescent="0.25">
      <c r="B6" s="223" t="s">
        <v>186</v>
      </c>
      <c r="C6" s="224">
        <v>944636</v>
      </c>
      <c r="D6" s="374">
        <f>(C6/$C$43)*100</f>
        <v>0.1652813294530632</v>
      </c>
      <c r="E6" s="375"/>
      <c r="F6" s="224">
        <v>937825.63999999978</v>
      </c>
      <c r="G6" s="411">
        <f>(F6/$F$43)*100</f>
        <v>0.16633472685345202</v>
      </c>
    </row>
    <row r="7" spans="2:12" ht="22.5" customHeight="1" x14ac:dyDescent="0.25">
      <c r="B7" s="223" t="s">
        <v>1026</v>
      </c>
      <c r="C7" s="224">
        <v>2000</v>
      </c>
      <c r="D7" s="374">
        <f>(C7/$C$43)*100</f>
        <v>3.4993654582942681E-4</v>
      </c>
      <c r="E7" s="375"/>
      <c r="F7" s="224">
        <v>1960</v>
      </c>
      <c r="G7" s="411">
        <f>(F7/$F$43)*100</f>
        <v>3.4762971999013171E-4</v>
      </c>
    </row>
    <row r="8" spans="2:12" ht="22.5" customHeight="1" x14ac:dyDescent="0.25">
      <c r="B8" s="223" t="s">
        <v>187</v>
      </c>
      <c r="C8" s="224">
        <v>85964</v>
      </c>
      <c r="D8" s="374">
        <f>(C8/$C$43)*100</f>
        <v>1.5040972612840424E-2</v>
      </c>
      <c r="E8" s="375"/>
      <c r="F8" s="224">
        <v>86690.01999999999</v>
      </c>
      <c r="G8" s="411">
        <f>(F8/$F$43)*100</f>
        <v>1.5375524172723934E-2</v>
      </c>
      <c r="I8" s="481"/>
      <c r="J8" s="481"/>
      <c r="K8" s="481"/>
      <c r="L8" s="482"/>
    </row>
    <row r="9" spans="2:12" ht="18.75" customHeight="1" x14ac:dyDescent="0.25">
      <c r="B9" s="226"/>
      <c r="C9" s="227">
        <f>SUM(C6:C8)</f>
        <v>1032600</v>
      </c>
      <c r="D9" s="374"/>
      <c r="E9" s="376"/>
      <c r="F9" s="227">
        <f>SUM(F6:F8)</f>
        <v>1026475.6599999998</v>
      </c>
      <c r="G9" s="412"/>
    </row>
    <row r="10" spans="2:12" ht="7.5" customHeight="1" x14ac:dyDescent="0.25">
      <c r="B10" s="228"/>
      <c r="C10" s="229"/>
      <c r="D10" s="377"/>
      <c r="E10" s="378"/>
      <c r="F10" s="379"/>
      <c r="G10" s="413"/>
    </row>
    <row r="11" spans="2:12" ht="15.75" customHeight="1" x14ac:dyDescent="0.45">
      <c r="B11" s="220" t="s">
        <v>120</v>
      </c>
      <c r="C11" s="229"/>
      <c r="D11" s="377"/>
      <c r="E11" s="378"/>
      <c r="F11" s="379"/>
      <c r="G11" s="413"/>
    </row>
    <row r="12" spans="2:12" ht="22.5" customHeight="1" x14ac:dyDescent="0.25">
      <c r="B12" s="223" t="s">
        <v>122</v>
      </c>
      <c r="C12" s="224">
        <v>2078895.11</v>
      </c>
      <c r="D12" s="374">
        <f>(C12/$C$43)*100</f>
        <v>0.36374068696754314</v>
      </c>
      <c r="E12" s="375"/>
      <c r="F12" s="224">
        <v>2009147.76</v>
      </c>
      <c r="G12" s="411">
        <f>(F12/$F$43)*100</f>
        <v>0.35634667001408182</v>
      </c>
    </row>
    <row r="13" spans="2:12" ht="22.5" customHeight="1" x14ac:dyDescent="0.25">
      <c r="B13" s="223" t="s">
        <v>535</v>
      </c>
      <c r="C13" s="224">
        <v>221834.7</v>
      </c>
      <c r="D13" s="374">
        <f>(C13/$C$43)*100</f>
        <v>3.8814034331553574E-2</v>
      </c>
      <c r="E13" s="375"/>
      <c r="F13" s="224">
        <v>222509.47</v>
      </c>
      <c r="G13" s="411">
        <f>(F13/$F$43)*100</f>
        <v>3.9464747322067659E-2</v>
      </c>
    </row>
    <row r="14" spans="2:12" ht="22.5" customHeight="1" x14ac:dyDescent="0.25">
      <c r="B14" s="223" t="s">
        <v>113</v>
      </c>
      <c r="C14" s="224">
        <v>633040</v>
      </c>
      <c r="D14" s="374">
        <f>(C14/$C$43)*100</f>
        <v>0.11076191548593016</v>
      </c>
      <c r="E14" s="375"/>
      <c r="F14" s="224">
        <v>602505.14</v>
      </c>
      <c r="G14" s="411">
        <f>(F14/$F$43)*100</f>
        <v>0.10686157811776283</v>
      </c>
    </row>
    <row r="15" spans="2:12" ht="22.5" customHeight="1" x14ac:dyDescent="0.25">
      <c r="B15" s="223" t="s">
        <v>317</v>
      </c>
      <c r="C15" s="224">
        <v>263231.64</v>
      </c>
      <c r="D15" s="374">
        <f>(C15/$C$43)*100</f>
        <v>4.6057185427307593E-2</v>
      </c>
      <c r="E15" s="375"/>
      <c r="F15" s="224">
        <v>255852.4</v>
      </c>
      <c r="G15" s="411">
        <f>(F15/$F$43)*100</f>
        <v>4.5378519474899577E-2</v>
      </c>
    </row>
    <row r="16" spans="2:12" ht="22.5" customHeight="1" x14ac:dyDescent="0.25">
      <c r="B16" s="223" t="s">
        <v>114</v>
      </c>
      <c r="C16" s="224">
        <v>7532560.8799999999</v>
      </c>
      <c r="D16" s="374">
        <f t="shared" ref="D16:D19" si="0">(C16/$C$43)*100</f>
        <v>1.3179591677985336</v>
      </c>
      <c r="E16" s="375"/>
      <c r="F16" s="224">
        <v>7014732.9900000002</v>
      </c>
      <c r="G16" s="411">
        <f t="shared" ref="G16:G19" si="1">(F16/$F$43)*100</f>
        <v>1.2441477883261425</v>
      </c>
    </row>
    <row r="17" spans="2:7" ht="22.5" customHeight="1" x14ac:dyDescent="0.25">
      <c r="B17" s="223" t="s">
        <v>319</v>
      </c>
      <c r="C17" s="224">
        <v>1300</v>
      </c>
      <c r="D17" s="374">
        <f t="shared" si="0"/>
        <v>2.274587547891274E-4</v>
      </c>
      <c r="E17" s="375"/>
      <c r="F17" s="224">
        <v>1281.6400000000001</v>
      </c>
      <c r="G17" s="411">
        <f t="shared" si="1"/>
        <v>2.2731436445313903E-4</v>
      </c>
    </row>
    <row r="18" spans="2:7" ht="22.5" customHeight="1" x14ac:dyDescent="0.25">
      <c r="B18" s="223" t="s">
        <v>369</v>
      </c>
      <c r="C18" s="224">
        <v>106200</v>
      </c>
      <c r="D18" s="374">
        <f t="shared" si="0"/>
        <v>1.858163058354256E-2</v>
      </c>
      <c r="E18" s="375"/>
      <c r="F18" s="224">
        <v>104509.62</v>
      </c>
      <c r="G18" s="411">
        <f t="shared" si="1"/>
        <v>1.853604588616075E-2</v>
      </c>
    </row>
    <row r="19" spans="2:7" ht="22.5" customHeight="1" x14ac:dyDescent="0.25">
      <c r="B19" s="223" t="s">
        <v>256</v>
      </c>
      <c r="C19" s="224">
        <v>35329716.07</v>
      </c>
      <c r="D19" s="374">
        <f t="shared" si="0"/>
        <v>6.1815794033350953</v>
      </c>
      <c r="E19" s="375"/>
      <c r="F19" s="224">
        <v>35208826.990000002</v>
      </c>
      <c r="G19" s="411">
        <f t="shared" si="1"/>
        <v>6.2447115651605571</v>
      </c>
    </row>
    <row r="20" spans="2:7" ht="22.5" customHeight="1" x14ac:dyDescent="0.25">
      <c r="B20" s="223" t="s">
        <v>282</v>
      </c>
      <c r="C20" s="224">
        <v>4413172.5</v>
      </c>
      <c r="D20" s="374">
        <f>(C20/$C$43)*100</f>
        <v>0.772165170399708</v>
      </c>
      <c r="E20" s="375"/>
      <c r="F20" s="224">
        <v>4098955.13</v>
      </c>
      <c r="G20" s="411">
        <f>(F20/$F$43)*100</f>
        <v>0.72699929800714991</v>
      </c>
    </row>
    <row r="21" spans="2:7" ht="22.5" customHeight="1" x14ac:dyDescent="0.25">
      <c r="B21" s="223" t="s">
        <v>647</v>
      </c>
      <c r="C21" s="224">
        <v>6502438.75</v>
      </c>
      <c r="D21" s="374">
        <f>(C21/$C$43)*100</f>
        <v>1.1377204778212078</v>
      </c>
      <c r="E21" s="375"/>
      <c r="F21" s="224">
        <v>5831154.1900000004</v>
      </c>
      <c r="G21" s="411">
        <f>(F21/$F$43)*100</f>
        <v>1.0342257644331549</v>
      </c>
    </row>
    <row r="22" spans="2:7" ht="22.5" customHeight="1" x14ac:dyDescent="0.25">
      <c r="B22" s="223" t="s">
        <v>714</v>
      </c>
      <c r="C22" s="224">
        <v>3021746.37</v>
      </c>
      <c r="D22" s="374">
        <f>(C22/$C$43)*100</f>
        <v>0.5287097435452045</v>
      </c>
      <c r="E22" s="375"/>
      <c r="F22" s="224">
        <v>3016216</v>
      </c>
      <c r="G22" s="411">
        <f>(F22/$F$43)*100</f>
        <v>0.53496240995395661</v>
      </c>
    </row>
    <row r="23" spans="2:7" ht="22.5" customHeight="1" x14ac:dyDescent="0.25">
      <c r="B23" s="223" t="s">
        <v>123</v>
      </c>
      <c r="C23" s="224">
        <v>8996845.3699999992</v>
      </c>
      <c r="D23" s="374">
        <f>(C23/$C$43)*100</f>
        <v>1.5741624960696354</v>
      </c>
      <c r="E23" s="375"/>
      <c r="F23" s="224">
        <v>8954896.8000000007</v>
      </c>
      <c r="G23" s="411">
        <f>(F23/$F$43)*100</f>
        <v>1.5882593199614932</v>
      </c>
    </row>
    <row r="24" spans="2:7" ht="22.5" customHeight="1" x14ac:dyDescent="0.25">
      <c r="B24" s="223" t="s">
        <v>124</v>
      </c>
      <c r="C24" s="224">
        <v>3555314.5</v>
      </c>
      <c r="D24" s="374">
        <f>(C24/$C$43)*100</f>
        <v>0.62206723773363781</v>
      </c>
      <c r="E24" s="375"/>
      <c r="F24" s="224">
        <v>3291900.33</v>
      </c>
      <c r="G24" s="411">
        <f>(F24/$F$43)*100</f>
        <v>0.58385836222108278</v>
      </c>
    </row>
    <row r="25" spans="2:7" ht="22.5" customHeight="1" x14ac:dyDescent="0.25">
      <c r="B25" s="223" t="s">
        <v>125</v>
      </c>
      <c r="C25" s="224">
        <v>69394343.340000004</v>
      </c>
      <c r="D25" s="374">
        <f>(C25/$C$43)*100</f>
        <v>12.141808404250444</v>
      </c>
      <c r="E25" s="375"/>
      <c r="F25" s="224">
        <v>69436433.299999997</v>
      </c>
      <c r="G25" s="411">
        <f>(F25/$F$43)*100</f>
        <v>12.315391767955335</v>
      </c>
    </row>
    <row r="26" spans="2:7" ht="22.5" customHeight="1" x14ac:dyDescent="0.25">
      <c r="B26" s="223" t="s">
        <v>126</v>
      </c>
      <c r="C26" s="224">
        <v>38560000</v>
      </c>
      <c r="D26" s="374">
        <f>(C26/$C$43)*100</f>
        <v>6.7467766035913481</v>
      </c>
      <c r="E26" s="375"/>
      <c r="F26" s="224">
        <v>38560000</v>
      </c>
      <c r="G26" s="411">
        <f>(F26/$F$43)*100</f>
        <v>6.8390826544997338</v>
      </c>
    </row>
    <row r="27" spans="2:7" ht="22.5" customHeight="1" x14ac:dyDescent="0.25">
      <c r="B27" s="223" t="s">
        <v>127</v>
      </c>
      <c r="C27" s="224">
        <v>42472000</v>
      </c>
      <c r="D27" s="374">
        <f>(C27/$C$43)*100</f>
        <v>7.4312524872337065</v>
      </c>
      <c r="E27" s="375"/>
      <c r="F27" s="224">
        <v>41190791.009999998</v>
      </c>
      <c r="G27" s="411">
        <f>(F27/$F$43)*100</f>
        <v>7.30568527805017</v>
      </c>
    </row>
    <row r="28" spans="2:7" ht="22.5" customHeight="1" x14ac:dyDescent="0.25">
      <c r="B28" s="223" t="s">
        <v>769</v>
      </c>
      <c r="C28" s="224">
        <v>26000</v>
      </c>
      <c r="D28" s="374">
        <f>(C28/$C$43)*100</f>
        <v>4.5491750957825476E-3</v>
      </c>
      <c r="E28" s="375"/>
      <c r="F28" s="224">
        <v>26000</v>
      </c>
      <c r="G28" s="411">
        <f>(F28/$F$43)*100</f>
        <v>4.6114146529303186E-3</v>
      </c>
    </row>
    <row r="29" spans="2:7" ht="22.5" customHeight="1" x14ac:dyDescent="0.25">
      <c r="B29" s="223" t="s">
        <v>128</v>
      </c>
      <c r="C29" s="224">
        <v>152495000</v>
      </c>
      <c r="D29" s="374">
        <f>(C29/$C$43)*100</f>
        <v>26.681786778129219</v>
      </c>
      <c r="E29" s="375"/>
      <c r="F29" s="224">
        <v>152495270.53999999</v>
      </c>
      <c r="G29" s="411">
        <f>(F29/$F$43)*100</f>
        <v>27.046881733489581</v>
      </c>
    </row>
    <row r="30" spans="2:7" ht="22.5" customHeight="1" x14ac:dyDescent="0.25">
      <c r="B30" s="223" t="s">
        <v>115</v>
      </c>
      <c r="C30" s="224">
        <v>21367007.940000001</v>
      </c>
      <c r="D30" s="374">
        <f>(C30/$C$43)*100</f>
        <v>3.738548476616768</v>
      </c>
      <c r="E30" s="375"/>
      <c r="F30" s="224">
        <v>21322824.25</v>
      </c>
      <c r="G30" s="411">
        <f>(F30/$F$43)*100</f>
        <v>3.7818609303195361</v>
      </c>
    </row>
    <row r="31" spans="2:7" ht="22.5" customHeight="1" x14ac:dyDescent="0.25">
      <c r="B31" s="223" t="s">
        <v>129</v>
      </c>
      <c r="C31" s="224">
        <v>1991814.09</v>
      </c>
      <c r="D31" s="374">
        <f>(C31/$C$43)*100</f>
        <v>0.34850427129449152</v>
      </c>
      <c r="E31" s="375"/>
      <c r="F31" s="224">
        <v>1987129.49</v>
      </c>
      <c r="G31" s="411">
        <f>(F31/$F$43)*100</f>
        <v>0.35244146336369042</v>
      </c>
    </row>
    <row r="32" spans="2:7" ht="22.5" customHeight="1" x14ac:dyDescent="0.25">
      <c r="B32" s="223" t="s">
        <v>258</v>
      </c>
      <c r="C32" s="224">
        <v>61500000</v>
      </c>
      <c r="D32" s="374">
        <f>(C32/$C$43)*100</f>
        <v>10.760548784254874</v>
      </c>
      <c r="E32" s="375"/>
      <c r="F32" s="224">
        <v>61175580.850000001</v>
      </c>
      <c r="G32" s="411">
        <f>(F32/$F$43)*100</f>
        <v>10.8502296128159</v>
      </c>
    </row>
    <row r="33" spans="1:7" ht="22.5" customHeight="1" x14ac:dyDescent="0.25">
      <c r="B33" s="223" t="s">
        <v>130</v>
      </c>
      <c r="C33" s="224">
        <v>33992577.710000001</v>
      </c>
      <c r="D33" s="374">
        <f>(C33/$C$43)*100</f>
        <v>5.9476226138378836</v>
      </c>
      <c r="E33" s="375"/>
      <c r="F33" s="224">
        <v>32876006.399999999</v>
      </c>
      <c r="G33" s="411">
        <f>(F33/$F$43)*100</f>
        <v>5.8309576016458049</v>
      </c>
    </row>
    <row r="34" spans="1:7" ht="22.5" customHeight="1" x14ac:dyDescent="0.25">
      <c r="B34" s="223" t="s">
        <v>843</v>
      </c>
      <c r="C34" s="224">
        <v>815000</v>
      </c>
      <c r="D34" s="374">
        <f>(C34/$C$43)*100</f>
        <v>0.1425991424254914</v>
      </c>
      <c r="E34" s="375"/>
      <c r="F34" s="224">
        <v>824390.84</v>
      </c>
      <c r="G34" s="411">
        <f>(F34/$F$43)*100</f>
        <v>0.1462156922814436</v>
      </c>
    </row>
    <row r="35" spans="1:7" ht="22.5" customHeight="1" x14ac:dyDescent="0.25">
      <c r="B35" s="223" t="s">
        <v>116</v>
      </c>
      <c r="C35" s="224">
        <v>31579602.550000001</v>
      </c>
      <c r="D35" s="374">
        <f>(C35/$C$43)*100</f>
        <v>5.5254285175065787</v>
      </c>
      <c r="E35" s="375"/>
      <c r="F35" s="224">
        <v>30359136.149999999</v>
      </c>
      <c r="G35" s="411">
        <f>(F35/$F$43)*100</f>
        <v>5.3845602035544822</v>
      </c>
    </row>
    <row r="36" spans="1:7" ht="22.5" customHeight="1" x14ac:dyDescent="0.25">
      <c r="B36" s="223" t="s">
        <v>131</v>
      </c>
      <c r="C36" s="224">
        <v>31754385.850000001</v>
      </c>
      <c r="D36" s="374">
        <f t="shared" ref="D36:D38" si="2">(C36/$C$43)*100</f>
        <v>5.5560100496419134</v>
      </c>
      <c r="E36" s="375"/>
      <c r="F36" s="224">
        <v>30004156.140000001</v>
      </c>
      <c r="G36" s="411">
        <f t="shared" ref="G36:G38" si="3">(F36/$F$43)*100</f>
        <v>5.3216002028001999</v>
      </c>
    </row>
    <row r="37" spans="1:7" ht="22.5" customHeight="1" x14ac:dyDescent="0.25">
      <c r="B37" s="223" t="s">
        <v>247</v>
      </c>
      <c r="C37" s="224">
        <v>285700</v>
      </c>
      <c r="D37" s="374">
        <f t="shared" si="2"/>
        <v>4.9988435571733617E-2</v>
      </c>
      <c r="E37" s="375"/>
      <c r="F37" s="224">
        <v>285394.03000000003</v>
      </c>
      <c r="G37" s="411">
        <f t="shared" si="3"/>
        <v>5.0618085069262894E-2</v>
      </c>
    </row>
    <row r="38" spans="1:7" ht="22.5" customHeight="1" x14ac:dyDescent="0.25">
      <c r="B38" s="223" t="s">
        <v>132</v>
      </c>
      <c r="C38" s="224">
        <v>6156525.1399999997</v>
      </c>
      <c r="D38" s="374">
        <f t="shared" si="2"/>
        <v>1.0771965709018141</v>
      </c>
      <c r="E38" s="375"/>
      <c r="F38" s="224">
        <v>6160416.6500000004</v>
      </c>
      <c r="G38" s="411">
        <f t="shared" si="3"/>
        <v>1.0926244464602271</v>
      </c>
    </row>
    <row r="39" spans="1:7" ht="22.5" customHeight="1" x14ac:dyDescent="0.25">
      <c r="B39" s="223" t="s">
        <v>133</v>
      </c>
      <c r="C39" s="224">
        <v>2696199.74</v>
      </c>
      <c r="D39" s="374">
        <f>(C39/$C$43)*100</f>
        <v>0.47174941194089931</v>
      </c>
      <c r="E39" s="375"/>
      <c r="F39" s="224">
        <v>2665405.17</v>
      </c>
      <c r="G39" s="411">
        <f>(F39/$F$43)*100</f>
        <v>0.47274186372823951</v>
      </c>
    </row>
    <row r="40" spans="1:7" ht="22.5" customHeight="1" x14ac:dyDescent="0.25">
      <c r="B40" s="223" t="s">
        <v>355</v>
      </c>
      <c r="C40" s="224">
        <v>2757136.61</v>
      </c>
      <c r="D40" s="374">
        <f>(C40/$C$43)*100</f>
        <v>0.48241143084162769</v>
      </c>
      <c r="E40" s="375"/>
      <c r="F40" s="224">
        <v>2810407.5199999996</v>
      </c>
      <c r="G40" s="411">
        <f>(F40/$F$43)*100</f>
        <v>0.49845978532436747</v>
      </c>
    </row>
    <row r="41" spans="1:7" ht="22.5" customHeight="1" x14ac:dyDescent="0.25">
      <c r="B41" s="223"/>
      <c r="C41" s="227">
        <f>SUM(C12:C40)</f>
        <v>570499588.86000001</v>
      </c>
      <c r="D41" s="362"/>
      <c r="E41" s="225"/>
      <c r="F41" s="227">
        <f>SUM(F12:F40)</f>
        <v>562791830.79999983</v>
      </c>
      <c r="G41" s="414"/>
    </row>
    <row r="42" spans="1:7" x14ac:dyDescent="0.25">
      <c r="C42" s="230"/>
      <c r="F42" s="230"/>
    </row>
    <row r="43" spans="1:7" ht="24.6" x14ac:dyDescent="0.25">
      <c r="B43" s="231" t="s">
        <v>121</v>
      </c>
      <c r="C43" s="232">
        <f>C41+C9</f>
        <v>571532188.86000001</v>
      </c>
      <c r="D43" s="233">
        <v>100</v>
      </c>
      <c r="E43" s="234"/>
      <c r="F43" s="232">
        <f>F41+F9</f>
        <v>563818306.4599998</v>
      </c>
      <c r="G43" s="233">
        <f>(F43/F43)*100</f>
        <v>100</v>
      </c>
    </row>
    <row r="45" spans="1:7" s="210" customFormat="1" x14ac:dyDescent="0.25">
      <c r="A45" s="212"/>
      <c r="B45" s="209"/>
      <c r="D45" s="211"/>
      <c r="E45" s="211"/>
      <c r="F45" s="235"/>
      <c r="G45" s="211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2025-09-03T17:46:08Z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