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charts/chart291.xml" ContentType="application/vnd.openxmlformats-officedocument.drawingml.chart+xml"/>
  <Override PartName="/xl/drawings/drawing295.xml" ContentType="application/vnd.openxmlformats-officedocument.drawingml.chartshapes+xml"/>
  <Override PartName="/xl/charts/chart292.xml" ContentType="application/vnd.openxmlformats-officedocument.drawingml.chart+xml"/>
  <Override PartName="/xl/drawings/drawing296.xml" ContentType="application/vnd.openxmlformats-officedocument.drawingml.chartshapes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charts/chart297.xml" ContentType="application/vnd.openxmlformats-officedocument.drawingml.chart+xml"/>
  <Override PartName="/xl/drawings/drawing301.xml" ContentType="application/vnd.openxmlformats-officedocument.drawingml.chartshapes+xml"/>
  <Override PartName="/xl/charts/chart298.xml" ContentType="application/vnd.openxmlformats-officedocument.drawingml.chart+xml"/>
  <Override PartName="/xl/drawings/drawing302.xml" ContentType="application/vnd.openxmlformats-officedocument.drawingml.chartshapes+xml"/>
  <Override PartName="/xl/charts/chart299.xml" ContentType="application/vnd.openxmlformats-officedocument.drawingml.chart+xml"/>
  <Override PartName="/xl/drawings/drawing303.xml" ContentType="application/vnd.openxmlformats-officedocument.drawingml.chartshapes+xml"/>
  <Override PartName="/xl/charts/chart300.xml" ContentType="application/vnd.openxmlformats-officedocument.drawingml.chart+xml"/>
  <Override PartName="/xl/drawings/drawing304.xml" ContentType="application/vnd.openxmlformats-officedocument.drawingml.chartshapes+xml"/>
  <Override PartName="/xl/charts/chart301.xml" ContentType="application/vnd.openxmlformats-officedocument.drawingml.chart+xml"/>
  <Override PartName="/xl/drawings/drawing305.xml" ContentType="application/vnd.openxmlformats-officedocument.drawingml.chartshapes+xml"/>
  <Override PartName="/xl/charts/chart302.xml" ContentType="application/vnd.openxmlformats-officedocument.drawingml.chart+xml"/>
  <Override PartName="/xl/drawings/drawing306.xml" ContentType="application/vnd.openxmlformats-officedocument.drawingml.chartshapes+xml"/>
  <Override PartName="/xl/charts/chart303.xml" ContentType="application/vnd.openxmlformats-officedocument.drawingml.chart+xml"/>
  <Override PartName="/xl/drawings/drawing307.xml" ContentType="application/vnd.openxmlformats-officedocument.drawingml.chartshapes+xml"/>
  <Override PartName="/xl/charts/chart304.xml" ContentType="application/vnd.openxmlformats-officedocument.drawingml.chart+xml"/>
  <Override PartName="/xl/drawings/drawing308.xml" ContentType="application/vnd.openxmlformats-officedocument.drawingml.chartshapes+xml"/>
  <Override PartName="/xl/charts/chart305.xml" ContentType="application/vnd.openxmlformats-officedocument.drawingml.chart+xml"/>
  <Override PartName="/xl/drawings/drawing309.xml" ContentType="application/vnd.openxmlformats-officedocument.drawingml.chartshapes+xml"/>
  <Override PartName="/xl/charts/chart306.xml" ContentType="application/vnd.openxmlformats-officedocument.drawingml.chart+xml"/>
  <Override PartName="/xl/drawings/drawing310.xml" ContentType="application/vnd.openxmlformats-officedocument.drawingml.chartshapes+xml"/>
  <Override PartName="/xl/charts/chart307.xml" ContentType="application/vnd.openxmlformats-officedocument.drawingml.chart+xml"/>
  <Override PartName="/xl/drawings/drawing311.xml" ContentType="application/vnd.openxmlformats-officedocument.drawingml.chartshapes+xml"/>
  <Override PartName="/xl/charts/chart308.xml" ContentType="application/vnd.openxmlformats-officedocument.drawingml.chart+xml"/>
  <Override PartName="/xl/drawings/drawing312.xml" ContentType="application/vnd.openxmlformats-officedocument.drawingml.chartshapes+xml"/>
  <Override PartName="/xl/charts/chart309.xml" ContentType="application/vnd.openxmlformats-officedocument.drawingml.chart+xml"/>
  <Override PartName="/xl/drawings/drawing313.xml" ContentType="application/vnd.openxmlformats-officedocument.drawingml.chartshapes+xml"/>
  <Override PartName="/xl/charts/chart310.xml" ContentType="application/vnd.openxmlformats-officedocument.drawingml.chart+xml"/>
  <Override PartName="/xl/drawings/drawing314.xml" ContentType="application/vnd.openxmlformats-officedocument.drawingml.chartshapes+xml"/>
  <Override PartName="/xl/charts/chart311.xml" ContentType="application/vnd.openxmlformats-officedocument.drawingml.chart+xml"/>
  <Override PartName="/xl/drawings/drawing315.xml" ContentType="application/vnd.openxmlformats-officedocument.drawingml.chartshapes+xml"/>
  <Override PartName="/xl/charts/chart312.xml" ContentType="application/vnd.openxmlformats-officedocument.drawingml.chart+xml"/>
  <Override PartName="/xl/drawings/drawing316.xml" ContentType="application/vnd.openxmlformats-officedocument.drawingml.chartshapes+xml"/>
  <Override PartName="/xl/charts/chart313.xml" ContentType="application/vnd.openxmlformats-officedocument.drawingml.chart+xml"/>
  <Override PartName="/xl/drawings/drawing317.xml" ContentType="application/vnd.openxmlformats-officedocument.drawingml.chartshapes+xml"/>
  <Override PartName="/xl/charts/chart314.xml" ContentType="application/vnd.openxmlformats-officedocument.drawingml.chart+xml"/>
  <Override PartName="/xl/drawings/drawing318.xml" ContentType="application/vnd.openxmlformats-officedocument.drawingml.chartshapes+xml"/>
  <Override PartName="/xl/charts/chart315.xml" ContentType="application/vnd.openxmlformats-officedocument.drawingml.chart+xml"/>
  <Override PartName="/xl/drawings/drawing319.xml" ContentType="application/vnd.openxmlformats-officedocument.drawingml.chartshapes+xml"/>
  <Override PartName="/xl/charts/chart316.xml" ContentType="application/vnd.openxmlformats-officedocument.drawingml.chart+xml"/>
  <Override PartName="/xl/drawings/drawing320.xml" ContentType="application/vnd.openxmlformats-officedocument.drawingml.chartshapes+xml"/>
  <Override PartName="/xl/charts/chart317.xml" ContentType="application/vnd.openxmlformats-officedocument.drawingml.chart+xml"/>
  <Override PartName="/xl/drawings/drawing321.xml" ContentType="application/vnd.openxmlformats-officedocument.drawingml.chartshapes+xml"/>
  <Override PartName="/xl/charts/chart318.xml" ContentType="application/vnd.openxmlformats-officedocument.drawingml.chart+xml"/>
  <Override PartName="/xl/drawings/drawing322.xml" ContentType="application/vnd.openxmlformats-officedocument.drawingml.chartshapes+xml"/>
  <Override PartName="/xl/charts/chart319.xml" ContentType="application/vnd.openxmlformats-officedocument.drawingml.chart+xml"/>
  <Override PartName="/xl/drawings/drawing323.xml" ContentType="application/vnd.openxmlformats-officedocument.drawingml.chartshapes+xml"/>
  <Override PartName="/xl/charts/chart320.xml" ContentType="application/vnd.openxmlformats-officedocument.drawingml.chart+xml"/>
  <Override PartName="/xl/drawings/drawing324.xml" ContentType="application/vnd.openxmlformats-officedocument.drawingml.chartshapes+xml"/>
  <Override PartName="/xl/charts/chart321.xml" ContentType="application/vnd.openxmlformats-officedocument.drawingml.chart+xml"/>
  <Override PartName="/xl/drawings/drawing325.xml" ContentType="application/vnd.openxmlformats-officedocument.drawingml.chartshapes+xml"/>
  <Override PartName="/xl/charts/chart322.xml" ContentType="application/vnd.openxmlformats-officedocument.drawingml.chart+xml"/>
  <Override PartName="/xl/drawings/drawing326.xml" ContentType="application/vnd.openxmlformats-officedocument.drawingml.chartshapes+xml"/>
  <Override PartName="/xl/charts/chart323.xml" ContentType="application/vnd.openxmlformats-officedocument.drawingml.chart+xml"/>
  <Override PartName="/xl/drawings/drawing327.xml" ContentType="application/vnd.openxmlformats-officedocument.drawingml.chartshapes+xml"/>
  <Override PartName="/xl/charts/chart324.xml" ContentType="application/vnd.openxmlformats-officedocument.drawingml.chart+xml"/>
  <Override PartName="/xl/drawings/drawing328.xml" ContentType="application/vnd.openxmlformats-officedocument.drawingml.chartshapes+xml"/>
  <Override PartName="/xl/charts/chart325.xml" ContentType="application/vnd.openxmlformats-officedocument.drawingml.chart+xml"/>
  <Override PartName="/xl/drawings/drawing329.xml" ContentType="application/vnd.openxmlformats-officedocument.drawingml.chartshapes+xml"/>
  <Override PartName="/xl/charts/chart326.xml" ContentType="application/vnd.openxmlformats-officedocument.drawingml.chart+xml"/>
  <Override PartName="/xl/drawings/drawing330.xml" ContentType="application/vnd.openxmlformats-officedocument.drawingml.chartshapes+xml"/>
  <Override PartName="/xl/charts/chart327.xml" ContentType="application/vnd.openxmlformats-officedocument.drawingml.chart+xml"/>
  <Override PartName="/xl/drawings/drawing331.xml" ContentType="application/vnd.openxmlformats-officedocument.drawingml.chartshapes+xml"/>
  <Override PartName="/xl/charts/chart328.xml" ContentType="application/vnd.openxmlformats-officedocument.drawingml.chart+xml"/>
  <Override PartName="/xl/drawings/drawing332.xml" ContentType="application/vnd.openxmlformats-officedocument.drawingml.chartshapes+xml"/>
  <Override PartName="/xl/charts/chart329.xml" ContentType="application/vnd.openxmlformats-officedocument.drawingml.chart+xml"/>
  <Override PartName="/xl/drawings/drawing333.xml" ContentType="application/vnd.openxmlformats-officedocument.drawingml.chartshapes+xml"/>
  <Override PartName="/xl/charts/chart330.xml" ContentType="application/vnd.openxmlformats-officedocument.drawingml.chart+xml"/>
  <Override PartName="/xl/drawings/drawing334.xml" ContentType="application/vnd.openxmlformats-officedocument.drawingml.chartshapes+xml"/>
  <Override PartName="/xl/charts/chart331.xml" ContentType="application/vnd.openxmlformats-officedocument.drawingml.chart+xml"/>
  <Override PartName="/xl/drawings/drawing335.xml" ContentType="application/vnd.openxmlformats-officedocument.drawingml.chartshapes+xml"/>
  <Override PartName="/xl/charts/chart332.xml" ContentType="application/vnd.openxmlformats-officedocument.drawingml.chart+xml"/>
  <Override PartName="/xl/drawings/drawing336.xml" ContentType="application/vnd.openxmlformats-officedocument.drawingml.chartshapes+xml"/>
  <Override PartName="/xl/charts/chart333.xml" ContentType="application/vnd.openxmlformats-officedocument.drawingml.chart+xml"/>
  <Override PartName="/xl/drawings/drawing337.xml" ContentType="application/vnd.openxmlformats-officedocument.drawingml.chartshapes+xml"/>
  <Override PartName="/xl/charts/chart334.xml" ContentType="application/vnd.openxmlformats-officedocument.drawingml.chart+xml"/>
  <Override PartName="/xl/drawings/drawing338.xml" ContentType="application/vnd.openxmlformats-officedocument.drawingml.chartshapes+xml"/>
  <Override PartName="/xl/charts/chart335.xml" ContentType="application/vnd.openxmlformats-officedocument.drawingml.chart+xml"/>
  <Override PartName="/xl/drawings/drawing339.xml" ContentType="application/vnd.openxmlformats-officedocument.drawingml.chartshapes+xml"/>
  <Override PartName="/xl/charts/chart336.xml" ContentType="application/vnd.openxmlformats-officedocument.drawingml.chart+xml"/>
  <Override PartName="/xl/drawings/drawing340.xml" ContentType="application/vnd.openxmlformats-officedocument.drawingml.chartshapes+xml"/>
  <Override PartName="/xl/charts/chart337.xml" ContentType="application/vnd.openxmlformats-officedocument.drawingml.chart+xml"/>
  <Override PartName="/xl/drawings/drawing341.xml" ContentType="application/vnd.openxmlformats-officedocument.drawingml.chartshapes+xml"/>
  <Override PartName="/xl/charts/chart338.xml" ContentType="application/vnd.openxmlformats-officedocument.drawingml.chart+xml"/>
  <Override PartName="/xl/drawings/drawing342.xml" ContentType="application/vnd.openxmlformats-officedocument.drawingml.chartshapes+xml"/>
  <Override PartName="/xl/charts/chart339.xml" ContentType="application/vnd.openxmlformats-officedocument.drawingml.chart+xml"/>
  <Override PartName="/xl/drawings/drawing343.xml" ContentType="application/vnd.openxmlformats-officedocument.drawingml.chartshapes+xml"/>
  <Override PartName="/xl/charts/chart340.xml" ContentType="application/vnd.openxmlformats-officedocument.drawingml.chart+xml"/>
  <Override PartName="/xl/drawings/drawing344.xml" ContentType="application/vnd.openxmlformats-officedocument.drawingml.chartshapes+xml"/>
  <Override PartName="/xl/charts/chart341.xml" ContentType="application/vnd.openxmlformats-officedocument.drawingml.chart+xml"/>
  <Override PartName="/xl/drawings/drawing345.xml" ContentType="application/vnd.openxmlformats-officedocument.drawingml.chartshapes+xml"/>
  <Override PartName="/xl/charts/chart342.xml" ContentType="application/vnd.openxmlformats-officedocument.drawingml.chart+xml"/>
  <Override PartName="/xl/drawings/drawing346.xml" ContentType="application/vnd.openxmlformats-officedocument.drawingml.chartshapes+xml"/>
  <Override PartName="/xl/charts/chart343.xml" ContentType="application/vnd.openxmlformats-officedocument.drawingml.chart+xml"/>
  <Override PartName="/xl/drawings/drawing347.xml" ContentType="application/vnd.openxmlformats-officedocument.drawingml.chartshapes+xml"/>
  <Override PartName="/xl/charts/chart344.xml" ContentType="application/vnd.openxmlformats-officedocument.drawingml.chart+xml"/>
  <Override PartName="/xl/drawings/drawing348.xml" ContentType="application/vnd.openxmlformats-officedocument.drawingml.chartshapes+xml"/>
  <Override PartName="/xl/charts/chart345.xml" ContentType="application/vnd.openxmlformats-officedocument.drawingml.chart+xml"/>
  <Override PartName="/xl/drawings/drawing349.xml" ContentType="application/vnd.openxmlformats-officedocument.drawingml.chartshapes+xml"/>
  <Override PartName="/xl/charts/chart346.xml" ContentType="application/vnd.openxmlformats-officedocument.drawingml.chart+xml"/>
  <Override PartName="/xl/drawings/drawing350.xml" ContentType="application/vnd.openxmlformats-officedocument.drawingml.chartshapes+xml"/>
  <Override PartName="/xl/charts/chart347.xml" ContentType="application/vnd.openxmlformats-officedocument.drawingml.chart+xml"/>
  <Override PartName="/xl/drawings/drawing351.xml" ContentType="application/vnd.openxmlformats-officedocument.drawingml.chartshapes+xml"/>
  <Override PartName="/xl/charts/chart348.xml" ContentType="application/vnd.openxmlformats-officedocument.drawingml.chart+xml"/>
  <Override PartName="/xl/drawings/drawing352.xml" ContentType="application/vnd.openxmlformats-officedocument.drawingml.chartshapes+xml"/>
  <Override PartName="/xl/charts/chart349.xml" ContentType="application/vnd.openxmlformats-officedocument.drawingml.chart+xml"/>
  <Override PartName="/xl/drawings/drawing353.xml" ContentType="application/vnd.openxmlformats-officedocument.drawingml.chartshapes+xml"/>
  <Override PartName="/xl/charts/chart350.xml" ContentType="application/vnd.openxmlformats-officedocument.drawingml.chart+xml"/>
  <Override PartName="/xl/drawings/drawing354.xml" ContentType="application/vnd.openxmlformats-officedocument.drawingml.chartshapes+xml"/>
  <Override PartName="/xl/charts/chart351.xml" ContentType="application/vnd.openxmlformats-officedocument.drawingml.chart+xml"/>
  <Override PartName="/xl/drawings/drawing355.xml" ContentType="application/vnd.openxmlformats-officedocument.drawingml.chartshapes+xml"/>
  <Override PartName="/xl/charts/chart352.xml" ContentType="application/vnd.openxmlformats-officedocument.drawingml.chart+xml"/>
  <Override PartName="/xl/drawings/drawing356.xml" ContentType="application/vnd.openxmlformats-officedocument.drawingml.chartshapes+xml"/>
  <Override PartName="/xl/charts/chart353.xml" ContentType="application/vnd.openxmlformats-officedocument.drawingml.chart+xml"/>
  <Override PartName="/xl/drawings/drawing357.xml" ContentType="application/vnd.openxmlformats-officedocument.drawingml.chartshapes+xml"/>
  <Override PartName="/xl/charts/chart354.xml" ContentType="application/vnd.openxmlformats-officedocument.drawingml.chart+xml"/>
  <Override PartName="/xl/drawings/drawing358.xml" ContentType="application/vnd.openxmlformats-officedocument.drawingml.chartshapes+xml"/>
  <Override PartName="/xl/charts/chart355.xml" ContentType="application/vnd.openxmlformats-officedocument.drawingml.chart+xml"/>
  <Override PartName="/xl/drawings/drawing359.xml" ContentType="application/vnd.openxmlformats-officedocument.drawingml.chartshapes+xml"/>
  <Override PartName="/xl/charts/chart35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357.xml" ContentType="application/vnd.openxmlformats-officedocument.drawingml.chart+xml"/>
  <Override PartName="/xl/drawings/drawing362.xml" ContentType="application/vnd.openxmlformats-officedocument.drawingml.chartshapes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drawings/drawing363.xml" ContentType="application/vnd.openxmlformats-officedocument.drawingml.chartshapes+xml"/>
  <Override PartName="/xl/charts/chart360.xml" ContentType="application/vnd.openxmlformats-officedocument.drawingml.chart+xml"/>
  <Override PartName="/xl/drawings/drawing364.xml" ContentType="application/vnd.openxmlformats-officedocument.drawingml.chartshapes+xml"/>
  <Override PartName="/xl/charts/chart361.xml" ContentType="application/vnd.openxmlformats-officedocument.drawingml.chart+xml"/>
  <Override PartName="/xl/drawings/drawing365.xml" ContentType="application/vnd.openxmlformats-officedocument.drawingml.chartshapes+xml"/>
  <Override PartName="/xl/charts/chart362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drawings/drawing368.xml" ContentType="application/vnd.openxmlformats-officedocument.drawing+xml"/>
  <Override PartName="/xl/drawings/drawing36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13_ncr:1_{25526A37-7DC2-4B28-B79E-38D10C47C42C}" xr6:coauthVersionLast="47" xr6:coauthVersionMax="47" xr10:uidLastSave="{00000000-0000-0000-0000-000000000000}"/>
  <bookViews>
    <workbookView xWindow="-108" yWindow="-108" windowWidth="23256" windowHeight="12456" tabRatio="783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22" r:id="rId6"/>
    <sheet name="Operaciones (mes)" sheetId="12" r:id="rId7"/>
    <sheet name="Titulos (mes)" sheetId="13" r:id="rId8"/>
  </sheets>
  <externalReferences>
    <externalReference r:id="rId9"/>
  </externalReferences>
  <definedNames>
    <definedName name="_xlnm.Print_Area" localSheetId="2">BVGInfo!$B$2:$E$21</definedName>
    <definedName name="_xlnm.Print_Area" localSheetId="5">'CV Mes'!$B$2:$P$56</definedName>
    <definedName name="_xlnm.Print_Area" localSheetId="4">Nacional!$B$3:$F$65</definedName>
    <definedName name="_xlnm.Print_Area" localSheetId="6">'Operaciones (mes)'!$A$1:$L$42</definedName>
    <definedName name="_xlnm.Print_Area" localSheetId="3">Titulos!$B$2:$I$60</definedName>
    <definedName name="_xlnm.Print_Area" localSheetId="7">'Titulos (mes)'!$B$1:$G$41</definedName>
    <definedName name="_xlnm.Print_Area" localSheetId="1">'Total Mensual'!$B$3:$G$71</definedName>
    <definedName name="_xlnm.Database">#REF!</definedName>
    <definedName name="Empleados">[1]Empl!$A$1:$J$477</definedName>
    <definedName name="Fun">[1]Fun!$A$1:$L$41</definedName>
    <definedName name="_xlnm.Print_Titles" localSheetId="6">'Operaciones (mes)'!$1:$5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2" l="1"/>
  <c r="G37" i="12"/>
  <c r="G36" i="12"/>
  <c r="G35" i="12"/>
  <c r="G34" i="12"/>
  <c r="G33" i="12"/>
  <c r="G32" i="12"/>
  <c r="G31" i="12"/>
  <c r="G30" i="12"/>
  <c r="G29" i="12"/>
  <c r="G28" i="12"/>
  <c r="L52" i="12"/>
  <c r="K52" i="12"/>
  <c r="J52" i="12"/>
  <c r="I52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7" i="12"/>
  <c r="G48" i="12"/>
  <c r="J48" i="12"/>
  <c r="L897" i="12"/>
  <c r="K897" i="12"/>
  <c r="J897" i="12"/>
  <c r="I897" i="12"/>
  <c r="I940" i="12" s="1"/>
  <c r="L445" i="12"/>
  <c r="K445" i="12"/>
  <c r="J445" i="12"/>
  <c r="I445" i="12"/>
  <c r="E34" i="7"/>
  <c r="D34" i="7"/>
  <c r="K940" i="12" l="1"/>
  <c r="L940" i="12"/>
  <c r="J940" i="12"/>
  <c r="J50" i="12"/>
  <c r="I50" i="12"/>
  <c r="K49" i="12"/>
  <c r="K46" i="12"/>
  <c r="P39" i="6"/>
  <c r="H18" i="6"/>
  <c r="I18" i="6"/>
  <c r="K50" i="12" l="1"/>
  <c r="E9" i="5"/>
  <c r="E10" i="5"/>
  <c r="E11" i="5"/>
  <c r="E12" i="5"/>
  <c r="E13" i="5"/>
  <c r="E14" i="5"/>
  <c r="E15" i="5"/>
  <c r="E17" i="5"/>
  <c r="D16" i="5"/>
  <c r="E16" i="5" s="1"/>
  <c r="D8" i="5"/>
  <c r="E8" i="5" s="1"/>
  <c r="E7" i="7" l="1"/>
  <c r="D7" i="7"/>
  <c r="E33" i="7" l="1"/>
  <c r="D33" i="7"/>
  <c r="O48" i="22"/>
  <c r="N48" i="22"/>
  <c r="L48" i="22"/>
  <c r="J48" i="22"/>
  <c r="H48" i="22"/>
  <c r="F48" i="22"/>
  <c r="D48" i="22"/>
  <c r="O34" i="22"/>
  <c r="N34" i="22"/>
  <c r="L34" i="22"/>
  <c r="J34" i="22"/>
  <c r="H34" i="22"/>
  <c r="F34" i="22"/>
  <c r="D34" i="22"/>
  <c r="N54" i="22" l="1"/>
  <c r="F54" i="22"/>
  <c r="G45" i="22" s="1"/>
  <c r="O54" i="22"/>
  <c r="G32" i="22"/>
  <c r="G20" i="22"/>
  <c r="G8" i="22"/>
  <c r="G40" i="22"/>
  <c r="G22" i="22"/>
  <c r="G10" i="22"/>
  <c r="G21" i="22"/>
  <c r="G30" i="22"/>
  <c r="H54" i="22"/>
  <c r="G12" i="22"/>
  <c r="G31" i="22"/>
  <c r="G27" i="22"/>
  <c r="G42" i="22"/>
  <c r="G48" i="22"/>
  <c r="G44" i="22"/>
  <c r="G15" i="22"/>
  <c r="D54" i="22"/>
  <c r="J54" i="22"/>
  <c r="L54" i="22"/>
  <c r="M45" i="22" s="1"/>
  <c r="G19" i="22" l="1"/>
  <c r="G41" i="22"/>
  <c r="G46" i="22"/>
  <c r="G16" i="22"/>
  <c r="I45" i="22"/>
  <c r="G11" i="22"/>
  <c r="G28" i="22"/>
  <c r="G29" i="22"/>
  <c r="G34" i="22"/>
  <c r="G54" i="22" s="1"/>
  <c r="G9" i="22"/>
  <c r="E34" i="22"/>
  <c r="E45" i="22"/>
  <c r="K48" i="22"/>
  <c r="K45" i="22"/>
  <c r="G26" i="22"/>
  <c r="G13" i="22"/>
  <c r="G23" i="22"/>
  <c r="G39" i="22"/>
  <c r="G24" i="22"/>
  <c r="G18" i="22"/>
  <c r="G43" i="22"/>
  <c r="G14" i="22"/>
  <c r="G25" i="22"/>
  <c r="G17" i="22"/>
  <c r="G7" i="22"/>
  <c r="G6" i="22"/>
  <c r="M29" i="22"/>
  <c r="M17" i="22"/>
  <c r="M31" i="22"/>
  <c r="M19" i="22"/>
  <c r="M7" i="22"/>
  <c r="M44" i="22"/>
  <c r="M30" i="22"/>
  <c r="M18" i="22"/>
  <c r="M6" i="22"/>
  <c r="M43" i="22"/>
  <c r="M25" i="22"/>
  <c r="M13" i="22"/>
  <c r="M32" i="22"/>
  <c r="M11" i="22"/>
  <c r="M14" i="22"/>
  <c r="M39" i="22"/>
  <c r="M20" i="22"/>
  <c r="M10" i="22"/>
  <c r="M28" i="22"/>
  <c r="M24" i="22"/>
  <c r="M42" i="22"/>
  <c r="M34" i="22"/>
  <c r="M16" i="22"/>
  <c r="M8" i="22"/>
  <c r="M9" i="22"/>
  <c r="M23" i="22"/>
  <c r="M12" i="22"/>
  <c r="M41" i="22"/>
  <c r="M26" i="22"/>
  <c r="M46" i="22"/>
  <c r="M15" i="22"/>
  <c r="M40" i="22"/>
  <c r="M22" i="22"/>
  <c r="M21" i="22"/>
  <c r="M27" i="22"/>
  <c r="K40" i="22"/>
  <c r="K22" i="22"/>
  <c r="K10" i="22"/>
  <c r="K42" i="22"/>
  <c r="K24" i="22"/>
  <c r="K12" i="22"/>
  <c r="K41" i="22"/>
  <c r="K23" i="22"/>
  <c r="K11" i="22"/>
  <c r="K30" i="22"/>
  <c r="K18" i="22"/>
  <c r="K6" i="22"/>
  <c r="K43" i="22"/>
  <c r="K44" i="22"/>
  <c r="K29" i="22"/>
  <c r="K25" i="22"/>
  <c r="K7" i="22"/>
  <c r="K14" i="22"/>
  <c r="K28" i="22"/>
  <c r="K13" i="22"/>
  <c r="K39" i="22"/>
  <c r="K17" i="22"/>
  <c r="K31" i="22"/>
  <c r="K27" i="22"/>
  <c r="K9" i="22"/>
  <c r="K19" i="22"/>
  <c r="K26" i="22"/>
  <c r="K21" i="22"/>
  <c r="K32" i="22"/>
  <c r="K16" i="22"/>
  <c r="K34" i="22"/>
  <c r="K8" i="22"/>
  <c r="K46" i="22"/>
  <c r="K15" i="22"/>
  <c r="K20" i="22"/>
  <c r="M48" i="22"/>
  <c r="I46" i="22"/>
  <c r="I27" i="22"/>
  <c r="I15" i="22"/>
  <c r="I29" i="22"/>
  <c r="I17" i="22"/>
  <c r="I28" i="22"/>
  <c r="I16" i="22"/>
  <c r="I41" i="22"/>
  <c r="I23" i="22"/>
  <c r="I11" i="22"/>
  <c r="I30" i="22"/>
  <c r="I40" i="22"/>
  <c r="I22" i="22"/>
  <c r="I44" i="22"/>
  <c r="I18" i="22"/>
  <c r="I25" i="22"/>
  <c r="I43" i="22"/>
  <c r="I14" i="22"/>
  <c r="I10" i="22"/>
  <c r="I24" i="22"/>
  <c r="I39" i="22"/>
  <c r="I20" i="22"/>
  <c r="I21" i="22"/>
  <c r="I32" i="22"/>
  <c r="I6" i="22"/>
  <c r="I42" i="22"/>
  <c r="I31" i="22"/>
  <c r="I9" i="22"/>
  <c r="I12" i="22"/>
  <c r="I19" i="22"/>
  <c r="I34" i="22"/>
  <c r="I26" i="22"/>
  <c r="I8" i="22"/>
  <c r="I7" i="22"/>
  <c r="I13" i="22"/>
  <c r="E43" i="22"/>
  <c r="E25" i="22"/>
  <c r="E13" i="22"/>
  <c r="E46" i="22"/>
  <c r="E27" i="22"/>
  <c r="E15" i="22"/>
  <c r="E44" i="22"/>
  <c r="E26" i="22"/>
  <c r="E14" i="22"/>
  <c r="E39" i="22"/>
  <c r="E21" i="22"/>
  <c r="E9" i="22"/>
  <c r="E28" i="22"/>
  <c r="E30" i="22"/>
  <c r="E19" i="22"/>
  <c r="E8" i="22"/>
  <c r="E40" i="22"/>
  <c r="E22" i="22"/>
  <c r="E10" i="22"/>
  <c r="E32" i="22"/>
  <c r="E29" i="22"/>
  <c r="E18" i="22"/>
  <c r="E7" i="22"/>
  <c r="E24" i="22"/>
  <c r="E6" i="22"/>
  <c r="E42" i="22"/>
  <c r="E20" i="22"/>
  <c r="E16" i="22"/>
  <c r="E41" i="22"/>
  <c r="E31" i="22"/>
  <c r="E23" i="22"/>
  <c r="E12" i="22"/>
  <c r="E11" i="22"/>
  <c r="E17" i="22"/>
  <c r="E48" i="22"/>
  <c r="E54" i="22" s="1"/>
  <c r="I48" i="22"/>
  <c r="M54" i="22" l="1"/>
  <c r="K54" i="22"/>
  <c r="I54" i="22"/>
  <c r="D15" i="4"/>
  <c r="C15" i="4"/>
  <c r="Q34" i="6" l="1"/>
  <c r="Q35" i="6"/>
  <c r="Q36" i="6"/>
  <c r="Q37" i="6"/>
  <c r="Q38" i="6"/>
  <c r="Q39" i="6"/>
  <c r="Q33" i="6"/>
  <c r="L33" i="7" l="1"/>
  <c r="L34" i="7"/>
  <c r="L39" i="7"/>
  <c r="L35" i="7" l="1"/>
  <c r="M33" i="7" s="1"/>
  <c r="M34" i="7" l="1"/>
  <c r="H5" i="6"/>
  <c r="G9" i="6"/>
  <c r="G10" i="6"/>
  <c r="G11" i="6"/>
  <c r="G13" i="6"/>
  <c r="G14" i="6"/>
  <c r="G15" i="6"/>
  <c r="G16" i="6"/>
  <c r="G17" i="6"/>
  <c r="G19" i="6"/>
  <c r="G20" i="6"/>
  <c r="G23" i="6"/>
  <c r="G5" i="6"/>
  <c r="I6" i="6"/>
  <c r="I7" i="6"/>
  <c r="I8" i="6"/>
  <c r="I9" i="6"/>
  <c r="I10" i="6"/>
  <c r="I11" i="6"/>
  <c r="I12" i="6"/>
  <c r="I13" i="6"/>
  <c r="I14" i="6"/>
  <c r="I15" i="6"/>
  <c r="I16" i="6"/>
  <c r="I17" i="6"/>
  <c r="I19" i="6"/>
  <c r="I20" i="6"/>
  <c r="I21" i="6"/>
  <c r="I22" i="6"/>
  <c r="I23" i="6"/>
  <c r="I5" i="6"/>
  <c r="H6" i="6"/>
  <c r="H7" i="6"/>
  <c r="H8" i="6"/>
  <c r="H9" i="6"/>
  <c r="H10" i="6"/>
  <c r="H11" i="6"/>
  <c r="H12" i="6"/>
  <c r="H13" i="6"/>
  <c r="H14" i="6"/>
  <c r="H15" i="6"/>
  <c r="H16" i="6"/>
  <c r="H17" i="6"/>
  <c r="H19" i="6"/>
  <c r="H20" i="6"/>
  <c r="H21" i="6"/>
  <c r="H22" i="6"/>
  <c r="H23" i="6"/>
  <c r="C25" i="6"/>
  <c r="D18" i="6" l="1"/>
  <c r="D5" i="6"/>
  <c r="D6" i="6"/>
  <c r="F15" i="4"/>
  <c r="F14" i="4"/>
  <c r="F16" i="4" l="1"/>
  <c r="M39" i="6"/>
  <c r="C39" i="13" l="1"/>
  <c r="F9" i="13"/>
  <c r="C9" i="13"/>
  <c r="F39" i="13"/>
  <c r="L22" i="12"/>
  <c r="K22" i="12"/>
  <c r="J22" i="12"/>
  <c r="I22" i="12"/>
  <c r="L39" i="12"/>
  <c r="K39" i="12"/>
  <c r="J39" i="12"/>
  <c r="I39" i="12"/>
  <c r="C41" i="13" l="1"/>
  <c r="D27" i="13" s="1"/>
  <c r="F41" i="13"/>
  <c r="G27" i="13" s="1"/>
  <c r="I42" i="12"/>
  <c r="J42" i="12"/>
  <c r="J942" i="12" s="1"/>
  <c r="K42" i="12"/>
  <c r="K942" i="12" s="1"/>
  <c r="L42" i="12"/>
  <c r="G7" i="13" l="1"/>
  <c r="G20" i="13"/>
  <c r="D7" i="13"/>
  <c r="D20" i="13"/>
  <c r="L50" i="12"/>
  <c r="L942" i="12" s="1"/>
  <c r="G16" i="13"/>
  <c r="G15" i="13"/>
  <c r="D15" i="13"/>
  <c r="D16" i="13"/>
  <c r="D29" i="13"/>
  <c r="D13" i="13"/>
  <c r="D28" i="13"/>
  <c r="D12" i="13"/>
  <c r="D26" i="13"/>
  <c r="D8" i="13"/>
  <c r="D38" i="13"/>
  <c r="D25" i="13"/>
  <c r="D6" i="13"/>
  <c r="D37" i="13"/>
  <c r="D24" i="13"/>
  <c r="D36" i="13"/>
  <c r="D23" i="13"/>
  <c r="D35" i="13"/>
  <c r="D22" i="13"/>
  <c r="D34" i="13"/>
  <c r="D21" i="13"/>
  <c r="D33" i="13"/>
  <c r="D19" i="13"/>
  <c r="D32" i="13"/>
  <c r="D18" i="13"/>
  <c r="D31" i="13"/>
  <c r="D17" i="13"/>
  <c r="D30" i="13"/>
  <c r="D14" i="13"/>
  <c r="G37" i="13"/>
  <c r="G24" i="13"/>
  <c r="G36" i="13"/>
  <c r="G23" i="13"/>
  <c r="G35" i="13"/>
  <c r="G22" i="13"/>
  <c r="G34" i="13"/>
  <c r="G21" i="13"/>
  <c r="G33" i="13"/>
  <c r="G19" i="13"/>
  <c r="G32" i="13"/>
  <c r="G18" i="13"/>
  <c r="G8" i="13"/>
  <c r="G31" i="13"/>
  <c r="G17" i="13"/>
  <c r="G6" i="13"/>
  <c r="G30" i="13"/>
  <c r="G14" i="13"/>
  <c r="G29" i="13"/>
  <c r="G13" i="13"/>
  <c r="G28" i="13"/>
  <c r="G12" i="13"/>
  <c r="G26" i="13"/>
  <c r="G38" i="13"/>
  <c r="G25" i="13"/>
  <c r="G41" i="13"/>
  <c r="L13" i="7"/>
  <c r="C42" i="4"/>
  <c r="C43" i="4" s="1"/>
  <c r="J25" i="4"/>
  <c r="L40" i="7"/>
  <c r="L9" i="7"/>
  <c r="L8" i="7"/>
  <c r="L14" i="7"/>
  <c r="L19" i="7"/>
  <c r="F5" i="7"/>
  <c r="N34" i="6"/>
  <c r="G15" i="4"/>
  <c r="D42" i="4"/>
  <c r="D43" i="4" s="1"/>
  <c r="J24" i="4"/>
  <c r="K26" i="4"/>
  <c r="K24" i="4"/>
  <c r="J52" i="4" l="1"/>
  <c r="F6" i="7"/>
  <c r="L15" i="7" s="1"/>
  <c r="F42" i="4"/>
  <c r="L41" i="7"/>
  <c r="M39" i="7" s="1"/>
  <c r="N33" i="6"/>
  <c r="N39" i="6"/>
  <c r="N38" i="6"/>
  <c r="N37" i="6"/>
  <c r="N36" i="6"/>
  <c r="N35" i="6"/>
  <c r="K53" i="4"/>
  <c r="K25" i="4"/>
  <c r="K52" i="4"/>
  <c r="K54" i="4"/>
  <c r="J26" i="4"/>
  <c r="F43" i="4" l="1"/>
  <c r="J53" i="4"/>
  <c r="G16" i="4"/>
  <c r="G14" i="4"/>
  <c r="F34" i="7"/>
  <c r="F33" i="7"/>
  <c r="L45" i="7"/>
  <c r="L44" i="7"/>
  <c r="F7" i="7"/>
  <c r="L20" i="7" s="1"/>
  <c r="L18" i="7"/>
  <c r="E25" i="6"/>
  <c r="E7" i="5"/>
  <c r="G42" i="4"/>
  <c r="J54" i="4"/>
  <c r="F20" i="6" l="1"/>
  <c r="F18" i="6"/>
  <c r="F44" i="4"/>
  <c r="G44" i="4" s="1"/>
  <c r="G43" i="4"/>
  <c r="F35" i="7"/>
  <c r="M18" i="7"/>
  <c r="F14" i="6"/>
  <c r="I25" i="6"/>
  <c r="F22" i="6"/>
  <c r="F19" i="6"/>
  <c r="F15" i="6"/>
  <c r="F21" i="6"/>
  <c r="F5" i="6"/>
  <c r="F6" i="6"/>
  <c r="F9" i="6"/>
  <c r="F7" i="6"/>
  <c r="F10" i="6"/>
  <c r="F23" i="6"/>
  <c r="F11" i="6"/>
  <c r="F12" i="6"/>
  <c r="F13" i="6"/>
  <c r="F16" i="6"/>
  <c r="F17" i="6"/>
  <c r="F8" i="6"/>
  <c r="F25" i="6" l="1"/>
  <c r="L46" i="7" l="1"/>
  <c r="M45" i="7" s="1"/>
  <c r="G35" i="7"/>
  <c r="G34" i="7"/>
  <c r="G33" i="7"/>
  <c r="M19" i="7"/>
  <c r="G7" i="7"/>
  <c r="L10" i="7"/>
  <c r="M8" i="7" s="1"/>
  <c r="B37" i="4"/>
  <c r="G5" i="7" l="1"/>
  <c r="G6" i="7"/>
  <c r="M14" i="7"/>
  <c r="M13" i="7"/>
  <c r="M44" i="7"/>
  <c r="M40" i="7"/>
  <c r="M9" i="7"/>
  <c r="G25" i="6"/>
  <c r="D9" i="6"/>
  <c r="D13" i="6"/>
  <c r="D14" i="6" l="1"/>
  <c r="D8" i="6"/>
  <c r="D12" i="6"/>
  <c r="D17" i="6"/>
  <c r="D21" i="6"/>
  <c r="D10" i="6"/>
  <c r="D11" i="6"/>
  <c r="H25" i="6"/>
  <c r="D23" i="6"/>
  <c r="D15" i="6"/>
  <c r="D16" i="6"/>
  <c r="D22" i="6"/>
  <c r="D7" i="6"/>
  <c r="D19" i="6"/>
  <c r="D20" i="6"/>
  <c r="D25" i="6" l="1"/>
</calcChain>
</file>

<file path=xl/sharedStrings.xml><?xml version="1.0" encoding="utf-8"?>
<sst xmlns="http://schemas.openxmlformats.org/spreadsheetml/2006/main" count="3836" uniqueCount="818">
  <si>
    <t>COMPORTAMIENTO DEL MES</t>
  </si>
  <si>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</si>
  <si>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</si>
  <si>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</si>
  <si>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</si>
  <si>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</si>
  <si>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</si>
  <si>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</si>
  <si>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</si>
  <si>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</si>
  <si>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</si>
  <si>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</si>
  <si>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</si>
  <si>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</si>
  <si>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</si>
  <si>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</si>
  <si>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</si>
  <si>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</si>
  <si>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</si>
  <si>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</si>
  <si>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</si>
  <si>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</si>
  <si>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</si>
  <si>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</si>
  <si>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</si>
  <si>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</si>
  <si>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</si>
  <si>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</si>
  <si>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</si>
  <si>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</si>
  <si>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</si>
  <si>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</si>
  <si>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</si>
  <si>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</si>
  <si>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</si>
  <si>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</si>
  <si>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</si>
  <si>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</si>
  <si>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</si>
  <si>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</si>
  <si>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</si>
  <si>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% Part.</t>
  </si>
  <si>
    <t>% Variación</t>
  </si>
  <si>
    <t>Promedio Diario 2023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</si>
  <si>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</si>
  <si>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</si>
  <si>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</si>
  <si>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</si>
  <si>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</si>
  <si>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</si>
  <si>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</si>
  <si>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</si>
  <si>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</si>
  <si>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</si>
  <si>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</si>
  <si>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</si>
  <si>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</si>
  <si>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</si>
  <si>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</si>
  <si>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</si>
  <si>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</si>
  <si>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</si>
  <si>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</si>
  <si>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</si>
  <si>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</si>
  <si>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</si>
  <si>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</si>
  <si>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</si>
  <si>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</si>
  <si>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</si>
  <si>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</si>
  <si>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</si>
  <si>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</si>
  <si>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</si>
  <si>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</si>
  <si>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</si>
  <si>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</si>
  <si>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%</t>
  </si>
  <si>
    <t>Valor Efectivo 2024</t>
  </si>
  <si>
    <t>Promedio Diario 2024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</si>
  <si>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</si>
  <si>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</si>
  <si>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</si>
  <si>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</si>
  <si>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</si>
  <si>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</si>
  <si>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</si>
  <si>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</si>
  <si>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#.ACC</t>
  </si>
  <si>
    <t>V.NOMINAL</t>
  </si>
  <si>
    <t xml:space="preserve"> V.EFECTIVO</t>
  </si>
  <si>
    <t>TRN</t>
  </si>
  <si>
    <t>COTIZACIONES OFICIALES*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</si>
  <si>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</si>
  <si>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</si>
  <si>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</si>
  <si>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</si>
  <si>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</si>
  <si>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</si>
  <si>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</si>
  <si>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</si>
  <si>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</si>
  <si>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</si>
  <si>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TOTAL RENTA VARIABLE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</si>
  <si>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</si>
  <si>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</si>
  <si>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</si>
  <si>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</si>
  <si>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</si>
  <si>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</si>
  <si>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</si>
  <si>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</si>
  <si>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</si>
  <si>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</si>
  <si>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>BONO ACTA RESOLUTIVA 002-2021 - JUBILADO</t>
  </si>
  <si>
    <t>BONO ACTA RESOLUTIVA 002-2022 -JUBILADOS</t>
  </si>
  <si>
    <t>NOTA DE CREDITO</t>
  </si>
  <si>
    <t>OBLIGACIONES SPLIT-UP TIPO 2</t>
  </si>
  <si>
    <t>FACTURA COMERCIAL NEGOCIABLE</t>
  </si>
  <si>
    <t>VALOR NOMINAL</t>
  </si>
  <si>
    <t>VALOR EFECTIVO</t>
  </si>
  <si>
    <t>Renta Variable</t>
  </si>
  <si>
    <t>Renta Fija</t>
  </si>
  <si>
    <t>TOTALES</t>
  </si>
  <si>
    <t>AVAL BANCARIO</t>
  </si>
  <si>
    <t>BONO ACTA RESOLUTIVA 032-2019</t>
  </si>
  <si>
    <t>BONO RESOLUCION CDF-2023-0001</t>
  </si>
  <si>
    <t>BONO RESOLUCION CDF-2023-0001 JUBILADOS</t>
  </si>
  <si>
    <t>CERT. DEPOSITO A PLAZO</t>
  </si>
  <si>
    <t>CERT. INVERSION DESMATERIALIZADO</t>
  </si>
  <si>
    <t>CERT.TESORERIA NACIONAL</t>
  </si>
  <si>
    <t>CERTIFICADO DE INVERSION</t>
  </si>
  <si>
    <t>NOTA DE CREDITO ISD</t>
  </si>
  <si>
    <t>OBLIGACIONES</t>
  </si>
  <si>
    <t>OBLIGACIONES CONV.EN ACCIONES</t>
  </si>
  <si>
    <t>PAPEL COMERCIAL CERO CUPON</t>
  </si>
  <si>
    <t>POLIZAS DE ACUMULACION</t>
  </si>
  <si>
    <t>VALORES TITULARIZACION CREDITICIA</t>
  </si>
  <si>
    <t>BONO DEL ESTADOCDF-RES-2024-0004</t>
  </si>
  <si>
    <t>TOTAL DE RENTA FIJA</t>
  </si>
  <si>
    <t>CASAS DE VALORES</t>
  </si>
  <si>
    <t>Volumen
Total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</si>
  <si>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</si>
  <si>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</si>
  <si>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</si>
  <si>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</si>
  <si>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</si>
  <si>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</si>
  <si>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</si>
  <si>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</si>
  <si>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</si>
  <si>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</si>
  <si>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Activa Asesoría e Intermediación de Valores, Activalores S.A.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</si>
  <si>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</si>
  <si>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</si>
  <si>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</si>
  <si>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</si>
  <si>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</si>
  <si>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</si>
  <si>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Equity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</si>
  <si>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</si>
  <si>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</si>
  <si>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</si>
  <si>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</si>
  <si>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</si>
  <si>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</si>
  <si>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</si>
  <si>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</si>
  <si>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</si>
  <si>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</si>
  <si>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</si>
  <si>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</si>
  <si>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</si>
  <si>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</si>
  <si>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</si>
  <si>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</si>
  <si>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</si>
  <si>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</si>
  <si>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</si>
  <si>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</si>
  <si>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Central del Ecuador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</si>
  <si>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</si>
  <si>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</si>
  <si>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</si>
  <si>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</si>
  <si>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</si>
  <si>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</si>
  <si>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</si>
  <si>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</si>
  <si>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</si>
  <si>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</si>
  <si>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>ACCIONES</t>
  </si>
  <si>
    <t>VALORES TITULARIZACION PARTICIPACION</t>
  </si>
  <si>
    <t>bvg</t>
  </si>
  <si>
    <t>BONO DEL ESTADO CDF-RES-2024-0004 JUBILA</t>
  </si>
  <si>
    <t>CUOTA DE PARTICIPACION</t>
  </si>
  <si>
    <t>BONO ACTA RESOLUTIVA 004-2018 - JUBILADO</t>
  </si>
  <si>
    <t>BANCO DEL PACIFICO S.A.</t>
  </si>
  <si>
    <t>$</t>
  </si>
  <si>
    <t>(1)</t>
  </si>
  <si>
    <t>BANCO GENERAL RUMIÑAHUI S.A.</t>
  </si>
  <si>
    <t>359 D</t>
  </si>
  <si>
    <t>BANCO GUAYAQUIL S.A.</t>
  </si>
  <si>
    <t>272 D</t>
  </si>
  <si>
    <t>117 D</t>
  </si>
  <si>
    <t>28 D</t>
  </si>
  <si>
    <t/>
  </si>
  <si>
    <t>MINISTERIO DE ECONOMÍA Y FINANZAS</t>
  </si>
  <si>
    <t>(2)</t>
  </si>
  <si>
    <t>323 D</t>
  </si>
  <si>
    <t>999 D</t>
  </si>
  <si>
    <t>867 D</t>
  </si>
  <si>
    <t>1798 D</t>
  </si>
  <si>
    <t>1053 D</t>
  </si>
  <si>
    <t>BANCO AMAZONAS S.A.</t>
  </si>
  <si>
    <t>103 D</t>
  </si>
  <si>
    <t>181 D</t>
  </si>
  <si>
    <t>BANCO DE DESARROLLO DEL ECUADOR B.P.</t>
  </si>
  <si>
    <t>91 D</t>
  </si>
  <si>
    <t>182 D</t>
  </si>
  <si>
    <t>BANCO DE LA PRODUCCION S.A PRODUBANCO</t>
  </si>
  <si>
    <t>210 D</t>
  </si>
  <si>
    <t>BANCO DEL AUSTRO S.A.</t>
  </si>
  <si>
    <t>31 D</t>
  </si>
  <si>
    <t>32 D</t>
  </si>
  <si>
    <t>180 D</t>
  </si>
  <si>
    <t>30 D</t>
  </si>
  <si>
    <t>54 D</t>
  </si>
  <si>
    <t>86 D</t>
  </si>
  <si>
    <t>132 D</t>
  </si>
  <si>
    <t>BANCO INTERNACIONAL S. A.</t>
  </si>
  <si>
    <t>365 D</t>
  </si>
  <si>
    <t>245 D</t>
  </si>
  <si>
    <t>213 D</t>
  </si>
  <si>
    <t>COOPERATIVA DE AHORRO Y CREDITO  OSCUS</t>
  </si>
  <si>
    <t>COOPERATIVA DE AHORRO Y CREDITO ANDALUCIA LTDA.</t>
  </si>
  <si>
    <t>185 D</t>
  </si>
  <si>
    <t>BANCO BOLIVARIANO C.A.</t>
  </si>
  <si>
    <t>42 D</t>
  </si>
  <si>
    <t>184 D</t>
  </si>
  <si>
    <t>361 D</t>
  </si>
  <si>
    <t>BANCO PICHINCHA C.A.</t>
  </si>
  <si>
    <t>358 D</t>
  </si>
  <si>
    <t>357 D</t>
  </si>
  <si>
    <t>241 D</t>
  </si>
  <si>
    <t>123 D</t>
  </si>
  <si>
    <t>90 D</t>
  </si>
  <si>
    <t>61 D</t>
  </si>
  <si>
    <t>60 D</t>
  </si>
  <si>
    <t>27 D</t>
  </si>
  <si>
    <t>BANECUADOR B.P.</t>
  </si>
  <si>
    <t>35 D</t>
  </si>
  <si>
    <t>CORPORACIÓN FINANCIERA NACIONAL B.P.</t>
  </si>
  <si>
    <t>63 D</t>
  </si>
  <si>
    <t>362 D</t>
  </si>
  <si>
    <t>BANCO DINERS CLUB DEL ECUADOR S.A.</t>
  </si>
  <si>
    <t>29 D</t>
  </si>
  <si>
    <t>HIVIMAR S.A.</t>
  </si>
  <si>
    <t>SERVICIO DE RENTAS INTERNAS</t>
  </si>
  <si>
    <t>(3)</t>
  </si>
  <si>
    <t>ALPHA FACTORING DEL ECUADOR ALLFACTOR S.A.</t>
  </si>
  <si>
    <t>1826 D</t>
  </si>
  <si>
    <t>ARRENDATOTEM S.A</t>
  </si>
  <si>
    <t>1461 D</t>
  </si>
  <si>
    <t>CORPORACION EL ROSADO S.A.</t>
  </si>
  <si>
    <t>1810 D</t>
  </si>
  <si>
    <t>EMPACADORA GRUPO GRANMAR S.A. EMPAGRAN</t>
  </si>
  <si>
    <t>ENVASES DEL LITORAL S.A.</t>
  </si>
  <si>
    <t>FABRICA DE ENVASES S.A. FADESA</t>
  </si>
  <si>
    <t>871 D</t>
  </si>
  <si>
    <t>GREEN ENERGY CONSTRUCTIONS &amp; INTEGRATION C&amp;I S.A</t>
  </si>
  <si>
    <t>INMOBILIARIA LAVIE S.A.</t>
  </si>
  <si>
    <t>INVESTEAM S.A.</t>
  </si>
  <si>
    <t>LA FABRIL S.A.</t>
  </si>
  <si>
    <t>MINUTOCORP S.A.</t>
  </si>
  <si>
    <t>NATLUK S.A.</t>
  </si>
  <si>
    <t>PLASTICOS DEL LITORAL PLASTLIT S.A</t>
  </si>
  <si>
    <t>REPRODUCTORAS DEL ECUADOR S.A. REPROECSA</t>
  </si>
  <si>
    <t>RYC S.A.</t>
  </si>
  <si>
    <t>SUPERDEPORTE S.A.</t>
  </si>
  <si>
    <t>SURPAPELCORP S.A.</t>
  </si>
  <si>
    <t>TELCONET S.A.</t>
  </si>
  <si>
    <t>TEOJAMA COMERCIAL S.A.</t>
  </si>
  <si>
    <t>TIENDAS INDUSTRIALES ASOCIADAS TIA S.A.</t>
  </si>
  <si>
    <t>TUBERIAS PACIFICO S.A. TUPASA</t>
  </si>
  <si>
    <t>CARTIMEX S. A.</t>
  </si>
  <si>
    <t>1492 D</t>
  </si>
  <si>
    <t>DITECA S.A.</t>
  </si>
  <si>
    <t>150 D</t>
  </si>
  <si>
    <t>AKROS CIA. LTDA.</t>
  </si>
  <si>
    <t>ALMACENES BOYACA S.A.</t>
  </si>
  <si>
    <t>ARTES GRAFICAS SENEFELDER C.A.</t>
  </si>
  <si>
    <t>120 D</t>
  </si>
  <si>
    <t>104 D</t>
  </si>
  <si>
    <t>89 D</t>
  </si>
  <si>
    <t>13 D</t>
  </si>
  <si>
    <t>COMPUTRONSA S.A.</t>
  </si>
  <si>
    <t>195 D</t>
  </si>
  <si>
    <t>DREAMPACK ECUADOR S.A.</t>
  </si>
  <si>
    <t>DULCENAC S.A. DULCERIA NACIONAL</t>
  </si>
  <si>
    <t>ECO-KAKAO S.A</t>
  </si>
  <si>
    <t>356 D</t>
  </si>
  <si>
    <t>343 D</t>
  </si>
  <si>
    <t>325 D</t>
  </si>
  <si>
    <t>270 D</t>
  </si>
  <si>
    <t>83 D</t>
  </si>
  <si>
    <t>68 D</t>
  </si>
  <si>
    <t>65 D</t>
  </si>
  <si>
    <t>26 D</t>
  </si>
  <si>
    <t>INDUSTRIA ECUATORIANA DE CABLES INCABLE S.A.</t>
  </si>
  <si>
    <t>MEGAPROFER S.A.</t>
  </si>
  <si>
    <t>133 D</t>
  </si>
  <si>
    <t>NEGOCIOS AUTOMOTRICES NEOHYUNDAI S.A.</t>
  </si>
  <si>
    <t>OFFSET ABAD C.A.</t>
  </si>
  <si>
    <t>322 D</t>
  </si>
  <si>
    <t>PROMOTORES INMOBILIARIOS PRONOBIS S.A.</t>
  </si>
  <si>
    <t>SURGALARE S.A.</t>
  </si>
  <si>
    <t>82 D</t>
  </si>
  <si>
    <t>93 D</t>
  </si>
  <si>
    <t>STARCARGO CIA. LTDA.</t>
  </si>
  <si>
    <t>FIDEICOMISO TITULARIZACIÓN CARTERA CREDITO RETAIL II</t>
  </si>
  <si>
    <t>FIDEICOMISO TITULARIZACIÓN COSTA GARDENS</t>
  </si>
  <si>
    <t>178 D</t>
  </si>
  <si>
    <t>CORPORACION FAVORITA C.A.</t>
  </si>
  <si>
    <t>135 D</t>
  </si>
  <si>
    <t>FONDO COLECTIVO DE INVERSIÓN VANGUARDIA VERSÁTIL</t>
  </si>
  <si>
    <t>CUOTAS Y VALORES  DE PARTICIPACIÓN</t>
  </si>
  <si>
    <t>FIDEICOMISO MERCANTIL GM HOTEL</t>
  </si>
  <si>
    <t>BOLSA DE VALORES DE QUITO BVQ SOCIEDAD ANÓNIMA</t>
  </si>
  <si>
    <t>INVERSANCARLOS S.A.</t>
  </si>
  <si>
    <t>SIEMPREVERDE S.A</t>
  </si>
  <si>
    <t>SOCIEDAD AGRICOLA E INDUSTRIAL SAN CARLOS S.A.</t>
  </si>
  <si>
    <t>VERDETEKA S.A</t>
  </si>
  <si>
    <t>Instituto de Seguridad Social de la Policía Nacional</t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</si>
  <si>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A Diciembre de 2024 - No. 351</t>
    </r>
  </si>
  <si>
    <t>Notas del Tesoro</t>
  </si>
  <si>
    <t>TOTAL CUOTAS Y VALORES  DE PARTICIPACIÓN</t>
  </si>
  <si>
    <t>269 D</t>
  </si>
  <si>
    <t>1785 D</t>
  </si>
  <si>
    <t>1584 D</t>
  </si>
  <si>
    <t>1219 D</t>
  </si>
  <si>
    <t>1804 D</t>
  </si>
  <si>
    <t>1792 D</t>
  </si>
  <si>
    <t>1815 D</t>
  </si>
  <si>
    <t>1790 D</t>
  </si>
  <si>
    <t>1788 D</t>
  </si>
  <si>
    <t>1783 D</t>
  </si>
  <si>
    <t>1784 D</t>
  </si>
  <si>
    <t>1637 D</t>
  </si>
  <si>
    <t>1091 D</t>
  </si>
  <si>
    <t>360 D</t>
  </si>
  <si>
    <t>815 D</t>
  </si>
  <si>
    <t>845 D</t>
  </si>
  <si>
    <t>437 D</t>
  </si>
  <si>
    <t>433 D</t>
  </si>
  <si>
    <t>452 D</t>
  </si>
  <si>
    <t>1561 D</t>
  </si>
  <si>
    <t>1191 D</t>
  </si>
  <si>
    <t>168 D</t>
  </si>
  <si>
    <t>77 D</t>
  </si>
  <si>
    <t>121 D</t>
  </si>
  <si>
    <t>166 D</t>
  </si>
  <si>
    <t>33 D</t>
  </si>
  <si>
    <t>271 D</t>
  </si>
  <si>
    <t>126 D</t>
  </si>
  <si>
    <t>BANCO VISIONFUND ECUADOR S.A.</t>
  </si>
  <si>
    <t>74 D</t>
  </si>
  <si>
    <t>161 D</t>
  </si>
  <si>
    <t>363 D</t>
  </si>
  <si>
    <t>49 D</t>
  </si>
  <si>
    <t>39 D</t>
  </si>
  <si>
    <t>38 D</t>
  </si>
  <si>
    <t>994 D</t>
  </si>
  <si>
    <t>1095 D</t>
  </si>
  <si>
    <t>1082 D</t>
  </si>
  <si>
    <t>1075 D</t>
  </si>
  <si>
    <t>945 D</t>
  </si>
  <si>
    <t>1042 D</t>
  </si>
  <si>
    <t>1040 D</t>
  </si>
  <si>
    <t>1056 D</t>
  </si>
  <si>
    <t>1055 D</t>
  </si>
  <si>
    <t>833 D</t>
  </si>
  <si>
    <t>1723 D</t>
  </si>
  <si>
    <t>1278 D</t>
  </si>
  <si>
    <t>1493 D</t>
  </si>
  <si>
    <t>NUPORCA NÚCLEOS PORCINOS DEL ECUADOR C.A.</t>
  </si>
  <si>
    <t>PRODUCTORA CARTONERA S.A.</t>
  </si>
  <si>
    <t>1731 D</t>
  </si>
  <si>
    <t>SOROA S.A.</t>
  </si>
  <si>
    <t>SOUTH ECUAMERIDIAN S.A.</t>
  </si>
  <si>
    <t>1694 D</t>
  </si>
  <si>
    <t>1206 D</t>
  </si>
  <si>
    <t>ASISERVY S.A.</t>
  </si>
  <si>
    <t>1128 D</t>
  </si>
  <si>
    <t>636 D</t>
  </si>
  <si>
    <t>87 D</t>
  </si>
  <si>
    <t>1189 D</t>
  </si>
  <si>
    <t>FEDERACIÓN DEPORTIVA DEL GUAYAS</t>
  </si>
  <si>
    <t>FÁBRICA DE DILUYENTES Y ADHESIVOS DISTHER C. LTDA. DISTHER</t>
  </si>
  <si>
    <t>648 D</t>
  </si>
  <si>
    <t>115 D</t>
  </si>
  <si>
    <t>179 D</t>
  </si>
  <si>
    <t>187 D</t>
  </si>
  <si>
    <t>309 D</t>
  </si>
  <si>
    <t>70 D</t>
  </si>
  <si>
    <t>294 D</t>
  </si>
  <si>
    <t>355 D</t>
  </si>
  <si>
    <t>95 D</t>
  </si>
  <si>
    <t>175 D</t>
  </si>
  <si>
    <t>21 D</t>
  </si>
  <si>
    <t>1753 D</t>
  </si>
  <si>
    <t>BIENES RAÍCES E INVERSIONES DE CAPITAL BRIKAPITAL S.A.</t>
  </si>
  <si>
    <t>EDUCACION Y FUTURO TEKAFUTURO S.A</t>
  </si>
  <si>
    <t>TECAFORTUNA S.A.</t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</si>
  <si>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al mes de Enero 2025</t>
    </r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</si>
  <si>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Enero de 2025 - No. 352</t>
    </r>
  </si>
  <si>
    <t>El monto tranzado en la BVG en el mes de Enero fue de US$ 602,6 millones, mientras que a nivel nacional  el monto negociado fue de US$ 1.435,1 millones
La participación de la BVG en valores efectivos en el monto nacional es del 42%
Por tipo de Renta a Nivel Nacional, la renta variable alcanzó US$ 7,9 millones que representa el 0.6% mientras que en renta fija se cerró US$ 1.427,1 millones que representa el 99.4% del total negociado.</t>
  </si>
  <si>
    <t>En  Enero  de 2025, el monto transado en BVG es de US$602,6 millones mostrando una disminución del 18.6% respecto al mismo período del año 2024.
Las negociaciones por sector de emisión, en papeles del sector privado se negociaron US$ 279,8 millones que representa el 46% del total transado frente a US$ 322,8 millones en papeles del sector público que tienen una participación del 54%. Los papeles del sector privado muestran un incremento del 4.3% respecto al período anterior mientras los papeles emitidos por el sector público presenta una disminución del 31.6%.</t>
  </si>
  <si>
    <r>
      <t xml:space="preserve">VOLUMEN DE OPERACIONES EN LA BVG POR TITULO
</t>
    </r>
    <r>
      <rPr>
        <b/>
        <sz val="16"/>
        <color theme="0"/>
        <rFont val="Segoe UI Variable Display"/>
      </rPr>
      <t xml:space="preserve">En valor efectivo en dolares, correspondientes a Enero  </t>
    </r>
  </si>
  <si>
    <t>Valor Efectivo 2025</t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</si>
  <si>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a Enero 2025</t>
    </r>
  </si>
  <si>
    <t>BONO ACTA RESOLUTIVA 002-2021</t>
  </si>
  <si>
    <t>CERT.DEPOSITO A PLAZO DESMATERILIZADO</t>
  </si>
  <si>
    <t>CERTIFICADO DE AHORRO A PLAZO</t>
  </si>
  <si>
    <t>PAPEL COMERCIAL CON INTERES TIPO 1</t>
  </si>
  <si>
    <t>REPORTO-ACCIONES</t>
  </si>
  <si>
    <r>
      <t xml:space="preserve">OPERACIONES MENSUALES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Enero de 2025  Hasta: 31 de Enero de 2025</t>
    </r>
  </si>
  <si>
    <t>BOLETÍN MENSUAL DE OPERACIONES
Enero 2025</t>
  </si>
  <si>
    <t>291 D</t>
  </si>
  <si>
    <t>172 D</t>
  </si>
  <si>
    <t>140 D</t>
  </si>
  <si>
    <t>137 D</t>
  </si>
  <si>
    <t>145 D</t>
  </si>
  <si>
    <t>124 D</t>
  </si>
  <si>
    <t>1665 D</t>
  </si>
  <si>
    <t>1623 D</t>
  </si>
  <si>
    <t>1562 D</t>
  </si>
  <si>
    <t>2033 D</t>
  </si>
  <si>
    <t>1301 D</t>
  </si>
  <si>
    <t>565 D</t>
  </si>
  <si>
    <t>473 D</t>
  </si>
  <si>
    <t>446 D</t>
  </si>
  <si>
    <t>2685 D</t>
  </si>
  <si>
    <t>2673 D</t>
  </si>
  <si>
    <t>2321 D</t>
  </si>
  <si>
    <t>2307 D</t>
  </si>
  <si>
    <t>1953 D</t>
  </si>
  <si>
    <t>1947 D</t>
  </si>
  <si>
    <t>2405 D</t>
  </si>
  <si>
    <t>2674 D</t>
  </si>
  <si>
    <t>2671 D</t>
  </si>
  <si>
    <t>2667 D</t>
  </si>
  <si>
    <t>2310 D</t>
  </si>
  <si>
    <t>1948 D</t>
  </si>
  <si>
    <t>1950 D</t>
  </si>
  <si>
    <t>2665 D</t>
  </si>
  <si>
    <t>2664 D</t>
  </si>
  <si>
    <t>1558 D</t>
  </si>
  <si>
    <t>2520 D</t>
  </si>
  <si>
    <t>1939 D</t>
  </si>
  <si>
    <t>2108 D</t>
  </si>
  <si>
    <t>2166 D</t>
  </si>
  <si>
    <t>1808 D</t>
  </si>
  <si>
    <t>1571 D</t>
  </si>
  <si>
    <t>1575 D</t>
  </si>
  <si>
    <t>1570 D</t>
  </si>
  <si>
    <t>1564 D</t>
  </si>
  <si>
    <t>2309 D</t>
  </si>
  <si>
    <t>1800 D</t>
  </si>
  <si>
    <t>1557 D</t>
  </si>
  <si>
    <t>1551 D</t>
  </si>
  <si>
    <t>1768 D</t>
  </si>
  <si>
    <t>1957 D</t>
  </si>
  <si>
    <t>2167 D</t>
  </si>
  <si>
    <t>2159 D</t>
  </si>
  <si>
    <t>2155 D</t>
  </si>
  <si>
    <t>2145 D</t>
  </si>
  <si>
    <t>1814 D</t>
  </si>
  <si>
    <t>1812 D</t>
  </si>
  <si>
    <t>1809 D</t>
  </si>
  <si>
    <t>1802 D</t>
  </si>
  <si>
    <t>1565 D</t>
  </si>
  <si>
    <t>1775 D</t>
  </si>
  <si>
    <t>1771 D</t>
  </si>
  <si>
    <t>1556 D</t>
  </si>
  <si>
    <t>1553 D</t>
  </si>
  <si>
    <t>1763 D</t>
  </si>
  <si>
    <t>1548 D</t>
  </si>
  <si>
    <t>1550 D</t>
  </si>
  <si>
    <t>1543 D</t>
  </si>
  <si>
    <t>1436 D</t>
  </si>
  <si>
    <t>1202 D</t>
  </si>
  <si>
    <t>1203 D</t>
  </si>
  <si>
    <t>1188 D</t>
  </si>
  <si>
    <t>1184 D</t>
  </si>
  <si>
    <t>1183 D</t>
  </si>
  <si>
    <t>1181 D</t>
  </si>
  <si>
    <t>1182 D</t>
  </si>
  <si>
    <t>825 D</t>
  </si>
  <si>
    <t>816 D</t>
  </si>
  <si>
    <t>706 D</t>
  </si>
  <si>
    <t>691 D</t>
  </si>
  <si>
    <t>927 D</t>
  </si>
  <si>
    <t>703 D</t>
  </si>
  <si>
    <t>BONO DEL ESTADO CDF-RES-2024-0004 JUBILADO</t>
  </si>
  <si>
    <t>3235 D</t>
  </si>
  <si>
    <t>3274 D</t>
  </si>
  <si>
    <t>3273 D</t>
  </si>
  <si>
    <t>3272 D</t>
  </si>
  <si>
    <t>3269 D</t>
  </si>
  <si>
    <t>2518 D</t>
  </si>
  <si>
    <t>2516 D</t>
  </si>
  <si>
    <t>2515 D</t>
  </si>
  <si>
    <t>2513 D</t>
  </si>
  <si>
    <t>2728 D</t>
  </si>
  <si>
    <t>2509 D</t>
  </si>
  <si>
    <t>3097 D</t>
  </si>
  <si>
    <t>3252 D</t>
  </si>
  <si>
    <t>2497 D</t>
  </si>
  <si>
    <t>2345 D</t>
  </si>
  <si>
    <t>2046 D</t>
  </si>
  <si>
    <t>1811 D</t>
  </si>
  <si>
    <t>1806 D</t>
  </si>
  <si>
    <t>2508 D</t>
  </si>
  <si>
    <t>1760 D</t>
  </si>
  <si>
    <t>1756 D</t>
  </si>
  <si>
    <t>2152 D</t>
  </si>
  <si>
    <t>1686 D</t>
  </si>
  <si>
    <t>1793 D</t>
  </si>
  <si>
    <t>1615 D</t>
  </si>
  <si>
    <t>1609 D</t>
  </si>
  <si>
    <t>1743 D</t>
  </si>
  <si>
    <t>2151 D</t>
  </si>
  <si>
    <t>2150 D</t>
  </si>
  <si>
    <t>1608 D</t>
  </si>
  <si>
    <t>1607 D</t>
  </si>
  <si>
    <t>1600 D</t>
  </si>
  <si>
    <t>2053 D</t>
  </si>
  <si>
    <t>2037 D</t>
  </si>
  <si>
    <t>1975 D</t>
  </si>
  <si>
    <t>1968 D</t>
  </si>
  <si>
    <t>1439 D</t>
  </si>
  <si>
    <t>1435 D</t>
  </si>
  <si>
    <t>1285 D</t>
  </si>
  <si>
    <t>1433 D</t>
  </si>
  <si>
    <t>1279 D</t>
  </si>
  <si>
    <t>1427 D</t>
  </si>
  <si>
    <t>1741 D</t>
  </si>
  <si>
    <t>1786 D</t>
  </si>
  <si>
    <t>1749 D</t>
  </si>
  <si>
    <t>1323 D</t>
  </si>
  <si>
    <t>1687 D</t>
  </si>
  <si>
    <t>1603 D</t>
  </si>
  <si>
    <t>1593 D</t>
  </si>
  <si>
    <t>1594 D</t>
  </si>
  <si>
    <t>1067 D</t>
  </si>
  <si>
    <t>1061 D</t>
  </si>
  <si>
    <t>1425 D</t>
  </si>
  <si>
    <t>1413 D</t>
  </si>
  <si>
    <t>1399 D</t>
  </si>
  <si>
    <t>1083 D</t>
  </si>
  <si>
    <t>1281 D</t>
  </si>
  <si>
    <t>1265 D</t>
  </si>
  <si>
    <t>1263 D</t>
  </si>
  <si>
    <t>1264 D</t>
  </si>
  <si>
    <t>949 D</t>
  </si>
  <si>
    <t>1250 D</t>
  </si>
  <si>
    <t>1229 D</t>
  </si>
  <si>
    <t>1051 D</t>
  </si>
  <si>
    <t>1063 D</t>
  </si>
  <si>
    <t>1031 D</t>
  </si>
  <si>
    <t>959 D</t>
  </si>
  <si>
    <t>896 D</t>
  </si>
  <si>
    <t>713 D</t>
  </si>
  <si>
    <t>548 D</t>
  </si>
  <si>
    <t>699 D</t>
  </si>
  <si>
    <t>345 D</t>
  </si>
  <si>
    <t>BONO DEL ESTADO CDF-RES-2024-0004</t>
  </si>
  <si>
    <t>818 D</t>
  </si>
  <si>
    <t>808 D</t>
  </si>
  <si>
    <t>800 D</t>
  </si>
  <si>
    <t>817 D</t>
  </si>
  <si>
    <t>1141 D</t>
  </si>
  <si>
    <t>409 D</t>
  </si>
  <si>
    <t>398 D</t>
  </si>
  <si>
    <t>419 D</t>
  </si>
  <si>
    <t>411 D</t>
  </si>
  <si>
    <t>404 D</t>
  </si>
  <si>
    <t>403 D</t>
  </si>
  <si>
    <t>2723 D</t>
  </si>
  <si>
    <t>2839 D</t>
  </si>
  <si>
    <t>1742 D</t>
  </si>
  <si>
    <t>1632 D</t>
  </si>
  <si>
    <t>1630 D</t>
  </si>
  <si>
    <t>1736 D</t>
  </si>
  <si>
    <t>1622 D</t>
  </si>
  <si>
    <t>1618 D</t>
  </si>
  <si>
    <t>1617 D</t>
  </si>
  <si>
    <t>1616 D</t>
  </si>
  <si>
    <t>1738 D</t>
  </si>
  <si>
    <t>1737 D</t>
  </si>
  <si>
    <t>1721 D</t>
  </si>
  <si>
    <t>1636 D</t>
  </si>
  <si>
    <t>1624 D</t>
  </si>
  <si>
    <t>1357 D</t>
  </si>
  <si>
    <t>1259 D</t>
  </si>
  <si>
    <t>991 D</t>
  </si>
  <si>
    <t>97 D</t>
  </si>
  <si>
    <t>224 D</t>
  </si>
  <si>
    <t>252 D</t>
  </si>
  <si>
    <t>BANCO DE MACHALA S.A.</t>
  </si>
  <si>
    <t>189 D</t>
  </si>
  <si>
    <t>349 D</t>
  </si>
  <si>
    <t>353 D</t>
  </si>
  <si>
    <t>105 D</t>
  </si>
  <si>
    <t>BANCO PROCREDIT S.A.</t>
  </si>
  <si>
    <t>226 D</t>
  </si>
  <si>
    <t>218 D</t>
  </si>
  <si>
    <t>COOPERATIVA DE AHORRO Y CREDITO 23 DE JULIO LTDA</t>
  </si>
  <si>
    <t>COOPERATIVA DE AHORRO Y CREDITO EL SAGRARIO LTDA.</t>
  </si>
  <si>
    <t>303 D</t>
  </si>
  <si>
    <t>307 D</t>
  </si>
  <si>
    <t>330 D</t>
  </si>
  <si>
    <t>370 D</t>
  </si>
  <si>
    <t>40 D</t>
  </si>
  <si>
    <t>COOPERATIVA DE AHORRO Y CRÉDITO JARDIN AZUAYO LTDA.</t>
  </si>
  <si>
    <t>191 D</t>
  </si>
  <si>
    <t>197 D</t>
  </si>
  <si>
    <t>ASOCIACION MUTUALISTA DE AHORRO Y CREDITO PARA LA VIVIENDA PICHINCHA</t>
  </si>
  <si>
    <t>290 D</t>
  </si>
  <si>
    <t>265 D</t>
  </si>
  <si>
    <t>378 D</t>
  </si>
  <si>
    <t>400 D</t>
  </si>
  <si>
    <t>58 D</t>
  </si>
  <si>
    <t>22 D</t>
  </si>
  <si>
    <t>1776 D</t>
  </si>
  <si>
    <t>1667 D</t>
  </si>
  <si>
    <t>1664 D</t>
  </si>
  <si>
    <t>803 D</t>
  </si>
  <si>
    <t>1754 D</t>
  </si>
  <si>
    <t>1755 D</t>
  </si>
  <si>
    <t>CORPORACION NEXUM NEXUMCORP S.A.</t>
  </si>
  <si>
    <t>1422 D</t>
  </si>
  <si>
    <t>987 D</t>
  </si>
  <si>
    <t>DUPOCSA PROTECTORES QUIMICOS PARA EL CAMPO S.A.</t>
  </si>
  <si>
    <t>1386 D</t>
  </si>
  <si>
    <t>1378 D</t>
  </si>
  <si>
    <t>1372 D</t>
  </si>
  <si>
    <t>1066 D</t>
  </si>
  <si>
    <t>1060 D</t>
  </si>
  <si>
    <t>1058 D</t>
  </si>
  <si>
    <t>1057 D</t>
  </si>
  <si>
    <t>1054 D</t>
  </si>
  <si>
    <t>1046 D</t>
  </si>
  <si>
    <t>1626 D</t>
  </si>
  <si>
    <t>1001 D</t>
  </si>
  <si>
    <t>1000 D</t>
  </si>
  <si>
    <t>993 D</t>
  </si>
  <si>
    <t>1021 D</t>
  </si>
  <si>
    <t>1020 D</t>
  </si>
  <si>
    <t>1014 D</t>
  </si>
  <si>
    <t>1012 D</t>
  </si>
  <si>
    <t>1011 D</t>
  </si>
  <si>
    <t>1006 D</t>
  </si>
  <si>
    <t>1080 D</t>
  </si>
  <si>
    <t>690 D</t>
  </si>
  <si>
    <t>769 D</t>
  </si>
  <si>
    <t>1078 D</t>
  </si>
  <si>
    <t>898 D</t>
  </si>
  <si>
    <t>FUROIANI OBRAS Y PROYECTOS S. A.</t>
  </si>
  <si>
    <t>507 D</t>
  </si>
  <si>
    <t>509 D</t>
  </si>
  <si>
    <t>514 D</t>
  </si>
  <si>
    <t>516 D</t>
  </si>
  <si>
    <t>518 D</t>
  </si>
  <si>
    <t>522 D</t>
  </si>
  <si>
    <t>524 D</t>
  </si>
  <si>
    <t>528 D</t>
  </si>
  <si>
    <t>530 D</t>
  </si>
  <si>
    <t>1692 D</t>
  </si>
  <si>
    <t>1691 D</t>
  </si>
  <si>
    <t>1684 D</t>
  </si>
  <si>
    <t>1286 D</t>
  </si>
  <si>
    <t>1503 D</t>
  </si>
  <si>
    <t>1504 D</t>
  </si>
  <si>
    <t>1475 D</t>
  </si>
  <si>
    <t>1477 D</t>
  </si>
  <si>
    <t>1476 D</t>
  </si>
  <si>
    <t>LIRIS S.A.</t>
  </si>
  <si>
    <t>1178 D</t>
  </si>
  <si>
    <t>1190 D</t>
  </si>
  <si>
    <t>MAREAUTO S.A.</t>
  </si>
  <si>
    <t>907 D</t>
  </si>
  <si>
    <t>2556 D</t>
  </si>
  <si>
    <t>308 D</t>
  </si>
  <si>
    <t>743 D</t>
  </si>
  <si>
    <t>740 D</t>
  </si>
  <si>
    <t>1071 D</t>
  </si>
  <si>
    <t>1728 D</t>
  </si>
  <si>
    <t>1726 D</t>
  </si>
  <si>
    <t>1725 D</t>
  </si>
  <si>
    <t>1449 D</t>
  </si>
  <si>
    <t>1825 D</t>
  </si>
  <si>
    <t>1818 D</t>
  </si>
  <si>
    <t>1043 D</t>
  </si>
  <si>
    <t>810 D</t>
  </si>
  <si>
    <t>2478 D</t>
  </si>
  <si>
    <t>2494 D</t>
  </si>
  <si>
    <t>2477 D</t>
  </si>
  <si>
    <t>2480 D</t>
  </si>
  <si>
    <t>2491 D</t>
  </si>
  <si>
    <t>1179 D</t>
  </si>
  <si>
    <t>2456 D</t>
  </si>
  <si>
    <t>1781 D</t>
  </si>
  <si>
    <t>964 D</t>
  </si>
  <si>
    <t>872 D</t>
  </si>
  <si>
    <t>781 D</t>
  </si>
  <si>
    <t>600 D</t>
  </si>
  <si>
    <t>675 D</t>
  </si>
  <si>
    <t>581 D</t>
  </si>
  <si>
    <t>655 D</t>
  </si>
  <si>
    <t>542 D</t>
  </si>
  <si>
    <t>451 D</t>
  </si>
  <si>
    <t>376 D</t>
  </si>
  <si>
    <t>284 D</t>
  </si>
  <si>
    <t>1168 D</t>
  </si>
  <si>
    <t>1068 D</t>
  </si>
  <si>
    <t>980 D</t>
  </si>
  <si>
    <t>892 D</t>
  </si>
  <si>
    <t>979 D</t>
  </si>
  <si>
    <t>888 D</t>
  </si>
  <si>
    <t>499 D</t>
  </si>
  <si>
    <t>242 D</t>
  </si>
  <si>
    <t>760 D</t>
  </si>
  <si>
    <t>545 D</t>
  </si>
  <si>
    <t>454 D</t>
  </si>
  <si>
    <t>1707 D</t>
  </si>
  <si>
    <t>1697 D</t>
  </si>
  <si>
    <t>1605 D</t>
  </si>
  <si>
    <t>1523 D</t>
  </si>
  <si>
    <t>1513 D</t>
  </si>
  <si>
    <t>1423 D</t>
  </si>
  <si>
    <t>1403 D</t>
  </si>
  <si>
    <t>1342 D</t>
  </si>
  <si>
    <t>1321 D</t>
  </si>
  <si>
    <t>1332 D</t>
  </si>
  <si>
    <t>1311 D</t>
  </si>
  <si>
    <t>1138 D</t>
  </si>
  <si>
    <t>1047 D</t>
  </si>
  <si>
    <t>1037 D</t>
  </si>
  <si>
    <t>955 D</t>
  </si>
  <si>
    <t>1074 D</t>
  </si>
  <si>
    <t>1147 D</t>
  </si>
  <si>
    <t>1165 D</t>
  </si>
  <si>
    <t>1239 D</t>
  </si>
  <si>
    <t>1257 D</t>
  </si>
  <si>
    <t>783 D</t>
  </si>
  <si>
    <t>801 D</t>
  </si>
  <si>
    <t>874 D</t>
  </si>
  <si>
    <t>965 D</t>
  </si>
  <si>
    <t>983 D</t>
  </si>
  <si>
    <t>336 D</t>
  </si>
  <si>
    <t>99 D</t>
  </si>
  <si>
    <t>114 D</t>
  </si>
  <si>
    <t>CORPORACION ECUATORIANA DE ALUMINIO S.A. CEDAL</t>
  </si>
  <si>
    <t>CORPORACIÓN ECUATORIANA DE ALIMENTOS Y BEBIDAS CORPABE S.A</t>
  </si>
  <si>
    <t>255 D</t>
  </si>
  <si>
    <t>256 D</t>
  </si>
  <si>
    <t>136 D</t>
  </si>
  <si>
    <t>125 D</t>
  </si>
  <si>
    <t>113 D</t>
  </si>
  <si>
    <t>75 D</t>
  </si>
  <si>
    <t>347 D</t>
  </si>
  <si>
    <t>328 D</t>
  </si>
  <si>
    <t>190 D</t>
  </si>
  <si>
    <t>275 D</t>
  </si>
  <si>
    <t>IMPORTADORA INDUSTRIAL AGRICOLA DEL MONTE SOCIEDAD ANONIMA INMONTE</t>
  </si>
  <si>
    <t>INTEROC S.A.</t>
  </si>
  <si>
    <t>LIGA PROFESIONAL DE FUTBOL DEL ECUADOR</t>
  </si>
  <si>
    <t>229 D</t>
  </si>
  <si>
    <t>193 D</t>
  </si>
  <si>
    <t>169 D</t>
  </si>
  <si>
    <t>POFIDEL S.A.</t>
  </si>
  <si>
    <t>122 D</t>
  </si>
  <si>
    <t>127 D</t>
  </si>
  <si>
    <t>SOCIEDAD INDUSTRIAL GANADERA ELORDEÑO S.A.</t>
  </si>
  <si>
    <t>12 D</t>
  </si>
  <si>
    <t>6 D</t>
  </si>
  <si>
    <t>143 D</t>
  </si>
  <si>
    <t>720 D</t>
  </si>
  <si>
    <t>FIDEICOMISO MERCANTIL TITULARIZACIÓN SEGUNDA EMISIÓN DE FLUJOS FUTUROS UTE</t>
  </si>
  <si>
    <t>1345 D</t>
  </si>
  <si>
    <t>FIDEICOMISO TERCERA TITULARIZACIÓN DE RETAIL CARTIMEX</t>
  </si>
  <si>
    <t>700 D</t>
  </si>
  <si>
    <t>FIDEICOMISO TITULARIZACION CARTERA CREDITO RETAIL I</t>
  </si>
  <si>
    <t>FIDEICOMISO TITULARIZACION PROYECTO NUEVO TRANSPORTE GUAYAQUIL</t>
  </si>
  <si>
    <t>1419 D</t>
  </si>
  <si>
    <t>831 D</t>
  </si>
  <si>
    <t>829 D</t>
  </si>
  <si>
    <t>823 D</t>
  </si>
  <si>
    <t>1010 D</t>
  </si>
  <si>
    <t>FIDEICOMISO TITULARIZACIÓN DE CARTERA RETAILER 1</t>
  </si>
  <si>
    <t>1022 D</t>
  </si>
  <si>
    <t>REPORTO</t>
  </si>
  <si>
    <t>108 D</t>
  </si>
  <si>
    <t>118 D</t>
  </si>
  <si>
    <t>144 D</t>
  </si>
  <si>
    <t>148 D</t>
  </si>
  <si>
    <t>36 D</t>
  </si>
  <si>
    <t>FONDO DE INVERSIÓN COTIZADO FIDUCIA ETF</t>
  </si>
  <si>
    <t>FIDEICOMISO HOTEL CIUDAD DEL RIO</t>
  </si>
  <si>
    <t>CERVECERIA NACIONAL CN S.A.</t>
  </si>
  <si>
    <t>LA RESERVA FORESTAL (REFOREST) S.A.</t>
  </si>
  <si>
    <t>VALLE GRANDE FORESTAL (VALLEYFOREST) S.A.</t>
  </si>
  <si>
    <t>BOLSA DE VALORES DE GUAYAQUIL S.A. BVG</t>
  </si>
  <si>
    <t>ALICOSTA BK HOLDING S.A.</t>
  </si>
  <si>
    <t>COMPORTAMIENTO COMPARATIVO ENERO 2025 VS 2024</t>
  </si>
  <si>
    <t>EN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</si>
</sst>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 * #,##0_ ;_ * \-#,##0_ ;_ * &quot;-&quot;_ ;_ @_ "/>
    <numFmt numFmtId="43" formatCode="_ * #,##0.00_ ;_ * \-#,##0.00_ ;_ * &quot;-&quot;??_ ;_ @_ 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\1.00%"/>
    <numFmt numFmtId="169" formatCode="_(* #,##0.00_);_(* \(#,##0.00\);_(* &quot;-&quot;??_);_(@_)"/>
    <numFmt numFmtId="170" formatCode="_-* #,##0.00\ _$_-;\-* #,##0.00\ _$_-;_-* &quot;-&quot;??\ _$_-;_-@_-"/>
    <numFmt numFmtId="171" formatCode="0.00000"/>
    <numFmt numFmtId="172" formatCode="0.0000"/>
    <numFmt numFmtId="173" formatCode="_ [$$-300A]* #,##0.00_ ;_ [$$-300A]* \-#,##0.00_ ;_ [$$-300A]* &quot;-&quot;??_ ;_ @_ 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sz val="11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1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6"/>
      <color rgb="FF2B2B75"/>
      <name val="Segoe UI Variable Display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b/>
      <sz val="16"/>
      <color rgb="FF011389"/>
      <name val="Segoe UI Variable Display"/>
    </font>
    <font>
      <sz val="14"/>
      <name val="Segoe UI"/>
      <family val="2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4"/>
      <color theme="0"/>
      <name val="Segoe UI"/>
      <family val="2"/>
    </font>
    <font>
      <sz val="14"/>
      <color rgb="FF011389"/>
      <name val="Segoe UI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sz val="12"/>
      <color theme="1"/>
      <name val="Poppins"/>
    </font>
    <font>
      <sz val="10"/>
      <color theme="1"/>
      <name val="Poppins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26"/>
      <color theme="0"/>
      <name val="Poppins"/>
    </font>
    <font>
      <b/>
      <sz val="26"/>
      <color rgb="FF011389"/>
      <name val="Segoe UI Variable Display"/>
    </font>
    <font>
      <b/>
      <sz val="16"/>
      <color theme="0"/>
      <name val="Poppins"/>
    </font>
    <font>
      <b/>
      <sz val="11"/>
      <name val="Arial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Segoe UI"/>
      <family val="2"/>
    </font>
    <font>
      <b/>
      <sz val="14"/>
      <color theme="0"/>
      <name val="Segoe UI Variable Display"/>
    </font>
    <font>
      <b/>
      <sz val="10"/>
      <name val="Segoe U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Segoe UI"/>
      <family val="2"/>
    </font>
    <font>
      <sz val="11"/>
      <color rgb="FF000000"/>
      <name val="Calibri"/>
      <family val="2"/>
      <scheme val="minor"/>
    </font>
    <font>
      <sz val="14"/>
      <color theme="0"/>
      <name val="Segoe UI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4"/>
      <color theme="0"/>
      <name val="Segoe UI Variable Display Semib"/>
    </font>
    <font>
      <b/>
      <sz val="16"/>
      <color rgb="FF011389"/>
      <name val="Segoe UI Variable Display Semib"/>
    </font>
    <font>
      <b/>
      <sz val="16"/>
      <color rgb="FF011389"/>
      <name val="Poppins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9"/>
      <color rgb="FFFF0000"/>
      <name val="Arial"/>
      <family val="2"/>
    </font>
    <font>
      <sz val="8"/>
      <color rgb="FFFF0000"/>
      <name val="Poppins"/>
      <family val="3"/>
    </font>
    <font>
      <sz val="8"/>
      <color theme="0"/>
      <name val="Poppins"/>
      <family val="3"/>
    </font>
    <font>
      <b/>
      <sz val="8"/>
      <color theme="0"/>
      <name val="Poppins"/>
      <family val="3"/>
    </font>
    <font>
      <sz val="12"/>
      <color theme="0"/>
      <name val="Arial"/>
      <family val="2"/>
    </font>
    <font>
      <sz val="12"/>
      <color theme="0"/>
      <name val="Segoe UI Variable Display Semib"/>
    </font>
    <font>
      <sz val="10"/>
      <name val="Poppins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Segoe UI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/>
      <diagonal/>
    </border>
  </borders>
  <cellStyleXfs count="43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66" fillId="0" borderId="0"/>
  </cellStyleXfs>
  <cellXfs count="463">
    <xf numFmtId="0" fontId="0" fillId="0" borderId="0" xfId="0"/>
    <xf numFmtId="0" fontId="3" fillId="0" borderId="0" xfId="1"/>
    <xf numFmtId="3" fontId="3" fillId="0" borderId="0" xfId="1" applyNumberFormat="1"/>
    <xf numFmtId="0" fontId="5" fillId="0" borderId="0" xfId="1" applyFont="1"/>
    <xf numFmtId="4" fontId="10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Continuous" vertical="center"/>
    </xf>
    <xf numFmtId="0" fontId="8" fillId="0" borderId="1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67" fontId="8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4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1" xfId="1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3" fontId="12" fillId="2" borderId="0" xfId="1" applyNumberFormat="1" applyFont="1" applyFill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Continuous" vertical="center"/>
    </xf>
    <xf numFmtId="0" fontId="8" fillId="2" borderId="7" xfId="1" applyFont="1" applyFill="1" applyBorder="1" applyAlignment="1">
      <alignment horizontal="centerContinuous" vertical="center"/>
    </xf>
    <xf numFmtId="0" fontId="8" fillId="2" borderId="8" xfId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3" fontId="3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2" borderId="0" xfId="1" applyFill="1"/>
    <xf numFmtId="0" fontId="5" fillId="2" borderId="0" xfId="1" applyFont="1" applyFill="1"/>
    <xf numFmtId="3" fontId="3" fillId="2" borderId="0" xfId="1" applyNumberFormat="1" applyFill="1"/>
    <xf numFmtId="0" fontId="18" fillId="0" borderId="0" xfId="1" applyFont="1" applyAlignment="1">
      <alignment vertical="center"/>
    </xf>
    <xf numFmtId="0" fontId="14" fillId="2" borderId="0" xfId="1" applyFont="1" applyFill="1"/>
    <xf numFmtId="0" fontId="14" fillId="0" borderId="0" xfId="1" applyFont="1"/>
    <xf numFmtId="0" fontId="8" fillId="0" borderId="0" xfId="1" applyFont="1"/>
    <xf numFmtId="0" fontId="8" fillId="3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2" borderId="1" xfId="1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3" fontId="24" fillId="2" borderId="0" xfId="1" applyNumberFormat="1" applyFont="1" applyFill="1" applyAlignment="1">
      <alignment horizontal="right" vertical="center"/>
    </xf>
    <xf numFmtId="0" fontId="23" fillId="2" borderId="2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/>
    </xf>
    <xf numFmtId="0" fontId="26" fillId="2" borderId="0" xfId="1" applyFont="1" applyFill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4" fontId="26" fillId="2" borderId="0" xfId="1" applyNumberFormat="1" applyFont="1" applyFill="1" applyAlignment="1">
      <alignment horizontal="center" vertical="center"/>
    </xf>
    <xf numFmtId="166" fontId="26" fillId="2" borderId="0" xfId="2" applyNumberFormat="1" applyFont="1" applyFill="1" applyBorder="1" applyAlignment="1">
      <alignment horizontal="centerContinuous" vertical="center"/>
    </xf>
    <xf numFmtId="4" fontId="26" fillId="2" borderId="2" xfId="1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vertical="center"/>
    </xf>
    <xf numFmtId="3" fontId="26" fillId="2" borderId="0" xfId="1" applyNumberFormat="1" applyFont="1" applyFill="1" applyAlignment="1">
      <alignment horizontal="center" vertical="center"/>
    </xf>
    <xf numFmtId="3" fontId="26" fillId="2" borderId="0" xfId="3" applyNumberFormat="1" applyFont="1" applyFill="1" applyBorder="1" applyAlignment="1">
      <alignment horizontal="center" vertical="center"/>
    </xf>
    <xf numFmtId="3" fontId="26" fillId="2" borderId="0" xfId="2" applyNumberFormat="1" applyFont="1" applyFill="1" applyBorder="1" applyAlignment="1">
      <alignment horizontal="center" vertical="center"/>
    </xf>
    <xf numFmtId="0" fontId="26" fillId="2" borderId="1" xfId="1" quotePrefix="1" applyFont="1" applyFill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28" fillId="2" borderId="1" xfId="1" applyFont="1" applyFill="1" applyBorder="1" applyAlignment="1">
      <alignment vertical="center"/>
    </xf>
    <xf numFmtId="0" fontId="28" fillId="2" borderId="0" xfId="1" applyFont="1" applyFill="1" applyAlignment="1">
      <alignment vertical="center"/>
    </xf>
    <xf numFmtId="3" fontId="29" fillId="2" borderId="0" xfId="3" applyNumberFormat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vertical="center"/>
    </xf>
    <xf numFmtId="0" fontId="29" fillId="2" borderId="0" xfId="1" applyFont="1" applyFill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4" fontId="29" fillId="2" borderId="0" xfId="1" applyNumberFormat="1" applyFont="1" applyFill="1" applyAlignment="1">
      <alignment horizontal="center" vertical="center"/>
    </xf>
    <xf numFmtId="166" fontId="29" fillId="2" borderId="0" xfId="2" applyNumberFormat="1" applyFont="1" applyFill="1" applyBorder="1" applyAlignment="1">
      <alignment horizontal="centerContinuous" vertical="center"/>
    </xf>
    <xf numFmtId="4" fontId="29" fillId="2" borderId="2" xfId="1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center" vertical="center"/>
    </xf>
    <xf numFmtId="0" fontId="29" fillId="2" borderId="1" xfId="1" quotePrefix="1" applyFont="1" applyFill="1" applyBorder="1" applyAlignment="1">
      <alignment horizontal="left" vertical="center"/>
    </xf>
    <xf numFmtId="0" fontId="30" fillId="2" borderId="3" xfId="1" applyFont="1" applyFill="1" applyBorder="1" applyAlignment="1">
      <alignment vertical="center"/>
    </xf>
    <xf numFmtId="3" fontId="29" fillId="2" borderId="4" xfId="1" applyNumberFormat="1" applyFont="1" applyFill="1" applyBorder="1" applyAlignment="1">
      <alignment horizontal="center" vertical="center"/>
    </xf>
    <xf numFmtId="4" fontId="31" fillId="2" borderId="4" xfId="1" applyNumberFormat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vertical="center"/>
    </xf>
    <xf numFmtId="0" fontId="31" fillId="2" borderId="5" xfId="1" applyFont="1" applyFill="1" applyBorder="1" applyAlignment="1">
      <alignment vertical="center"/>
    </xf>
    <xf numFmtId="0" fontId="30" fillId="2" borderId="0" xfId="1" applyFont="1" applyFill="1" applyAlignment="1">
      <alignment vertical="center"/>
    </xf>
    <xf numFmtId="4" fontId="31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vertical="center"/>
    </xf>
    <xf numFmtId="0" fontId="29" fillId="2" borderId="0" xfId="1" applyFont="1" applyFill="1" applyAlignment="1">
      <alignment vertical="center"/>
    </xf>
    <xf numFmtId="0" fontId="29" fillId="2" borderId="6" xfId="1" applyFont="1" applyFill="1" applyBorder="1" applyAlignment="1">
      <alignment vertical="center"/>
    </xf>
    <xf numFmtId="4" fontId="31" fillId="2" borderId="7" xfId="1" applyNumberFormat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vertical="center"/>
    </xf>
    <xf numFmtId="0" fontId="31" fillId="2" borderId="8" xfId="1" applyFont="1" applyFill="1" applyBorder="1" applyAlignment="1">
      <alignment vertical="center"/>
    </xf>
    <xf numFmtId="0" fontId="30" fillId="2" borderId="1" xfId="1" applyFont="1" applyFill="1" applyBorder="1" applyAlignment="1">
      <alignment vertical="center"/>
    </xf>
    <xf numFmtId="0" fontId="31" fillId="2" borderId="2" xfId="1" applyFont="1" applyFill="1" applyBorder="1" applyAlignment="1">
      <alignment vertical="center"/>
    </xf>
    <xf numFmtId="4" fontId="28" fillId="2" borderId="0" xfId="1" applyNumberFormat="1" applyFont="1" applyFill="1" applyAlignment="1">
      <alignment horizontal="center" vertical="center"/>
    </xf>
    <xf numFmtId="0" fontId="29" fillId="2" borderId="3" xfId="1" applyFont="1" applyFill="1" applyBorder="1" applyAlignment="1">
      <alignment vertical="center"/>
    </xf>
    <xf numFmtId="4" fontId="28" fillId="2" borderId="4" xfId="1" applyNumberFormat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vertical="center"/>
    </xf>
    <xf numFmtId="0" fontId="28" fillId="2" borderId="5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right" vertical="center" indent="2"/>
    </xf>
    <xf numFmtId="3" fontId="29" fillId="2" borderId="0" xfId="1" applyNumberFormat="1" applyFont="1" applyFill="1" applyAlignment="1">
      <alignment horizontal="right" vertical="center" indent="3"/>
    </xf>
    <xf numFmtId="3" fontId="29" fillId="2" borderId="0" xfId="3" applyNumberFormat="1" applyFont="1" applyFill="1" applyBorder="1" applyAlignment="1">
      <alignment horizontal="right" vertical="center" indent="3"/>
    </xf>
    <xf numFmtId="3" fontId="29" fillId="2" borderId="0" xfId="2" applyNumberFormat="1" applyFont="1" applyFill="1" applyBorder="1" applyAlignment="1">
      <alignment horizontal="right" vertical="center" indent="3"/>
    </xf>
    <xf numFmtId="10" fontId="29" fillId="2" borderId="2" xfId="3" applyNumberFormat="1" applyFont="1" applyFill="1" applyBorder="1" applyAlignment="1">
      <alignment horizontal="right" vertical="center" indent="3"/>
    </xf>
    <xf numFmtId="0" fontId="3" fillId="2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14" fillId="0" borderId="1" xfId="1" applyFont="1" applyBorder="1"/>
    <xf numFmtId="0" fontId="25" fillId="0" borderId="3" xfId="1" applyFont="1" applyBorder="1" applyAlignment="1">
      <alignment horizontal="left"/>
    </xf>
    <xf numFmtId="3" fontId="25" fillId="0" borderId="4" xfId="1" applyNumberFormat="1" applyFont="1" applyBorder="1" applyAlignment="1">
      <alignment horizontal="right"/>
    </xf>
    <xf numFmtId="3" fontId="25" fillId="0" borderId="4" xfId="1" applyNumberFormat="1" applyFont="1" applyBorder="1"/>
    <xf numFmtId="0" fontId="3" fillId="2" borderId="2" xfId="1" applyFill="1" applyBorder="1"/>
    <xf numFmtId="0" fontId="14" fillId="2" borderId="2" xfId="1" applyFont="1" applyFill="1" applyBorder="1"/>
    <xf numFmtId="3" fontId="14" fillId="2" borderId="0" xfId="1" applyNumberFormat="1" applyFont="1" applyFill="1"/>
    <xf numFmtId="0" fontId="14" fillId="0" borderId="2" xfId="1" applyFont="1" applyBorder="1"/>
    <xf numFmtId="0" fontId="3" fillId="2" borderId="4" xfId="1" applyFill="1" applyBorder="1"/>
    <xf numFmtId="0" fontId="3" fillId="2" borderId="5" xfId="1" applyFill="1" applyBorder="1"/>
    <xf numFmtId="3" fontId="5" fillId="2" borderId="4" xfId="1" applyNumberFormat="1" applyFont="1" applyFill="1" applyBorder="1" applyAlignment="1">
      <alignment horizontal="right"/>
    </xf>
    <xf numFmtId="0" fontId="26" fillId="0" borderId="9" xfId="1" applyFont="1" applyBorder="1" applyAlignment="1">
      <alignment horizontal="left" vertical="center"/>
    </xf>
    <xf numFmtId="10" fontId="25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2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2" borderId="7" xfId="1" applyFill="1" applyBorder="1"/>
    <xf numFmtId="0" fontId="5" fillId="2" borderId="2" xfId="1" applyFont="1" applyFill="1" applyBorder="1"/>
    <xf numFmtId="0" fontId="38" fillId="3" borderId="11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0" fontId="33" fillId="0" borderId="12" xfId="1" applyFont="1" applyBorder="1"/>
    <xf numFmtId="0" fontId="37" fillId="0" borderId="0" xfId="1" applyFont="1" applyAlignment="1">
      <alignment horizontal="centerContinuous"/>
    </xf>
    <xf numFmtId="0" fontId="28" fillId="0" borderId="0" xfId="1" applyFont="1" applyAlignment="1">
      <alignment horizontal="centerContinuous"/>
    </xf>
    <xf numFmtId="0" fontId="40" fillId="0" borderId="0" xfId="1" applyFont="1"/>
    <xf numFmtId="3" fontId="31" fillId="0" borderId="0" xfId="1" applyNumberFormat="1" applyFont="1" applyAlignment="1">
      <alignment horizontal="left"/>
    </xf>
    <xf numFmtId="3" fontId="31" fillId="0" borderId="0" xfId="1" applyNumberFormat="1" applyFont="1" applyAlignment="1">
      <alignment horizontal="right"/>
    </xf>
    <xf numFmtId="3" fontId="31" fillId="0" borderId="0" xfId="1" applyNumberFormat="1" applyFont="1"/>
    <xf numFmtId="0" fontId="26" fillId="0" borderId="14" xfId="1" applyFont="1" applyBorder="1" applyAlignment="1">
      <alignment horizontal="left" vertical="center"/>
    </xf>
    <xf numFmtId="10" fontId="25" fillId="0" borderId="14" xfId="3" applyNumberFormat="1" applyFont="1" applyBorder="1" applyAlignment="1">
      <alignment horizontal="center" vertical="center"/>
    </xf>
    <xf numFmtId="0" fontId="38" fillId="3" borderId="15" xfId="1" applyFont="1" applyFill="1" applyBorder="1" applyAlignment="1">
      <alignment horizontal="center" vertical="center" wrapText="1"/>
    </xf>
    <xf numFmtId="0" fontId="38" fillId="3" borderId="17" xfId="1" applyFont="1" applyFill="1" applyBorder="1" applyAlignment="1">
      <alignment horizontal="center" vertical="center" wrapText="1"/>
    </xf>
    <xf numFmtId="0" fontId="28" fillId="0" borderId="18" xfId="1" applyFont="1" applyBorder="1" applyAlignment="1">
      <alignment horizontal="centerContinuous"/>
    </xf>
    <xf numFmtId="3" fontId="25" fillId="0" borderId="14" xfId="1" applyNumberFormat="1" applyFont="1" applyBorder="1" applyAlignment="1">
      <alignment horizontal="right" vertical="center" indent="1"/>
    </xf>
    <xf numFmtId="3" fontId="25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42" fillId="3" borderId="0" xfId="1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1" fontId="42" fillId="3" borderId="0" xfId="2" applyNumberFormat="1" applyFont="1" applyFill="1" applyBorder="1" applyAlignment="1">
      <alignment horizontal="center" vertical="center"/>
    </xf>
    <xf numFmtId="167" fontId="42" fillId="3" borderId="0" xfId="3" applyNumberFormat="1" applyFont="1" applyFill="1" applyBorder="1" applyAlignment="1">
      <alignment horizontal="center" vertical="center"/>
    </xf>
    <xf numFmtId="0" fontId="43" fillId="0" borderId="0" xfId="1" applyFont="1" applyAlignment="1">
      <alignment vertical="center"/>
    </xf>
    <xf numFmtId="167" fontId="33" fillId="0" borderId="0" xfId="3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 indent="1"/>
    </xf>
    <xf numFmtId="0" fontId="36" fillId="0" borderId="0" xfId="1" applyFont="1" applyAlignment="1">
      <alignment vertical="center"/>
    </xf>
    <xf numFmtId="43" fontId="36" fillId="0" borderId="4" xfId="2" applyFont="1" applyBorder="1" applyAlignment="1">
      <alignment vertical="center"/>
    </xf>
    <xf numFmtId="3" fontId="33" fillId="0" borderId="4" xfId="2" applyNumberFormat="1" applyFont="1" applyFill="1" applyBorder="1" applyAlignment="1">
      <alignment horizontal="right" vertical="center" indent="1"/>
    </xf>
    <xf numFmtId="167" fontId="33" fillId="0" borderId="4" xfId="3" applyNumberFormat="1" applyFont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36" fillId="0" borderId="0" xfId="1" applyFont="1" applyAlignment="1">
      <alignment horizontal="left" vertical="center"/>
    </xf>
    <xf numFmtId="3" fontId="33" fillId="0" borderId="0" xfId="1" applyNumberFormat="1" applyFont="1" applyAlignment="1">
      <alignment vertical="center"/>
    </xf>
    <xf numFmtId="17" fontId="33" fillId="0" borderId="0" xfId="1" quotePrefix="1" applyNumberFormat="1" applyFont="1" applyAlignment="1">
      <alignment horizontal="right" vertical="center"/>
    </xf>
    <xf numFmtId="10" fontId="33" fillId="0" borderId="0" xfId="3" applyNumberFormat="1" applyFont="1" applyBorder="1" applyAlignment="1">
      <alignment vertical="center"/>
    </xf>
    <xf numFmtId="168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right" vertical="center"/>
    </xf>
    <xf numFmtId="3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left" vertical="center"/>
    </xf>
    <xf numFmtId="2" fontId="33" fillId="0" borderId="0" xfId="2" applyNumberFormat="1" applyFont="1" applyBorder="1" applyAlignment="1">
      <alignment horizontal="right" vertical="center"/>
    </xf>
    <xf numFmtId="3" fontId="11" fillId="0" borderId="0" xfId="1" applyNumberFormat="1" applyFont="1" applyAlignment="1">
      <alignment vertical="center"/>
    </xf>
    <xf numFmtId="10" fontId="11" fillId="0" borderId="0" xfId="3" applyNumberFormat="1" applyFont="1" applyBorder="1" applyAlignment="1">
      <alignment vertical="center"/>
    </xf>
    <xf numFmtId="10" fontId="11" fillId="0" borderId="0" xfId="3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3" fontId="33" fillId="0" borderId="4" xfId="1" applyNumberFormat="1" applyFont="1" applyBorder="1" applyAlignment="1">
      <alignment vertical="center"/>
    </xf>
    <xf numFmtId="10" fontId="33" fillId="0" borderId="4" xfId="3" applyNumberFormat="1" applyFont="1" applyBorder="1" applyAlignment="1">
      <alignment horizontal="right" vertical="center"/>
    </xf>
    <xf numFmtId="3" fontId="33" fillId="0" borderId="4" xfId="1" applyNumberFormat="1" applyFont="1" applyBorder="1" applyAlignment="1">
      <alignment horizontal="right" vertical="center"/>
    </xf>
    <xf numFmtId="0" fontId="36" fillId="4" borderId="4" xfId="1" applyFont="1" applyFill="1" applyBorder="1" applyAlignment="1">
      <alignment horizontal="left" vertical="center"/>
    </xf>
    <xf numFmtId="3" fontId="36" fillId="4" borderId="4" xfId="1" applyNumberFormat="1" applyFont="1" applyFill="1" applyBorder="1" applyAlignment="1">
      <alignment vertical="center"/>
    </xf>
    <xf numFmtId="10" fontId="36" fillId="4" borderId="4" xfId="3" applyNumberFormat="1" applyFont="1" applyFill="1" applyBorder="1" applyAlignment="1">
      <alignment vertical="center"/>
    </xf>
    <xf numFmtId="0" fontId="42" fillId="3" borderId="0" xfId="1" applyFont="1" applyFill="1" applyAlignment="1">
      <alignment horizontal="left" vertical="center" indent="1"/>
    </xf>
    <xf numFmtId="0" fontId="42" fillId="3" borderId="0" xfId="1" applyFont="1" applyFill="1" applyAlignment="1">
      <alignment horizontal="center" vertical="center"/>
    </xf>
    <xf numFmtId="0" fontId="44" fillId="0" borderId="0" xfId="1" applyFont="1" applyAlignment="1">
      <alignment horizontal="left" vertical="center"/>
    </xf>
    <xf numFmtId="17" fontId="45" fillId="0" borderId="0" xfId="1" applyNumberFormat="1" applyFont="1" applyAlignment="1">
      <alignment horizontal="right" vertical="center"/>
    </xf>
    <xf numFmtId="41" fontId="46" fillId="0" borderId="0" xfId="4" applyFont="1" applyAlignment="1">
      <alignment horizontal="left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" fontId="48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10" fontId="26" fillId="2" borderId="2" xfId="10" applyNumberFormat="1" applyFont="1" applyFill="1" applyBorder="1" applyAlignment="1">
      <alignment horizontal="center" vertical="center"/>
    </xf>
    <xf numFmtId="4" fontId="33" fillId="0" borderId="4" xfId="2" applyNumberFormat="1" applyFont="1" applyFill="1" applyBorder="1" applyAlignment="1">
      <alignment horizontal="right" vertical="center" indent="1"/>
    </xf>
    <xf numFmtId="10" fontId="16" fillId="0" borderId="0" xfId="10" applyNumberFormat="1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9" fontId="16" fillId="0" borderId="0" xfId="10" applyFont="1" applyAlignment="1">
      <alignment vertical="center"/>
    </xf>
    <xf numFmtId="0" fontId="51" fillId="0" borderId="0" xfId="1" applyFont="1"/>
    <xf numFmtId="0" fontId="19" fillId="3" borderId="0" xfId="1" applyFont="1" applyFill="1" applyAlignment="1">
      <alignment vertical="center" wrapText="1"/>
    </xf>
    <xf numFmtId="0" fontId="19" fillId="0" borderId="0" xfId="1" applyFont="1" applyAlignment="1">
      <alignment vertical="center" wrapText="1"/>
    </xf>
    <xf numFmtId="0" fontId="41" fillId="5" borderId="1" xfId="1" applyFont="1" applyFill="1" applyBorder="1" applyAlignment="1">
      <alignment vertical="center" wrapText="1"/>
    </xf>
    <xf numFmtId="0" fontId="54" fillId="0" borderId="0" xfId="1" applyFont="1" applyAlignment="1">
      <alignment vertical="center" wrapText="1"/>
    </xf>
    <xf numFmtId="0" fontId="42" fillId="3" borderId="1" xfId="1" applyFont="1" applyFill="1" applyBorder="1" applyAlignment="1">
      <alignment horizontal="center" vertical="center" wrapText="1"/>
    </xf>
    <xf numFmtId="1" fontId="3" fillId="0" borderId="0" xfId="4338" applyNumberFormat="1"/>
    <xf numFmtId="3" fontId="3" fillId="0" borderId="0" xfId="4338" applyNumberFormat="1" applyAlignment="1">
      <alignment horizontal="right"/>
    </xf>
    <xf numFmtId="3" fontId="3" fillId="0" borderId="0" xfId="4338" applyNumberFormat="1" applyAlignment="1">
      <alignment horizontal="center"/>
    </xf>
    <xf numFmtId="0" fontId="3" fillId="0" borderId="0" xfId="4338"/>
    <xf numFmtId="3" fontId="9" fillId="3" borderId="0" xfId="4338" applyNumberFormat="1" applyFont="1" applyFill="1" applyAlignment="1">
      <alignment horizontal="left" vertical="center" indent="1"/>
    </xf>
    <xf numFmtId="3" fontId="8" fillId="0" borderId="0" xfId="4338" applyNumberFormat="1" applyFont="1" applyAlignment="1">
      <alignment horizontal="center" vertical="center"/>
    </xf>
    <xf numFmtId="3" fontId="8" fillId="0" borderId="0" xfId="4338" applyNumberFormat="1" applyFont="1" applyAlignment="1">
      <alignment horizontal="right" vertical="center"/>
    </xf>
    <xf numFmtId="1" fontId="8" fillId="0" borderId="0" xfId="4338" applyNumberFormat="1" applyFont="1" applyAlignment="1">
      <alignment vertical="center"/>
    </xf>
    <xf numFmtId="1" fontId="56" fillId="3" borderId="0" xfId="4338" applyNumberFormat="1" applyFont="1" applyFill="1" applyAlignment="1">
      <alignment vertical="center"/>
    </xf>
    <xf numFmtId="1" fontId="56" fillId="3" borderId="0" xfId="4338" applyNumberFormat="1" applyFont="1" applyFill="1" applyAlignment="1">
      <alignment horizontal="right" vertical="center"/>
    </xf>
    <xf numFmtId="1" fontId="56" fillId="3" borderId="0" xfId="4338" applyNumberFormat="1" applyFont="1" applyFill="1" applyAlignment="1">
      <alignment horizontal="center" vertical="center"/>
    </xf>
    <xf numFmtId="1" fontId="36" fillId="0" borderId="0" xfId="4338" applyNumberFormat="1" applyFont="1"/>
    <xf numFmtId="3" fontId="36" fillId="0" borderId="0" xfId="4338" applyNumberFormat="1" applyFont="1" applyAlignment="1">
      <alignment horizontal="right"/>
    </xf>
    <xf numFmtId="3" fontId="36" fillId="0" borderId="0" xfId="4338" applyNumberFormat="1" applyFont="1" applyAlignment="1">
      <alignment horizontal="center"/>
    </xf>
    <xf numFmtId="1" fontId="33" fillId="0" borderId="4" xfId="4338" applyNumberFormat="1" applyFont="1" applyBorder="1" applyAlignment="1">
      <alignment vertical="center"/>
    </xf>
    <xf numFmtId="4" fontId="33" fillId="0" borderId="4" xfId="4338" applyNumberFormat="1" applyFont="1" applyBorder="1" applyAlignment="1">
      <alignment horizontal="right" vertical="center"/>
    </xf>
    <xf numFmtId="4" fontId="33" fillId="0" borderId="4" xfId="4338" applyNumberFormat="1" applyFont="1" applyBorder="1" applyAlignment="1">
      <alignment horizontal="center" vertical="center"/>
    </xf>
    <xf numFmtId="1" fontId="36" fillId="0" borderId="4" xfId="4338" applyNumberFormat="1" applyFont="1" applyBorder="1" applyAlignment="1">
      <alignment vertical="center"/>
    </xf>
    <xf numFmtId="4" fontId="36" fillId="0" borderId="4" xfId="4338" applyNumberFormat="1" applyFont="1" applyBorder="1" applyAlignment="1">
      <alignment horizontal="right" vertical="center"/>
    </xf>
    <xf numFmtId="1" fontId="23" fillId="0" borderId="0" xfId="4338" applyNumberFormat="1" applyFont="1" applyAlignment="1">
      <alignment vertical="center"/>
    </xf>
    <xf numFmtId="4" fontId="23" fillId="0" borderId="0" xfId="4338" applyNumberFormat="1" applyFont="1" applyAlignment="1">
      <alignment horizontal="right" vertical="center"/>
    </xf>
    <xf numFmtId="4" fontId="3" fillId="0" borderId="0" xfId="4338" applyNumberFormat="1" applyAlignment="1">
      <alignment horizontal="right"/>
    </xf>
    <xf numFmtId="1" fontId="60" fillId="4" borderId="0" xfId="4338" applyNumberFormat="1" applyFont="1" applyFill="1" applyAlignment="1">
      <alignment vertical="center"/>
    </xf>
    <xf numFmtId="4" fontId="36" fillId="4" borderId="0" xfId="4338" applyNumberFormat="1" applyFont="1" applyFill="1" applyAlignment="1">
      <alignment horizontal="right" vertical="center"/>
    </xf>
    <xf numFmtId="4" fontId="36" fillId="4" borderId="0" xfId="4338" applyNumberFormat="1" applyFont="1" applyFill="1" applyAlignment="1">
      <alignment horizontal="center" vertical="center"/>
    </xf>
    <xf numFmtId="4" fontId="62" fillId="4" borderId="0" xfId="4338" applyNumberFormat="1" applyFont="1" applyFill="1" applyAlignment="1">
      <alignment horizontal="center" vertical="center"/>
    </xf>
    <xf numFmtId="4" fontId="2" fillId="0" borderId="0" xfId="7" applyNumberFormat="1" applyFont="1"/>
    <xf numFmtId="0" fontId="54" fillId="0" borderId="0" xfId="1" applyFont="1" applyAlignment="1">
      <alignment horizontal="center" vertical="center" wrapText="1"/>
    </xf>
    <xf numFmtId="0" fontId="5" fillId="0" borderId="0" xfId="4335" applyFont="1" applyAlignment="1">
      <alignment vertical="center"/>
    </xf>
    <xf numFmtId="0" fontId="36" fillId="0" borderId="1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36" fillId="0" borderId="0" xfId="7" applyFont="1" applyAlignment="1">
      <alignment horizontal="center" vertical="center"/>
    </xf>
    <xf numFmtId="0" fontId="5" fillId="0" borderId="0" xfId="4336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33" fillId="0" borderId="3" xfId="7" applyFont="1" applyBorder="1" applyAlignment="1">
      <alignment vertical="center"/>
    </xf>
    <xf numFmtId="171" fontId="33" fillId="0" borderId="4" xfId="7" applyNumberFormat="1" applyFont="1" applyBorder="1" applyAlignment="1">
      <alignment vertical="center"/>
    </xf>
    <xf numFmtId="171" fontId="33" fillId="0" borderId="4" xfId="7" applyNumberFormat="1" applyFont="1" applyBorder="1" applyAlignment="1">
      <alignment horizontal="center" vertical="center"/>
    </xf>
    <xf numFmtId="3" fontId="33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0" fontId="36" fillId="4" borderId="1" xfId="7" applyFont="1" applyFill="1" applyBorder="1" applyAlignment="1">
      <alignment vertical="center"/>
    </xf>
    <xf numFmtId="0" fontId="36" fillId="4" borderId="0" xfId="7" applyFont="1" applyFill="1" applyAlignment="1">
      <alignment vertical="center"/>
    </xf>
    <xf numFmtId="0" fontId="36" fillId="4" borderId="0" xfId="7" applyFont="1" applyFill="1" applyAlignment="1">
      <alignment horizontal="center" vertical="center"/>
    </xf>
    <xf numFmtId="3" fontId="36" fillId="4" borderId="0" xfId="7" applyNumberFormat="1" applyFont="1" applyFill="1" applyAlignment="1">
      <alignment vertical="center"/>
    </xf>
    <xf numFmtId="4" fontId="36" fillId="4" borderId="0" xfId="7" applyNumberFormat="1" applyFont="1" applyFill="1" applyAlignment="1">
      <alignment vertical="center"/>
    </xf>
    <xf numFmtId="3" fontId="36" fillId="4" borderId="2" xfId="7" applyNumberFormat="1" applyFont="1" applyFill="1" applyBorder="1" applyAlignment="1">
      <alignment horizontal="center" vertical="center"/>
    </xf>
    <xf numFmtId="0" fontId="25" fillId="0" borderId="1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0" xfId="7" applyFont="1" applyAlignment="1">
      <alignment horizontal="center" vertical="center"/>
    </xf>
    <xf numFmtId="4" fontId="25" fillId="0" borderId="0" xfId="7" applyNumberFormat="1" applyFont="1" applyAlignment="1">
      <alignment vertical="center"/>
    </xf>
    <xf numFmtId="4" fontId="5" fillId="0" borderId="0" xfId="7" applyNumberFormat="1" applyFont="1" applyAlignment="1">
      <alignment vertical="center"/>
    </xf>
    <xf numFmtId="0" fontId="5" fillId="0" borderId="0" xfId="4337" applyFont="1" applyAlignment="1">
      <alignment vertical="center"/>
    </xf>
    <xf numFmtId="0" fontId="36" fillId="0" borderId="1" xfId="4337" applyFont="1" applyBorder="1" applyAlignment="1">
      <alignment vertical="center"/>
    </xf>
    <xf numFmtId="0" fontId="36" fillId="0" borderId="0" xfId="4337" applyFont="1" applyAlignment="1">
      <alignment vertical="center"/>
    </xf>
    <xf numFmtId="0" fontId="36" fillId="0" borderId="0" xfId="4337" applyFont="1" applyAlignment="1">
      <alignment horizontal="center" vertical="center"/>
    </xf>
    <xf numFmtId="4" fontId="36" fillId="0" borderId="0" xfId="4337" applyNumberFormat="1" applyFont="1" applyAlignment="1">
      <alignment vertical="center"/>
    </xf>
    <xf numFmtId="0" fontId="55" fillId="0" borderId="0" xfId="4337" applyFont="1" applyAlignment="1">
      <alignment vertical="center"/>
    </xf>
    <xf numFmtId="0" fontId="55" fillId="0" borderId="0" xfId="7" applyFont="1" applyAlignment="1">
      <alignment vertical="center"/>
    </xf>
    <xf numFmtId="0" fontId="56" fillId="6" borderId="1" xfId="7" applyFont="1" applyFill="1" applyBorder="1" applyAlignment="1">
      <alignment vertical="center"/>
    </xf>
    <xf numFmtId="0" fontId="56" fillId="6" borderId="0" xfId="7" applyFont="1" applyFill="1" applyAlignment="1">
      <alignment vertical="center"/>
    </xf>
    <xf numFmtId="0" fontId="56" fillId="6" borderId="0" xfId="7" applyFont="1" applyFill="1" applyAlignment="1">
      <alignment horizontal="center" vertical="center"/>
    </xf>
    <xf numFmtId="3" fontId="56" fillId="6" borderId="0" xfId="7" applyNumberFormat="1" applyFont="1" applyFill="1" applyAlignment="1">
      <alignment vertical="center"/>
    </xf>
    <xf numFmtId="4" fontId="56" fillId="6" borderId="0" xfId="7" applyNumberFormat="1" applyFont="1" applyFill="1" applyAlignment="1">
      <alignment vertical="center"/>
    </xf>
    <xf numFmtId="3" fontId="56" fillId="6" borderId="2" xfId="7" applyNumberFormat="1" applyFont="1" applyFill="1" applyBorder="1" applyAlignment="1">
      <alignment horizontal="center" vertical="center"/>
    </xf>
    <xf numFmtId="0" fontId="17" fillId="0" borderId="1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3" fontId="17" fillId="0" borderId="0" xfId="7" applyNumberFormat="1" applyFont="1" applyAlignment="1">
      <alignment vertical="center"/>
    </xf>
    <xf numFmtId="4" fontId="17" fillId="0" borderId="0" xfId="7" applyNumberFormat="1" applyFont="1" applyAlignment="1">
      <alignment vertical="center"/>
    </xf>
    <xf numFmtId="3" fontId="17" fillId="0" borderId="2" xfId="7" applyNumberFormat="1" applyFont="1" applyBorder="1" applyAlignment="1">
      <alignment horizontal="center" vertical="center"/>
    </xf>
    <xf numFmtId="0" fontId="56" fillId="6" borderId="3" xfId="7" applyFont="1" applyFill="1" applyBorder="1" applyAlignment="1">
      <alignment vertical="center"/>
    </xf>
    <xf numFmtId="0" fontId="56" fillId="6" borderId="4" xfId="7" applyFont="1" applyFill="1" applyBorder="1" applyAlignment="1">
      <alignment vertical="center"/>
    </xf>
    <xf numFmtId="0" fontId="56" fillId="6" borderId="4" xfId="7" applyFont="1" applyFill="1" applyBorder="1" applyAlignment="1">
      <alignment horizontal="center" vertical="center"/>
    </xf>
    <xf numFmtId="3" fontId="56" fillId="6" borderId="4" xfId="7" applyNumberFormat="1" applyFont="1" applyFill="1" applyBorder="1" applyAlignment="1">
      <alignment vertical="center"/>
    </xf>
    <xf numFmtId="4" fontId="56" fillId="6" borderId="4" xfId="7" applyNumberFormat="1" applyFont="1" applyFill="1" applyBorder="1" applyAlignment="1">
      <alignment vertical="center"/>
    </xf>
    <xf numFmtId="3" fontId="56" fillId="6" borderId="5" xfId="7" applyNumberFormat="1" applyFont="1" applyFill="1" applyBorder="1" applyAlignment="1">
      <alignment horizontal="center" vertical="center"/>
    </xf>
    <xf numFmtId="3" fontId="17" fillId="0" borderId="0" xfId="7" applyNumberFormat="1" applyFont="1" applyAlignment="1">
      <alignment horizontal="center" vertical="center"/>
    </xf>
    <xf numFmtId="0" fontId="33" fillId="0" borderId="1" xfId="7" applyFont="1" applyBorder="1" applyAlignment="1">
      <alignment vertical="center"/>
    </xf>
    <xf numFmtId="171" fontId="33" fillId="0" borderId="0" xfId="7" applyNumberFormat="1" applyFont="1" applyAlignment="1">
      <alignment horizontal="center" vertical="center"/>
    </xf>
    <xf numFmtId="171" fontId="33" fillId="0" borderId="0" xfId="7" applyNumberFormat="1" applyFont="1" applyAlignment="1">
      <alignment vertical="center"/>
    </xf>
    <xf numFmtId="0" fontId="58" fillId="0" borderId="0" xfId="9" applyFont="1" applyAlignment="1">
      <alignment vertical="center"/>
    </xf>
    <xf numFmtId="0" fontId="59" fillId="0" borderId="0" xfId="9" applyFont="1" applyAlignment="1">
      <alignment vertical="center"/>
    </xf>
    <xf numFmtId="4" fontId="36" fillId="0" borderId="0" xfId="7" applyNumberFormat="1" applyFont="1" applyAlignment="1">
      <alignment vertical="center"/>
    </xf>
    <xf numFmtId="0" fontId="19" fillId="3" borderId="0" xfId="1" applyFont="1" applyFill="1" applyAlignment="1">
      <alignment horizontal="center" vertical="center" wrapText="1"/>
    </xf>
    <xf numFmtId="173" fontId="5" fillId="0" borderId="0" xfId="4334" applyNumberFormat="1" applyFont="1" applyAlignment="1">
      <alignment vertical="center"/>
    </xf>
    <xf numFmtId="0" fontId="63" fillId="0" borderId="0" xfId="1" applyFont="1"/>
    <xf numFmtId="0" fontId="64" fillId="2" borderId="0" xfId="1" applyFont="1" applyFill="1" applyAlignment="1">
      <alignment horizontal="left"/>
    </xf>
    <xf numFmtId="166" fontId="63" fillId="2" borderId="0" xfId="5" applyNumberFormat="1" applyFont="1" applyFill="1" applyAlignment="1">
      <alignment horizontal="right"/>
    </xf>
    <xf numFmtId="10" fontId="63" fillId="0" borderId="0" xfId="3" applyNumberFormat="1" applyFont="1"/>
    <xf numFmtId="0" fontId="63" fillId="2" borderId="0" xfId="1" applyFont="1" applyFill="1"/>
    <xf numFmtId="3" fontId="63" fillId="2" borderId="0" xfId="1" applyNumberFormat="1" applyFont="1" applyFill="1" applyAlignment="1">
      <alignment horizontal="right"/>
    </xf>
    <xf numFmtId="9" fontId="63" fillId="0" borderId="0" xfId="1" applyNumberFormat="1" applyFont="1"/>
    <xf numFmtId="0" fontId="63" fillId="2" borderId="0" xfId="1" applyFont="1" applyFill="1" applyAlignment="1">
      <alignment horizontal="right"/>
    </xf>
    <xf numFmtId="166" fontId="63" fillId="2" borderId="0" xfId="5" applyNumberFormat="1" applyFont="1" applyFill="1"/>
    <xf numFmtId="3" fontId="63" fillId="2" borderId="0" xfId="1" applyNumberFormat="1" applyFont="1" applyFill="1"/>
    <xf numFmtId="3" fontId="5" fillId="0" borderId="0" xfId="7" applyNumberFormat="1" applyFont="1" applyAlignment="1">
      <alignment vertical="center"/>
    </xf>
    <xf numFmtId="167" fontId="16" fillId="0" borderId="0" xfId="10" applyNumberFormat="1" applyFont="1" applyAlignment="1">
      <alignment vertical="center"/>
    </xf>
    <xf numFmtId="10" fontId="65" fillId="3" borderId="10" xfId="3" applyNumberFormat="1" applyFont="1" applyFill="1" applyBorder="1" applyAlignment="1">
      <alignment horizontal="center" vertical="center" wrapText="1"/>
    </xf>
    <xf numFmtId="173" fontId="6" fillId="0" borderId="0" xfId="1" applyNumberFormat="1" applyFont="1"/>
    <xf numFmtId="0" fontId="33" fillId="0" borderId="0" xfId="7" applyFont="1" applyAlignment="1">
      <alignment horizontal="center" vertical="center"/>
    </xf>
    <xf numFmtId="3" fontId="13" fillId="0" borderId="0" xfId="7" applyNumberFormat="1" applyFont="1" applyAlignment="1">
      <alignment vertical="center"/>
    </xf>
    <xf numFmtId="3" fontId="54" fillId="0" borderId="2" xfId="1" applyNumberFormat="1" applyFont="1" applyBorder="1" applyAlignment="1">
      <alignment vertical="center" wrapText="1"/>
    </xf>
    <xf numFmtId="3" fontId="42" fillId="3" borderId="2" xfId="1" applyNumberFormat="1" applyFont="1" applyFill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3" fillId="0" borderId="5" xfId="7" applyNumberFormat="1" applyFont="1" applyBorder="1" applyAlignment="1">
      <alignment horizontal="center" vertical="center"/>
    </xf>
    <xf numFmtId="3" fontId="25" fillId="0" borderId="2" xfId="7" applyNumberFormat="1" applyFont="1" applyBorder="1" applyAlignment="1">
      <alignment vertical="center"/>
    </xf>
    <xf numFmtId="3" fontId="36" fillId="0" borderId="2" xfId="4337" applyNumberFormat="1" applyFont="1" applyBorder="1" applyAlignment="1">
      <alignment horizontal="center" vertical="center"/>
    </xf>
    <xf numFmtId="0" fontId="3" fillId="3" borderId="0" xfId="6" applyFill="1" applyAlignment="1">
      <alignment vertical="center"/>
    </xf>
    <xf numFmtId="0" fontId="3" fillId="0" borderId="0" xfId="6" applyAlignment="1">
      <alignment vertical="center"/>
    </xf>
    <xf numFmtId="0" fontId="68" fillId="0" borderId="0" xfId="6" applyFont="1" applyAlignment="1">
      <alignment horizontal="left" vertical="center"/>
    </xf>
    <xf numFmtId="0" fontId="69" fillId="0" borderId="0" xfId="6" applyFont="1" applyAlignment="1">
      <alignment horizontal="left" vertical="center"/>
    </xf>
    <xf numFmtId="0" fontId="33" fillId="0" borderId="18" xfId="6" applyFont="1" applyBorder="1" applyAlignment="1">
      <alignment vertical="center"/>
    </xf>
    <xf numFmtId="0" fontId="33" fillId="0" borderId="18" xfId="6" applyFont="1" applyBorder="1" applyAlignment="1">
      <alignment horizontal="left" vertical="center"/>
    </xf>
    <xf numFmtId="4" fontId="33" fillId="0" borderId="18" xfId="6" applyNumberFormat="1" applyFont="1" applyBorder="1" applyAlignment="1">
      <alignment horizontal="right" vertical="center"/>
    </xf>
    <xf numFmtId="10" fontId="33" fillId="0" borderId="18" xfId="6" applyNumberFormat="1" applyFont="1" applyBorder="1" applyAlignment="1">
      <alignment horizontal="right" vertical="center"/>
    </xf>
    <xf numFmtId="3" fontId="33" fillId="0" borderId="18" xfId="6" applyNumberFormat="1" applyFont="1" applyBorder="1" applyAlignment="1">
      <alignment horizontal="center" vertical="center"/>
    </xf>
    <xf numFmtId="0" fontId="14" fillId="0" borderId="0" xfId="6" applyFont="1" applyAlignment="1">
      <alignment vertical="center"/>
    </xf>
    <xf numFmtId="0" fontId="33" fillId="0" borderId="19" xfId="6" applyFont="1" applyBorder="1" applyAlignment="1">
      <alignment vertical="center"/>
    </xf>
    <xf numFmtId="0" fontId="33" fillId="0" borderId="19" xfId="6" applyFont="1" applyBorder="1" applyAlignment="1">
      <alignment horizontal="left" vertical="center"/>
    </xf>
    <xf numFmtId="4" fontId="33" fillId="0" borderId="19" xfId="6" applyNumberFormat="1" applyFont="1" applyBorder="1" applyAlignment="1">
      <alignment horizontal="right" vertical="center"/>
    </xf>
    <xf numFmtId="3" fontId="33" fillId="0" borderId="19" xfId="6" applyNumberFormat="1" applyFont="1" applyBorder="1" applyAlignment="1">
      <alignment horizontal="center" vertical="center"/>
    </xf>
    <xf numFmtId="0" fontId="14" fillId="0" borderId="20" xfId="6" applyFont="1" applyBorder="1" applyAlignment="1">
      <alignment vertical="center"/>
    </xf>
    <xf numFmtId="0" fontId="14" fillId="0" borderId="20" xfId="6" applyFont="1" applyBorder="1" applyAlignment="1">
      <alignment horizontal="left" vertical="center"/>
    </xf>
    <xf numFmtId="4" fontId="14" fillId="0" borderId="20" xfId="6" applyNumberFormat="1" applyFont="1" applyBorder="1" applyAlignment="1">
      <alignment horizontal="right" vertical="center"/>
    </xf>
    <xf numFmtId="10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center" vertical="center"/>
    </xf>
    <xf numFmtId="0" fontId="71" fillId="0" borderId="18" xfId="6" applyFont="1" applyBorder="1" applyAlignment="1">
      <alignment vertical="center"/>
    </xf>
    <xf numFmtId="0" fontId="71" fillId="0" borderId="18" xfId="6" applyFont="1" applyBorder="1" applyAlignment="1">
      <alignment horizontal="left" vertical="center"/>
    </xf>
    <xf numFmtId="4" fontId="71" fillId="0" borderId="18" xfId="6" applyNumberFormat="1" applyFont="1" applyBorder="1" applyAlignment="1">
      <alignment horizontal="right" vertical="center"/>
    </xf>
    <xf numFmtId="10" fontId="71" fillId="0" borderId="18" xfId="6" applyNumberFormat="1" applyFont="1" applyBorder="1" applyAlignment="1">
      <alignment horizontal="right" vertical="center"/>
    </xf>
    <xf numFmtId="3" fontId="71" fillId="0" borderId="18" xfId="6" applyNumberFormat="1" applyFont="1" applyBorder="1" applyAlignment="1">
      <alignment horizontal="center" vertical="center"/>
    </xf>
    <xf numFmtId="0" fontId="72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4" fontId="73" fillId="0" borderId="0" xfId="6" applyNumberFormat="1" applyFont="1" applyAlignment="1">
      <alignment horizontal="right" vertical="center"/>
    </xf>
    <xf numFmtId="10" fontId="73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4" fontId="25" fillId="0" borderId="0" xfId="6" applyNumberFormat="1" applyFont="1" applyAlignment="1">
      <alignment horizontal="right" vertical="center"/>
    </xf>
    <xf numFmtId="10" fontId="25" fillId="0" borderId="0" xfId="6" applyNumberFormat="1" applyFont="1" applyAlignment="1">
      <alignment horizontal="right" vertical="center"/>
    </xf>
    <xf numFmtId="3" fontId="25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4" fontId="26" fillId="0" borderId="0" xfId="6" applyNumberFormat="1" applyFont="1" applyAlignment="1">
      <alignment horizontal="right" vertical="center"/>
    </xf>
    <xf numFmtId="10" fontId="26" fillId="0" borderId="0" xfId="6" applyNumberFormat="1" applyFont="1" applyAlignment="1">
      <alignment horizontal="right" vertical="center"/>
    </xf>
    <xf numFmtId="3" fontId="26" fillId="0" borderId="0" xfId="6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74" fillId="0" borderId="0" xfId="6" applyFont="1" applyAlignment="1">
      <alignment vertical="center"/>
    </xf>
    <xf numFmtId="0" fontId="75" fillId="0" borderId="0" xfId="6" applyFont="1" applyAlignment="1">
      <alignment vertical="center"/>
    </xf>
    <xf numFmtId="0" fontId="75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76" fillId="0" borderId="0" xfId="1" applyFont="1" applyAlignment="1">
      <alignment horizontal="left" vertical="center"/>
    </xf>
    <xf numFmtId="10" fontId="65" fillId="3" borderId="16" xfId="3" applyNumberFormat="1" applyFont="1" applyFill="1" applyBorder="1" applyAlignment="1">
      <alignment horizontal="center" vertical="center" wrapText="1"/>
    </xf>
    <xf numFmtId="167" fontId="33" fillId="0" borderId="4" xfId="10" applyNumberFormat="1" applyFont="1" applyBorder="1" applyAlignment="1">
      <alignment horizontal="center" vertical="center"/>
    </xf>
    <xf numFmtId="0" fontId="77" fillId="0" borderId="0" xfId="1" applyFont="1"/>
    <xf numFmtId="0" fontId="78" fillId="0" borderId="0" xfId="1" applyFont="1"/>
    <xf numFmtId="0" fontId="78" fillId="2" borderId="0" xfId="1" applyFont="1" applyFill="1"/>
    <xf numFmtId="0" fontId="78" fillId="2" borderId="0" xfId="1" applyFont="1" applyFill="1" applyAlignment="1">
      <alignment horizontal="right"/>
    </xf>
    <xf numFmtId="0" fontId="79" fillId="2" borderId="0" xfId="1" applyFont="1" applyFill="1" applyAlignment="1">
      <alignment horizontal="left"/>
    </xf>
    <xf numFmtId="166" fontId="78" fillId="2" borderId="0" xfId="5" applyNumberFormat="1" applyFont="1" applyFill="1" applyAlignment="1">
      <alignment horizontal="right"/>
    </xf>
    <xf numFmtId="10" fontId="78" fillId="0" borderId="0" xfId="3" applyNumberFormat="1" applyFont="1"/>
    <xf numFmtId="3" fontId="63" fillId="0" borderId="0" xfId="1" applyNumberFormat="1" applyFont="1"/>
    <xf numFmtId="0" fontId="63" fillId="0" borderId="0" xfId="3" applyNumberFormat="1" applyFont="1"/>
    <xf numFmtId="173" fontId="80" fillId="0" borderId="0" xfId="1" applyNumberFormat="1" applyFont="1"/>
    <xf numFmtId="3" fontId="81" fillId="0" borderId="0" xfId="1" applyNumberFormat="1" applyFont="1" applyAlignment="1">
      <alignment horizontal="right"/>
    </xf>
    <xf numFmtId="2" fontId="33" fillId="0" borderId="4" xfId="10" applyNumberFormat="1" applyFont="1" applyBorder="1" applyAlignment="1">
      <alignment horizontal="center" vertical="center"/>
    </xf>
    <xf numFmtId="2" fontId="33" fillId="0" borderId="4" xfId="4338" applyNumberFormat="1" applyFont="1" applyBorder="1" applyAlignment="1">
      <alignment horizontal="center" vertical="center"/>
    </xf>
    <xf numFmtId="2" fontId="36" fillId="0" borderId="4" xfId="4338" applyNumberFormat="1" applyFont="1" applyBorder="1" applyAlignment="1">
      <alignment horizontal="center" vertical="center"/>
    </xf>
    <xf numFmtId="2" fontId="23" fillId="0" borderId="0" xfId="10" applyNumberFormat="1" applyFont="1" applyAlignment="1">
      <alignment horizontal="center" vertical="center"/>
    </xf>
    <xf numFmtId="2" fontId="23" fillId="0" borderId="0" xfId="4338" applyNumberFormat="1" applyFont="1" applyAlignment="1">
      <alignment horizontal="center" vertical="center"/>
    </xf>
    <xf numFmtId="2" fontId="23" fillId="0" borderId="0" xfId="4338" applyNumberFormat="1" applyFont="1" applyAlignment="1">
      <alignment horizontal="right" vertical="center"/>
    </xf>
    <xf numFmtId="0" fontId="82" fillId="0" borderId="0" xfId="1" applyFont="1" applyAlignment="1">
      <alignment vertical="center"/>
    </xf>
    <xf numFmtId="0" fontId="6" fillId="0" borderId="0" xfId="4337" applyFont="1" applyAlignment="1">
      <alignment vertical="center"/>
    </xf>
    <xf numFmtId="0" fontId="6" fillId="0" borderId="0" xfId="7" applyFont="1" applyAlignment="1">
      <alignment vertical="center"/>
    </xf>
    <xf numFmtId="0" fontId="84" fillId="0" borderId="1" xfId="0" applyFont="1" applyBorder="1"/>
    <xf numFmtId="0" fontId="84" fillId="0" borderId="2" xfId="0" applyFont="1" applyBorder="1" applyAlignment="1">
      <alignment horizontal="center"/>
    </xf>
    <xf numFmtId="0" fontId="83" fillId="0" borderId="1" xfId="0" applyFont="1" applyBorder="1"/>
    <xf numFmtId="0" fontId="83" fillId="0" borderId="2" xfId="0" applyFont="1" applyBorder="1" applyAlignment="1">
      <alignment horizontal="center"/>
    </xf>
    <xf numFmtId="4" fontId="56" fillId="6" borderId="4" xfId="7" applyNumberFormat="1" applyFont="1" applyFill="1" applyBorder="1" applyAlignment="1">
      <alignment horizontal="center" vertical="center"/>
    </xf>
    <xf numFmtId="0" fontId="84" fillId="0" borderId="0" xfId="0" applyFont="1"/>
    <xf numFmtId="4" fontId="84" fillId="0" borderId="0" xfId="0" applyNumberFormat="1" applyFont="1"/>
    <xf numFmtId="0" fontId="83" fillId="0" borderId="0" xfId="0" applyFont="1"/>
    <xf numFmtId="4" fontId="83" fillId="0" borderId="0" xfId="0" applyNumberFormat="1" applyFont="1"/>
    <xf numFmtId="0" fontId="84" fillId="0" borderId="0" xfId="0" applyFont="1" applyAlignment="1">
      <alignment horizontal="center"/>
    </xf>
    <xf numFmtId="0" fontId="85" fillId="0" borderId="3" xfId="0" applyFont="1" applyBorder="1"/>
    <xf numFmtId="0" fontId="85" fillId="0" borderId="4" xfId="0" applyFont="1" applyBorder="1" applyAlignment="1">
      <alignment horizontal="center"/>
    </xf>
    <xf numFmtId="172" fontId="85" fillId="0" borderId="4" xfId="0" applyNumberFormat="1" applyFont="1" applyBorder="1"/>
    <xf numFmtId="0" fontId="85" fillId="0" borderId="4" xfId="0" applyFont="1" applyBorder="1" applyAlignment="1">
      <alignment horizontal="right"/>
    </xf>
    <xf numFmtId="4" fontId="85" fillId="0" borderId="4" xfId="0" applyNumberFormat="1" applyFont="1" applyBorder="1"/>
    <xf numFmtId="0" fontId="85" fillId="0" borderId="5" xfId="0" applyFont="1" applyBorder="1" applyAlignment="1">
      <alignment horizontal="center"/>
    </xf>
    <xf numFmtId="0" fontId="33" fillId="0" borderId="4" xfId="7" applyFont="1" applyBorder="1" applyAlignment="1">
      <alignment horizontal="center" vertical="center"/>
    </xf>
    <xf numFmtId="0" fontId="33" fillId="4" borderId="0" xfId="7" applyFont="1" applyFill="1" applyAlignment="1">
      <alignment horizontal="center" vertical="center"/>
    </xf>
    <xf numFmtId="0" fontId="57" fillId="6" borderId="0" xfId="7" applyFont="1" applyFill="1" applyAlignment="1">
      <alignment horizontal="center" vertical="center"/>
    </xf>
    <xf numFmtId="0" fontId="57" fillId="6" borderId="4" xfId="7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67" fillId="6" borderId="4" xfId="7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3" fontId="36" fillId="4" borderId="8" xfId="7" applyNumberFormat="1" applyFont="1" applyFill="1" applyBorder="1" applyAlignment="1">
      <alignment horizontal="center" vertical="center"/>
    </xf>
    <xf numFmtId="0" fontId="52" fillId="0" borderId="6" xfId="1" applyFont="1" applyBorder="1" applyAlignment="1">
      <alignment horizontal="center" vertical="center" wrapText="1"/>
    </xf>
    <xf numFmtId="0" fontId="52" fillId="0" borderId="7" xfId="1" applyFont="1" applyBorder="1" applyAlignment="1">
      <alignment horizontal="center" vertical="center" wrapText="1"/>
    </xf>
    <xf numFmtId="3" fontId="52" fillId="0" borderId="8" xfId="1" applyNumberFormat="1" applyFont="1" applyBorder="1" applyAlignment="1">
      <alignment horizontal="center" vertical="center" wrapText="1"/>
    </xf>
    <xf numFmtId="0" fontId="41" fillId="5" borderId="3" xfId="1" applyFont="1" applyFill="1" applyBorder="1" applyAlignment="1">
      <alignment vertical="center" wrapText="1"/>
    </xf>
    <xf numFmtId="0" fontId="54" fillId="0" borderId="4" xfId="1" applyFont="1" applyBorder="1" applyAlignment="1">
      <alignment vertical="center" wrapText="1"/>
    </xf>
    <xf numFmtId="0" fontId="54" fillId="0" borderId="4" xfId="1" applyFont="1" applyBorder="1" applyAlignment="1">
      <alignment horizontal="center" vertical="center" wrapText="1"/>
    </xf>
    <xf numFmtId="3" fontId="54" fillId="0" borderId="5" xfId="1" applyNumberFormat="1" applyFont="1" applyBorder="1" applyAlignment="1">
      <alignment vertical="center" wrapText="1"/>
    </xf>
    <xf numFmtId="4" fontId="14" fillId="0" borderId="0" xfId="6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86" fillId="2" borderId="0" xfId="1" applyFont="1" applyFill="1" applyAlignment="1">
      <alignment vertical="center"/>
    </xf>
    <xf numFmtId="3" fontId="86" fillId="2" borderId="0" xfId="1" applyNumberFormat="1" applyFont="1" applyFill="1" applyAlignment="1">
      <alignment vertical="center"/>
    </xf>
    <xf numFmtId="0" fontId="87" fillId="2" borderId="0" xfId="1" applyFont="1" applyFill="1" applyAlignment="1">
      <alignment horizontal="left" vertical="center"/>
    </xf>
    <xf numFmtId="10" fontId="86" fillId="2" borderId="0" xfId="3" applyNumberFormat="1" applyFont="1" applyFill="1" applyAlignment="1">
      <alignment vertical="center"/>
    </xf>
    <xf numFmtId="3" fontId="86" fillId="0" borderId="0" xfId="1" applyNumberFormat="1" applyFont="1" applyAlignment="1">
      <alignment vertical="center"/>
    </xf>
    <xf numFmtId="0" fontId="87" fillId="0" borderId="0" xfId="1" applyFont="1" applyAlignment="1">
      <alignment horizontal="left" vertical="center"/>
    </xf>
    <xf numFmtId="4" fontId="3" fillId="0" borderId="0" xfId="4338" applyNumberFormat="1"/>
    <xf numFmtId="0" fontId="19" fillId="3" borderId="1" xfId="1" applyFont="1" applyFill="1" applyBorder="1" applyAlignment="1">
      <alignment horizontal="left" vertical="center" wrapText="1" indent="1"/>
    </xf>
    <xf numFmtId="0" fontId="19" fillId="3" borderId="0" xfId="1" applyFont="1" applyFill="1" applyAlignment="1">
      <alignment horizontal="left" vertical="center" indent="1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5" fillId="2" borderId="1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5" fillId="2" borderId="2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 indent="1"/>
    </xf>
    <xf numFmtId="0" fontId="17" fillId="0" borderId="3" xfId="1" applyFont="1" applyBorder="1" applyAlignment="1">
      <alignment horizontal="left" indent="2"/>
    </xf>
    <xf numFmtId="0" fontId="17" fillId="0" borderId="4" xfId="1" applyFont="1" applyBorder="1" applyAlignment="1">
      <alignment horizontal="left" indent="2"/>
    </xf>
    <xf numFmtId="0" fontId="17" fillId="0" borderId="5" xfId="1" applyFont="1" applyBorder="1" applyAlignment="1">
      <alignment horizontal="left" indent="2"/>
    </xf>
    <xf numFmtId="0" fontId="39" fillId="0" borderId="0" xfId="1" applyFont="1" applyAlignment="1">
      <alignment horizontal="center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 indent="2"/>
    </xf>
    <xf numFmtId="0" fontId="19" fillId="3" borderId="0" xfId="1" applyFont="1" applyFill="1" applyAlignment="1">
      <alignment horizontal="left" vertical="center" wrapText="1" indent="2"/>
    </xf>
    <xf numFmtId="0" fontId="41" fillId="3" borderId="0" xfId="1" applyFont="1" applyFill="1" applyAlignment="1">
      <alignment horizontal="center" vertical="center" wrapText="1"/>
    </xf>
    <xf numFmtId="0" fontId="70" fillId="3" borderId="0" xfId="1" applyFont="1" applyFill="1" applyAlignment="1">
      <alignment horizontal="center" vertical="center" wrapText="1"/>
    </xf>
    <xf numFmtId="0" fontId="70" fillId="3" borderId="0" xfId="1" applyFont="1" applyFill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0" fontId="53" fillId="2" borderId="0" xfId="1" applyFont="1" applyFill="1" applyAlignment="1">
      <alignment horizontal="center" vertical="center"/>
    </xf>
    <xf numFmtId="0" fontId="53" fillId="2" borderId="2" xfId="1" applyFont="1" applyFill="1" applyBorder="1" applyAlignment="1">
      <alignment horizontal="center" vertical="center"/>
    </xf>
    <xf numFmtId="0" fontId="53" fillId="2" borderId="6" xfId="1" applyFont="1" applyFill="1" applyBorder="1" applyAlignment="1">
      <alignment horizontal="center" vertical="center"/>
    </xf>
    <xf numFmtId="0" fontId="53" fillId="2" borderId="7" xfId="1" applyFont="1" applyFill="1" applyBorder="1" applyAlignment="1">
      <alignment horizontal="center" vertical="center"/>
    </xf>
    <xf numFmtId="0" fontId="53" fillId="2" borderId="8" xfId="1" applyFont="1" applyFill="1" applyBorder="1" applyAlignment="1">
      <alignment horizontal="center" vertical="center"/>
    </xf>
    <xf numFmtId="1" fontId="19" fillId="3" borderId="0" xfId="4338" applyNumberFormat="1" applyFont="1" applyFill="1" applyAlignment="1">
      <alignment horizontal="left" vertical="center" wrapText="1" indent="1"/>
    </xf>
  </cellXfs>
  <cellStyles count="4340">
    <cellStyle name="Millares [0] 2" xfId="4" xr:uid="{91074B8A-B38A-4A99-92A6-FB549BD57EF8}"/>
    <cellStyle name="Millares 2" xfId="2" xr:uid="{7DAC4C79-DF10-44D9-BE3D-1CCDD0EE4245}"/>
    <cellStyle name="Millares 2 2" xfId="13" xr:uid="{9BE3DBD1-A95D-4FE1-8091-0C3402D6073A}"/>
    <cellStyle name="Millares 2 2 2" xfId="14" xr:uid="{0CE71469-6DD7-4A76-8DC6-69D312885448}"/>
    <cellStyle name="Millares 2 2 2 2" xfId="15" xr:uid="{A8B4E9B4-81F2-46D4-AA67-9F1EFE939128}"/>
    <cellStyle name="Millares 2 2 2 2 2" xfId="16" xr:uid="{EE08D8D3-7722-4D7B-AD88-F095236B94A6}"/>
    <cellStyle name="Millares 2 2 2 2 2 2" xfId="17" xr:uid="{5D0F013F-2E52-4949-827B-7BF5E3BA0362}"/>
    <cellStyle name="Millares 2 2 2 2 2 2 2" xfId="18" xr:uid="{19F15667-EB54-4AF8-A1AD-44FC70D23E76}"/>
    <cellStyle name="Millares 2 2 2 2 2 3" xfId="19" xr:uid="{9844F6D7-1B24-47AA-A3B8-EF714250C03B}"/>
    <cellStyle name="Millares 2 2 2 2 3" xfId="20" xr:uid="{7A692435-C3D5-4284-AE40-E6AFFEA9DC1B}"/>
    <cellStyle name="Millares 2 2 2 2 3 2" xfId="21" xr:uid="{4B66AEF5-2ED9-4962-9D9F-2CED40753912}"/>
    <cellStyle name="Millares 2 2 2 2 4" xfId="22" xr:uid="{F71F50FE-26AF-49EF-B17A-2099A1F232FB}"/>
    <cellStyle name="Millares 2 2 2 3" xfId="23" xr:uid="{EDC0E988-ED83-427C-934D-592D88B7272A}"/>
    <cellStyle name="Millares 2 2 2 3 2" xfId="24" xr:uid="{F3A7086A-B5F4-496E-AA38-7AE044CC600E}"/>
    <cellStyle name="Millares 2 2 2 3 2 2" xfId="25" xr:uid="{9F5FDB8A-27DA-490A-813D-72F530FDB1E6}"/>
    <cellStyle name="Millares 2 2 2 3 3" xfId="26" xr:uid="{7C4E3176-CAAA-4C72-B261-DF26FA286B95}"/>
    <cellStyle name="Millares 2 2 2 4" xfId="27" xr:uid="{7BA6EC78-32F5-44CC-B838-4D9148562876}"/>
    <cellStyle name="Millares 2 2 2 4 2" xfId="28" xr:uid="{C83750FD-D2E9-4E56-AEDD-BEBE24C30A74}"/>
    <cellStyle name="Millares 2 2 2 5" xfId="29" xr:uid="{65753978-7A09-49D5-A72B-DE5A6E2C21B2}"/>
    <cellStyle name="Millares 2 2 3" xfId="30" xr:uid="{3B58FF23-F0D2-4295-BB66-80C5B27580DB}"/>
    <cellStyle name="Millares 2 2 3 2" xfId="31" xr:uid="{E305B6FF-526B-4689-9BF4-D873A29D6E03}"/>
    <cellStyle name="Millares 2 2 3 2 2" xfId="32" xr:uid="{6398A6D3-D602-4994-AE29-1FC9CBBC0E54}"/>
    <cellStyle name="Millares 2 2 3 2 2 2" xfId="33" xr:uid="{0B390EB6-1B98-4A1F-B470-9166EC69BC14}"/>
    <cellStyle name="Millares 2 2 3 2 2 2 2" xfId="34" xr:uid="{67ED2255-B119-4411-9CC3-1A346AB089D7}"/>
    <cellStyle name="Millares 2 2 3 2 2 3" xfId="35" xr:uid="{33459E45-1EDD-4F50-9697-10C8FD2E3607}"/>
    <cellStyle name="Millares 2 2 3 2 3" xfId="36" xr:uid="{49BC977C-A5BD-4446-8C70-4DB056B2D430}"/>
    <cellStyle name="Millares 2 2 3 2 3 2" xfId="37" xr:uid="{D8E45FAB-46E5-4635-891B-87BE1AB98CB2}"/>
    <cellStyle name="Millares 2 2 3 2 4" xfId="38" xr:uid="{19435C77-EAE7-447A-ABA9-EDFD19C493F3}"/>
    <cellStyle name="Millares 2 2 3 3" xfId="39" xr:uid="{C51070C9-4DB1-4335-805F-D55B33F63678}"/>
    <cellStyle name="Millares 2 2 3 3 2" xfId="40" xr:uid="{D9C7F9D4-8B74-440F-86A2-CA8DE12209AD}"/>
    <cellStyle name="Millares 2 2 3 3 2 2" xfId="41" xr:uid="{4498DD35-689D-41BA-8202-19CA4F918B98}"/>
    <cellStyle name="Millares 2 2 3 3 3" xfId="42" xr:uid="{F8E2C472-E106-48DF-A8E9-A105C9020FB2}"/>
    <cellStyle name="Millares 2 2 3 4" xfId="43" xr:uid="{91194F3E-E86D-44B5-84BA-A386525F9B75}"/>
    <cellStyle name="Millares 2 2 3 4 2" xfId="44" xr:uid="{FC3F23A5-489B-403D-8D3C-885E388EB13D}"/>
    <cellStyle name="Millares 2 2 3 5" xfId="45" xr:uid="{A9906AE2-5466-4DB0-96B5-FCDF267A93BE}"/>
    <cellStyle name="Millares 2 2 4" xfId="46" xr:uid="{09C74F6B-CA30-4F54-9B29-65A84FC8D326}"/>
    <cellStyle name="Millares 2 2 4 2" xfId="47" xr:uid="{7C4162DC-A5B1-43DF-9222-F3D6BD438350}"/>
    <cellStyle name="Millares 2 2 4 2 2" xfId="48" xr:uid="{F0F1925E-17EE-4420-94C1-4CDF84A96AA6}"/>
    <cellStyle name="Millares 2 2 4 2 2 2" xfId="49" xr:uid="{A10EF048-858C-4F31-8ABC-6A1EC9AEACAE}"/>
    <cellStyle name="Millares 2 2 4 2 3" xfId="50" xr:uid="{A6308C4A-AEFF-4A76-B35D-315B83F54C0A}"/>
    <cellStyle name="Millares 2 2 4 3" xfId="51" xr:uid="{8094CBC1-04BC-44E0-9CF5-E3AB2476E4C8}"/>
    <cellStyle name="Millares 2 2 4 3 2" xfId="52" xr:uid="{3879FD65-9F3A-46C7-A19E-D76D01633C39}"/>
    <cellStyle name="Millares 2 2 4 4" xfId="53" xr:uid="{673563FA-068E-4DD7-856E-BC7E12ACBB79}"/>
    <cellStyle name="Millares 2 2 5" xfId="54" xr:uid="{CDB3A5D9-F0B4-412E-9C23-7AB8ED7F63B7}"/>
    <cellStyle name="Millares 2 2 5 2" xfId="55" xr:uid="{F7A87D9A-626D-4FFB-B543-F5C840D46B9C}"/>
    <cellStyle name="Millares 2 2 5 2 2" xfId="56" xr:uid="{17195C6C-3AB1-4011-8873-175FC095C2EB}"/>
    <cellStyle name="Millares 2 2 5 3" xfId="57" xr:uid="{6320339F-28FB-461C-B208-6733A2DC3291}"/>
    <cellStyle name="Millares 2 2 6" xfId="58" xr:uid="{8E24C264-995D-48B3-B6B2-4E89F4F21A58}"/>
    <cellStyle name="Millares 2 2 6 2" xfId="59" xr:uid="{D25FB08A-C3B2-4F57-9FF1-64109487F8A6}"/>
    <cellStyle name="Millares 2 2 7" xfId="60" xr:uid="{10451FCD-56B5-4A46-8145-B34D9D13BF10}"/>
    <cellStyle name="Millares 2 3" xfId="61" xr:uid="{3CC255CF-4058-4317-8E6B-DFCCADA2276D}"/>
    <cellStyle name="Millares 2 3 2" xfId="62" xr:uid="{545820A9-ED0E-4D5A-8566-7F2DB913DA43}"/>
    <cellStyle name="Millares 2 3 2 2" xfId="63" xr:uid="{BDF02C95-1C46-4BA5-ACB5-6EBADAA6A8F8}"/>
    <cellStyle name="Millares 2 3 2 2 2" xfId="64" xr:uid="{1B075A60-50B9-44B1-9420-1C10301ED206}"/>
    <cellStyle name="Millares 2 3 2 2 2 2" xfId="65" xr:uid="{FB0B4807-07B4-4857-979F-6E9B57178AB1}"/>
    <cellStyle name="Millares 2 3 2 2 3" xfId="66" xr:uid="{EE5616AE-B0CD-49EB-8DFA-3F5855EEE4BB}"/>
    <cellStyle name="Millares 2 3 2 3" xfId="67" xr:uid="{41278EFA-AF42-41AA-A97B-7C68C41BC24C}"/>
    <cellStyle name="Millares 2 3 2 3 2" xfId="68" xr:uid="{324105D2-BE3B-47F5-893A-BEADD832D3DC}"/>
    <cellStyle name="Millares 2 3 2 4" xfId="69" xr:uid="{68693AF3-90EF-4B6B-B35A-6B69C6E71C06}"/>
    <cellStyle name="Millares 2 3 3" xfId="70" xr:uid="{BEB843A0-BE37-4839-8BB3-48E404D17FF0}"/>
    <cellStyle name="Millares 2 3 3 2" xfId="71" xr:uid="{EED24C39-DE0A-474B-91D2-DD61DC484943}"/>
    <cellStyle name="Millares 2 3 3 2 2" xfId="72" xr:uid="{AC2EBAB9-49D8-4C8C-A169-2CAAD4BBADB7}"/>
    <cellStyle name="Millares 2 3 3 3" xfId="73" xr:uid="{80A63708-AC23-4318-934B-745134179D89}"/>
    <cellStyle name="Millares 2 3 4" xfId="74" xr:uid="{291AFD04-84AC-46A0-B598-4E46F2592869}"/>
    <cellStyle name="Millares 2 3 4 2" xfId="75" xr:uid="{B59E9527-59F5-484C-9CB1-25A4C6527322}"/>
    <cellStyle name="Millares 2 3 5" xfId="76" xr:uid="{68130309-365B-427C-9C51-CAF7DC6ED516}"/>
    <cellStyle name="Millares 2 4" xfId="77" xr:uid="{EC889552-33A5-4ACB-A0F5-7F2CE6A70DFF}"/>
    <cellStyle name="Millares 2 4 2" xfId="78" xr:uid="{A8337D64-462A-401F-8CDC-279F5CA5330F}"/>
    <cellStyle name="Millares 2 4 2 2" xfId="79" xr:uid="{A50E4171-A246-4F98-BC1D-567F9FB401FE}"/>
    <cellStyle name="Millares 2 4 2 2 2" xfId="80" xr:uid="{1D5F2CBE-9CEB-4306-89C4-3B4A5E9D269A}"/>
    <cellStyle name="Millares 2 4 2 2 2 2" xfId="81" xr:uid="{5A325D51-D263-4FB9-8F0D-77F8794807C2}"/>
    <cellStyle name="Millares 2 4 2 2 3" xfId="82" xr:uid="{7CC92F60-A1FF-4423-9CF8-ECFB48C5D6C0}"/>
    <cellStyle name="Millares 2 4 2 3" xfId="83" xr:uid="{475AAE5A-739D-4873-85BB-BB4A278185FB}"/>
    <cellStyle name="Millares 2 4 2 3 2" xfId="84" xr:uid="{7BEEB20A-5C44-45BD-874D-5AB4E57C1DF6}"/>
    <cellStyle name="Millares 2 4 2 4" xfId="85" xr:uid="{83CA8987-2E3D-4FD0-8028-F5BD6D1954BD}"/>
    <cellStyle name="Millares 2 4 3" xfId="86" xr:uid="{2EB44180-13B8-4CB3-8B70-ECCF449BD3C6}"/>
    <cellStyle name="Millares 2 4 3 2" xfId="87" xr:uid="{254FC6F5-206B-4D95-8520-E7A3A2CF2A82}"/>
    <cellStyle name="Millares 2 4 3 2 2" xfId="88" xr:uid="{0516C585-083B-4059-B709-D412DC9FBE0C}"/>
    <cellStyle name="Millares 2 4 3 3" xfId="89" xr:uid="{73F9244C-6EAE-4B84-967F-03CC6ED81807}"/>
    <cellStyle name="Millares 2 4 4" xfId="90" xr:uid="{6802FEA5-2B82-4097-B583-5D22BB5DD660}"/>
    <cellStyle name="Millares 2 4 4 2" xfId="91" xr:uid="{0AC6DA0E-2397-4D53-8B5A-6BA159675205}"/>
    <cellStyle name="Millares 2 4 5" xfId="92" xr:uid="{369582A1-2D20-4695-B294-B8313EB99CB8}"/>
    <cellStyle name="Millares 2 5" xfId="93" xr:uid="{D561CF1C-812B-4D65-8D90-CFCD868C4C77}"/>
    <cellStyle name="Millares 2 5 2" xfId="94" xr:uid="{E49F7C31-E449-4CBB-A483-1F0527851B50}"/>
    <cellStyle name="Millares 2 5 2 2" xfId="95" xr:uid="{52AB15E7-5129-446D-A2BD-C9DB28849B05}"/>
    <cellStyle name="Millares 2 5 2 2 2" xfId="96" xr:uid="{0D8C18FD-9F16-47FC-87F3-6EB5D1B42836}"/>
    <cellStyle name="Millares 2 5 2 3" xfId="97" xr:uid="{3D742799-C34D-4CE5-AE01-B8F68C36A83F}"/>
    <cellStyle name="Millares 2 5 3" xfId="98" xr:uid="{EFE5335E-5EFF-466F-9321-701968337BA0}"/>
    <cellStyle name="Millares 2 5 3 2" xfId="99" xr:uid="{3E486EF0-F2B2-4AB9-9025-D705188DD58B}"/>
    <cellStyle name="Millares 2 5 4" xfId="100" xr:uid="{07C3BC7F-62FD-46EA-AB92-8B782144D463}"/>
    <cellStyle name="Millares 2 6" xfId="101" xr:uid="{93830E67-2D9E-44E4-A708-42CEC858D354}"/>
    <cellStyle name="Millares 2 6 2" xfId="102" xr:uid="{94C5FD28-6C50-4399-9611-9064D183DA05}"/>
    <cellStyle name="Millares 2 6 2 2" xfId="103" xr:uid="{8EB05799-FD03-41A8-9344-3C2B3254EB21}"/>
    <cellStyle name="Millares 2 6 3" xfId="104" xr:uid="{2D23F44A-43B5-4D6E-8C1D-F2502E6EECC0}"/>
    <cellStyle name="Millares 2 7" xfId="105" xr:uid="{D4235E5C-C6F3-4774-9565-363E696FE8BD}"/>
    <cellStyle name="Millares 2 7 2" xfId="106" xr:uid="{C09E87F8-6C17-48A8-9284-05AF2389923D}"/>
    <cellStyle name="Millares 2 8" xfId="107" xr:uid="{E751FFFF-6975-4A42-BBE2-4B50D3524AFF}"/>
    <cellStyle name="Millares 2 9" xfId="12" xr:uid="{B1BAD59F-7872-46F2-B312-565BC683CF75}"/>
    <cellStyle name="Millares 3" xfId="108" xr:uid="{5C80DED9-F15C-4E52-8343-5243BBD48D5B}"/>
    <cellStyle name="Millares 3 10" xfId="109" xr:uid="{47055204-39FA-4BE0-BCE6-FEB5774E219E}"/>
    <cellStyle name="Millares 3 10 2" xfId="110" xr:uid="{ECAE5437-173B-4FAB-884A-160A17E90980}"/>
    <cellStyle name="Millares 3 10 2 2" xfId="111" xr:uid="{806B2F5E-E0F4-4D78-BE95-D09553E856DC}"/>
    <cellStyle name="Millares 3 10 2 2 2" xfId="112" xr:uid="{151020A2-96F7-43AF-BDA9-76F6B8660249}"/>
    <cellStyle name="Millares 3 10 2 2 2 2" xfId="113" xr:uid="{4A182DB9-8263-4410-8CD4-ECB34DEE4A23}"/>
    <cellStyle name="Millares 3 10 2 2 2 2 2" xfId="2227" xr:uid="{6F101186-762B-4FF9-A1E4-1F9B2943780C}"/>
    <cellStyle name="Millares 3 10 2 2 2 3" xfId="114" xr:uid="{F2C92D25-7C98-4CB0-A1F4-C9C75B8F433C}"/>
    <cellStyle name="Millares 3 10 2 2 2 3 2" xfId="2228" xr:uid="{DF96AE76-A08F-4F4A-9375-B3A6554EE4A5}"/>
    <cellStyle name="Millares 3 10 2 2 2 4" xfId="2226" xr:uid="{82CE18EA-8451-4B2F-8D2B-30BD956EBAD9}"/>
    <cellStyle name="Millares 3 10 2 2 3" xfId="115" xr:uid="{26ABED4E-E353-407C-80D8-BD2BCB9B5B1A}"/>
    <cellStyle name="Millares 3 10 2 2 3 2" xfId="2229" xr:uid="{4EA759F9-2809-4D69-92B9-6819E3F27465}"/>
    <cellStyle name="Millares 3 10 2 2 4" xfId="116" xr:uid="{49581780-E363-4949-AC02-39BF60880E9C}"/>
    <cellStyle name="Millares 3 10 2 2 4 2" xfId="2230" xr:uid="{3DF3E309-49FB-4AC8-9A74-017E49E26982}"/>
    <cellStyle name="Millares 3 10 2 2 5" xfId="2225" xr:uid="{6BA629F2-3B9B-4794-A3ED-CE1ED4C6D247}"/>
    <cellStyle name="Millares 3 10 2 3" xfId="117" xr:uid="{9FC3E3D2-497A-48D8-8460-4928F10FB433}"/>
    <cellStyle name="Millares 3 10 2 3 2" xfId="118" xr:uid="{4B436A5A-2FFF-453F-986A-29ABD469E1CB}"/>
    <cellStyle name="Millares 3 10 2 3 2 2" xfId="2232" xr:uid="{2236A577-0A77-4092-85A4-AC78DCC68B04}"/>
    <cellStyle name="Millares 3 10 2 3 3" xfId="119" xr:uid="{4CA23760-E575-4227-9252-54A99A5E6C97}"/>
    <cellStyle name="Millares 3 10 2 3 3 2" xfId="2233" xr:uid="{81679505-9F6D-437B-991A-B90AED97D758}"/>
    <cellStyle name="Millares 3 10 2 3 4" xfId="2231" xr:uid="{4E7FE69F-FF4B-41FF-8C56-E6D979CF4021}"/>
    <cellStyle name="Millares 3 10 2 4" xfId="120" xr:uid="{5F34970C-FD28-4301-B8C7-E613E72325D5}"/>
    <cellStyle name="Millares 3 10 2 4 2" xfId="2234" xr:uid="{0A192F2A-E770-4B60-8180-4F73F2265787}"/>
    <cellStyle name="Millares 3 10 2 5" xfId="121" xr:uid="{D26A70ED-E56C-4ED1-9E30-F42436865945}"/>
    <cellStyle name="Millares 3 10 2 5 2" xfId="2235" xr:uid="{898841B0-3533-450D-BE96-C4A6AE59EE2E}"/>
    <cellStyle name="Millares 3 10 2 6" xfId="2224" xr:uid="{91AAF83B-B777-43A1-807B-11F70E16032A}"/>
    <cellStyle name="Millares 3 10 3" xfId="122" xr:uid="{D6388807-A71E-440E-91B2-BA4A9F08A426}"/>
    <cellStyle name="Millares 3 10 3 2" xfId="123" xr:uid="{EA81F095-10F2-4A16-8546-227A9116293A}"/>
    <cellStyle name="Millares 3 10 3 2 2" xfId="124" xr:uid="{C13EF531-E160-4472-B939-711A8B47C57C}"/>
    <cellStyle name="Millares 3 10 3 2 2 2" xfId="2238" xr:uid="{E87C523D-E648-4236-9402-BF9163BFDA46}"/>
    <cellStyle name="Millares 3 10 3 2 3" xfId="125" xr:uid="{36C81390-5E23-4C8C-A842-6FB9EB64069F}"/>
    <cellStyle name="Millares 3 10 3 2 3 2" xfId="2239" xr:uid="{B0A66028-A57A-498A-8AEC-89F94D757D08}"/>
    <cellStyle name="Millares 3 10 3 2 4" xfId="2237" xr:uid="{CA8C6755-D3B5-4835-8A67-89D72186EF76}"/>
    <cellStyle name="Millares 3 10 3 3" xfId="126" xr:uid="{D511FC45-CD36-48AF-B4AD-EE1A22234D6C}"/>
    <cellStyle name="Millares 3 10 3 3 2" xfId="2240" xr:uid="{47648FDF-4A3F-4B6C-B42D-86E1FA42EAE7}"/>
    <cellStyle name="Millares 3 10 3 4" xfId="127" xr:uid="{C2C5CDC8-3CF6-4A4F-B22D-BDB9B76076B5}"/>
    <cellStyle name="Millares 3 10 3 4 2" xfId="2241" xr:uid="{16CE97C1-6B70-4CF3-B02C-7DB6F1596ACB}"/>
    <cellStyle name="Millares 3 10 3 5" xfId="2236" xr:uid="{07A94A03-79D8-4D4B-95B4-9B1AEE10975B}"/>
    <cellStyle name="Millares 3 10 4" xfId="128" xr:uid="{847F68B3-7073-4A15-BDEE-9306868932BA}"/>
    <cellStyle name="Millares 3 10 4 2" xfId="129" xr:uid="{ACA0E4E7-8D94-46D6-9685-8BB8977C6505}"/>
    <cellStyle name="Millares 3 10 4 2 2" xfId="2243" xr:uid="{763DC4E5-ED96-43B6-B5EE-A70E8A19A292}"/>
    <cellStyle name="Millares 3 10 4 3" xfId="130" xr:uid="{AB2CF65C-75CC-4B6C-8AF6-713536FA4C1C}"/>
    <cellStyle name="Millares 3 10 4 3 2" xfId="2244" xr:uid="{6A855BE4-764B-4745-8D67-83B1D3E2F006}"/>
    <cellStyle name="Millares 3 10 4 4" xfId="2242" xr:uid="{5D52CA2A-B67F-4176-BF45-143FC804B478}"/>
    <cellStyle name="Millares 3 10 5" xfId="131" xr:uid="{BA0009D2-9CBE-4663-8279-87A08D30C2F1}"/>
    <cellStyle name="Millares 3 10 5 2" xfId="2245" xr:uid="{5D5367DC-8465-47B0-83F3-7E0764632DF3}"/>
    <cellStyle name="Millares 3 10 6" xfId="132" xr:uid="{324BE372-6D86-4BEB-9F7C-C9FA2EFC993C}"/>
    <cellStyle name="Millares 3 10 6 2" xfId="2246" xr:uid="{EC4B5616-97A6-4FFE-8331-13103A975EDA}"/>
    <cellStyle name="Millares 3 10 7" xfId="2223" xr:uid="{775D2AEC-BAFF-469B-9784-FAA6678F7EB5}"/>
    <cellStyle name="Millares 3 11" xfId="133" xr:uid="{F549ABE0-BC32-4EE6-BEEF-8139C81D932B}"/>
    <cellStyle name="Millares 3 11 2" xfId="134" xr:uid="{AF981520-24AB-4328-B2E5-244AF6CCCCB5}"/>
    <cellStyle name="Millares 3 11 2 2" xfId="135" xr:uid="{D2775D39-07C0-4C28-A060-BF59A9235858}"/>
    <cellStyle name="Millares 3 11 2 2 2" xfId="136" xr:uid="{498BCFAC-4E7D-4A65-B6CF-E00057A29E6E}"/>
    <cellStyle name="Millares 3 11 2 2 2 2" xfId="2250" xr:uid="{CB75F746-3BD8-41E9-8B10-DDD5ACE9CAD4}"/>
    <cellStyle name="Millares 3 11 2 2 3" xfId="137" xr:uid="{572EAC2B-90AD-4388-95C9-20736C9BA48F}"/>
    <cellStyle name="Millares 3 11 2 2 3 2" xfId="2251" xr:uid="{297C4467-AB2B-4059-B22D-C098C55B8225}"/>
    <cellStyle name="Millares 3 11 2 2 4" xfId="2249" xr:uid="{D26691D9-BBD5-4859-8651-48D712218A6B}"/>
    <cellStyle name="Millares 3 11 2 3" xfId="138" xr:uid="{69E0662A-16A1-4A73-B9F4-716AEEF6A404}"/>
    <cellStyle name="Millares 3 11 2 3 2" xfId="2252" xr:uid="{3FA9660E-3137-4516-B1FA-F53B2DBFADF9}"/>
    <cellStyle name="Millares 3 11 2 4" xfId="139" xr:uid="{693FF4B9-B497-4129-982E-B3DF45468CC1}"/>
    <cellStyle name="Millares 3 11 2 4 2" xfId="2253" xr:uid="{CC8D77D9-A4D7-4716-B9D4-98AD033FBE6A}"/>
    <cellStyle name="Millares 3 11 2 5" xfId="2248" xr:uid="{514EC3EC-9B03-4094-8C3C-F733942A2E81}"/>
    <cellStyle name="Millares 3 11 3" xfId="140" xr:uid="{1ACC9A75-0FD7-40DF-9244-08E3598A3E9C}"/>
    <cellStyle name="Millares 3 11 3 2" xfId="141" xr:uid="{803B061E-C62C-47F1-9504-E58830CF72E9}"/>
    <cellStyle name="Millares 3 11 3 2 2" xfId="2255" xr:uid="{0A0453D7-C864-452C-91BC-5B9522935450}"/>
    <cellStyle name="Millares 3 11 3 3" xfId="142" xr:uid="{84592A1C-8DF5-4AF3-AFE8-12B43F4538CA}"/>
    <cellStyle name="Millares 3 11 3 3 2" xfId="2256" xr:uid="{E667E8D9-FDB9-4CE7-800B-3971A48F01B4}"/>
    <cellStyle name="Millares 3 11 3 4" xfId="2254" xr:uid="{AE8BB8B3-4833-4008-BE47-60055EE77FE4}"/>
    <cellStyle name="Millares 3 11 4" xfId="143" xr:uid="{EC1C8649-3977-48E4-B5C4-D0758DD673EF}"/>
    <cellStyle name="Millares 3 11 4 2" xfId="2257" xr:uid="{2E9F99A3-3661-4E78-AC14-ADE9E42A3B9F}"/>
    <cellStyle name="Millares 3 11 5" xfId="144" xr:uid="{D7ADE2E2-447F-4B39-B9D0-5B60AE9DD35B}"/>
    <cellStyle name="Millares 3 11 5 2" xfId="2258" xr:uid="{E33A2C21-99BE-4CE1-968F-C2D4CF81C4F0}"/>
    <cellStyle name="Millares 3 11 6" xfId="2247" xr:uid="{030AFCD8-2890-4ACF-9587-606E44A0F17D}"/>
    <cellStyle name="Millares 3 12" xfId="145" xr:uid="{77470398-232C-4941-8CC2-A4881DC79C9D}"/>
    <cellStyle name="Millares 3 12 2" xfId="146" xr:uid="{20A44790-C35D-4993-A9D6-82A8DB1384FA}"/>
    <cellStyle name="Millares 3 12 2 2" xfId="147" xr:uid="{3EC8E92D-48DA-472D-8088-B64822D57080}"/>
    <cellStyle name="Millares 3 12 2 2 2" xfId="2261" xr:uid="{C4D290FD-1529-461E-AC89-38F098927D14}"/>
    <cellStyle name="Millares 3 12 2 3" xfId="148" xr:uid="{27F2B959-2E2F-4F6D-8B94-44F278149452}"/>
    <cellStyle name="Millares 3 12 2 3 2" xfId="2262" xr:uid="{D3B3603C-E044-4FE2-ADB9-C88A34D5EF32}"/>
    <cellStyle name="Millares 3 12 2 4" xfId="2260" xr:uid="{061C5802-D671-4066-9D02-2CAA9119D50B}"/>
    <cellStyle name="Millares 3 12 3" xfId="149" xr:uid="{3314967F-AAED-4FD5-B1C5-66EBD0E8039D}"/>
    <cellStyle name="Millares 3 12 3 2" xfId="2263" xr:uid="{EC22DE50-AD62-4110-9B18-D3F4859BCDEF}"/>
    <cellStyle name="Millares 3 12 4" xfId="150" xr:uid="{9F995FFF-A46D-4E55-AAA7-0721C341292E}"/>
    <cellStyle name="Millares 3 12 4 2" xfId="2264" xr:uid="{366162FB-30C6-488B-951C-E2AD5DAB2922}"/>
    <cellStyle name="Millares 3 12 5" xfId="2259" xr:uid="{BDE0DF73-B7FE-4123-8DE1-451E1760735D}"/>
    <cellStyle name="Millares 3 13" xfId="151" xr:uid="{5E4BDF71-81B4-4743-ABE1-824516CE5AED}"/>
    <cellStyle name="Millares 3 13 2" xfId="152" xr:uid="{EF1EF427-96DC-4003-97E9-27CF03443D86}"/>
    <cellStyle name="Millares 3 13 2 2" xfId="2266" xr:uid="{90D1EE3A-41BC-4806-A80A-3F2E6779A400}"/>
    <cellStyle name="Millares 3 13 3" xfId="153" xr:uid="{C094FE56-1C03-4E28-815C-466A4AB4C9EB}"/>
    <cellStyle name="Millares 3 13 3 2" xfId="2267" xr:uid="{16EE7FF0-7E65-450D-8AF6-1B3E7E9EECDE}"/>
    <cellStyle name="Millares 3 13 4" xfId="2265" xr:uid="{B7D05043-36C4-4672-9299-6A6DBE644885}"/>
    <cellStyle name="Millares 3 14" xfId="154" xr:uid="{EBAE9DAD-7D01-4EAD-905B-6D42B5304156}"/>
    <cellStyle name="Millares 3 14 2" xfId="2268" xr:uid="{BA9C7D92-7F86-4AC5-A2AF-9DECBC23BBC2}"/>
    <cellStyle name="Millares 3 15" xfId="155" xr:uid="{641143C8-841C-459E-AB0C-3CA180D7B4B9}"/>
    <cellStyle name="Millares 3 15 2" xfId="2269" xr:uid="{40E52B06-B02E-473C-9AD8-95F749475BF5}"/>
    <cellStyle name="Millares 3 16" xfId="2222" xr:uid="{B02F4EDC-8420-4AB8-84A4-CCAE2AF57D0F}"/>
    <cellStyle name="Millares 3 2" xfId="156" xr:uid="{DD7B0B8F-F306-4700-A593-93DAF570B455}"/>
    <cellStyle name="Millares 3 2 10" xfId="157" xr:uid="{FB39D51B-B1B7-4E09-AA6F-AA26C4859DAF}"/>
    <cellStyle name="Millares 3 2 10 2" xfId="158" xr:uid="{E8D9D3F1-AE60-48D5-950F-12850663B345}"/>
    <cellStyle name="Millares 3 2 10 2 2" xfId="159" xr:uid="{B70E7E61-F0A9-40F3-BFE2-4EE4A229F23F}"/>
    <cellStyle name="Millares 3 2 10 2 2 2" xfId="160" xr:uid="{71F72927-BD44-4AC5-AE02-ABF7F71DC086}"/>
    <cellStyle name="Millares 3 2 10 2 2 2 2" xfId="2274" xr:uid="{7B83AFAF-0F12-4E78-B757-148D212FBBED}"/>
    <cellStyle name="Millares 3 2 10 2 2 3" xfId="161" xr:uid="{F99E3921-ADE4-4869-989F-477931309A2C}"/>
    <cellStyle name="Millares 3 2 10 2 2 3 2" xfId="2275" xr:uid="{A44614CF-0C29-477D-B4B0-17DCD6879F35}"/>
    <cellStyle name="Millares 3 2 10 2 2 4" xfId="2273" xr:uid="{20218B84-C67C-4B69-AB8B-6FC42A4A13F5}"/>
    <cellStyle name="Millares 3 2 10 2 3" xfId="162" xr:uid="{84E3E05A-DD00-4D61-B91A-7B895EB86B1D}"/>
    <cellStyle name="Millares 3 2 10 2 3 2" xfId="2276" xr:uid="{9003FA52-619B-4A62-B88F-EB944DD420AB}"/>
    <cellStyle name="Millares 3 2 10 2 4" xfId="163" xr:uid="{5E1BBAD5-2E46-46DC-B313-5EC9979C329A}"/>
    <cellStyle name="Millares 3 2 10 2 4 2" xfId="2277" xr:uid="{1F27990F-0F52-4555-B17B-81D2F2C9ABF0}"/>
    <cellStyle name="Millares 3 2 10 2 5" xfId="2272" xr:uid="{C69EC7A1-8738-47F9-87A2-C37EFB2D8915}"/>
    <cellStyle name="Millares 3 2 10 3" xfId="164" xr:uid="{9EC1E6FB-B602-43AC-96B9-150ECC63ED02}"/>
    <cellStyle name="Millares 3 2 10 3 2" xfId="165" xr:uid="{338423BC-B796-496C-91E1-8D772B8AD182}"/>
    <cellStyle name="Millares 3 2 10 3 2 2" xfId="2279" xr:uid="{F86AF478-BD1B-473F-84E3-8E07A0602BAA}"/>
    <cellStyle name="Millares 3 2 10 3 3" xfId="166" xr:uid="{F6565439-CD48-47AD-AAF2-C7734CFC6BA0}"/>
    <cellStyle name="Millares 3 2 10 3 3 2" xfId="2280" xr:uid="{5B3FD0B7-57F3-4E41-9205-7550FE5624DF}"/>
    <cellStyle name="Millares 3 2 10 3 4" xfId="2278" xr:uid="{5FE8651B-D377-4F72-99EF-245BEA964375}"/>
    <cellStyle name="Millares 3 2 10 4" xfId="167" xr:uid="{8782DA60-9EA7-47C5-A72C-E9512098224F}"/>
    <cellStyle name="Millares 3 2 10 4 2" xfId="2281" xr:uid="{7E243EC8-E64A-4875-8FA7-73F9AAE1EB67}"/>
    <cellStyle name="Millares 3 2 10 5" xfId="168" xr:uid="{5AEFEBA0-7821-41E8-9AE8-6C4B08C64023}"/>
    <cellStyle name="Millares 3 2 10 5 2" xfId="2282" xr:uid="{5A46AC4F-2CA3-482D-A6A1-1F54DA6F1381}"/>
    <cellStyle name="Millares 3 2 10 6" xfId="2271" xr:uid="{A79F6791-F1E3-48F7-9692-A4F8B775C934}"/>
    <cellStyle name="Millares 3 2 11" xfId="169" xr:uid="{E063A7AE-4C7E-4BE3-B1C2-33D4C2C2E592}"/>
    <cellStyle name="Millares 3 2 11 2" xfId="170" xr:uid="{EE706B39-C193-4226-99F0-DE04CE6CBE7B}"/>
    <cellStyle name="Millares 3 2 11 2 2" xfId="171" xr:uid="{79AA6E7A-CB1F-4D25-9706-B527BD785FAD}"/>
    <cellStyle name="Millares 3 2 11 2 2 2" xfId="2285" xr:uid="{CD815629-43E9-4E0A-8F82-B889F04E8531}"/>
    <cellStyle name="Millares 3 2 11 2 3" xfId="172" xr:uid="{64A0443D-4F26-4E7B-A481-ACEFF8087CF2}"/>
    <cellStyle name="Millares 3 2 11 2 3 2" xfId="2286" xr:uid="{9E9CB888-2D38-436A-AE65-02DF5278E710}"/>
    <cellStyle name="Millares 3 2 11 2 4" xfId="2284" xr:uid="{2FCD4FF8-3A55-4EF1-B6DA-3737F8702A2F}"/>
    <cellStyle name="Millares 3 2 11 3" xfId="173" xr:uid="{468A4046-18A9-4128-B651-7D2B756C9805}"/>
    <cellStyle name="Millares 3 2 11 3 2" xfId="2287" xr:uid="{35272465-80FF-4B5A-886A-F19122B75D8E}"/>
    <cellStyle name="Millares 3 2 11 4" xfId="174" xr:uid="{0493F2FB-D471-43A7-B761-76C359CB2866}"/>
    <cellStyle name="Millares 3 2 11 4 2" xfId="2288" xr:uid="{5AB7F6CE-031B-4565-A350-738A301C6B05}"/>
    <cellStyle name="Millares 3 2 11 5" xfId="2283" xr:uid="{1A83D818-F51E-4E41-AAF4-7E3769CC00CD}"/>
    <cellStyle name="Millares 3 2 12" xfId="175" xr:uid="{9BC40E43-79D3-49F7-B961-B3358877559D}"/>
    <cellStyle name="Millares 3 2 12 2" xfId="176" xr:uid="{5A5A8308-45D3-4704-BFFD-5691C6091F0D}"/>
    <cellStyle name="Millares 3 2 12 2 2" xfId="2290" xr:uid="{7D2163C6-486C-4556-884C-4BA3612CDB78}"/>
    <cellStyle name="Millares 3 2 12 3" xfId="177" xr:uid="{2574E606-4790-4608-BA6F-8A0815572512}"/>
    <cellStyle name="Millares 3 2 12 3 2" xfId="2291" xr:uid="{A41A2D8D-5D43-4C1E-B8FD-CD778045C576}"/>
    <cellStyle name="Millares 3 2 12 4" xfId="2289" xr:uid="{65AF6CCB-9E16-46E6-B4DA-1DC180B1BDAD}"/>
    <cellStyle name="Millares 3 2 13" xfId="178" xr:uid="{086D4359-AE55-47F0-8D59-FF66D492ECF4}"/>
    <cellStyle name="Millares 3 2 13 2" xfId="2292" xr:uid="{7DE93757-D75F-4EC5-B815-0ADCB454393E}"/>
    <cellStyle name="Millares 3 2 14" xfId="179" xr:uid="{DDDDFA11-9328-42AA-A421-3ED370C5528F}"/>
    <cellStyle name="Millares 3 2 14 2" xfId="2293" xr:uid="{5604F30B-6742-4996-95C1-78916BD0D993}"/>
    <cellStyle name="Millares 3 2 15" xfId="2270" xr:uid="{E381C2D1-3070-4EA5-A5BE-501C864B0903}"/>
    <cellStyle name="Millares 3 2 2" xfId="180" xr:uid="{FC42B906-965F-4B82-9227-2A649C2BAC0E}"/>
    <cellStyle name="Millares 3 2 2 10" xfId="181" xr:uid="{BADB2D18-4775-4CFB-84B1-27CC21DFC81E}"/>
    <cellStyle name="Millares 3 2 2 10 2" xfId="182" xr:uid="{07B07D11-ADFB-4825-A7C9-49DB9DC18D37}"/>
    <cellStyle name="Millares 3 2 2 10 2 2" xfId="183" xr:uid="{A0A03CD9-20F7-445F-A31B-957149ADC437}"/>
    <cellStyle name="Millares 3 2 2 10 2 2 2" xfId="2297" xr:uid="{7F6301E4-FF22-4F53-9402-960195DDA016}"/>
    <cellStyle name="Millares 3 2 2 10 2 3" xfId="184" xr:uid="{BCA7983E-EF4F-45B2-A41D-7365CBD8AB96}"/>
    <cellStyle name="Millares 3 2 2 10 2 3 2" xfId="2298" xr:uid="{FD7881BA-9D71-4FC6-824A-A3505B2A1FC0}"/>
    <cellStyle name="Millares 3 2 2 10 2 4" xfId="2296" xr:uid="{8CD54360-7118-4353-A7DC-21ACE9590B96}"/>
    <cellStyle name="Millares 3 2 2 10 3" xfId="185" xr:uid="{96E8E3AE-DB2A-4B1D-9CCA-04DEE25DDA2A}"/>
    <cellStyle name="Millares 3 2 2 10 3 2" xfId="2299" xr:uid="{CCBD3300-F853-474D-96E0-3355592FA810}"/>
    <cellStyle name="Millares 3 2 2 10 4" xfId="186" xr:uid="{6B90DCFA-6771-40E6-98E7-E3960F9F165C}"/>
    <cellStyle name="Millares 3 2 2 10 4 2" xfId="2300" xr:uid="{FE7A6ED6-11E4-4D39-8E5B-1FD2C72DD69D}"/>
    <cellStyle name="Millares 3 2 2 10 5" xfId="2295" xr:uid="{CA2FD0C0-FA4D-4EE2-B004-32911ED2802E}"/>
    <cellStyle name="Millares 3 2 2 11" xfId="187" xr:uid="{08E16E5C-81F0-4D5E-9C15-32E8FEBA9864}"/>
    <cellStyle name="Millares 3 2 2 11 2" xfId="188" xr:uid="{D5D56F37-1531-48EE-BBC9-40C1675E85C9}"/>
    <cellStyle name="Millares 3 2 2 11 2 2" xfId="2302" xr:uid="{28FA524A-B653-4B20-A511-059DD9019F54}"/>
    <cellStyle name="Millares 3 2 2 11 3" xfId="189" xr:uid="{632FF7EA-4C27-4C2C-8CFF-F4717A8EF0F1}"/>
    <cellStyle name="Millares 3 2 2 11 3 2" xfId="2303" xr:uid="{74C3882F-4B20-41B5-9D56-D322D1CED1AC}"/>
    <cellStyle name="Millares 3 2 2 11 4" xfId="2301" xr:uid="{29427734-DEC8-4EF2-914F-74C7BE491836}"/>
    <cellStyle name="Millares 3 2 2 12" xfId="190" xr:uid="{0FC7E29B-F8A9-4539-B4C3-BBD5534DA18D}"/>
    <cellStyle name="Millares 3 2 2 12 2" xfId="2304" xr:uid="{074A344A-BCFC-4C60-98DC-528D87ECA013}"/>
    <cellStyle name="Millares 3 2 2 13" xfId="191" xr:uid="{CFBAE019-EE4E-4E70-85A1-D882F61434B9}"/>
    <cellStyle name="Millares 3 2 2 13 2" xfId="2305" xr:uid="{D48D0F61-E695-4384-8B7E-793084875218}"/>
    <cellStyle name="Millares 3 2 2 14" xfId="2294" xr:uid="{97BF10B5-F94C-47B9-8995-99EAE14B751E}"/>
    <cellStyle name="Millares 3 2 2 2" xfId="192" xr:uid="{A4FF78AB-C6F6-4FE1-B4B6-AB0FCDAA9D58}"/>
    <cellStyle name="Millares 3 2 2 2 2" xfId="193" xr:uid="{323FE03C-68AC-4A00-8AF7-9B53333A2F93}"/>
    <cellStyle name="Millares 3 2 2 2 2 2" xfId="194" xr:uid="{063FF24F-CA7D-4222-9CAF-F006D3DD7F26}"/>
    <cellStyle name="Millares 3 2 2 2 2 2 2" xfId="195" xr:uid="{48972E10-4A49-4520-971F-7EEE2003C2F7}"/>
    <cellStyle name="Millares 3 2 2 2 2 2 2 2" xfId="196" xr:uid="{32CE8B13-126B-460D-B017-7895D81D85C2}"/>
    <cellStyle name="Millares 3 2 2 2 2 2 2 2 2" xfId="197" xr:uid="{16962906-BB40-41F6-BB45-FBFFABD3B8CF}"/>
    <cellStyle name="Millares 3 2 2 2 2 2 2 2 2 2" xfId="198" xr:uid="{CCB1FEF9-2ECF-4BCF-9F9A-68CCE0FCFE0F}"/>
    <cellStyle name="Millares 3 2 2 2 2 2 2 2 2 2 2" xfId="2312" xr:uid="{CB8E0AFA-2905-4EAB-B81D-28C0B53FCF91}"/>
    <cellStyle name="Millares 3 2 2 2 2 2 2 2 2 3" xfId="199" xr:uid="{644B260B-522B-4E7D-915B-4DF855FE4703}"/>
    <cellStyle name="Millares 3 2 2 2 2 2 2 2 2 3 2" xfId="2313" xr:uid="{8AD2429C-41A4-45F1-B571-79B2C73A4C01}"/>
    <cellStyle name="Millares 3 2 2 2 2 2 2 2 2 4" xfId="2311" xr:uid="{D16954AD-42F3-47DE-A743-B4C28DA3B26E}"/>
    <cellStyle name="Millares 3 2 2 2 2 2 2 2 3" xfId="200" xr:uid="{624A2676-D3C5-421A-9C62-F01767134497}"/>
    <cellStyle name="Millares 3 2 2 2 2 2 2 2 3 2" xfId="2314" xr:uid="{40240F5F-7439-43E1-9FE4-A68E0A663F06}"/>
    <cellStyle name="Millares 3 2 2 2 2 2 2 2 4" xfId="201" xr:uid="{C12C0670-FE5E-4FFF-9CEE-E48F8E7EE202}"/>
    <cellStyle name="Millares 3 2 2 2 2 2 2 2 4 2" xfId="2315" xr:uid="{A79F1EB3-703E-44B3-9007-0BF273D5758D}"/>
    <cellStyle name="Millares 3 2 2 2 2 2 2 2 5" xfId="2310" xr:uid="{73106342-48FA-4E6B-8376-EC3D86DEB511}"/>
    <cellStyle name="Millares 3 2 2 2 2 2 2 3" xfId="202" xr:uid="{20685E13-0BEB-4A4E-A239-3719E14BAAA0}"/>
    <cellStyle name="Millares 3 2 2 2 2 2 2 3 2" xfId="203" xr:uid="{189A9368-955F-4E46-BAF5-33A373D27764}"/>
    <cellStyle name="Millares 3 2 2 2 2 2 2 3 2 2" xfId="2317" xr:uid="{4808C784-0C1D-4A21-95BA-4D09F5FA3AAD}"/>
    <cellStyle name="Millares 3 2 2 2 2 2 2 3 3" xfId="204" xr:uid="{EDE78DAF-EB0D-4301-A59B-3118D4A45ADC}"/>
    <cellStyle name="Millares 3 2 2 2 2 2 2 3 3 2" xfId="2318" xr:uid="{18671DAF-C8A7-4CC5-945D-F17747F6879A}"/>
    <cellStyle name="Millares 3 2 2 2 2 2 2 3 4" xfId="2316" xr:uid="{EEBD2ADA-EC14-4238-8904-7E7BA641E0A1}"/>
    <cellStyle name="Millares 3 2 2 2 2 2 2 4" xfId="205" xr:uid="{D8814062-544C-431F-A0DF-7534C7D2A199}"/>
    <cellStyle name="Millares 3 2 2 2 2 2 2 4 2" xfId="2319" xr:uid="{2FD0CBCC-6F1F-43E6-BC20-005C975FE9EB}"/>
    <cellStyle name="Millares 3 2 2 2 2 2 2 5" xfId="206" xr:uid="{806867EB-7D01-42F1-B189-388CE0D9C565}"/>
    <cellStyle name="Millares 3 2 2 2 2 2 2 5 2" xfId="2320" xr:uid="{3529EE03-0A97-4A9E-BC78-BD91CEEA3CD0}"/>
    <cellStyle name="Millares 3 2 2 2 2 2 2 6" xfId="2309" xr:uid="{21E87166-9599-4685-8DE0-DF2F0255B3CC}"/>
    <cellStyle name="Millares 3 2 2 2 2 2 3" xfId="207" xr:uid="{A29ECF1A-0423-40BA-B9FD-5FB87653D1CB}"/>
    <cellStyle name="Millares 3 2 2 2 2 2 3 2" xfId="208" xr:uid="{390E59E2-D97F-4503-A7AB-B44C40C5B63E}"/>
    <cellStyle name="Millares 3 2 2 2 2 2 3 2 2" xfId="209" xr:uid="{AA52DF06-1E68-40C3-B631-F8764269C757}"/>
    <cellStyle name="Millares 3 2 2 2 2 2 3 2 2 2" xfId="2323" xr:uid="{D042BD9E-1132-4C22-A5CE-A398E3F196A3}"/>
    <cellStyle name="Millares 3 2 2 2 2 2 3 2 3" xfId="210" xr:uid="{4164F8E2-6BB6-4385-9C60-F9BC45CA9718}"/>
    <cellStyle name="Millares 3 2 2 2 2 2 3 2 3 2" xfId="2324" xr:uid="{A1E6B56C-3C12-4DE1-968D-6728257C2C90}"/>
    <cellStyle name="Millares 3 2 2 2 2 2 3 2 4" xfId="2322" xr:uid="{EAEE8C38-3316-4470-94FB-1B058CCEFF27}"/>
    <cellStyle name="Millares 3 2 2 2 2 2 3 3" xfId="211" xr:uid="{614A3A6D-A473-478D-9A74-5E5A7F3706E5}"/>
    <cellStyle name="Millares 3 2 2 2 2 2 3 3 2" xfId="2325" xr:uid="{D476EFC7-5AA6-4483-B584-6CD73ADFA6A3}"/>
    <cellStyle name="Millares 3 2 2 2 2 2 3 4" xfId="212" xr:uid="{17D4BD23-8BF8-4967-94DE-56B12A8E9B62}"/>
    <cellStyle name="Millares 3 2 2 2 2 2 3 4 2" xfId="2326" xr:uid="{5EF3CB76-D4A4-46DF-9C1E-5BEA76C9D0DA}"/>
    <cellStyle name="Millares 3 2 2 2 2 2 3 5" xfId="2321" xr:uid="{43F28498-9C63-4C18-9C3D-C38B9A520F94}"/>
    <cellStyle name="Millares 3 2 2 2 2 2 4" xfId="213" xr:uid="{8A144475-E4C4-4B66-88C5-85A407D989D1}"/>
    <cellStyle name="Millares 3 2 2 2 2 2 4 2" xfId="214" xr:uid="{1CCA66E5-A6D7-4E5F-B2F4-C7D6C4964DE5}"/>
    <cellStyle name="Millares 3 2 2 2 2 2 4 2 2" xfId="2328" xr:uid="{B4441CD4-A1B2-4282-8DAA-1143C18B53CD}"/>
    <cellStyle name="Millares 3 2 2 2 2 2 4 3" xfId="215" xr:uid="{70A7B55F-59AE-411A-9030-2487176A0774}"/>
    <cellStyle name="Millares 3 2 2 2 2 2 4 3 2" xfId="2329" xr:uid="{8271359A-0C43-406B-ACBC-7A79FB477035}"/>
    <cellStyle name="Millares 3 2 2 2 2 2 4 4" xfId="2327" xr:uid="{68E5DFA5-B4F8-4A1C-A348-A5223D6D5700}"/>
    <cellStyle name="Millares 3 2 2 2 2 2 5" xfId="216" xr:uid="{F65B8173-169D-4C31-B840-DDDD3EE86B6D}"/>
    <cellStyle name="Millares 3 2 2 2 2 2 5 2" xfId="2330" xr:uid="{B2CE562F-32EC-450D-AC48-7192BFC99A23}"/>
    <cellStyle name="Millares 3 2 2 2 2 2 6" xfId="217" xr:uid="{3A981CB1-0985-4F8D-9A9B-DCD814D96EC7}"/>
    <cellStyle name="Millares 3 2 2 2 2 2 6 2" xfId="2331" xr:uid="{1AC17685-D546-44CD-BF9D-FAB2F2B67F8B}"/>
    <cellStyle name="Millares 3 2 2 2 2 2 7" xfId="2308" xr:uid="{A4A50E2F-CB77-4FB0-8920-949A545F25DC}"/>
    <cellStyle name="Millares 3 2 2 2 2 3" xfId="218" xr:uid="{7CD8A404-DC19-4A3A-8827-4D82862F38E4}"/>
    <cellStyle name="Millares 3 2 2 2 2 3 2" xfId="219" xr:uid="{7349F557-EE5F-4A03-8B2E-48150DA0D6D5}"/>
    <cellStyle name="Millares 3 2 2 2 2 3 2 2" xfId="220" xr:uid="{4E457D02-D125-4E48-9662-1952AC6A0CDC}"/>
    <cellStyle name="Millares 3 2 2 2 2 3 2 2 2" xfId="221" xr:uid="{AB48F20D-2833-441B-A4B1-0B4AB0EF9705}"/>
    <cellStyle name="Millares 3 2 2 2 2 3 2 2 2 2" xfId="2335" xr:uid="{45FFA438-D4E9-4C4E-B282-62B860A75AFA}"/>
    <cellStyle name="Millares 3 2 2 2 2 3 2 2 3" xfId="222" xr:uid="{E53EC4CA-1605-4AD3-936A-0079B9BF84B5}"/>
    <cellStyle name="Millares 3 2 2 2 2 3 2 2 3 2" xfId="2336" xr:uid="{B4E2A9DC-2B35-4697-AC75-4CC817BFE1A2}"/>
    <cellStyle name="Millares 3 2 2 2 2 3 2 2 4" xfId="2334" xr:uid="{10EA736E-894F-47E3-A4B3-031581F8E010}"/>
    <cellStyle name="Millares 3 2 2 2 2 3 2 3" xfId="223" xr:uid="{3D06E0BF-C036-40C1-A332-22682D88421A}"/>
    <cellStyle name="Millares 3 2 2 2 2 3 2 3 2" xfId="2337" xr:uid="{734C818C-F503-4D59-8032-893AA4C08191}"/>
    <cellStyle name="Millares 3 2 2 2 2 3 2 4" xfId="224" xr:uid="{5FAB8FF3-8B14-497F-9357-2B77E79E4CBC}"/>
    <cellStyle name="Millares 3 2 2 2 2 3 2 4 2" xfId="2338" xr:uid="{FF65F492-ECED-4A6E-8FCD-14A8149C53DE}"/>
    <cellStyle name="Millares 3 2 2 2 2 3 2 5" xfId="2333" xr:uid="{FE53C874-37D2-47DC-BA0B-6B50C1B53C23}"/>
    <cellStyle name="Millares 3 2 2 2 2 3 3" xfId="225" xr:uid="{1465283A-4FBF-4AA7-BFBF-3416ACF2CC53}"/>
    <cellStyle name="Millares 3 2 2 2 2 3 3 2" xfId="226" xr:uid="{35BFD88F-4F2E-416F-8D56-5AF2247701B3}"/>
    <cellStyle name="Millares 3 2 2 2 2 3 3 2 2" xfId="2340" xr:uid="{3EB307D3-E6C6-40BB-B9AB-5782A9EF548D}"/>
    <cellStyle name="Millares 3 2 2 2 2 3 3 3" xfId="227" xr:uid="{7214D890-1D68-45CB-8069-E8F9B0739C2A}"/>
    <cellStyle name="Millares 3 2 2 2 2 3 3 3 2" xfId="2341" xr:uid="{17B0B7BD-DF81-4E45-9C62-8CBA0FB2DF88}"/>
    <cellStyle name="Millares 3 2 2 2 2 3 3 4" xfId="2339" xr:uid="{A6EBEB03-2258-45E5-A87B-6EE0FCBDB966}"/>
    <cellStyle name="Millares 3 2 2 2 2 3 4" xfId="228" xr:uid="{ACA6CB45-5862-4C2A-965C-160B5617424D}"/>
    <cellStyle name="Millares 3 2 2 2 2 3 4 2" xfId="2342" xr:uid="{BE88E4B7-967C-4A15-9713-E47818B96464}"/>
    <cellStyle name="Millares 3 2 2 2 2 3 5" xfId="229" xr:uid="{63709D3C-B857-4549-B817-4419C481C3BF}"/>
    <cellStyle name="Millares 3 2 2 2 2 3 5 2" xfId="2343" xr:uid="{BFFD7FAE-5EEF-4D56-A15E-2E41A25E992C}"/>
    <cellStyle name="Millares 3 2 2 2 2 3 6" xfId="2332" xr:uid="{F379DEA7-DD20-4621-AC2D-7727D50A0ADC}"/>
    <cellStyle name="Millares 3 2 2 2 2 4" xfId="230" xr:uid="{41C0B5A5-4335-46EE-A2E8-F856B7F34F8C}"/>
    <cellStyle name="Millares 3 2 2 2 2 4 2" xfId="231" xr:uid="{AB48337E-C891-4634-A0A9-7A6237497960}"/>
    <cellStyle name="Millares 3 2 2 2 2 4 2 2" xfId="232" xr:uid="{F9058FD2-4679-4449-8D0E-ABB5296E1A62}"/>
    <cellStyle name="Millares 3 2 2 2 2 4 2 2 2" xfId="2346" xr:uid="{EFDF5E1D-4350-4867-87AC-63B5BC9C7A8C}"/>
    <cellStyle name="Millares 3 2 2 2 2 4 2 3" xfId="233" xr:uid="{3F9C67A3-C564-4918-8616-BBCB7FC9E36C}"/>
    <cellStyle name="Millares 3 2 2 2 2 4 2 3 2" xfId="2347" xr:uid="{C682E6F2-270C-43DB-A96A-346186CB292B}"/>
    <cellStyle name="Millares 3 2 2 2 2 4 2 4" xfId="2345" xr:uid="{D209661C-D065-40CD-915B-079E28709DD0}"/>
    <cellStyle name="Millares 3 2 2 2 2 4 3" xfId="234" xr:uid="{952A2C09-4636-4859-8462-9479ECAEC68C}"/>
    <cellStyle name="Millares 3 2 2 2 2 4 3 2" xfId="2348" xr:uid="{C8BD3E17-E854-4850-B1CA-B22AB23EE05A}"/>
    <cellStyle name="Millares 3 2 2 2 2 4 4" xfId="235" xr:uid="{80A0F85B-C98E-41B6-8A74-79D99BE15403}"/>
    <cellStyle name="Millares 3 2 2 2 2 4 4 2" xfId="2349" xr:uid="{FCEB422F-6ADC-4432-A0F3-A89A79535A8A}"/>
    <cellStyle name="Millares 3 2 2 2 2 4 5" xfId="2344" xr:uid="{ADD3024F-0030-4CF2-A85C-5ECBBBDAE522}"/>
    <cellStyle name="Millares 3 2 2 2 2 5" xfId="236" xr:uid="{0BF0A0FF-DFD9-4286-A62F-1E7D57BA2424}"/>
    <cellStyle name="Millares 3 2 2 2 2 5 2" xfId="237" xr:uid="{8872E990-4DDC-4FA4-81C1-9C83B75BD6A4}"/>
    <cellStyle name="Millares 3 2 2 2 2 5 2 2" xfId="2351" xr:uid="{9EE72270-2850-4B72-B9D8-ACF0E7523A0B}"/>
    <cellStyle name="Millares 3 2 2 2 2 5 3" xfId="238" xr:uid="{639DF997-B135-4A00-82B4-7DD653C6D6B2}"/>
    <cellStyle name="Millares 3 2 2 2 2 5 3 2" xfId="2352" xr:uid="{4D081C8A-BD2D-48C6-8896-565A34092AF4}"/>
    <cellStyle name="Millares 3 2 2 2 2 5 4" xfId="2350" xr:uid="{BA54A758-98B0-4B39-AEF4-E932E742F314}"/>
    <cellStyle name="Millares 3 2 2 2 2 6" xfId="239" xr:uid="{92B68E88-D01D-4FEB-9720-1217DCD8F3B1}"/>
    <cellStyle name="Millares 3 2 2 2 2 6 2" xfId="2353" xr:uid="{5A7FADCC-65F2-4A74-AE2A-F23413CAEC97}"/>
    <cellStyle name="Millares 3 2 2 2 2 7" xfId="240" xr:uid="{424B5A63-DA30-4469-BFF6-4428440288EC}"/>
    <cellStyle name="Millares 3 2 2 2 2 7 2" xfId="2354" xr:uid="{9C97EF74-827F-46E4-B580-551E38900799}"/>
    <cellStyle name="Millares 3 2 2 2 2 8" xfId="2307" xr:uid="{20634C81-BB69-4B14-9665-01B492449B11}"/>
    <cellStyle name="Millares 3 2 2 2 3" xfId="241" xr:uid="{0EACA93D-286D-4DD4-B0F4-E2EE065DE8FF}"/>
    <cellStyle name="Millares 3 2 2 2 3 2" xfId="242" xr:uid="{6FC28CD2-7FA2-462C-8F33-1942C3F9F7AB}"/>
    <cellStyle name="Millares 3 2 2 2 3 2 2" xfId="243" xr:uid="{54FF09A3-04F6-4B03-946C-78989ED196DF}"/>
    <cellStyle name="Millares 3 2 2 2 3 2 2 2" xfId="244" xr:uid="{670BAC40-5DDB-4FD7-83D5-42178A9F2F00}"/>
    <cellStyle name="Millares 3 2 2 2 3 2 2 2 2" xfId="245" xr:uid="{DE90F0EB-AC75-48AE-A16B-48AE4F581101}"/>
    <cellStyle name="Millares 3 2 2 2 3 2 2 2 2 2" xfId="2359" xr:uid="{31CC018A-4F12-4A7D-A6DB-DD1D5A8307C5}"/>
    <cellStyle name="Millares 3 2 2 2 3 2 2 2 3" xfId="246" xr:uid="{2B943778-5A97-4574-A455-D0F31BF551AE}"/>
    <cellStyle name="Millares 3 2 2 2 3 2 2 2 3 2" xfId="2360" xr:uid="{C397448E-4528-489D-9CCC-2E5141666AF1}"/>
    <cellStyle name="Millares 3 2 2 2 3 2 2 2 4" xfId="2358" xr:uid="{106B27DB-1B1B-4989-AED6-6BD23C4C14AC}"/>
    <cellStyle name="Millares 3 2 2 2 3 2 2 3" xfId="247" xr:uid="{3A537054-9702-4BD5-B325-1687984449F6}"/>
    <cellStyle name="Millares 3 2 2 2 3 2 2 3 2" xfId="2361" xr:uid="{8CEF70D4-F6B4-469D-88DF-BE85B2B67E33}"/>
    <cellStyle name="Millares 3 2 2 2 3 2 2 4" xfId="248" xr:uid="{6EFC6B23-D243-4160-BA43-CC6C53DCF4B8}"/>
    <cellStyle name="Millares 3 2 2 2 3 2 2 4 2" xfId="2362" xr:uid="{A96F07B2-C4F1-4EED-826C-FAC094E4AA89}"/>
    <cellStyle name="Millares 3 2 2 2 3 2 2 5" xfId="2357" xr:uid="{C04BD216-6DE3-4574-A06A-FC3CE0785968}"/>
    <cellStyle name="Millares 3 2 2 2 3 2 3" xfId="249" xr:uid="{ED31541E-ABEB-4201-8F67-08B8F5D0DE87}"/>
    <cellStyle name="Millares 3 2 2 2 3 2 3 2" xfId="250" xr:uid="{9EB3D308-CE87-450A-8EFB-4A1B8FA6F116}"/>
    <cellStyle name="Millares 3 2 2 2 3 2 3 2 2" xfId="2364" xr:uid="{6F7B1124-61BE-45D1-A5D7-4888A85941E8}"/>
    <cellStyle name="Millares 3 2 2 2 3 2 3 3" xfId="251" xr:uid="{032CBC78-9F4D-4B06-9070-FF374F418B14}"/>
    <cellStyle name="Millares 3 2 2 2 3 2 3 3 2" xfId="2365" xr:uid="{99F249FE-ED0E-4668-B9A5-E25644A1A362}"/>
    <cellStyle name="Millares 3 2 2 2 3 2 3 4" xfId="2363" xr:uid="{86914509-C02F-4320-9607-B45C89DDBFD5}"/>
    <cellStyle name="Millares 3 2 2 2 3 2 4" xfId="252" xr:uid="{FA6FA34E-D390-41B1-BAFA-CA1026163ABF}"/>
    <cellStyle name="Millares 3 2 2 2 3 2 4 2" xfId="2366" xr:uid="{0165257F-0160-4EEE-AA28-5CAE21B7EB6F}"/>
    <cellStyle name="Millares 3 2 2 2 3 2 5" xfId="253" xr:uid="{3B076F7D-3A3B-404B-A782-DB7FDB798CCA}"/>
    <cellStyle name="Millares 3 2 2 2 3 2 5 2" xfId="2367" xr:uid="{0A8AF1C4-ECE5-430F-B058-77D125A237C9}"/>
    <cellStyle name="Millares 3 2 2 2 3 2 6" xfId="2356" xr:uid="{454A3BA9-E8ED-4DA0-BA1A-8231ABE9DBB6}"/>
    <cellStyle name="Millares 3 2 2 2 3 3" xfId="254" xr:uid="{C8F55EBE-5266-4D9D-9535-CAA0A6D1D53F}"/>
    <cellStyle name="Millares 3 2 2 2 3 3 2" xfId="255" xr:uid="{3589AE51-96FB-496C-BFFF-3AD9E02277F5}"/>
    <cellStyle name="Millares 3 2 2 2 3 3 2 2" xfId="256" xr:uid="{D56BF3A8-AF09-49CD-8CF2-71DF87601D65}"/>
    <cellStyle name="Millares 3 2 2 2 3 3 2 2 2" xfId="2370" xr:uid="{DDD61179-D08B-4A98-BE1F-40C5F05C9204}"/>
    <cellStyle name="Millares 3 2 2 2 3 3 2 3" xfId="257" xr:uid="{93F08B3D-DC75-49E5-B3B4-4ABC2CA482D1}"/>
    <cellStyle name="Millares 3 2 2 2 3 3 2 3 2" xfId="2371" xr:uid="{EC86B5EA-AB93-4D46-9A9F-AED177FC997C}"/>
    <cellStyle name="Millares 3 2 2 2 3 3 2 4" xfId="2369" xr:uid="{5F5C0544-D21C-47D1-952C-45FD0BCD7CD9}"/>
    <cellStyle name="Millares 3 2 2 2 3 3 3" xfId="258" xr:uid="{8D07C875-AA99-4C34-979C-90E9E138E588}"/>
    <cellStyle name="Millares 3 2 2 2 3 3 3 2" xfId="2372" xr:uid="{2D33698C-DACA-45F1-B938-98C6F194FCCA}"/>
    <cellStyle name="Millares 3 2 2 2 3 3 4" xfId="259" xr:uid="{DA5E8BC4-E592-461B-8480-EB740D38294D}"/>
    <cellStyle name="Millares 3 2 2 2 3 3 4 2" xfId="2373" xr:uid="{87CDB0EE-6AAD-41DE-B45F-BDE8D7E35544}"/>
    <cellStyle name="Millares 3 2 2 2 3 3 5" xfId="2368" xr:uid="{ADD10B81-F6DF-4C4D-A110-C536F4DFF1E6}"/>
    <cellStyle name="Millares 3 2 2 2 3 4" xfId="260" xr:uid="{1FFB02A4-1BBD-4147-B7FF-61DF47E0FC64}"/>
    <cellStyle name="Millares 3 2 2 2 3 4 2" xfId="261" xr:uid="{49520061-B562-4BD2-8219-ED80B3217B19}"/>
    <cellStyle name="Millares 3 2 2 2 3 4 2 2" xfId="2375" xr:uid="{9C02ECD8-AAA3-4ABB-928C-90FFEC4449CD}"/>
    <cellStyle name="Millares 3 2 2 2 3 4 3" xfId="262" xr:uid="{0663D2CE-7B7E-4935-B1B2-E1FD19C4654B}"/>
    <cellStyle name="Millares 3 2 2 2 3 4 3 2" xfId="2376" xr:uid="{11A078E8-358C-4B72-A35D-3D31BF4A7586}"/>
    <cellStyle name="Millares 3 2 2 2 3 4 4" xfId="2374" xr:uid="{1B43CE72-FA28-44C8-ADF8-A5EFC8B81F56}"/>
    <cellStyle name="Millares 3 2 2 2 3 5" xfId="263" xr:uid="{3FB338D5-CE68-42F5-8FAB-63BA31235D4B}"/>
    <cellStyle name="Millares 3 2 2 2 3 5 2" xfId="2377" xr:uid="{8FC64931-3EE7-473D-8663-92AD6341607D}"/>
    <cellStyle name="Millares 3 2 2 2 3 6" xfId="264" xr:uid="{1DD8E31D-A37C-4DAE-873C-72FFF98B7C6D}"/>
    <cellStyle name="Millares 3 2 2 2 3 6 2" xfId="2378" xr:uid="{A4F451F6-C28D-4B45-B43D-B1C54DC274AD}"/>
    <cellStyle name="Millares 3 2 2 2 3 7" xfId="2355" xr:uid="{D4DE851F-CE22-4A5D-8C30-048D48AECA47}"/>
    <cellStyle name="Millares 3 2 2 2 4" xfId="265" xr:uid="{E690D323-E297-4C1A-92F9-84510DC341A4}"/>
    <cellStyle name="Millares 3 2 2 2 4 2" xfId="266" xr:uid="{7B7A2A98-4631-49AA-9F86-CD53CFFE8745}"/>
    <cellStyle name="Millares 3 2 2 2 4 2 2" xfId="267" xr:uid="{10A5915E-BE9C-4059-80D3-0898A9FF1C35}"/>
    <cellStyle name="Millares 3 2 2 2 4 2 2 2" xfId="268" xr:uid="{D446D3EC-2EA5-47BC-A9B5-DBAD812E0F60}"/>
    <cellStyle name="Millares 3 2 2 2 4 2 2 2 2" xfId="2382" xr:uid="{81F79312-DF1C-4324-8241-3B11685A9D9A}"/>
    <cellStyle name="Millares 3 2 2 2 4 2 2 3" xfId="269" xr:uid="{E66D10DE-66BA-4760-94FF-9E8FCC019578}"/>
    <cellStyle name="Millares 3 2 2 2 4 2 2 3 2" xfId="2383" xr:uid="{074A7D95-E0D3-4469-A395-DCE0B3FDA392}"/>
    <cellStyle name="Millares 3 2 2 2 4 2 2 4" xfId="2381" xr:uid="{07629060-B159-4C7D-82BB-7CCACEC62845}"/>
    <cellStyle name="Millares 3 2 2 2 4 2 3" xfId="270" xr:uid="{B047CBE5-AEA7-47A4-A5EA-3A3644363494}"/>
    <cellStyle name="Millares 3 2 2 2 4 2 3 2" xfId="2384" xr:uid="{0F127C71-9402-4E11-87F4-C0FECF6D4885}"/>
    <cellStyle name="Millares 3 2 2 2 4 2 4" xfId="271" xr:uid="{0584C7F4-CD86-48BD-96DF-87E9B4434B62}"/>
    <cellStyle name="Millares 3 2 2 2 4 2 4 2" xfId="2385" xr:uid="{3790A270-86BF-4B26-BD5C-EDF33C51E0F1}"/>
    <cellStyle name="Millares 3 2 2 2 4 2 5" xfId="2380" xr:uid="{E6685532-3BA2-4A25-8B67-667A98D41D9C}"/>
    <cellStyle name="Millares 3 2 2 2 4 3" xfId="272" xr:uid="{3FF01F53-9333-4547-B83A-675F2CE5C0FD}"/>
    <cellStyle name="Millares 3 2 2 2 4 3 2" xfId="273" xr:uid="{D697F932-EC78-4FC3-9157-ACB7DC2C724F}"/>
    <cellStyle name="Millares 3 2 2 2 4 3 2 2" xfId="2387" xr:uid="{369F20C7-75E5-4A0D-BEAD-F090F3E12EBB}"/>
    <cellStyle name="Millares 3 2 2 2 4 3 3" xfId="274" xr:uid="{1144D297-166C-4324-8093-5387FAD33A7E}"/>
    <cellStyle name="Millares 3 2 2 2 4 3 3 2" xfId="2388" xr:uid="{607A17B4-6F25-45D7-AC51-C4816F0ACDEE}"/>
    <cellStyle name="Millares 3 2 2 2 4 3 4" xfId="2386" xr:uid="{537CCA54-C5EE-4E16-B1BF-9BF1D08ADA33}"/>
    <cellStyle name="Millares 3 2 2 2 4 4" xfId="275" xr:uid="{28B172A1-F820-4678-9E54-F4D832CD1033}"/>
    <cellStyle name="Millares 3 2 2 2 4 4 2" xfId="2389" xr:uid="{FC8C64D1-694C-432B-9180-E2D292B28EAE}"/>
    <cellStyle name="Millares 3 2 2 2 4 5" xfId="276" xr:uid="{A4494111-404B-49B2-9335-6B5F8A68D634}"/>
    <cellStyle name="Millares 3 2 2 2 4 5 2" xfId="2390" xr:uid="{50F74D1C-3010-4ADE-B76C-5E276170BBC8}"/>
    <cellStyle name="Millares 3 2 2 2 4 6" xfId="2379" xr:uid="{3F29A804-C76B-4FD1-9E98-2BC595D2DE77}"/>
    <cellStyle name="Millares 3 2 2 2 5" xfId="277" xr:uid="{DD728EA5-E313-42DD-A370-21008414CF08}"/>
    <cellStyle name="Millares 3 2 2 2 5 2" xfId="278" xr:uid="{8AAE08C7-3A9E-4630-8F69-4378C39B52CC}"/>
    <cellStyle name="Millares 3 2 2 2 5 2 2" xfId="279" xr:uid="{B2C9CC2D-9E87-4E6A-A6CC-6DE149F1650D}"/>
    <cellStyle name="Millares 3 2 2 2 5 2 2 2" xfId="2393" xr:uid="{6D0A0003-0728-409C-81A2-8DEE94D036DC}"/>
    <cellStyle name="Millares 3 2 2 2 5 2 3" xfId="280" xr:uid="{C5C87C3B-046C-4E72-B5F8-BA67C80B1CA3}"/>
    <cellStyle name="Millares 3 2 2 2 5 2 3 2" xfId="2394" xr:uid="{9F26A030-8A72-4359-8206-FE8E666E70D0}"/>
    <cellStyle name="Millares 3 2 2 2 5 2 4" xfId="2392" xr:uid="{DE000295-65E7-4BFA-89B2-10826D08B4B5}"/>
    <cellStyle name="Millares 3 2 2 2 5 3" xfId="281" xr:uid="{759E3AEC-3D8A-4BCB-9A2B-B90456F146B0}"/>
    <cellStyle name="Millares 3 2 2 2 5 3 2" xfId="2395" xr:uid="{5C5C005B-AD10-48D6-9DF4-EC8175B15197}"/>
    <cellStyle name="Millares 3 2 2 2 5 4" xfId="282" xr:uid="{7EE02AC2-CC72-4D29-8653-7220C0D12BFF}"/>
    <cellStyle name="Millares 3 2 2 2 5 4 2" xfId="2396" xr:uid="{5A0D0F40-FFC7-4615-8F87-C45670833083}"/>
    <cellStyle name="Millares 3 2 2 2 5 5" xfId="2391" xr:uid="{4E095AC0-3C01-4C5D-ABA8-CFB8637A7793}"/>
    <cellStyle name="Millares 3 2 2 2 6" xfId="283" xr:uid="{DF83AFF3-6F07-4155-91F1-789941E67BBF}"/>
    <cellStyle name="Millares 3 2 2 2 6 2" xfId="284" xr:uid="{FEF8429A-6C4E-4022-97AB-53A0AA12B673}"/>
    <cellStyle name="Millares 3 2 2 2 6 2 2" xfId="2398" xr:uid="{4B915627-810B-4E73-A662-171D712337F2}"/>
    <cellStyle name="Millares 3 2 2 2 6 3" xfId="285" xr:uid="{A286C6BF-7B54-400B-9A83-CE17E8F9416D}"/>
    <cellStyle name="Millares 3 2 2 2 6 3 2" xfId="2399" xr:uid="{87243869-2FDE-47BF-A398-4EFFEE0DA8C7}"/>
    <cellStyle name="Millares 3 2 2 2 6 4" xfId="2397" xr:uid="{2960BB58-D7B3-42FE-A0CC-B57AC1EE9C62}"/>
    <cellStyle name="Millares 3 2 2 2 7" xfId="286" xr:uid="{90118619-8999-46C1-8F6F-423C0FB939A9}"/>
    <cellStyle name="Millares 3 2 2 2 7 2" xfId="2400" xr:uid="{E3F1CBCC-057B-4AB3-AB82-8549EB13A28A}"/>
    <cellStyle name="Millares 3 2 2 2 8" xfId="287" xr:uid="{0E90C799-CDE6-48BD-81BE-E53F597F83A4}"/>
    <cellStyle name="Millares 3 2 2 2 8 2" xfId="2401" xr:uid="{13527916-56CD-4301-8226-44D422D6030E}"/>
    <cellStyle name="Millares 3 2 2 2 9" xfId="2306" xr:uid="{08EC5BFF-3C67-45F7-8BA8-043CF37D8FD0}"/>
    <cellStyle name="Millares 3 2 2 3" xfId="288" xr:uid="{A9F0D599-069C-439D-9070-9F28A05A01D7}"/>
    <cellStyle name="Millares 3 2 2 3 2" xfId="289" xr:uid="{DFD947BF-259C-4E49-AF55-03441856E1E4}"/>
    <cellStyle name="Millares 3 2 2 3 2 2" xfId="290" xr:uid="{9A858303-929C-4E32-99A0-0273A38FB94A}"/>
    <cellStyle name="Millares 3 2 2 3 2 2 2" xfId="291" xr:uid="{E3DD6B44-E5C3-4EA5-84F3-00BF2BCC3847}"/>
    <cellStyle name="Millares 3 2 2 3 2 2 2 2" xfId="292" xr:uid="{9767B91A-4112-4A1F-AE59-98DE9BA21FC8}"/>
    <cellStyle name="Millares 3 2 2 3 2 2 2 2 2" xfId="293" xr:uid="{AB09415E-37A8-40E8-8F8D-6A5CDBA4AE3C}"/>
    <cellStyle name="Millares 3 2 2 3 2 2 2 2 2 2" xfId="294" xr:uid="{31D6CD32-8EE9-42CE-A259-C14874FC8AD7}"/>
    <cellStyle name="Millares 3 2 2 3 2 2 2 2 2 2 2" xfId="2408" xr:uid="{8C35F631-27EB-48B0-8DC7-71CB16B76ED9}"/>
    <cellStyle name="Millares 3 2 2 3 2 2 2 2 2 3" xfId="295" xr:uid="{453EB9F7-FF17-4154-90FA-BF3C5D210D95}"/>
    <cellStyle name="Millares 3 2 2 3 2 2 2 2 2 3 2" xfId="2409" xr:uid="{8C51FC18-6AD2-4C92-B3F6-ECF2A0E1424C}"/>
    <cellStyle name="Millares 3 2 2 3 2 2 2 2 2 4" xfId="2407" xr:uid="{8BF0E388-C4B4-475C-BF6E-CF9360ABFFB9}"/>
    <cellStyle name="Millares 3 2 2 3 2 2 2 2 3" xfId="296" xr:uid="{FADEC999-7361-467C-A062-2E02C8143323}"/>
    <cellStyle name="Millares 3 2 2 3 2 2 2 2 3 2" xfId="2410" xr:uid="{8BDAE3C0-6551-41E6-9E88-083D3F874500}"/>
    <cellStyle name="Millares 3 2 2 3 2 2 2 2 4" xfId="297" xr:uid="{7DE959E2-7BB7-4D1C-983B-BB12F2657A64}"/>
    <cellStyle name="Millares 3 2 2 3 2 2 2 2 4 2" xfId="2411" xr:uid="{46930DC5-22D7-440E-B92D-7887F46CCA7D}"/>
    <cellStyle name="Millares 3 2 2 3 2 2 2 2 5" xfId="2406" xr:uid="{7255D01D-7FC3-4E8D-BF76-80EA68AC4373}"/>
    <cellStyle name="Millares 3 2 2 3 2 2 2 3" xfId="298" xr:uid="{23E06874-1944-45F3-B160-4CF6C0A306A1}"/>
    <cellStyle name="Millares 3 2 2 3 2 2 2 3 2" xfId="299" xr:uid="{95B72323-4ACF-4B0E-A76E-70704C1406B2}"/>
    <cellStyle name="Millares 3 2 2 3 2 2 2 3 2 2" xfId="2413" xr:uid="{7115E336-1244-4985-8F8F-4CF84B75C536}"/>
    <cellStyle name="Millares 3 2 2 3 2 2 2 3 3" xfId="300" xr:uid="{30C121A7-7C11-4B2C-B1F1-AEA1153D324E}"/>
    <cellStyle name="Millares 3 2 2 3 2 2 2 3 3 2" xfId="2414" xr:uid="{DE2BD133-A971-43AA-B9DB-6D3718625732}"/>
    <cellStyle name="Millares 3 2 2 3 2 2 2 3 4" xfId="2412" xr:uid="{14924082-31EB-4CC6-B22E-BFF5031E3724}"/>
    <cellStyle name="Millares 3 2 2 3 2 2 2 4" xfId="301" xr:uid="{BDF64B58-F400-4D39-A167-34D8667C77A8}"/>
    <cellStyle name="Millares 3 2 2 3 2 2 2 4 2" xfId="2415" xr:uid="{FEAF1AB2-0818-4F29-B196-601270CD31B3}"/>
    <cellStyle name="Millares 3 2 2 3 2 2 2 5" xfId="302" xr:uid="{214500AE-C905-49A8-82F8-B76F2B7C02EB}"/>
    <cellStyle name="Millares 3 2 2 3 2 2 2 5 2" xfId="2416" xr:uid="{CA6A5F08-CB1D-474D-B6B2-2897CE4F5568}"/>
    <cellStyle name="Millares 3 2 2 3 2 2 2 6" xfId="2405" xr:uid="{DBDC9DF2-A6D8-4501-92A7-4F16C52D8B4D}"/>
    <cellStyle name="Millares 3 2 2 3 2 2 3" xfId="303" xr:uid="{C457714A-4F93-46FF-B87A-47DD9F4082E1}"/>
    <cellStyle name="Millares 3 2 2 3 2 2 3 2" xfId="304" xr:uid="{5D57E624-EE59-49AF-8590-23BE242DBE24}"/>
    <cellStyle name="Millares 3 2 2 3 2 2 3 2 2" xfId="305" xr:uid="{90DA66C2-2A12-4691-B5C0-BB155E5BDDBC}"/>
    <cellStyle name="Millares 3 2 2 3 2 2 3 2 2 2" xfId="2419" xr:uid="{9D4BEE82-3421-4367-827B-744B8BB5D9D8}"/>
    <cellStyle name="Millares 3 2 2 3 2 2 3 2 3" xfId="306" xr:uid="{F0B16167-6ED5-45A6-A1E5-797D025E2AD1}"/>
    <cellStyle name="Millares 3 2 2 3 2 2 3 2 3 2" xfId="2420" xr:uid="{387CA344-6D36-4C24-BB02-2AB6ACB4AA95}"/>
    <cellStyle name="Millares 3 2 2 3 2 2 3 2 4" xfId="2418" xr:uid="{7E90B337-0F3F-4805-A983-762EB6CB1069}"/>
    <cellStyle name="Millares 3 2 2 3 2 2 3 3" xfId="307" xr:uid="{B8CC175D-5037-449C-B7A6-04B45A73B61D}"/>
    <cellStyle name="Millares 3 2 2 3 2 2 3 3 2" xfId="2421" xr:uid="{7E5170B4-C5CB-44FF-9CA2-77C2360E278C}"/>
    <cellStyle name="Millares 3 2 2 3 2 2 3 4" xfId="308" xr:uid="{201BC222-54C5-4DA9-A08C-3DBB832B9872}"/>
    <cellStyle name="Millares 3 2 2 3 2 2 3 4 2" xfId="2422" xr:uid="{8B40B057-3695-4D19-82C5-1CA0A48B7364}"/>
    <cellStyle name="Millares 3 2 2 3 2 2 3 5" xfId="2417" xr:uid="{A71B86DE-BDC8-4909-A7F9-FCBE2B11C328}"/>
    <cellStyle name="Millares 3 2 2 3 2 2 4" xfId="309" xr:uid="{5CC0BA5D-E556-4C9B-B477-31A7796A1506}"/>
    <cellStyle name="Millares 3 2 2 3 2 2 4 2" xfId="310" xr:uid="{429F12BF-C116-4F68-975C-B0802727DC06}"/>
    <cellStyle name="Millares 3 2 2 3 2 2 4 2 2" xfId="2424" xr:uid="{3087C34A-6527-4FCC-830B-0FB04E5DB0E5}"/>
    <cellStyle name="Millares 3 2 2 3 2 2 4 3" xfId="311" xr:uid="{E29190C7-EDFE-4396-819F-EE638157CAB5}"/>
    <cellStyle name="Millares 3 2 2 3 2 2 4 3 2" xfId="2425" xr:uid="{C2E46703-1D2F-4117-9022-ED7DA3BDF59E}"/>
    <cellStyle name="Millares 3 2 2 3 2 2 4 4" xfId="2423" xr:uid="{9466DE7D-3BD4-4AD4-8C49-80B49670D86C}"/>
    <cellStyle name="Millares 3 2 2 3 2 2 5" xfId="312" xr:uid="{CC30B545-D37F-4FF6-AB79-C6E84077273D}"/>
    <cellStyle name="Millares 3 2 2 3 2 2 5 2" xfId="2426" xr:uid="{EE70EC6F-5F92-4DA0-8EF8-79D3CD509607}"/>
    <cellStyle name="Millares 3 2 2 3 2 2 6" xfId="313" xr:uid="{81C43C15-A2C3-4BB3-80F7-5F4B58EF1E8B}"/>
    <cellStyle name="Millares 3 2 2 3 2 2 6 2" xfId="2427" xr:uid="{E9E7CD86-3E11-43F4-A28D-51B3E39F9BDB}"/>
    <cellStyle name="Millares 3 2 2 3 2 2 7" xfId="2404" xr:uid="{430CADAB-4C59-470F-B94C-11D288CF7C94}"/>
    <cellStyle name="Millares 3 2 2 3 2 3" xfId="314" xr:uid="{D1482230-CE9F-40D1-A0BD-C1FAED6EE81F}"/>
    <cellStyle name="Millares 3 2 2 3 2 3 2" xfId="315" xr:uid="{F2848200-7DC7-4C86-8CA5-BAD46AFAEA87}"/>
    <cellStyle name="Millares 3 2 2 3 2 3 2 2" xfId="316" xr:uid="{8E3981CA-1B8B-4ADF-A6B6-C3CF1802633A}"/>
    <cellStyle name="Millares 3 2 2 3 2 3 2 2 2" xfId="317" xr:uid="{76CB74BC-1B3E-4CBD-8085-A4B08879605C}"/>
    <cellStyle name="Millares 3 2 2 3 2 3 2 2 2 2" xfId="2431" xr:uid="{4B201A12-C121-4DD6-AE70-2705B647C664}"/>
    <cellStyle name="Millares 3 2 2 3 2 3 2 2 3" xfId="318" xr:uid="{D0FCEDC8-B1FA-42CB-BCF8-8AD47AFB22AC}"/>
    <cellStyle name="Millares 3 2 2 3 2 3 2 2 3 2" xfId="2432" xr:uid="{40914C93-3E04-4388-9723-8CF7927C430A}"/>
    <cellStyle name="Millares 3 2 2 3 2 3 2 2 4" xfId="2430" xr:uid="{533D1AAF-C392-4DE8-A65D-B352D59C1CB7}"/>
    <cellStyle name="Millares 3 2 2 3 2 3 2 3" xfId="319" xr:uid="{7C4C1F7E-E8FD-473F-B060-0E34ECC55490}"/>
    <cellStyle name="Millares 3 2 2 3 2 3 2 3 2" xfId="2433" xr:uid="{5BBF298D-60C8-43FE-B787-73707CBCA180}"/>
    <cellStyle name="Millares 3 2 2 3 2 3 2 4" xfId="320" xr:uid="{7616CE48-8718-453D-A82A-688CC877EBEA}"/>
    <cellStyle name="Millares 3 2 2 3 2 3 2 4 2" xfId="2434" xr:uid="{10BE943F-F41D-4BB9-935F-4EBEEFF61B25}"/>
    <cellStyle name="Millares 3 2 2 3 2 3 2 5" xfId="2429" xr:uid="{0104C330-7D78-44CB-A982-08FBA87A886B}"/>
    <cellStyle name="Millares 3 2 2 3 2 3 3" xfId="321" xr:uid="{0A50B05A-B7B5-4865-90F6-3AA11E5635F0}"/>
    <cellStyle name="Millares 3 2 2 3 2 3 3 2" xfId="322" xr:uid="{9D1535F6-2FD0-44F4-9356-3C7D396CEB15}"/>
    <cellStyle name="Millares 3 2 2 3 2 3 3 2 2" xfId="2436" xr:uid="{35AE391E-B9BC-4C7B-8740-192326117667}"/>
    <cellStyle name="Millares 3 2 2 3 2 3 3 3" xfId="323" xr:uid="{B7D099E3-457E-4579-A580-B5A541BBE4A3}"/>
    <cellStyle name="Millares 3 2 2 3 2 3 3 3 2" xfId="2437" xr:uid="{9D820718-2BD8-4FE0-BBFB-E16325DBF000}"/>
    <cellStyle name="Millares 3 2 2 3 2 3 3 4" xfId="2435" xr:uid="{DCC9FCB7-A3C1-4D37-A8BC-594D1B35255A}"/>
    <cellStyle name="Millares 3 2 2 3 2 3 4" xfId="324" xr:uid="{BC2ABE69-28BD-49FD-87E6-B1271097C97E}"/>
    <cellStyle name="Millares 3 2 2 3 2 3 4 2" xfId="2438" xr:uid="{64010DC9-B203-49F9-B5A3-A4233A4D9260}"/>
    <cellStyle name="Millares 3 2 2 3 2 3 5" xfId="325" xr:uid="{3D1F5C2D-086B-421B-9610-7953B788F9B1}"/>
    <cellStyle name="Millares 3 2 2 3 2 3 5 2" xfId="2439" xr:uid="{AEEDB253-C320-4198-A154-476D57ABA8EF}"/>
    <cellStyle name="Millares 3 2 2 3 2 3 6" xfId="2428" xr:uid="{C3259072-AAE6-4936-8614-6132C876BBCC}"/>
    <cellStyle name="Millares 3 2 2 3 2 4" xfId="326" xr:uid="{D8FF09A0-F7DE-4036-A724-6E2FBCBC63D0}"/>
    <cellStyle name="Millares 3 2 2 3 2 4 2" xfId="327" xr:uid="{0234AA1D-75CD-496F-A043-8648C4DC20F4}"/>
    <cellStyle name="Millares 3 2 2 3 2 4 2 2" xfId="328" xr:uid="{3861509F-83DD-451F-AC16-D61A534C0AE9}"/>
    <cellStyle name="Millares 3 2 2 3 2 4 2 2 2" xfId="2442" xr:uid="{D050CF59-7D7C-46A8-94A9-3007FDEA6DE5}"/>
    <cellStyle name="Millares 3 2 2 3 2 4 2 3" xfId="329" xr:uid="{786376F7-7524-403E-AE60-506C63E374F4}"/>
    <cellStyle name="Millares 3 2 2 3 2 4 2 3 2" xfId="2443" xr:uid="{9C838D08-65A6-4D5C-A6E4-0877F6D215EA}"/>
    <cellStyle name="Millares 3 2 2 3 2 4 2 4" xfId="2441" xr:uid="{05BB4ECD-F448-41AB-A529-E9A40305F7EE}"/>
    <cellStyle name="Millares 3 2 2 3 2 4 3" xfId="330" xr:uid="{EDE3E2B6-73DC-4743-800C-8304D8CD33D6}"/>
    <cellStyle name="Millares 3 2 2 3 2 4 3 2" xfId="2444" xr:uid="{B768F96B-CEAD-4F7D-9F04-EFCBA4F4C9F0}"/>
    <cellStyle name="Millares 3 2 2 3 2 4 4" xfId="331" xr:uid="{352F3E34-6AB7-41B7-9BB0-EE76A7DC1A68}"/>
    <cellStyle name="Millares 3 2 2 3 2 4 4 2" xfId="2445" xr:uid="{6867D7F5-80B0-4DFE-95B8-8A640179F754}"/>
    <cellStyle name="Millares 3 2 2 3 2 4 5" xfId="2440" xr:uid="{2B564FA1-ADE1-4860-9DAC-B0A906756BCC}"/>
    <cellStyle name="Millares 3 2 2 3 2 5" xfId="332" xr:uid="{CAD81A8D-34D6-4EB9-AA64-A7BCC7A783F6}"/>
    <cellStyle name="Millares 3 2 2 3 2 5 2" xfId="333" xr:uid="{8ED8ABA5-388F-47A9-9F50-316C428BF6B4}"/>
    <cellStyle name="Millares 3 2 2 3 2 5 2 2" xfId="2447" xr:uid="{D5E1F753-4CE8-4C40-8CF8-77BD28777A8A}"/>
    <cellStyle name="Millares 3 2 2 3 2 5 3" xfId="334" xr:uid="{34A4CE82-0734-48DE-A3AB-11EF56FF79A0}"/>
    <cellStyle name="Millares 3 2 2 3 2 5 3 2" xfId="2448" xr:uid="{39E93D80-17AC-47B0-9B50-15DD0A219DBD}"/>
    <cellStyle name="Millares 3 2 2 3 2 5 4" xfId="2446" xr:uid="{A5241C09-1AEC-45DE-A087-BAE9280DE12B}"/>
    <cellStyle name="Millares 3 2 2 3 2 6" xfId="335" xr:uid="{35B90799-F5AA-4B71-B559-A995BDA74897}"/>
    <cellStyle name="Millares 3 2 2 3 2 6 2" xfId="2449" xr:uid="{5AECCF7D-9E35-4EE2-A6D9-EC52E7681472}"/>
    <cellStyle name="Millares 3 2 2 3 2 7" xfId="336" xr:uid="{996B153F-6A11-40B6-905F-4319F5B08C1F}"/>
    <cellStyle name="Millares 3 2 2 3 2 7 2" xfId="2450" xr:uid="{CC478DE4-59F4-4F62-A62E-EE6F9C70FDAB}"/>
    <cellStyle name="Millares 3 2 2 3 2 8" xfId="2403" xr:uid="{4EDCDCBD-A65C-4BC6-916B-935830778970}"/>
    <cellStyle name="Millares 3 2 2 3 3" xfId="337" xr:uid="{975DD378-9F8B-481B-8156-14E183EA5100}"/>
    <cellStyle name="Millares 3 2 2 3 3 2" xfId="338" xr:uid="{6A913111-27A8-41F6-B0F2-D3576BF9FBFC}"/>
    <cellStyle name="Millares 3 2 2 3 3 2 2" xfId="339" xr:uid="{68525793-F30D-4911-A66A-19D01E7654E1}"/>
    <cellStyle name="Millares 3 2 2 3 3 2 2 2" xfId="340" xr:uid="{10EEE558-5DD1-4659-99E0-A0279DCC92C7}"/>
    <cellStyle name="Millares 3 2 2 3 3 2 2 2 2" xfId="341" xr:uid="{6061C338-740B-4D60-AD5D-88C921801750}"/>
    <cellStyle name="Millares 3 2 2 3 3 2 2 2 2 2" xfId="2455" xr:uid="{34FBACD1-E1DE-4BFC-BC1C-86FFB268974D}"/>
    <cellStyle name="Millares 3 2 2 3 3 2 2 2 3" xfId="342" xr:uid="{B21D2184-ABF8-425D-A184-FF5E66EE8364}"/>
    <cellStyle name="Millares 3 2 2 3 3 2 2 2 3 2" xfId="2456" xr:uid="{CD62F83C-25BC-44D8-8A28-3B6498FC91EB}"/>
    <cellStyle name="Millares 3 2 2 3 3 2 2 2 4" xfId="2454" xr:uid="{AD7FD15B-4DD2-4D66-BEDB-DD070CA49844}"/>
    <cellStyle name="Millares 3 2 2 3 3 2 2 3" xfId="343" xr:uid="{81740A41-5AA2-44D1-A50A-3EEF25E74F05}"/>
    <cellStyle name="Millares 3 2 2 3 3 2 2 3 2" xfId="2457" xr:uid="{EDF7D78B-5CB6-4D73-AA2C-F9DB36BC43E7}"/>
    <cellStyle name="Millares 3 2 2 3 3 2 2 4" xfId="344" xr:uid="{D7B0EA0F-0E47-43B7-B371-5C207A331D8D}"/>
    <cellStyle name="Millares 3 2 2 3 3 2 2 4 2" xfId="2458" xr:uid="{0FBF71C2-9B82-44A6-82C6-F1894AEC558A}"/>
    <cellStyle name="Millares 3 2 2 3 3 2 2 5" xfId="2453" xr:uid="{7B7DA856-A218-463C-BEF2-BCC527203E07}"/>
    <cellStyle name="Millares 3 2 2 3 3 2 3" xfId="345" xr:uid="{BEB37E29-E7A1-48B5-A623-BBFF35D430A5}"/>
    <cellStyle name="Millares 3 2 2 3 3 2 3 2" xfId="346" xr:uid="{43ED6605-E798-4EF4-B7C0-4DA8A63A00EA}"/>
    <cellStyle name="Millares 3 2 2 3 3 2 3 2 2" xfId="2460" xr:uid="{79136E5D-421D-4A8D-85F2-C3891835B3DE}"/>
    <cellStyle name="Millares 3 2 2 3 3 2 3 3" xfId="347" xr:uid="{1CEBE9F4-081D-4FBA-84DE-D713B2B146DA}"/>
    <cellStyle name="Millares 3 2 2 3 3 2 3 3 2" xfId="2461" xr:uid="{76AAF2B9-D74C-437F-AC7C-E88755317771}"/>
    <cellStyle name="Millares 3 2 2 3 3 2 3 4" xfId="2459" xr:uid="{8E2C9BCF-B561-4E46-8798-9EB51726F531}"/>
    <cellStyle name="Millares 3 2 2 3 3 2 4" xfId="348" xr:uid="{97FC3D5C-F8DF-41E1-97FA-3116F5929EA0}"/>
    <cellStyle name="Millares 3 2 2 3 3 2 4 2" xfId="2462" xr:uid="{8B6F8FD1-4325-4834-B398-A8AACC9D5B64}"/>
    <cellStyle name="Millares 3 2 2 3 3 2 5" xfId="349" xr:uid="{CCBC88BF-D46C-4D83-8BE8-5AE47ADF544B}"/>
    <cellStyle name="Millares 3 2 2 3 3 2 5 2" xfId="2463" xr:uid="{F1D594C9-3D5D-48E9-955D-1D7C1D75D6B7}"/>
    <cellStyle name="Millares 3 2 2 3 3 2 6" xfId="2452" xr:uid="{A06C5952-5EAA-4CA2-BBF8-B0340AB1386C}"/>
    <cellStyle name="Millares 3 2 2 3 3 3" xfId="350" xr:uid="{ACFB73A4-37DA-4AD5-876E-68568292CE90}"/>
    <cellStyle name="Millares 3 2 2 3 3 3 2" xfId="351" xr:uid="{61FC6249-E32C-47A8-B63B-E27F462F1F66}"/>
    <cellStyle name="Millares 3 2 2 3 3 3 2 2" xfId="352" xr:uid="{65530476-8B70-4186-BB31-6F0D280854A4}"/>
    <cellStyle name="Millares 3 2 2 3 3 3 2 2 2" xfId="2466" xr:uid="{474E31E3-3BDF-4815-9224-CF2F2DA6D3B7}"/>
    <cellStyle name="Millares 3 2 2 3 3 3 2 3" xfId="353" xr:uid="{7706E0E2-4A43-41E2-BFF9-B0FDF95D2D75}"/>
    <cellStyle name="Millares 3 2 2 3 3 3 2 3 2" xfId="2467" xr:uid="{1A089DC7-298B-4B14-8759-686815FB6377}"/>
    <cellStyle name="Millares 3 2 2 3 3 3 2 4" xfId="2465" xr:uid="{3286882F-309B-44AF-9874-026A7CB55CAE}"/>
    <cellStyle name="Millares 3 2 2 3 3 3 3" xfId="354" xr:uid="{CF739D92-B1E3-40A7-B131-9AADE5F70ADC}"/>
    <cellStyle name="Millares 3 2 2 3 3 3 3 2" xfId="2468" xr:uid="{65295242-F018-47EA-B9AA-3F1B1E99A135}"/>
    <cellStyle name="Millares 3 2 2 3 3 3 4" xfId="355" xr:uid="{1DD8B458-EF0A-462A-9714-13A0E5591F32}"/>
    <cellStyle name="Millares 3 2 2 3 3 3 4 2" xfId="2469" xr:uid="{15844916-78CB-4E62-89D0-FE59D1F96BB2}"/>
    <cellStyle name="Millares 3 2 2 3 3 3 5" xfId="2464" xr:uid="{935D2BBF-B275-4510-997F-2D780CB5A9D4}"/>
    <cellStyle name="Millares 3 2 2 3 3 4" xfId="356" xr:uid="{C99C675E-3DE5-4F8C-A6E7-2A83DAE8392F}"/>
    <cellStyle name="Millares 3 2 2 3 3 4 2" xfId="357" xr:uid="{B643A2DE-97A6-4726-8AFE-A9F5B3639ADD}"/>
    <cellStyle name="Millares 3 2 2 3 3 4 2 2" xfId="2471" xr:uid="{98EF68EB-D54A-489F-89DE-380E9640FFF9}"/>
    <cellStyle name="Millares 3 2 2 3 3 4 3" xfId="358" xr:uid="{F3EAA7DA-927B-4055-970E-513B02F35F43}"/>
    <cellStyle name="Millares 3 2 2 3 3 4 3 2" xfId="2472" xr:uid="{9DA45FAC-8670-4EC9-8CC0-A3E40C6180FD}"/>
    <cellStyle name="Millares 3 2 2 3 3 4 4" xfId="2470" xr:uid="{3416F51B-400C-475F-9A0C-8CD19DDD67A0}"/>
    <cellStyle name="Millares 3 2 2 3 3 5" xfId="359" xr:uid="{16949C51-0489-4B63-903E-404C773DF094}"/>
    <cellStyle name="Millares 3 2 2 3 3 5 2" xfId="2473" xr:uid="{289B2CF6-B660-45CA-A1D3-30208C658CA9}"/>
    <cellStyle name="Millares 3 2 2 3 3 6" xfId="360" xr:uid="{1BC9C7E1-5B73-442D-A3E9-001557644D69}"/>
    <cellStyle name="Millares 3 2 2 3 3 6 2" xfId="2474" xr:uid="{C75C64AB-0EAB-474C-ABA3-196D309DD789}"/>
    <cellStyle name="Millares 3 2 2 3 3 7" xfId="2451" xr:uid="{5A5082D2-0436-48B9-9AD1-275CBD6F06FB}"/>
    <cellStyle name="Millares 3 2 2 3 4" xfId="361" xr:uid="{CC2519D2-C65C-4A15-9798-8D3C95B170D7}"/>
    <cellStyle name="Millares 3 2 2 3 4 2" xfId="362" xr:uid="{189A728C-07D4-4783-98C4-2BC8D1D57C06}"/>
    <cellStyle name="Millares 3 2 2 3 4 2 2" xfId="363" xr:uid="{725DA6A1-87FF-46E7-BFFF-A7AC029D704A}"/>
    <cellStyle name="Millares 3 2 2 3 4 2 2 2" xfId="364" xr:uid="{19A48010-21C2-439B-A650-E14B929F98C4}"/>
    <cellStyle name="Millares 3 2 2 3 4 2 2 2 2" xfId="2478" xr:uid="{6C84129E-E074-4438-AF6C-B3B739FAB16A}"/>
    <cellStyle name="Millares 3 2 2 3 4 2 2 3" xfId="365" xr:uid="{CFCDC3CE-BC21-4673-B934-6ED623718E23}"/>
    <cellStyle name="Millares 3 2 2 3 4 2 2 3 2" xfId="2479" xr:uid="{CB700006-A7DF-4ED1-9F30-9CC02578FC33}"/>
    <cellStyle name="Millares 3 2 2 3 4 2 2 4" xfId="2477" xr:uid="{5A463930-C894-4EB2-8207-9385DA7658B5}"/>
    <cellStyle name="Millares 3 2 2 3 4 2 3" xfId="366" xr:uid="{D9F96BB1-64EB-4C68-83BF-3D9137A52956}"/>
    <cellStyle name="Millares 3 2 2 3 4 2 3 2" xfId="2480" xr:uid="{6664965B-DB20-4350-BBDE-BEE4FB5B40A9}"/>
    <cellStyle name="Millares 3 2 2 3 4 2 4" xfId="367" xr:uid="{3BE398CB-F336-4753-98E1-F2D2ACEC5B4E}"/>
    <cellStyle name="Millares 3 2 2 3 4 2 4 2" xfId="2481" xr:uid="{AC5E3934-CB73-4038-8DE7-0B7A7490D820}"/>
    <cellStyle name="Millares 3 2 2 3 4 2 5" xfId="2476" xr:uid="{6D0F90D2-F823-4AF9-9D44-47506A5DD852}"/>
    <cellStyle name="Millares 3 2 2 3 4 3" xfId="368" xr:uid="{85A5B536-8114-4C44-8ED9-DEA277832211}"/>
    <cellStyle name="Millares 3 2 2 3 4 3 2" xfId="369" xr:uid="{2D07A59D-6EFD-4E43-AA6D-91C17F847AD0}"/>
    <cellStyle name="Millares 3 2 2 3 4 3 2 2" xfId="2483" xr:uid="{EDF8A91A-3016-4245-9A08-3D6885F7E31C}"/>
    <cellStyle name="Millares 3 2 2 3 4 3 3" xfId="370" xr:uid="{CC8FF4C5-89A0-46C5-B8F6-B3C064611F7E}"/>
    <cellStyle name="Millares 3 2 2 3 4 3 3 2" xfId="2484" xr:uid="{F59F5054-5AD5-4056-8EEC-5D0D3522C2F2}"/>
    <cellStyle name="Millares 3 2 2 3 4 3 4" xfId="2482" xr:uid="{2BD9148D-FAE1-4299-A777-8BBDF03335BD}"/>
    <cellStyle name="Millares 3 2 2 3 4 4" xfId="371" xr:uid="{FEB825DC-D15C-4A81-8BBF-A75EA3F5AC44}"/>
    <cellStyle name="Millares 3 2 2 3 4 4 2" xfId="2485" xr:uid="{79DE76C3-EE8F-40C4-BA12-648278151D35}"/>
    <cellStyle name="Millares 3 2 2 3 4 5" xfId="372" xr:uid="{DC9F9BBE-A330-4D82-8D6E-01900D755559}"/>
    <cellStyle name="Millares 3 2 2 3 4 5 2" xfId="2486" xr:uid="{4ADC6AC8-1515-4857-A4D9-0129D0689ED8}"/>
    <cellStyle name="Millares 3 2 2 3 4 6" xfId="2475" xr:uid="{B4E32206-60DB-4E17-B69E-ABCA5F9A549A}"/>
    <cellStyle name="Millares 3 2 2 3 5" xfId="373" xr:uid="{ED95A0CA-E299-4ED6-894D-907B69933E78}"/>
    <cellStyle name="Millares 3 2 2 3 5 2" xfId="374" xr:uid="{2A458D12-5625-47C5-AD1B-AF64A35E87E6}"/>
    <cellStyle name="Millares 3 2 2 3 5 2 2" xfId="375" xr:uid="{CA1D2FD7-3735-4D55-A842-4AC7468C71C9}"/>
    <cellStyle name="Millares 3 2 2 3 5 2 2 2" xfId="2489" xr:uid="{55DF23E4-E72E-4A08-94B8-0D9CDDBC8AFF}"/>
    <cellStyle name="Millares 3 2 2 3 5 2 3" xfId="376" xr:uid="{A6F88DC8-B504-4E37-AC79-A596BB8EBA55}"/>
    <cellStyle name="Millares 3 2 2 3 5 2 3 2" xfId="2490" xr:uid="{8F3AD007-417A-4BD0-AF66-795A698EC9B4}"/>
    <cellStyle name="Millares 3 2 2 3 5 2 4" xfId="2488" xr:uid="{CE465082-4C0C-4F68-BE3E-D5B532C7378D}"/>
    <cellStyle name="Millares 3 2 2 3 5 3" xfId="377" xr:uid="{BD994F10-A2DA-46A2-BA41-7EF8DF6C2285}"/>
    <cellStyle name="Millares 3 2 2 3 5 3 2" xfId="2491" xr:uid="{FD5358C0-B8E7-4790-9C69-40D677C33AEE}"/>
    <cellStyle name="Millares 3 2 2 3 5 4" xfId="378" xr:uid="{261F7A1C-678F-4C8C-A17B-51942193B162}"/>
    <cellStyle name="Millares 3 2 2 3 5 4 2" xfId="2492" xr:uid="{778A45FA-0BD9-4621-8D2A-BC14587FA30B}"/>
    <cellStyle name="Millares 3 2 2 3 5 5" xfId="2487" xr:uid="{D1EF1D16-3514-4379-B89B-4E757C6B1339}"/>
    <cellStyle name="Millares 3 2 2 3 6" xfId="379" xr:uid="{2B15DC6B-ABD2-45DD-9498-930E23C8EFD5}"/>
    <cellStyle name="Millares 3 2 2 3 6 2" xfId="380" xr:uid="{BAC3DAAE-32AB-4C5A-B571-7103ACD83E17}"/>
    <cellStyle name="Millares 3 2 2 3 6 2 2" xfId="2494" xr:uid="{514216C9-137A-4420-A0E7-A14F75CC0D06}"/>
    <cellStyle name="Millares 3 2 2 3 6 3" xfId="381" xr:uid="{58647F8B-BFEC-42D2-B839-AF26517FAED1}"/>
    <cellStyle name="Millares 3 2 2 3 6 3 2" xfId="2495" xr:uid="{28E84C55-B0A6-42F6-A72A-9264B33AF952}"/>
    <cellStyle name="Millares 3 2 2 3 6 4" xfId="2493" xr:uid="{0023D93E-0F8B-4565-8FFA-300BE8BE1850}"/>
    <cellStyle name="Millares 3 2 2 3 7" xfId="382" xr:uid="{6FE1E978-0B61-444E-A271-65B36E2B3B6B}"/>
    <cellStyle name="Millares 3 2 2 3 7 2" xfId="2496" xr:uid="{F8382794-67F1-429F-8347-7AAF377307BB}"/>
    <cellStyle name="Millares 3 2 2 3 8" xfId="383" xr:uid="{1F1B51AD-3054-4F01-9BE2-6995C46FF6A3}"/>
    <cellStyle name="Millares 3 2 2 3 8 2" xfId="2497" xr:uid="{D01574C9-B757-4B4B-93A0-D17CFF250CA3}"/>
    <cellStyle name="Millares 3 2 2 3 9" xfId="2402" xr:uid="{FFBD9E3F-95CD-462E-AB32-34CA177B71A1}"/>
    <cellStyle name="Millares 3 2 2 4" xfId="384" xr:uid="{65856F3C-A105-4E94-BFB4-A6FAB91672FD}"/>
    <cellStyle name="Millares 3 2 2 4 2" xfId="385" xr:uid="{4D400FC5-CFFA-46F9-8849-1427160A6D8B}"/>
    <cellStyle name="Millares 3 2 2 4 2 2" xfId="386" xr:uid="{1FF5B85D-BBBB-4A65-B841-B1DF0B0ACC2F}"/>
    <cellStyle name="Millares 3 2 2 4 2 2 2" xfId="387" xr:uid="{9228E80A-6776-4AD0-9545-1A1E932D8927}"/>
    <cellStyle name="Millares 3 2 2 4 2 2 2 2" xfId="388" xr:uid="{E78150B1-B075-4E26-8404-B45EE527EDEF}"/>
    <cellStyle name="Millares 3 2 2 4 2 2 2 2 2" xfId="389" xr:uid="{C2FD03DF-812D-4FEB-B1DF-7E5872A1936F}"/>
    <cellStyle name="Millares 3 2 2 4 2 2 2 2 2 2" xfId="390" xr:uid="{371641F2-83AD-47CC-BC36-4DA75169634C}"/>
    <cellStyle name="Millares 3 2 2 4 2 2 2 2 2 2 2" xfId="2504" xr:uid="{0C5CB5E3-A745-4AD8-B4D1-0A69D913A763}"/>
    <cellStyle name="Millares 3 2 2 4 2 2 2 2 2 3" xfId="391" xr:uid="{CBC9B4D0-69E7-4170-BA55-686838958DCB}"/>
    <cellStyle name="Millares 3 2 2 4 2 2 2 2 2 3 2" xfId="2505" xr:uid="{0B4D1D44-BA9C-4003-83EF-4F18FB6FC7DB}"/>
    <cellStyle name="Millares 3 2 2 4 2 2 2 2 2 4" xfId="2503" xr:uid="{83E28797-2FD7-41F4-AA91-B2B473812DE1}"/>
    <cellStyle name="Millares 3 2 2 4 2 2 2 2 3" xfId="392" xr:uid="{85E67BDB-B30D-4285-A18F-6869BA365E4A}"/>
    <cellStyle name="Millares 3 2 2 4 2 2 2 2 3 2" xfId="2506" xr:uid="{23127E63-632B-4550-A235-D2033070EDF3}"/>
    <cellStyle name="Millares 3 2 2 4 2 2 2 2 4" xfId="393" xr:uid="{24F3209E-D961-4CD9-B116-64B1DF94315C}"/>
    <cellStyle name="Millares 3 2 2 4 2 2 2 2 4 2" xfId="2507" xr:uid="{B22206B6-7B51-4738-BD9B-6235169A59C8}"/>
    <cellStyle name="Millares 3 2 2 4 2 2 2 2 5" xfId="2502" xr:uid="{8AA38026-A073-4CAB-B0EA-F50284F7AD51}"/>
    <cellStyle name="Millares 3 2 2 4 2 2 2 3" xfId="394" xr:uid="{AE69E7DC-6183-4AF2-88FF-5F1861910A84}"/>
    <cellStyle name="Millares 3 2 2 4 2 2 2 3 2" xfId="395" xr:uid="{B1BB3A1F-62B0-4B39-9CC7-977F329FF9B7}"/>
    <cellStyle name="Millares 3 2 2 4 2 2 2 3 2 2" xfId="2509" xr:uid="{A2FD34B4-1E7B-4B2A-9650-B4C76901E58B}"/>
    <cellStyle name="Millares 3 2 2 4 2 2 2 3 3" xfId="396" xr:uid="{77511BA6-8833-452B-A1A8-75A4A6D184D4}"/>
    <cellStyle name="Millares 3 2 2 4 2 2 2 3 3 2" xfId="2510" xr:uid="{C12A7962-7917-484C-B032-1EF541DC0473}"/>
    <cellStyle name="Millares 3 2 2 4 2 2 2 3 4" xfId="2508" xr:uid="{DB9765AD-0077-4354-A642-A2B71F46BF2A}"/>
    <cellStyle name="Millares 3 2 2 4 2 2 2 4" xfId="397" xr:uid="{3FB0A903-2C3C-423D-A823-E17D207FE2D4}"/>
    <cellStyle name="Millares 3 2 2 4 2 2 2 4 2" xfId="2511" xr:uid="{32905E33-A43F-4750-923A-2A601455D390}"/>
    <cellStyle name="Millares 3 2 2 4 2 2 2 5" xfId="398" xr:uid="{F4300DA4-DEA9-4330-B091-4F6F184C3C32}"/>
    <cellStyle name="Millares 3 2 2 4 2 2 2 5 2" xfId="2512" xr:uid="{959267D1-3CAF-4690-930E-194D87BEA151}"/>
    <cellStyle name="Millares 3 2 2 4 2 2 2 6" xfId="2501" xr:uid="{36DB1155-AEA5-443C-A9E9-8F7136A9C27D}"/>
    <cellStyle name="Millares 3 2 2 4 2 2 3" xfId="399" xr:uid="{ED2BF873-2566-4C12-A944-04722D7FF29F}"/>
    <cellStyle name="Millares 3 2 2 4 2 2 3 2" xfId="400" xr:uid="{09EFB44D-88BB-48A1-8ABD-22B0B3EDD125}"/>
    <cellStyle name="Millares 3 2 2 4 2 2 3 2 2" xfId="401" xr:uid="{2D86D35A-58E8-45BE-803B-787235AE44B1}"/>
    <cellStyle name="Millares 3 2 2 4 2 2 3 2 2 2" xfId="2515" xr:uid="{23D3C91B-1726-406B-AE59-D3B75FABA7CE}"/>
    <cellStyle name="Millares 3 2 2 4 2 2 3 2 3" xfId="402" xr:uid="{C74FD2C0-8388-4C86-95A2-2F5DECCB23A3}"/>
    <cellStyle name="Millares 3 2 2 4 2 2 3 2 3 2" xfId="2516" xr:uid="{ED28762B-65A9-42BF-8F7D-34AFD3F06CC8}"/>
    <cellStyle name="Millares 3 2 2 4 2 2 3 2 4" xfId="2514" xr:uid="{19AF3FE3-080D-49AF-A7D5-C6B88B9B4A58}"/>
    <cellStyle name="Millares 3 2 2 4 2 2 3 3" xfId="403" xr:uid="{280ED743-4950-4D3E-9C3A-C391BB074573}"/>
    <cellStyle name="Millares 3 2 2 4 2 2 3 3 2" xfId="2517" xr:uid="{8BBBC4CE-CC8A-4876-AF29-D7530D8FC220}"/>
    <cellStyle name="Millares 3 2 2 4 2 2 3 4" xfId="404" xr:uid="{D3487616-59B5-419B-A21C-FCDF8B7F3556}"/>
    <cellStyle name="Millares 3 2 2 4 2 2 3 4 2" xfId="2518" xr:uid="{117AB147-4302-4C21-94CE-B709496F6D2C}"/>
    <cellStyle name="Millares 3 2 2 4 2 2 3 5" xfId="2513" xr:uid="{656D586B-2BC3-49D2-88D3-9521E39B35C4}"/>
    <cellStyle name="Millares 3 2 2 4 2 2 4" xfId="405" xr:uid="{8AAFBD39-5312-4D44-B7A9-B2533B4A2116}"/>
    <cellStyle name="Millares 3 2 2 4 2 2 4 2" xfId="406" xr:uid="{C1BC4961-C435-4310-A302-C294A15BCE85}"/>
    <cellStyle name="Millares 3 2 2 4 2 2 4 2 2" xfId="2520" xr:uid="{AE52F39F-4FCC-4658-BBBD-208C3401BCC5}"/>
    <cellStyle name="Millares 3 2 2 4 2 2 4 3" xfId="407" xr:uid="{FD0953D3-D3C4-4968-B9CA-8F857A5CEEC9}"/>
    <cellStyle name="Millares 3 2 2 4 2 2 4 3 2" xfId="2521" xr:uid="{C19C136F-8B5A-4113-8F6A-758A6D66C916}"/>
    <cellStyle name="Millares 3 2 2 4 2 2 4 4" xfId="2519" xr:uid="{4CAB7DA7-1772-42F6-B0AE-0FEAA98B80EA}"/>
    <cellStyle name="Millares 3 2 2 4 2 2 5" xfId="408" xr:uid="{1800372B-5356-4101-B1C4-A16C77D0F6AB}"/>
    <cellStyle name="Millares 3 2 2 4 2 2 5 2" xfId="2522" xr:uid="{3A4D8E9E-B3CC-4E58-A228-EA390B90A642}"/>
    <cellStyle name="Millares 3 2 2 4 2 2 6" xfId="409" xr:uid="{33197060-E15A-4C7D-89EF-03F4B1B6FB4D}"/>
    <cellStyle name="Millares 3 2 2 4 2 2 6 2" xfId="2523" xr:uid="{996F1B08-1D10-49D8-AD6D-2CE3031018AB}"/>
    <cellStyle name="Millares 3 2 2 4 2 2 7" xfId="2500" xr:uid="{90ADC0C8-C1AD-48C0-B410-AD00C3A9DA83}"/>
    <cellStyle name="Millares 3 2 2 4 2 3" xfId="410" xr:uid="{306B975B-5215-4EDA-B801-AA673C672253}"/>
    <cellStyle name="Millares 3 2 2 4 2 3 2" xfId="411" xr:uid="{6A43C384-EF2C-4B17-B879-618BE303D239}"/>
    <cellStyle name="Millares 3 2 2 4 2 3 2 2" xfId="412" xr:uid="{C44859CB-7B6C-4829-BCC8-6A73769F39F2}"/>
    <cellStyle name="Millares 3 2 2 4 2 3 2 2 2" xfId="413" xr:uid="{0052B899-92FD-4AA9-9F72-70FBCC117BFA}"/>
    <cellStyle name="Millares 3 2 2 4 2 3 2 2 2 2" xfId="2527" xr:uid="{E6A9FC85-E82B-4A28-9C43-9BBE0DE99278}"/>
    <cellStyle name="Millares 3 2 2 4 2 3 2 2 3" xfId="414" xr:uid="{E75F4123-50A6-497D-9ADC-338461CA0332}"/>
    <cellStyle name="Millares 3 2 2 4 2 3 2 2 3 2" xfId="2528" xr:uid="{0FF27E56-A793-4F2B-8BBE-E141A279D9E6}"/>
    <cellStyle name="Millares 3 2 2 4 2 3 2 2 4" xfId="2526" xr:uid="{5A71D20B-B032-4C83-BC6C-065D5D77EC8C}"/>
    <cellStyle name="Millares 3 2 2 4 2 3 2 3" xfId="415" xr:uid="{CC18ED1E-FC59-498A-BE3D-8D3A2C65D6EE}"/>
    <cellStyle name="Millares 3 2 2 4 2 3 2 3 2" xfId="2529" xr:uid="{63600A23-BA7C-4980-8FB8-B31D930F17C8}"/>
    <cellStyle name="Millares 3 2 2 4 2 3 2 4" xfId="416" xr:uid="{A61445C1-34DA-4E9C-A30D-1E46CE2F7057}"/>
    <cellStyle name="Millares 3 2 2 4 2 3 2 4 2" xfId="2530" xr:uid="{3AD54ECF-A3B4-4F99-A32E-E4CA0C129FF7}"/>
    <cellStyle name="Millares 3 2 2 4 2 3 2 5" xfId="2525" xr:uid="{3C27E3BE-DE66-4567-A233-FC71A580957C}"/>
    <cellStyle name="Millares 3 2 2 4 2 3 3" xfId="417" xr:uid="{74F5C451-1281-4FCF-8ABF-872CFF8CAFAF}"/>
    <cellStyle name="Millares 3 2 2 4 2 3 3 2" xfId="418" xr:uid="{4E39C650-CF03-4187-B54D-085B324E7841}"/>
    <cellStyle name="Millares 3 2 2 4 2 3 3 2 2" xfId="2532" xr:uid="{412CB5F7-686E-427A-9C9E-02ED3C2DB901}"/>
    <cellStyle name="Millares 3 2 2 4 2 3 3 3" xfId="419" xr:uid="{4F2C3642-0B7C-47F6-92E0-1FC4B1E71430}"/>
    <cellStyle name="Millares 3 2 2 4 2 3 3 3 2" xfId="2533" xr:uid="{00FE0072-804E-4E78-86BB-35A2E15C65E6}"/>
    <cellStyle name="Millares 3 2 2 4 2 3 3 4" xfId="2531" xr:uid="{E85EE112-D0B2-451B-80F2-5E1D95AFD891}"/>
    <cellStyle name="Millares 3 2 2 4 2 3 4" xfId="420" xr:uid="{64DC1D55-79DA-48BD-9FBB-F774AB9FF05D}"/>
    <cellStyle name="Millares 3 2 2 4 2 3 4 2" xfId="2534" xr:uid="{A97D4C80-3370-43C6-8872-3E9E59679F48}"/>
    <cellStyle name="Millares 3 2 2 4 2 3 5" xfId="421" xr:uid="{41785ACA-1F48-4346-B282-8B240DA0002B}"/>
    <cellStyle name="Millares 3 2 2 4 2 3 5 2" xfId="2535" xr:uid="{EF00735C-E956-4CE1-9153-AC9B7FE7AF83}"/>
    <cellStyle name="Millares 3 2 2 4 2 3 6" xfId="2524" xr:uid="{F7042E3A-3B1D-4EAD-B071-99BFB5370BFA}"/>
    <cellStyle name="Millares 3 2 2 4 2 4" xfId="422" xr:uid="{CCDFAEE6-6C25-4DDB-938A-C4248079EEF1}"/>
    <cellStyle name="Millares 3 2 2 4 2 4 2" xfId="423" xr:uid="{7ADC4390-5FE7-4671-9909-ACA4AAA6D95E}"/>
    <cellStyle name="Millares 3 2 2 4 2 4 2 2" xfId="424" xr:uid="{2D1D7C39-C90E-456D-812C-A0005180876A}"/>
    <cellStyle name="Millares 3 2 2 4 2 4 2 2 2" xfId="2538" xr:uid="{E81728FE-BE16-43D2-9925-F48C78D1CF2D}"/>
    <cellStyle name="Millares 3 2 2 4 2 4 2 3" xfId="425" xr:uid="{919C9942-F5B6-4D2D-AF39-70EA86FC50D1}"/>
    <cellStyle name="Millares 3 2 2 4 2 4 2 3 2" xfId="2539" xr:uid="{72C31FDB-0350-4BA9-A68F-B47BA2D5E554}"/>
    <cellStyle name="Millares 3 2 2 4 2 4 2 4" xfId="2537" xr:uid="{6A5B906E-F761-43B6-BD20-2C6E410A3A10}"/>
    <cellStyle name="Millares 3 2 2 4 2 4 3" xfId="426" xr:uid="{99FDEE28-6C9E-44BC-99EF-878C7199D50A}"/>
    <cellStyle name="Millares 3 2 2 4 2 4 3 2" xfId="2540" xr:uid="{837FC819-624D-4917-86D8-F450D6422CD0}"/>
    <cellStyle name="Millares 3 2 2 4 2 4 4" xfId="427" xr:uid="{4CEDEE65-CC66-4BC2-AEAE-E8EFEAC1CE8F}"/>
    <cellStyle name="Millares 3 2 2 4 2 4 4 2" xfId="2541" xr:uid="{D7E6CD40-288F-4B29-A03B-412B0CD9E11C}"/>
    <cellStyle name="Millares 3 2 2 4 2 4 5" xfId="2536" xr:uid="{499DB0C4-B0F6-4AE9-AB5C-1C8F3804F53E}"/>
    <cellStyle name="Millares 3 2 2 4 2 5" xfId="428" xr:uid="{F3EA52B5-4862-4D48-8BE4-862FABE14E10}"/>
    <cellStyle name="Millares 3 2 2 4 2 5 2" xfId="429" xr:uid="{0E517A18-A54D-4CCA-9E83-D8957B09698D}"/>
    <cellStyle name="Millares 3 2 2 4 2 5 2 2" xfId="2543" xr:uid="{B25E80CD-0843-412E-B243-73E13CCB131F}"/>
    <cellStyle name="Millares 3 2 2 4 2 5 3" xfId="430" xr:uid="{EF79B076-1D27-4C7E-9F94-6F43A48BCA25}"/>
    <cellStyle name="Millares 3 2 2 4 2 5 3 2" xfId="2544" xr:uid="{6DB5A111-85E1-49F1-8AD4-D823E657C195}"/>
    <cellStyle name="Millares 3 2 2 4 2 5 4" xfId="2542" xr:uid="{C70CF561-862D-47FE-9160-F95FC44B7237}"/>
    <cellStyle name="Millares 3 2 2 4 2 6" xfId="431" xr:uid="{DFACFF62-8D47-4328-BDFC-2941797D6A8F}"/>
    <cellStyle name="Millares 3 2 2 4 2 6 2" xfId="2545" xr:uid="{513E9198-C55F-4737-BCA5-63F3D611776D}"/>
    <cellStyle name="Millares 3 2 2 4 2 7" xfId="432" xr:uid="{9AA0E7AE-09E1-4176-8455-DE0DB8840D74}"/>
    <cellStyle name="Millares 3 2 2 4 2 7 2" xfId="2546" xr:uid="{CAF2965E-DA95-49C4-9546-B248AB077599}"/>
    <cellStyle name="Millares 3 2 2 4 2 8" xfId="2499" xr:uid="{60CC9174-7AF7-4DC1-B307-049E21B0C212}"/>
    <cellStyle name="Millares 3 2 2 4 3" xfId="433" xr:uid="{B2D67922-65C7-432A-8087-FD85DB144B7D}"/>
    <cellStyle name="Millares 3 2 2 4 3 2" xfId="434" xr:uid="{738CA5FA-AE06-4F0C-946A-7AA3444F652D}"/>
    <cellStyle name="Millares 3 2 2 4 3 2 2" xfId="435" xr:uid="{4CBBDBC8-1289-421C-964D-BED907EEFA79}"/>
    <cellStyle name="Millares 3 2 2 4 3 2 2 2" xfId="436" xr:uid="{8ABB4267-EBFA-47D1-A54B-D2DAC299B6EE}"/>
    <cellStyle name="Millares 3 2 2 4 3 2 2 2 2" xfId="437" xr:uid="{D6BF48E1-F4C7-4F80-BD8F-8440561AC698}"/>
    <cellStyle name="Millares 3 2 2 4 3 2 2 2 2 2" xfId="2551" xr:uid="{0DDBC110-D261-416C-A06F-DC5CD333AE67}"/>
    <cellStyle name="Millares 3 2 2 4 3 2 2 2 3" xfId="438" xr:uid="{21099FD4-F787-411F-9067-F383DF1ABBB4}"/>
    <cellStyle name="Millares 3 2 2 4 3 2 2 2 3 2" xfId="2552" xr:uid="{FCBE9800-71F2-400F-A0F3-19A1B267A945}"/>
    <cellStyle name="Millares 3 2 2 4 3 2 2 2 4" xfId="2550" xr:uid="{EE80E7DE-D0DE-4ADC-A952-08FD701EDABA}"/>
    <cellStyle name="Millares 3 2 2 4 3 2 2 3" xfId="439" xr:uid="{D26CC4CD-5D25-4E4B-9AC5-2A3D8693D7BE}"/>
    <cellStyle name="Millares 3 2 2 4 3 2 2 3 2" xfId="2553" xr:uid="{B539D823-97AA-4576-A254-0237D5569FB6}"/>
    <cellStyle name="Millares 3 2 2 4 3 2 2 4" xfId="440" xr:uid="{21AD140E-61D0-4C49-8EB5-96776E3A0B45}"/>
    <cellStyle name="Millares 3 2 2 4 3 2 2 4 2" xfId="2554" xr:uid="{D520F6B3-DC5F-4E37-8710-67EC5B008B08}"/>
    <cellStyle name="Millares 3 2 2 4 3 2 2 5" xfId="2549" xr:uid="{293507D4-502D-4E2A-97D3-43FA3343A596}"/>
    <cellStyle name="Millares 3 2 2 4 3 2 3" xfId="441" xr:uid="{A5B12B79-E7A1-4B74-9FD3-6DEB4F149E69}"/>
    <cellStyle name="Millares 3 2 2 4 3 2 3 2" xfId="442" xr:uid="{CB378AC6-B873-4710-8D2A-C5DEA6B952BE}"/>
    <cellStyle name="Millares 3 2 2 4 3 2 3 2 2" xfId="2556" xr:uid="{D0563E8F-E71D-4886-AFE1-AB184D3C599A}"/>
    <cellStyle name="Millares 3 2 2 4 3 2 3 3" xfId="443" xr:uid="{00048655-F633-4681-84D9-6A129D2E85B3}"/>
    <cellStyle name="Millares 3 2 2 4 3 2 3 3 2" xfId="2557" xr:uid="{3045F206-7B3B-428C-B0B8-4C7C421DCD3A}"/>
    <cellStyle name="Millares 3 2 2 4 3 2 3 4" xfId="2555" xr:uid="{24BEC832-043B-4833-A8E9-615AF79AE3C2}"/>
    <cellStyle name="Millares 3 2 2 4 3 2 4" xfId="444" xr:uid="{11806384-09C8-4849-B1D6-333C1749D907}"/>
    <cellStyle name="Millares 3 2 2 4 3 2 4 2" xfId="2558" xr:uid="{BC3E63C8-0A6E-4D31-BFD1-CED5A2F5F885}"/>
    <cellStyle name="Millares 3 2 2 4 3 2 5" xfId="445" xr:uid="{4D935533-B93E-4F4C-B65C-FA97851FEC1B}"/>
    <cellStyle name="Millares 3 2 2 4 3 2 5 2" xfId="2559" xr:uid="{1715B3F8-C404-48C1-96A4-DD1026E530E2}"/>
    <cellStyle name="Millares 3 2 2 4 3 2 6" xfId="2548" xr:uid="{05DEAB30-DF60-4CAE-A4F4-4F8326D4D01A}"/>
    <cellStyle name="Millares 3 2 2 4 3 3" xfId="446" xr:uid="{6212AC31-84DE-4AEA-8900-86BB5CBA6DD4}"/>
    <cellStyle name="Millares 3 2 2 4 3 3 2" xfId="447" xr:uid="{07B4F2C2-DA34-40BC-8C3A-4CD01D2B6EA9}"/>
    <cellStyle name="Millares 3 2 2 4 3 3 2 2" xfId="448" xr:uid="{D93A941A-8B36-48CA-BEC5-AB3CA750ECAC}"/>
    <cellStyle name="Millares 3 2 2 4 3 3 2 2 2" xfId="2562" xr:uid="{54ABAF16-9CFD-4BD3-A1B4-7DBD44474EF7}"/>
    <cellStyle name="Millares 3 2 2 4 3 3 2 3" xfId="449" xr:uid="{D6FD7EF7-AF8C-4C12-AA53-B51F973EF750}"/>
    <cellStyle name="Millares 3 2 2 4 3 3 2 3 2" xfId="2563" xr:uid="{791CE5A5-A1F4-41D6-AEFF-D29BF4D41C17}"/>
    <cellStyle name="Millares 3 2 2 4 3 3 2 4" xfId="2561" xr:uid="{198A81C9-417E-44F4-BE42-322197073C41}"/>
    <cellStyle name="Millares 3 2 2 4 3 3 3" xfId="450" xr:uid="{E5292A6A-01E2-4CB3-A4FF-E0FB4D7B088B}"/>
    <cellStyle name="Millares 3 2 2 4 3 3 3 2" xfId="2564" xr:uid="{0C02A9B4-FC5F-405F-9B54-CA7F2000E57E}"/>
    <cellStyle name="Millares 3 2 2 4 3 3 4" xfId="451" xr:uid="{5F122B96-7829-4EAA-A0B1-CD9D4E743C11}"/>
    <cellStyle name="Millares 3 2 2 4 3 3 4 2" xfId="2565" xr:uid="{4587CF3D-2AD7-4F6F-983A-0C2598BC758E}"/>
    <cellStyle name="Millares 3 2 2 4 3 3 5" xfId="2560" xr:uid="{9F4CD835-8BC0-422D-8129-25068D2DEEC0}"/>
    <cellStyle name="Millares 3 2 2 4 3 4" xfId="452" xr:uid="{11BCEB26-F9BD-4116-A25E-760399B17361}"/>
    <cellStyle name="Millares 3 2 2 4 3 4 2" xfId="453" xr:uid="{914585CC-79E2-4473-B91D-57B9F24911FC}"/>
    <cellStyle name="Millares 3 2 2 4 3 4 2 2" xfId="2567" xr:uid="{249A186F-9ECA-4054-88D9-9790C7CE6CE9}"/>
    <cellStyle name="Millares 3 2 2 4 3 4 3" xfId="454" xr:uid="{304A93F1-D956-47B7-BDB2-418436D099FC}"/>
    <cellStyle name="Millares 3 2 2 4 3 4 3 2" xfId="2568" xr:uid="{5DD22935-17C7-438C-9652-AD8B6CCC15B8}"/>
    <cellStyle name="Millares 3 2 2 4 3 4 4" xfId="2566" xr:uid="{24208056-D51C-4068-84DC-7FEFDE43DDE2}"/>
    <cellStyle name="Millares 3 2 2 4 3 5" xfId="455" xr:uid="{F2EE2C8F-9D48-48A1-9592-0B3AE1AC34B6}"/>
    <cellStyle name="Millares 3 2 2 4 3 5 2" xfId="2569" xr:uid="{184ECB07-5BFA-4338-A540-FCE78E8D19F2}"/>
    <cellStyle name="Millares 3 2 2 4 3 6" xfId="456" xr:uid="{1A408F07-4332-4C60-9A57-5B632D2D3092}"/>
    <cellStyle name="Millares 3 2 2 4 3 6 2" xfId="2570" xr:uid="{148D6EE1-0DEF-4289-8311-16C9C514FC63}"/>
    <cellStyle name="Millares 3 2 2 4 3 7" xfId="2547" xr:uid="{831D3906-A659-474D-8D0E-4193330511C6}"/>
    <cellStyle name="Millares 3 2 2 4 4" xfId="457" xr:uid="{0DB4B6AC-0A78-4BFA-BF64-6DED81CB3816}"/>
    <cellStyle name="Millares 3 2 2 4 4 2" xfId="458" xr:uid="{03AAB411-71EA-4392-B292-63CE7DFEB8CE}"/>
    <cellStyle name="Millares 3 2 2 4 4 2 2" xfId="459" xr:uid="{4DD4AAED-6509-46B3-9B76-66372FDAF2DD}"/>
    <cellStyle name="Millares 3 2 2 4 4 2 2 2" xfId="460" xr:uid="{CB73ED33-36B4-4D2B-BCBE-A17B413231C1}"/>
    <cellStyle name="Millares 3 2 2 4 4 2 2 2 2" xfId="2574" xr:uid="{0E6F8067-4236-4049-9E8E-9E8810BD3D74}"/>
    <cellStyle name="Millares 3 2 2 4 4 2 2 3" xfId="461" xr:uid="{04BE3A3B-71D8-4AA4-A173-4F8DE8DAB3BB}"/>
    <cellStyle name="Millares 3 2 2 4 4 2 2 3 2" xfId="2575" xr:uid="{62B540FF-9E78-49E0-A23C-B83463387D08}"/>
    <cellStyle name="Millares 3 2 2 4 4 2 2 4" xfId="2573" xr:uid="{0A70866F-18AC-4E1F-ABCA-04DFE443A17F}"/>
    <cellStyle name="Millares 3 2 2 4 4 2 3" xfId="462" xr:uid="{1E9E04B2-E088-4623-B26D-A77B0F54F968}"/>
    <cellStyle name="Millares 3 2 2 4 4 2 3 2" xfId="2576" xr:uid="{82E986DD-46EE-4327-B55B-DDE74F6D7216}"/>
    <cellStyle name="Millares 3 2 2 4 4 2 4" xfId="463" xr:uid="{D99E47F0-6C4A-4546-AB80-A373FD4DED22}"/>
    <cellStyle name="Millares 3 2 2 4 4 2 4 2" xfId="2577" xr:uid="{04C54A22-C8DB-431B-9A57-036586343E47}"/>
    <cellStyle name="Millares 3 2 2 4 4 2 5" xfId="2572" xr:uid="{CF51F872-A870-4DC4-B1EF-4F3A9B2E487A}"/>
    <cellStyle name="Millares 3 2 2 4 4 3" xfId="464" xr:uid="{A23AEE5F-0D83-4231-AFB1-6D9253E1AA88}"/>
    <cellStyle name="Millares 3 2 2 4 4 3 2" xfId="465" xr:uid="{334F7C0F-60D7-4C02-96EE-51CE2A61F8D8}"/>
    <cellStyle name="Millares 3 2 2 4 4 3 2 2" xfId="2579" xr:uid="{E96A7201-BB66-414D-B077-5BD9492A9903}"/>
    <cellStyle name="Millares 3 2 2 4 4 3 3" xfId="466" xr:uid="{80185EA8-532A-40C4-8AAD-51B383C806B9}"/>
    <cellStyle name="Millares 3 2 2 4 4 3 3 2" xfId="2580" xr:uid="{0A6638AA-DCBD-4EB2-BA72-FAADD58A5143}"/>
    <cellStyle name="Millares 3 2 2 4 4 3 4" xfId="2578" xr:uid="{D06220E8-D26F-4C64-A5D3-17238CBDECB9}"/>
    <cellStyle name="Millares 3 2 2 4 4 4" xfId="467" xr:uid="{B1007566-8E52-429D-8FB2-BE8B62B8AED9}"/>
    <cellStyle name="Millares 3 2 2 4 4 4 2" xfId="2581" xr:uid="{7BFB4D0D-F6C9-4A23-BE6A-BF144BC1C8D1}"/>
    <cellStyle name="Millares 3 2 2 4 4 5" xfId="468" xr:uid="{C0B66485-5945-4E39-8CBE-41B781966096}"/>
    <cellStyle name="Millares 3 2 2 4 4 5 2" xfId="2582" xr:uid="{58F855D2-6310-473E-923D-4CD672CB2378}"/>
    <cellStyle name="Millares 3 2 2 4 4 6" xfId="2571" xr:uid="{0A6BADCB-EEFA-4DF9-8FFB-A8CDE0D6A59D}"/>
    <cellStyle name="Millares 3 2 2 4 5" xfId="469" xr:uid="{D3F65CE0-CCFF-4355-87CA-80197CE9E9E1}"/>
    <cellStyle name="Millares 3 2 2 4 5 2" xfId="470" xr:uid="{6F2F3DD0-E575-4656-9D18-F4750A6BBE26}"/>
    <cellStyle name="Millares 3 2 2 4 5 2 2" xfId="471" xr:uid="{266FF42C-F119-454E-9478-4F4C5795F37F}"/>
    <cellStyle name="Millares 3 2 2 4 5 2 2 2" xfId="2585" xr:uid="{BA15359D-7C70-4910-8B2C-720FF4A698BC}"/>
    <cellStyle name="Millares 3 2 2 4 5 2 3" xfId="472" xr:uid="{8CF98C01-B27D-4DD1-B86D-2791C8F0AE22}"/>
    <cellStyle name="Millares 3 2 2 4 5 2 3 2" xfId="2586" xr:uid="{16F98A99-E1A3-41D4-926C-FF1D48435DB3}"/>
    <cellStyle name="Millares 3 2 2 4 5 2 4" xfId="2584" xr:uid="{6668B5AA-AAAE-4A6E-8B62-D4FF6D02AC2B}"/>
    <cellStyle name="Millares 3 2 2 4 5 3" xfId="473" xr:uid="{510EDCB6-CCA6-4374-BC6D-399447B2E9B4}"/>
    <cellStyle name="Millares 3 2 2 4 5 3 2" xfId="2587" xr:uid="{A5436A1F-B843-48B0-9102-71E5999114F6}"/>
    <cellStyle name="Millares 3 2 2 4 5 4" xfId="474" xr:uid="{BC159253-95CC-4356-95C7-5F499F10A496}"/>
    <cellStyle name="Millares 3 2 2 4 5 4 2" xfId="2588" xr:uid="{08B1D218-9E9A-4FA9-9E44-06E2E68F5ADC}"/>
    <cellStyle name="Millares 3 2 2 4 5 5" xfId="2583" xr:uid="{2506DE62-18DC-4861-903E-06EE222E7D98}"/>
    <cellStyle name="Millares 3 2 2 4 6" xfId="475" xr:uid="{94B8FD74-B3AA-4ECE-B437-0D9B9F26E904}"/>
    <cellStyle name="Millares 3 2 2 4 6 2" xfId="476" xr:uid="{38DCACCF-3710-4C70-A688-B0865D3DB0F8}"/>
    <cellStyle name="Millares 3 2 2 4 6 2 2" xfId="2590" xr:uid="{B52AC35C-36BB-43A0-95BA-617B867370A3}"/>
    <cellStyle name="Millares 3 2 2 4 6 3" xfId="477" xr:uid="{CC2ED6EF-8018-4188-9DF4-19543988FC1C}"/>
    <cellStyle name="Millares 3 2 2 4 6 3 2" xfId="2591" xr:uid="{6A88FE68-FA45-44FA-9002-FF252CDFDC0E}"/>
    <cellStyle name="Millares 3 2 2 4 6 4" xfId="2589" xr:uid="{23841838-B577-42E7-9FD9-E99505EACE79}"/>
    <cellStyle name="Millares 3 2 2 4 7" xfId="478" xr:uid="{BA093DDE-1B4D-4D5A-A9AD-EA57E88C010A}"/>
    <cellStyle name="Millares 3 2 2 4 7 2" xfId="2592" xr:uid="{2CF3DD6B-3E94-46A7-8F49-6963EFD432F4}"/>
    <cellStyle name="Millares 3 2 2 4 8" xfId="479" xr:uid="{95F8F3E5-562E-4FE6-B245-E6CEB031B6DF}"/>
    <cellStyle name="Millares 3 2 2 4 8 2" xfId="2593" xr:uid="{97A5FCA8-C586-4DC5-A6AF-8DD953C76B26}"/>
    <cellStyle name="Millares 3 2 2 4 9" xfId="2498" xr:uid="{CCBC4A61-5183-4047-969B-EB885D179C72}"/>
    <cellStyle name="Millares 3 2 2 5" xfId="480" xr:uid="{0A601BB3-559F-47D1-8353-C2976DBD9B09}"/>
    <cellStyle name="Millares 3 2 2 5 2" xfId="481" xr:uid="{614E203C-6774-4B49-9248-B5846ADB000F}"/>
    <cellStyle name="Millares 3 2 2 5 2 2" xfId="482" xr:uid="{27AC6A2E-4928-4B6A-83E8-F4493E91A3BE}"/>
    <cellStyle name="Millares 3 2 2 5 2 2 2" xfId="483" xr:uid="{47624B42-B2A3-4DA7-8713-CFC2D947908C}"/>
    <cellStyle name="Millares 3 2 2 5 2 2 2 2" xfId="484" xr:uid="{83C8EC6E-7BE3-4E28-941E-6A99C0F9DC1E}"/>
    <cellStyle name="Millares 3 2 2 5 2 2 2 2 2" xfId="485" xr:uid="{14158A42-14F0-4E23-981A-6406FAABB643}"/>
    <cellStyle name="Millares 3 2 2 5 2 2 2 2 2 2" xfId="486" xr:uid="{02C38A2B-29A5-452A-80A9-713FD12916A9}"/>
    <cellStyle name="Millares 3 2 2 5 2 2 2 2 2 2 2" xfId="2600" xr:uid="{7A045518-CBC5-42A2-9416-5753DD2AACC1}"/>
    <cellStyle name="Millares 3 2 2 5 2 2 2 2 2 3" xfId="487" xr:uid="{11ABBB33-0FD5-42D9-BFB4-CC15F0CA972E}"/>
    <cellStyle name="Millares 3 2 2 5 2 2 2 2 2 3 2" xfId="2601" xr:uid="{B662255C-377C-40AB-BF62-CBB5FD6B8CA1}"/>
    <cellStyle name="Millares 3 2 2 5 2 2 2 2 2 4" xfId="2599" xr:uid="{FE93322A-3920-4706-933A-3FC32547A6DF}"/>
    <cellStyle name="Millares 3 2 2 5 2 2 2 2 3" xfId="488" xr:uid="{7888B928-B23B-4251-A29E-9690CA00D746}"/>
    <cellStyle name="Millares 3 2 2 5 2 2 2 2 3 2" xfId="2602" xr:uid="{0F65C8A4-802B-41FF-9266-C4B622ED3765}"/>
    <cellStyle name="Millares 3 2 2 5 2 2 2 2 4" xfId="489" xr:uid="{A7FB266A-FB3C-485D-A02D-4C3F6C754142}"/>
    <cellStyle name="Millares 3 2 2 5 2 2 2 2 4 2" xfId="2603" xr:uid="{FC73D69B-E704-4DC5-98D3-5BF550669FBB}"/>
    <cellStyle name="Millares 3 2 2 5 2 2 2 2 5" xfId="2598" xr:uid="{E3A70DE2-DEB2-4C3F-B292-4938DCAB20EF}"/>
    <cellStyle name="Millares 3 2 2 5 2 2 2 3" xfId="490" xr:uid="{99FBB7E6-8D09-4C7E-8684-CD0AEDECEF8D}"/>
    <cellStyle name="Millares 3 2 2 5 2 2 2 3 2" xfId="491" xr:uid="{E0F9F071-CB54-4F22-92C3-D10BC7225EED}"/>
    <cellStyle name="Millares 3 2 2 5 2 2 2 3 2 2" xfId="2605" xr:uid="{78A56079-03B9-4A58-8468-2F36B88908E8}"/>
    <cellStyle name="Millares 3 2 2 5 2 2 2 3 3" xfId="492" xr:uid="{349AF15E-EC85-48B2-BDF6-47C6BD15044B}"/>
    <cellStyle name="Millares 3 2 2 5 2 2 2 3 3 2" xfId="2606" xr:uid="{9DD62B1C-3870-4C31-A390-E07F9EADC1E3}"/>
    <cellStyle name="Millares 3 2 2 5 2 2 2 3 4" xfId="2604" xr:uid="{3DC560B2-9232-40A6-B94C-DD78365A7CB4}"/>
    <cellStyle name="Millares 3 2 2 5 2 2 2 4" xfId="493" xr:uid="{3732A475-3810-491A-BD34-6B18E067D3FA}"/>
    <cellStyle name="Millares 3 2 2 5 2 2 2 4 2" xfId="2607" xr:uid="{20BDBDDB-EC1E-4AD3-88BC-101F387812B7}"/>
    <cellStyle name="Millares 3 2 2 5 2 2 2 5" xfId="494" xr:uid="{9F9A0185-A470-4293-A18D-541597E8370D}"/>
    <cellStyle name="Millares 3 2 2 5 2 2 2 5 2" xfId="2608" xr:uid="{87315EDA-EFA7-4A19-ADE2-AAE39A32D2F8}"/>
    <cellStyle name="Millares 3 2 2 5 2 2 2 6" xfId="2597" xr:uid="{236A26FC-BB1F-4B90-83D0-6A1C9C246588}"/>
    <cellStyle name="Millares 3 2 2 5 2 2 3" xfId="495" xr:uid="{E6B38360-B082-49AD-A4A2-D7E2574D75BF}"/>
    <cellStyle name="Millares 3 2 2 5 2 2 3 2" xfId="496" xr:uid="{885915B2-4E6D-42E2-A7AF-BF992B43487D}"/>
    <cellStyle name="Millares 3 2 2 5 2 2 3 2 2" xfId="497" xr:uid="{CB9C2AFF-E77E-4BE4-9087-9F6FA6FF0701}"/>
    <cellStyle name="Millares 3 2 2 5 2 2 3 2 2 2" xfId="2611" xr:uid="{A2CB48C5-219B-48F6-BC93-C954168AD741}"/>
    <cellStyle name="Millares 3 2 2 5 2 2 3 2 3" xfId="498" xr:uid="{1F46FBCF-5CDA-4E69-B21F-16D18E29200D}"/>
    <cellStyle name="Millares 3 2 2 5 2 2 3 2 3 2" xfId="2612" xr:uid="{BB71C589-F37C-4766-987B-379337B05E27}"/>
    <cellStyle name="Millares 3 2 2 5 2 2 3 2 4" xfId="2610" xr:uid="{941F9228-BB97-44AC-A55E-C32F5CD0FFEA}"/>
    <cellStyle name="Millares 3 2 2 5 2 2 3 3" xfId="499" xr:uid="{A6B7140F-8477-4831-84AF-A8AE2C24749B}"/>
    <cellStyle name="Millares 3 2 2 5 2 2 3 3 2" xfId="2613" xr:uid="{01FAF543-824E-499F-81D6-8860F0108162}"/>
    <cellStyle name="Millares 3 2 2 5 2 2 3 4" xfId="500" xr:uid="{4812F99F-054B-4622-9513-64A3172069F4}"/>
    <cellStyle name="Millares 3 2 2 5 2 2 3 4 2" xfId="2614" xr:uid="{326BB0FC-DF64-4013-AED3-58FDBF518F75}"/>
    <cellStyle name="Millares 3 2 2 5 2 2 3 5" xfId="2609" xr:uid="{1B56DBD1-B918-490B-A890-CEFA3BE8DECF}"/>
    <cellStyle name="Millares 3 2 2 5 2 2 4" xfId="501" xr:uid="{144E70A1-B88E-42DF-A492-46D5DA6AF89C}"/>
    <cellStyle name="Millares 3 2 2 5 2 2 4 2" xfId="502" xr:uid="{91F88389-6353-4B48-90DF-A43EE1120C34}"/>
    <cellStyle name="Millares 3 2 2 5 2 2 4 2 2" xfId="2616" xr:uid="{437E19B8-8F4D-46C1-A8B5-A293B9413208}"/>
    <cellStyle name="Millares 3 2 2 5 2 2 4 3" xfId="503" xr:uid="{A515CCD2-6C74-49D4-A87E-80FC8590DDFA}"/>
    <cellStyle name="Millares 3 2 2 5 2 2 4 3 2" xfId="2617" xr:uid="{69F06F70-0458-4CF0-B9B4-A3DFA95CDD5A}"/>
    <cellStyle name="Millares 3 2 2 5 2 2 4 4" xfId="2615" xr:uid="{CC36009E-A664-45EA-B246-4D03F678A18E}"/>
    <cellStyle name="Millares 3 2 2 5 2 2 5" xfId="504" xr:uid="{4ADE2FD7-B512-4A94-BA2E-2A7D0F18DC8F}"/>
    <cellStyle name="Millares 3 2 2 5 2 2 5 2" xfId="2618" xr:uid="{D157F605-A499-4647-851E-45EE5BCCD07A}"/>
    <cellStyle name="Millares 3 2 2 5 2 2 6" xfId="505" xr:uid="{AAE400E0-B22C-4754-BB5A-08E12D096130}"/>
    <cellStyle name="Millares 3 2 2 5 2 2 6 2" xfId="2619" xr:uid="{6B2F7399-CC99-42E5-8C99-EE4C99CB04A0}"/>
    <cellStyle name="Millares 3 2 2 5 2 2 7" xfId="2596" xr:uid="{A94FD47E-BFF6-4E97-A275-16782176A8A2}"/>
    <cellStyle name="Millares 3 2 2 5 2 3" xfId="506" xr:uid="{AB8BCEBA-59ED-4789-A72F-A01303C5094B}"/>
    <cellStyle name="Millares 3 2 2 5 2 3 2" xfId="507" xr:uid="{A94F43DF-BE22-4EE1-9948-11858681287D}"/>
    <cellStyle name="Millares 3 2 2 5 2 3 2 2" xfId="508" xr:uid="{F6101436-29AE-49BD-B799-D5BFCB940083}"/>
    <cellStyle name="Millares 3 2 2 5 2 3 2 2 2" xfId="509" xr:uid="{FAD0F724-0572-4E3C-8A91-04EEE503ECDB}"/>
    <cellStyle name="Millares 3 2 2 5 2 3 2 2 2 2" xfId="2623" xr:uid="{3A2B23B4-8D24-48CF-A137-77DEFA1B4204}"/>
    <cellStyle name="Millares 3 2 2 5 2 3 2 2 3" xfId="510" xr:uid="{97E4D5B0-0B6B-4138-B863-0F8FB654AD9E}"/>
    <cellStyle name="Millares 3 2 2 5 2 3 2 2 3 2" xfId="2624" xr:uid="{1EEA433B-65D6-4715-A321-841A42A3C8C0}"/>
    <cellStyle name="Millares 3 2 2 5 2 3 2 2 4" xfId="2622" xr:uid="{5A2F1189-C121-413D-9878-AD4B8A8D90FB}"/>
    <cellStyle name="Millares 3 2 2 5 2 3 2 3" xfId="511" xr:uid="{AAC8D81C-CCB2-450E-8BF6-EA75111D069B}"/>
    <cellStyle name="Millares 3 2 2 5 2 3 2 3 2" xfId="2625" xr:uid="{EBAA1BDD-A1E3-43EF-92EC-1DFC55600769}"/>
    <cellStyle name="Millares 3 2 2 5 2 3 2 4" xfId="512" xr:uid="{AE1C83A5-9052-485A-9711-78C675E42F8D}"/>
    <cellStyle name="Millares 3 2 2 5 2 3 2 4 2" xfId="2626" xr:uid="{2AE59321-39A6-424E-8644-3B6140EBFF62}"/>
    <cellStyle name="Millares 3 2 2 5 2 3 2 5" xfId="2621" xr:uid="{77B6D43E-982A-4ED8-8588-29DD55B07D47}"/>
    <cellStyle name="Millares 3 2 2 5 2 3 3" xfId="513" xr:uid="{FCEC3969-ACD2-46AB-9D66-B2BD6C9CC12A}"/>
    <cellStyle name="Millares 3 2 2 5 2 3 3 2" xfId="514" xr:uid="{DD74DA4F-4F18-4710-94A5-385C8576B917}"/>
    <cellStyle name="Millares 3 2 2 5 2 3 3 2 2" xfId="2628" xr:uid="{2C41E71D-09E6-4A6D-BD87-8DDBDA07C30D}"/>
    <cellStyle name="Millares 3 2 2 5 2 3 3 3" xfId="515" xr:uid="{F71C6162-ABAC-4F03-9C2C-B09A12A818C6}"/>
    <cellStyle name="Millares 3 2 2 5 2 3 3 3 2" xfId="2629" xr:uid="{877E1649-6635-4F1D-839F-01BEBD1979EC}"/>
    <cellStyle name="Millares 3 2 2 5 2 3 3 4" xfId="2627" xr:uid="{78A9CD63-4DA1-4965-A4C1-021E72815A30}"/>
    <cellStyle name="Millares 3 2 2 5 2 3 4" xfId="516" xr:uid="{8F2C4F7F-5A28-48E6-A755-5ACA9150BE7F}"/>
    <cellStyle name="Millares 3 2 2 5 2 3 4 2" xfId="2630" xr:uid="{E0809548-0872-4C8E-8A56-907F05548F16}"/>
    <cellStyle name="Millares 3 2 2 5 2 3 5" xfId="517" xr:uid="{F672ACD7-84C7-4715-9ECC-B756400C2794}"/>
    <cellStyle name="Millares 3 2 2 5 2 3 5 2" xfId="2631" xr:uid="{F348FB59-BBF1-4F10-A0D2-2F777C99B770}"/>
    <cellStyle name="Millares 3 2 2 5 2 3 6" xfId="2620" xr:uid="{1787E08B-A2A3-4F67-8848-F705B2849C85}"/>
    <cellStyle name="Millares 3 2 2 5 2 4" xfId="518" xr:uid="{2361013B-ECBD-49D3-B77E-B8D5830FFBD4}"/>
    <cellStyle name="Millares 3 2 2 5 2 4 2" xfId="519" xr:uid="{3E048730-0A31-4918-94C5-48ABA4332C0A}"/>
    <cellStyle name="Millares 3 2 2 5 2 4 2 2" xfId="520" xr:uid="{D66BDE04-2E14-496D-8280-D68234589F7E}"/>
    <cellStyle name="Millares 3 2 2 5 2 4 2 2 2" xfId="2634" xr:uid="{2551B105-F093-45B9-B713-83CB5BDE7417}"/>
    <cellStyle name="Millares 3 2 2 5 2 4 2 3" xfId="521" xr:uid="{C32CD51B-1E3E-4631-A949-AD34A5675A63}"/>
    <cellStyle name="Millares 3 2 2 5 2 4 2 3 2" xfId="2635" xr:uid="{534A3648-73D5-420E-9B9A-BFCD96EAF7E4}"/>
    <cellStyle name="Millares 3 2 2 5 2 4 2 4" xfId="2633" xr:uid="{A2CCD15A-2ECE-4060-A51A-078814F755EE}"/>
    <cellStyle name="Millares 3 2 2 5 2 4 3" xfId="522" xr:uid="{AE68026C-C77F-4402-BA02-04F268EB1C89}"/>
    <cellStyle name="Millares 3 2 2 5 2 4 3 2" xfId="2636" xr:uid="{14D0BE2E-6A0A-481B-9B22-31D4F59256A1}"/>
    <cellStyle name="Millares 3 2 2 5 2 4 4" xfId="523" xr:uid="{95C7C04D-56D9-403F-9C23-36CF1DFCD268}"/>
    <cellStyle name="Millares 3 2 2 5 2 4 4 2" xfId="2637" xr:uid="{CC793793-5423-459D-8A22-E4B19884F675}"/>
    <cellStyle name="Millares 3 2 2 5 2 4 5" xfId="2632" xr:uid="{1F0A02A5-AD16-4B65-9A27-D8941176BDA6}"/>
    <cellStyle name="Millares 3 2 2 5 2 5" xfId="524" xr:uid="{5BB68F28-EED0-43D5-8BEF-BBBC255175E7}"/>
    <cellStyle name="Millares 3 2 2 5 2 5 2" xfId="525" xr:uid="{2766E0A8-1396-42DE-96E7-027B4822BAE6}"/>
    <cellStyle name="Millares 3 2 2 5 2 5 2 2" xfId="2639" xr:uid="{9ECF0108-0FF1-4039-9994-34D43D51527C}"/>
    <cellStyle name="Millares 3 2 2 5 2 5 3" xfId="526" xr:uid="{38D38290-5D76-4A2C-A636-9F90F5E66793}"/>
    <cellStyle name="Millares 3 2 2 5 2 5 3 2" xfId="2640" xr:uid="{4B1D1CEF-D8EF-49AC-A776-629E0257A6B0}"/>
    <cellStyle name="Millares 3 2 2 5 2 5 4" xfId="2638" xr:uid="{AE8CC10E-2217-4A8B-BE8E-CC7B4DA47CF1}"/>
    <cellStyle name="Millares 3 2 2 5 2 6" xfId="527" xr:uid="{99C87E3B-F9A5-4502-A289-DC293634C704}"/>
    <cellStyle name="Millares 3 2 2 5 2 6 2" xfId="2641" xr:uid="{339942A8-8C6C-4E35-B826-CCBFA38B97E2}"/>
    <cellStyle name="Millares 3 2 2 5 2 7" xfId="528" xr:uid="{717B63A1-B21A-46FF-A91F-A6D9463C2206}"/>
    <cellStyle name="Millares 3 2 2 5 2 7 2" xfId="2642" xr:uid="{41443EEB-5795-4632-883F-868AD2CECFBB}"/>
    <cellStyle name="Millares 3 2 2 5 2 8" xfId="2595" xr:uid="{AAA656A6-D2D8-4743-A22A-75D2846C6695}"/>
    <cellStyle name="Millares 3 2 2 5 3" xfId="529" xr:uid="{C858FDFC-24B7-41A0-A7BC-4D2EE836B272}"/>
    <cellStyle name="Millares 3 2 2 5 3 2" xfId="530" xr:uid="{F53DE430-8D99-4E5B-93D8-3226DE54ECE6}"/>
    <cellStyle name="Millares 3 2 2 5 3 2 2" xfId="531" xr:uid="{2731E159-83BD-491C-9587-116BDE6D7CBB}"/>
    <cellStyle name="Millares 3 2 2 5 3 2 2 2" xfId="532" xr:uid="{FDA7C128-30E0-4DA4-B1D1-DF71C57A1F66}"/>
    <cellStyle name="Millares 3 2 2 5 3 2 2 2 2" xfId="533" xr:uid="{9AC24183-FF58-410A-BD55-8C662B451AB8}"/>
    <cellStyle name="Millares 3 2 2 5 3 2 2 2 2 2" xfId="2647" xr:uid="{E3DB3C70-E8C3-4DB2-AF29-150F3F4E0549}"/>
    <cellStyle name="Millares 3 2 2 5 3 2 2 2 3" xfId="534" xr:uid="{22ADC6FB-BE01-47CB-B51F-59B26CE9D451}"/>
    <cellStyle name="Millares 3 2 2 5 3 2 2 2 3 2" xfId="2648" xr:uid="{270D1C32-07B5-420E-BE27-03296C5FBE1A}"/>
    <cellStyle name="Millares 3 2 2 5 3 2 2 2 4" xfId="2646" xr:uid="{4103374A-3910-48B7-9D3E-85EF9586AB64}"/>
    <cellStyle name="Millares 3 2 2 5 3 2 2 3" xfId="535" xr:uid="{4AC4DB7B-F7A1-49E3-B7D7-B36BED58A435}"/>
    <cellStyle name="Millares 3 2 2 5 3 2 2 3 2" xfId="2649" xr:uid="{05704664-DD00-4382-BE7D-D256713578AE}"/>
    <cellStyle name="Millares 3 2 2 5 3 2 2 4" xfId="536" xr:uid="{6F46B189-DCAE-40F2-90C6-BB9CF84B115E}"/>
    <cellStyle name="Millares 3 2 2 5 3 2 2 4 2" xfId="2650" xr:uid="{BB39AEB7-A102-4129-A6DF-E438B45F3F16}"/>
    <cellStyle name="Millares 3 2 2 5 3 2 2 5" xfId="2645" xr:uid="{663344A7-C59B-4600-9D53-8CD00CB89F65}"/>
    <cellStyle name="Millares 3 2 2 5 3 2 3" xfId="537" xr:uid="{91157240-19D8-4DF7-997B-D6657FE66E50}"/>
    <cellStyle name="Millares 3 2 2 5 3 2 3 2" xfId="538" xr:uid="{F57014C1-1C9E-44D8-9A5B-F254321BC11B}"/>
    <cellStyle name="Millares 3 2 2 5 3 2 3 2 2" xfId="2652" xr:uid="{F1F415F2-F866-42FB-AAB1-3644AB284EC9}"/>
    <cellStyle name="Millares 3 2 2 5 3 2 3 3" xfId="539" xr:uid="{844F98B8-CAC8-491E-896A-97BCE8FF1992}"/>
    <cellStyle name="Millares 3 2 2 5 3 2 3 3 2" xfId="2653" xr:uid="{BE25D28C-9A63-4C46-99BC-0ADE17CA82A2}"/>
    <cellStyle name="Millares 3 2 2 5 3 2 3 4" xfId="2651" xr:uid="{A51CA3CC-9E06-481C-8F97-F511AA30AB6F}"/>
    <cellStyle name="Millares 3 2 2 5 3 2 4" xfId="540" xr:uid="{455F5183-77B8-46BF-BF01-608F0CAEE991}"/>
    <cellStyle name="Millares 3 2 2 5 3 2 4 2" xfId="2654" xr:uid="{B107E0CB-4BA3-4814-9E13-8110DAFDEFBF}"/>
    <cellStyle name="Millares 3 2 2 5 3 2 5" xfId="541" xr:uid="{EAAC7F6C-7F39-4BDC-958D-2996948CCD2F}"/>
    <cellStyle name="Millares 3 2 2 5 3 2 5 2" xfId="2655" xr:uid="{8AE76014-A8D5-4AB2-B14D-C768ECD89955}"/>
    <cellStyle name="Millares 3 2 2 5 3 2 6" xfId="2644" xr:uid="{DBD71912-A1FE-4111-9F59-7B76095B4EDE}"/>
    <cellStyle name="Millares 3 2 2 5 3 3" xfId="542" xr:uid="{0E457E97-88B5-4C12-8E5A-633EB10052AE}"/>
    <cellStyle name="Millares 3 2 2 5 3 3 2" xfId="543" xr:uid="{1E2A7F2A-AAA0-49CF-B39A-9344758BE51E}"/>
    <cellStyle name="Millares 3 2 2 5 3 3 2 2" xfId="544" xr:uid="{C87C8542-F13B-4696-BCC9-28CFBC2C2B44}"/>
    <cellStyle name="Millares 3 2 2 5 3 3 2 2 2" xfId="2658" xr:uid="{35BFD3D0-42BB-4411-B4BA-499B6B4724A1}"/>
    <cellStyle name="Millares 3 2 2 5 3 3 2 3" xfId="545" xr:uid="{171528E9-093A-405A-B6F8-3E9B1A0EA428}"/>
    <cellStyle name="Millares 3 2 2 5 3 3 2 3 2" xfId="2659" xr:uid="{002383A6-0E9D-40FB-BD49-C3747B496201}"/>
    <cellStyle name="Millares 3 2 2 5 3 3 2 4" xfId="2657" xr:uid="{06DAAA09-44D7-476B-AD26-C48D5D4469D3}"/>
    <cellStyle name="Millares 3 2 2 5 3 3 3" xfId="546" xr:uid="{0C3639C8-B3EC-4495-8F95-434600993EE6}"/>
    <cellStyle name="Millares 3 2 2 5 3 3 3 2" xfId="2660" xr:uid="{A22A322E-9C85-4C6B-89EB-676A1F858771}"/>
    <cellStyle name="Millares 3 2 2 5 3 3 4" xfId="547" xr:uid="{7C8DE012-A3E7-44B5-9A19-19B927FF6F10}"/>
    <cellStyle name="Millares 3 2 2 5 3 3 4 2" xfId="2661" xr:uid="{3B5C382F-BE02-4DEE-B096-ACAB38C43C94}"/>
    <cellStyle name="Millares 3 2 2 5 3 3 5" xfId="2656" xr:uid="{CEB08C27-F8CA-4FB1-B63A-D449C0CBCF8F}"/>
    <cellStyle name="Millares 3 2 2 5 3 4" xfId="548" xr:uid="{4CD21799-63E3-423D-915B-2A2BEE8BE9E4}"/>
    <cellStyle name="Millares 3 2 2 5 3 4 2" xfId="549" xr:uid="{60965C4D-53AD-4ACC-AAE9-FBBB00599D9D}"/>
    <cellStyle name="Millares 3 2 2 5 3 4 2 2" xfId="2663" xr:uid="{8DBE9A33-D631-4CCB-9785-99D376A08DC2}"/>
    <cellStyle name="Millares 3 2 2 5 3 4 3" xfId="550" xr:uid="{93BE2352-CC93-41AB-B71B-E2A46CF40506}"/>
    <cellStyle name="Millares 3 2 2 5 3 4 3 2" xfId="2664" xr:uid="{FAB94C57-00BC-47F3-BB73-0ECD22039DC8}"/>
    <cellStyle name="Millares 3 2 2 5 3 4 4" xfId="2662" xr:uid="{BEB20352-3517-4ADA-8106-79DC3BFD1683}"/>
    <cellStyle name="Millares 3 2 2 5 3 5" xfId="551" xr:uid="{EDB46718-CC9D-4E23-81CA-86D78A8490A8}"/>
    <cellStyle name="Millares 3 2 2 5 3 5 2" xfId="2665" xr:uid="{6FA1946C-1C4E-4BF2-BE11-8459E666E1F9}"/>
    <cellStyle name="Millares 3 2 2 5 3 6" xfId="552" xr:uid="{6986757C-F890-41D3-B012-C39BAB8BBB97}"/>
    <cellStyle name="Millares 3 2 2 5 3 6 2" xfId="2666" xr:uid="{EEEABABF-B2C7-48CD-B2CA-4E919CFC3763}"/>
    <cellStyle name="Millares 3 2 2 5 3 7" xfId="2643" xr:uid="{9C2D50AB-8029-4BB5-8CE4-596D91C346F7}"/>
    <cellStyle name="Millares 3 2 2 5 4" xfId="553" xr:uid="{42D1F1DB-3970-461E-AF4E-A34C0235DC80}"/>
    <cellStyle name="Millares 3 2 2 5 4 2" xfId="554" xr:uid="{01EA1A5F-8F35-4493-B37C-D108A88D23ED}"/>
    <cellStyle name="Millares 3 2 2 5 4 2 2" xfId="555" xr:uid="{C245E7BA-A8A2-4957-A143-F302D822B4A2}"/>
    <cellStyle name="Millares 3 2 2 5 4 2 2 2" xfId="556" xr:uid="{A38F83F9-4E2E-4654-9A0C-DA3C7EF722FA}"/>
    <cellStyle name="Millares 3 2 2 5 4 2 2 2 2" xfId="2670" xr:uid="{218804E6-56E2-400B-82FD-A8E62876C4A6}"/>
    <cellStyle name="Millares 3 2 2 5 4 2 2 3" xfId="557" xr:uid="{9C6101B9-6432-4EB0-A5F6-120CC4D861E7}"/>
    <cellStyle name="Millares 3 2 2 5 4 2 2 3 2" xfId="2671" xr:uid="{23F44736-73F7-49D5-AA78-D90F53B8FEA6}"/>
    <cellStyle name="Millares 3 2 2 5 4 2 2 4" xfId="2669" xr:uid="{E89A1B77-1B4F-493D-B063-B7C863838E1E}"/>
    <cellStyle name="Millares 3 2 2 5 4 2 3" xfId="558" xr:uid="{F6199907-FAA2-4E8C-AC97-FA760FB64CD0}"/>
    <cellStyle name="Millares 3 2 2 5 4 2 3 2" xfId="2672" xr:uid="{2D4E0D73-A0F4-447F-B180-433EDAF47743}"/>
    <cellStyle name="Millares 3 2 2 5 4 2 4" xfId="559" xr:uid="{030974E1-1319-46A1-B731-65A8D7451274}"/>
    <cellStyle name="Millares 3 2 2 5 4 2 4 2" xfId="2673" xr:uid="{49DB2DF0-2479-4879-8D2C-8C639A4C02C9}"/>
    <cellStyle name="Millares 3 2 2 5 4 2 5" xfId="2668" xr:uid="{23395E95-C888-4982-9735-8512AD52EFE0}"/>
    <cellStyle name="Millares 3 2 2 5 4 3" xfId="560" xr:uid="{D3D08BF1-B719-4885-A72C-3FFBCA647CDB}"/>
    <cellStyle name="Millares 3 2 2 5 4 3 2" xfId="561" xr:uid="{F2067632-8D3D-427A-84F0-75CC7BB2264B}"/>
    <cellStyle name="Millares 3 2 2 5 4 3 2 2" xfId="2675" xr:uid="{E3997F19-6962-41E3-888E-F85F62405F71}"/>
    <cellStyle name="Millares 3 2 2 5 4 3 3" xfId="562" xr:uid="{90545CAD-4AAD-467B-BA1A-8E6ACDA3CDE9}"/>
    <cellStyle name="Millares 3 2 2 5 4 3 3 2" xfId="2676" xr:uid="{B0422481-B155-4EDC-BA60-E011ECCFD5FD}"/>
    <cellStyle name="Millares 3 2 2 5 4 3 4" xfId="2674" xr:uid="{455AF8BB-11B7-4ACA-B96D-5440D3DF805D}"/>
    <cellStyle name="Millares 3 2 2 5 4 4" xfId="563" xr:uid="{4388CE0E-35D7-4935-9FD9-36F8534F96E5}"/>
    <cellStyle name="Millares 3 2 2 5 4 4 2" xfId="2677" xr:uid="{65B41323-C16A-43E0-97C2-CD7CF3CB75D7}"/>
    <cellStyle name="Millares 3 2 2 5 4 5" xfId="564" xr:uid="{03533E77-F056-4D57-92B0-576D9AD6919C}"/>
    <cellStyle name="Millares 3 2 2 5 4 5 2" xfId="2678" xr:uid="{856C13CD-CECB-4CCF-9EA1-3128CD8369B5}"/>
    <cellStyle name="Millares 3 2 2 5 4 6" xfId="2667" xr:uid="{EA7AD9BA-6E2A-4205-8AC6-92A923377833}"/>
    <cellStyle name="Millares 3 2 2 5 5" xfId="565" xr:uid="{BD4CB40E-352F-4311-BE33-34D2415AB7F1}"/>
    <cellStyle name="Millares 3 2 2 5 5 2" xfId="566" xr:uid="{9F96B755-DCE5-4596-B8B4-CA92AE1887A6}"/>
    <cellStyle name="Millares 3 2 2 5 5 2 2" xfId="567" xr:uid="{7391D062-1190-4DC2-98F6-D7D61E5B0E3A}"/>
    <cellStyle name="Millares 3 2 2 5 5 2 2 2" xfId="2681" xr:uid="{E605892F-CFA8-47C7-8740-0420A73D0D0C}"/>
    <cellStyle name="Millares 3 2 2 5 5 2 3" xfId="568" xr:uid="{387E96B2-F142-4657-8FCB-FE67BCFC888E}"/>
    <cellStyle name="Millares 3 2 2 5 5 2 3 2" xfId="2682" xr:uid="{A9938604-599C-4FBE-8F80-6DCD3A77CDD2}"/>
    <cellStyle name="Millares 3 2 2 5 5 2 4" xfId="2680" xr:uid="{7AD8160B-30E6-4FA9-81BB-41DAF6E796FC}"/>
    <cellStyle name="Millares 3 2 2 5 5 3" xfId="569" xr:uid="{8E629035-27B5-49BE-86DC-22A2071EB07A}"/>
    <cellStyle name="Millares 3 2 2 5 5 3 2" xfId="2683" xr:uid="{F9297269-B8EB-44C3-A12B-B6D777198B9D}"/>
    <cellStyle name="Millares 3 2 2 5 5 4" xfId="570" xr:uid="{8E3CF33C-68B1-4817-9C66-2DECC1937072}"/>
    <cellStyle name="Millares 3 2 2 5 5 4 2" xfId="2684" xr:uid="{5E95A035-CFD9-45DB-ADE3-DCA3BF1CE105}"/>
    <cellStyle name="Millares 3 2 2 5 5 5" xfId="2679" xr:uid="{E69A3E50-FF5C-4E6C-A240-A7BBC6908BA3}"/>
    <cellStyle name="Millares 3 2 2 5 6" xfId="571" xr:uid="{9594E0DC-4D1B-4494-8B7B-E25A457CC9FD}"/>
    <cellStyle name="Millares 3 2 2 5 6 2" xfId="572" xr:uid="{7F50E8BD-82F2-41FE-B753-1CD09361D108}"/>
    <cellStyle name="Millares 3 2 2 5 6 2 2" xfId="2686" xr:uid="{B8D8655A-3E7C-4BAE-8421-5172849FB869}"/>
    <cellStyle name="Millares 3 2 2 5 6 3" xfId="573" xr:uid="{7E6709F4-76D6-4C59-827B-276D9F49CFDE}"/>
    <cellStyle name="Millares 3 2 2 5 6 3 2" xfId="2687" xr:uid="{AFB24CC8-CD2B-41F3-A1B8-0CACF00B1914}"/>
    <cellStyle name="Millares 3 2 2 5 6 4" xfId="2685" xr:uid="{1B0E5D25-CB9F-4ADA-ADAF-6383F096A6D3}"/>
    <cellStyle name="Millares 3 2 2 5 7" xfId="574" xr:uid="{13498D85-9483-49ED-9721-6348C47C3F78}"/>
    <cellStyle name="Millares 3 2 2 5 7 2" xfId="2688" xr:uid="{BF49F21C-80AC-4115-BDC7-45A659322969}"/>
    <cellStyle name="Millares 3 2 2 5 8" xfId="575" xr:uid="{ECC1B10F-C899-4F8E-9ABF-0A68A1C4399E}"/>
    <cellStyle name="Millares 3 2 2 5 8 2" xfId="2689" xr:uid="{AC07D4A1-373D-4FAA-BA1D-9D74272B6972}"/>
    <cellStyle name="Millares 3 2 2 5 9" xfId="2594" xr:uid="{D8B7586C-1940-4CA9-BA53-653913601742}"/>
    <cellStyle name="Millares 3 2 2 6" xfId="576" xr:uid="{7BD6805F-D379-49A4-B71E-F61A008B4EF9}"/>
    <cellStyle name="Millares 3 2 2 6 2" xfId="577" xr:uid="{ED6D507C-C067-4D85-B3CF-B079F50C0AFE}"/>
    <cellStyle name="Millares 3 2 2 6 2 2" xfId="578" xr:uid="{4D152D79-96F6-494E-929F-DEF33074768B}"/>
    <cellStyle name="Millares 3 2 2 6 2 2 2" xfId="579" xr:uid="{D78368A0-1236-4DFE-AF07-B810EBA0EBA2}"/>
    <cellStyle name="Millares 3 2 2 6 2 2 2 2" xfId="580" xr:uid="{34EEFE60-DFB6-48C2-BCD9-61224819F670}"/>
    <cellStyle name="Millares 3 2 2 6 2 2 2 2 2" xfId="581" xr:uid="{AFBE6F3E-6AE8-4A10-A06A-0686292CA438}"/>
    <cellStyle name="Millares 3 2 2 6 2 2 2 2 2 2" xfId="2695" xr:uid="{229AFCDF-7B22-4CFE-B365-5991E83718F8}"/>
    <cellStyle name="Millares 3 2 2 6 2 2 2 2 3" xfId="582" xr:uid="{CB64C8B6-4324-4C99-9B3C-DA18E8EA6B3D}"/>
    <cellStyle name="Millares 3 2 2 6 2 2 2 2 3 2" xfId="2696" xr:uid="{F2373693-0D5E-4626-96A3-1FF02BFE8DEC}"/>
    <cellStyle name="Millares 3 2 2 6 2 2 2 2 4" xfId="2694" xr:uid="{D90E8099-D61E-46F8-99DF-B4AF8D944D11}"/>
    <cellStyle name="Millares 3 2 2 6 2 2 2 3" xfId="583" xr:uid="{9AFD2BC3-4879-422A-91F5-A7CEEEAE1540}"/>
    <cellStyle name="Millares 3 2 2 6 2 2 2 3 2" xfId="2697" xr:uid="{431045D4-436F-4F5D-8CEF-7C00186112EC}"/>
    <cellStyle name="Millares 3 2 2 6 2 2 2 4" xfId="584" xr:uid="{792862C8-AD1C-480F-B5DA-61B94BA76366}"/>
    <cellStyle name="Millares 3 2 2 6 2 2 2 4 2" xfId="2698" xr:uid="{A66320F3-96C4-4122-9B89-BC31A7D330CE}"/>
    <cellStyle name="Millares 3 2 2 6 2 2 2 5" xfId="2693" xr:uid="{04151D96-27A1-4820-946E-1C3134B60503}"/>
    <cellStyle name="Millares 3 2 2 6 2 2 3" xfId="585" xr:uid="{152023DB-8C32-4307-99B6-B5702A70BD8A}"/>
    <cellStyle name="Millares 3 2 2 6 2 2 3 2" xfId="586" xr:uid="{F0CF08E2-1788-4DD0-8714-2CB706069761}"/>
    <cellStyle name="Millares 3 2 2 6 2 2 3 2 2" xfId="2700" xr:uid="{45B5B27C-06D8-4073-B1DD-D19DF13C6D74}"/>
    <cellStyle name="Millares 3 2 2 6 2 2 3 3" xfId="587" xr:uid="{18D12505-B829-4B39-990F-E9D91C0F4BBB}"/>
    <cellStyle name="Millares 3 2 2 6 2 2 3 3 2" xfId="2701" xr:uid="{F1DC3F43-1E16-4465-B631-408BFCCD604B}"/>
    <cellStyle name="Millares 3 2 2 6 2 2 3 4" xfId="2699" xr:uid="{AB33D555-BA24-4767-A098-AD7FD405E2DE}"/>
    <cellStyle name="Millares 3 2 2 6 2 2 4" xfId="588" xr:uid="{9C795212-006E-4CCA-9A41-05539F663319}"/>
    <cellStyle name="Millares 3 2 2 6 2 2 4 2" xfId="2702" xr:uid="{3F0A1357-961B-43D3-AEE6-9C4DD60F2352}"/>
    <cellStyle name="Millares 3 2 2 6 2 2 5" xfId="589" xr:uid="{78BE9761-9856-44D2-9402-2784CDD86C42}"/>
    <cellStyle name="Millares 3 2 2 6 2 2 5 2" xfId="2703" xr:uid="{D581179E-E8DD-4CA9-9339-2021D43008E9}"/>
    <cellStyle name="Millares 3 2 2 6 2 2 6" xfId="2692" xr:uid="{EB95DDA1-6B59-482A-9888-CE6179E44164}"/>
    <cellStyle name="Millares 3 2 2 6 2 3" xfId="590" xr:uid="{EE536CDA-D9DD-4883-AAC2-996581CD7FD0}"/>
    <cellStyle name="Millares 3 2 2 6 2 3 2" xfId="591" xr:uid="{8941448C-9883-4D4B-976C-3E2326626883}"/>
    <cellStyle name="Millares 3 2 2 6 2 3 2 2" xfId="592" xr:uid="{06D422C0-F8D6-4C45-B5CC-231717C08504}"/>
    <cellStyle name="Millares 3 2 2 6 2 3 2 2 2" xfId="2706" xr:uid="{95743C38-59F5-4150-8365-6BF8AE622708}"/>
    <cellStyle name="Millares 3 2 2 6 2 3 2 3" xfId="593" xr:uid="{CE86CA7C-EFFA-44BD-952E-CC92BBAC84FA}"/>
    <cellStyle name="Millares 3 2 2 6 2 3 2 3 2" xfId="2707" xr:uid="{3FA77EAD-8EC2-4C9E-B6FE-6CD6E44DABA1}"/>
    <cellStyle name="Millares 3 2 2 6 2 3 2 4" xfId="2705" xr:uid="{0863DC71-EBB4-4928-AAC9-A9C3101F8EE1}"/>
    <cellStyle name="Millares 3 2 2 6 2 3 3" xfId="594" xr:uid="{AB4A8B07-2EC8-4CAB-B98F-34AB926C77A3}"/>
    <cellStyle name="Millares 3 2 2 6 2 3 3 2" xfId="2708" xr:uid="{78AB65EB-EA79-4D9C-B5A3-4420C9CFA9ED}"/>
    <cellStyle name="Millares 3 2 2 6 2 3 4" xfId="595" xr:uid="{11A1A8EE-A325-4788-859E-3B8F66307967}"/>
    <cellStyle name="Millares 3 2 2 6 2 3 4 2" xfId="2709" xr:uid="{D44CC097-EEA2-4613-A459-B8E135A1DF0B}"/>
    <cellStyle name="Millares 3 2 2 6 2 3 5" xfId="2704" xr:uid="{409D060E-E2A3-4ACC-9389-D36023EC83E9}"/>
    <cellStyle name="Millares 3 2 2 6 2 4" xfId="596" xr:uid="{F7B49652-7813-4439-9D92-DEB369F17766}"/>
    <cellStyle name="Millares 3 2 2 6 2 4 2" xfId="597" xr:uid="{149A49B1-F115-4388-BC50-50543A82E3CF}"/>
    <cellStyle name="Millares 3 2 2 6 2 4 2 2" xfId="2711" xr:uid="{FBB62C35-DD3D-444F-A653-B547649B373E}"/>
    <cellStyle name="Millares 3 2 2 6 2 4 3" xfId="598" xr:uid="{A021B490-5358-4CA8-99F9-75B6352EDC2C}"/>
    <cellStyle name="Millares 3 2 2 6 2 4 3 2" xfId="2712" xr:uid="{000C7FED-ACD4-4B79-9805-02024D474ED3}"/>
    <cellStyle name="Millares 3 2 2 6 2 4 4" xfId="2710" xr:uid="{4D2EF3C0-0068-4FFF-90D1-12B9610C336F}"/>
    <cellStyle name="Millares 3 2 2 6 2 5" xfId="599" xr:uid="{F647AC6C-9613-4CA3-A7D3-3944A7C9D31B}"/>
    <cellStyle name="Millares 3 2 2 6 2 5 2" xfId="2713" xr:uid="{EA5DC902-3D0A-4684-92D9-BD48F7EF68C6}"/>
    <cellStyle name="Millares 3 2 2 6 2 6" xfId="600" xr:uid="{8D8FA7DA-A68E-4D73-9B6E-EEB064035FED}"/>
    <cellStyle name="Millares 3 2 2 6 2 6 2" xfId="2714" xr:uid="{53EEB0CF-D9D3-4447-BD29-318DA6C230A1}"/>
    <cellStyle name="Millares 3 2 2 6 2 7" xfId="2691" xr:uid="{96AC35E0-5F00-44F7-964E-4F6C7A3B53A0}"/>
    <cellStyle name="Millares 3 2 2 6 3" xfId="601" xr:uid="{EB76AD03-1291-4538-AC32-B7FA8D06EA29}"/>
    <cellStyle name="Millares 3 2 2 6 3 2" xfId="602" xr:uid="{6E086B6E-7E4D-4C38-82A5-6C363CA4939A}"/>
    <cellStyle name="Millares 3 2 2 6 3 2 2" xfId="603" xr:uid="{1129FDD4-7549-42AD-A2A3-105C9E973406}"/>
    <cellStyle name="Millares 3 2 2 6 3 2 2 2" xfId="604" xr:uid="{435BF719-CCD5-4700-841D-28BFA3013F7E}"/>
    <cellStyle name="Millares 3 2 2 6 3 2 2 2 2" xfId="2718" xr:uid="{0170CDD9-0B9C-4852-9757-763BF4E842D8}"/>
    <cellStyle name="Millares 3 2 2 6 3 2 2 3" xfId="605" xr:uid="{5552425F-A5CC-4C79-868D-16D3A4772020}"/>
    <cellStyle name="Millares 3 2 2 6 3 2 2 3 2" xfId="2719" xr:uid="{6E9B5986-1167-424D-A921-B3B0673D64AF}"/>
    <cellStyle name="Millares 3 2 2 6 3 2 2 4" xfId="2717" xr:uid="{4368EBC2-642B-4C64-BDFF-CDB56AAFC52C}"/>
    <cellStyle name="Millares 3 2 2 6 3 2 3" xfId="606" xr:uid="{74571A83-2BD9-49FA-912D-C1D0D5597F9D}"/>
    <cellStyle name="Millares 3 2 2 6 3 2 3 2" xfId="2720" xr:uid="{5E2A4832-D9EF-4664-9F48-CB0383A392DF}"/>
    <cellStyle name="Millares 3 2 2 6 3 2 4" xfId="607" xr:uid="{61E385C6-B4CC-4C06-9C37-A63C01547B7D}"/>
    <cellStyle name="Millares 3 2 2 6 3 2 4 2" xfId="2721" xr:uid="{39AA3320-C207-4656-B8BA-B159745A77DC}"/>
    <cellStyle name="Millares 3 2 2 6 3 2 5" xfId="2716" xr:uid="{449BDB3C-598D-4EE3-B923-916F25125965}"/>
    <cellStyle name="Millares 3 2 2 6 3 3" xfId="608" xr:uid="{34525A8A-6750-468C-A947-972278019334}"/>
    <cellStyle name="Millares 3 2 2 6 3 3 2" xfId="609" xr:uid="{C6011455-8CAE-41B4-A4C2-6AF9BA0B2D54}"/>
    <cellStyle name="Millares 3 2 2 6 3 3 2 2" xfId="2723" xr:uid="{A46B37AF-1BDD-42D6-A855-8546B464E9D1}"/>
    <cellStyle name="Millares 3 2 2 6 3 3 3" xfId="610" xr:uid="{CBB3C3A4-F31C-4C9B-A349-647932DE3C15}"/>
    <cellStyle name="Millares 3 2 2 6 3 3 3 2" xfId="2724" xr:uid="{522046C1-2207-47C7-8829-3CB07743C7A6}"/>
    <cellStyle name="Millares 3 2 2 6 3 3 4" xfId="2722" xr:uid="{4D7FBE35-997E-4837-A1C7-3192EA773B05}"/>
    <cellStyle name="Millares 3 2 2 6 3 4" xfId="611" xr:uid="{ADF864FF-D03B-4BF2-9B48-14EC6BCDB786}"/>
    <cellStyle name="Millares 3 2 2 6 3 4 2" xfId="2725" xr:uid="{B9CF500A-956D-4930-B50E-E19E66238A40}"/>
    <cellStyle name="Millares 3 2 2 6 3 5" xfId="612" xr:uid="{50ABFC6B-2B82-4730-B7D6-ECAC0F486874}"/>
    <cellStyle name="Millares 3 2 2 6 3 5 2" xfId="2726" xr:uid="{380CCEAC-7AC6-4A39-A8AD-807716DE0126}"/>
    <cellStyle name="Millares 3 2 2 6 3 6" xfId="2715" xr:uid="{7589C30F-6E8E-4DB3-92C0-27DDD94FDDF5}"/>
    <cellStyle name="Millares 3 2 2 6 4" xfId="613" xr:uid="{7B63E521-9AB4-4574-AF6D-724ADE56BDCE}"/>
    <cellStyle name="Millares 3 2 2 6 4 2" xfId="614" xr:uid="{0E5BFF1C-3C61-43C2-8C59-C1BA23CB1D9B}"/>
    <cellStyle name="Millares 3 2 2 6 4 2 2" xfId="615" xr:uid="{E0886047-D4F4-48D8-A8E8-691130B8CBD7}"/>
    <cellStyle name="Millares 3 2 2 6 4 2 2 2" xfId="2729" xr:uid="{2A1E4194-EA6D-4C20-A6D6-A09CC77FB704}"/>
    <cellStyle name="Millares 3 2 2 6 4 2 3" xfId="616" xr:uid="{99E2B00E-3D27-4F25-950E-A31CD014D338}"/>
    <cellStyle name="Millares 3 2 2 6 4 2 3 2" xfId="2730" xr:uid="{010CF372-32D9-4B00-9247-7B5DB4A6AE2F}"/>
    <cellStyle name="Millares 3 2 2 6 4 2 4" xfId="2728" xr:uid="{6135E959-8F6C-4DA7-969A-0A050C632A62}"/>
    <cellStyle name="Millares 3 2 2 6 4 3" xfId="617" xr:uid="{61C6A2BA-F57A-4EF2-A2F6-940A2E98331C}"/>
    <cellStyle name="Millares 3 2 2 6 4 3 2" xfId="2731" xr:uid="{01A4A8A3-DE58-4E8F-9D0C-83E32D3019BF}"/>
    <cellStyle name="Millares 3 2 2 6 4 4" xfId="618" xr:uid="{C327E7FF-0A78-4B7A-B1C9-4CC3706FB5FB}"/>
    <cellStyle name="Millares 3 2 2 6 4 4 2" xfId="2732" xr:uid="{F938B838-3253-4A37-9195-1068B7920ADD}"/>
    <cellStyle name="Millares 3 2 2 6 4 5" xfId="2727" xr:uid="{8C2CCFDE-E766-486A-BACB-3182830D2350}"/>
    <cellStyle name="Millares 3 2 2 6 5" xfId="619" xr:uid="{01176B6A-CC05-4255-ABE4-11E7F206DC04}"/>
    <cellStyle name="Millares 3 2 2 6 5 2" xfId="620" xr:uid="{F0C957DD-E8AE-4694-980B-96281D567980}"/>
    <cellStyle name="Millares 3 2 2 6 5 2 2" xfId="2734" xr:uid="{A486FBB8-DDDD-4FB1-AB5D-C4ACECC50CBE}"/>
    <cellStyle name="Millares 3 2 2 6 5 3" xfId="621" xr:uid="{69F0D015-2DDC-46EC-A5B4-676332C4EA80}"/>
    <cellStyle name="Millares 3 2 2 6 5 3 2" xfId="2735" xr:uid="{D2A9CC7A-F3CD-4A1E-84AE-64A7556F4596}"/>
    <cellStyle name="Millares 3 2 2 6 5 4" xfId="2733" xr:uid="{8D0B0C97-511A-4020-AD76-9E1BD224C385}"/>
    <cellStyle name="Millares 3 2 2 6 6" xfId="622" xr:uid="{31563C4D-6825-431D-A761-1FB15C84C3F7}"/>
    <cellStyle name="Millares 3 2 2 6 6 2" xfId="2736" xr:uid="{A5961507-D61D-4FEF-BDF1-DAE706DE223C}"/>
    <cellStyle name="Millares 3 2 2 6 7" xfId="623" xr:uid="{FF35BD74-AFEC-475D-A201-6A99A122E742}"/>
    <cellStyle name="Millares 3 2 2 6 7 2" xfId="2737" xr:uid="{4F7244B1-1C0C-42F9-BEA8-05C6A128E410}"/>
    <cellStyle name="Millares 3 2 2 6 8" xfId="2690" xr:uid="{3923BD14-86CF-496F-BD0E-DFF912EDB494}"/>
    <cellStyle name="Millares 3 2 2 7" xfId="624" xr:uid="{38D82F33-501B-4D31-B2DF-0ABA8B66BA2C}"/>
    <cellStyle name="Millares 3 2 2 7 2" xfId="625" xr:uid="{50F8DE82-7374-4992-B346-158A4B7C1707}"/>
    <cellStyle name="Millares 3 2 2 7 2 2" xfId="626" xr:uid="{96A8EE8C-151C-4653-82C1-6AEFDFBB20B4}"/>
    <cellStyle name="Millares 3 2 2 7 2 2 2" xfId="627" xr:uid="{4514E2DD-AB3D-4D20-B62F-1585B9F3CCAB}"/>
    <cellStyle name="Millares 3 2 2 7 2 2 2 2" xfId="628" xr:uid="{969BD8B4-C582-4B92-8F17-DB98C0F0B37E}"/>
    <cellStyle name="Millares 3 2 2 7 2 2 2 2 2" xfId="629" xr:uid="{3DF44B58-3075-4366-9C40-9DE9689E96A6}"/>
    <cellStyle name="Millares 3 2 2 7 2 2 2 2 2 2" xfId="2743" xr:uid="{2FC06BE9-C4FB-4B92-8A69-0AE80E1C39C4}"/>
    <cellStyle name="Millares 3 2 2 7 2 2 2 2 3" xfId="630" xr:uid="{FA706AE9-526C-4223-99D3-A52B7E5F3DCE}"/>
    <cellStyle name="Millares 3 2 2 7 2 2 2 2 3 2" xfId="2744" xr:uid="{5CF193D5-E184-468C-95D0-C9E3F49B22FF}"/>
    <cellStyle name="Millares 3 2 2 7 2 2 2 2 4" xfId="2742" xr:uid="{08B566F0-F8BF-487A-96F4-4BFE68FB31EB}"/>
    <cellStyle name="Millares 3 2 2 7 2 2 2 3" xfId="631" xr:uid="{69B7353D-DC6E-411B-A473-378BCD080469}"/>
    <cellStyle name="Millares 3 2 2 7 2 2 2 3 2" xfId="2745" xr:uid="{4CF01B66-A5AC-4F88-8AE8-C0CC01BD5FAE}"/>
    <cellStyle name="Millares 3 2 2 7 2 2 2 4" xfId="632" xr:uid="{B8ECB4FB-D36A-4314-AECC-6F0998CB9AFD}"/>
    <cellStyle name="Millares 3 2 2 7 2 2 2 4 2" xfId="2746" xr:uid="{E774EC2B-46D2-4C15-9284-348370E560ED}"/>
    <cellStyle name="Millares 3 2 2 7 2 2 2 5" xfId="2741" xr:uid="{7F286EBF-7060-4C82-B063-F0CC8D419A00}"/>
    <cellStyle name="Millares 3 2 2 7 2 2 3" xfId="633" xr:uid="{8DC84A7B-4DBE-479B-BFBC-BC7FB74C73AC}"/>
    <cellStyle name="Millares 3 2 2 7 2 2 3 2" xfId="634" xr:uid="{77D7401A-2B78-48A7-9D01-32DD83AB8C60}"/>
    <cellStyle name="Millares 3 2 2 7 2 2 3 2 2" xfId="2748" xr:uid="{37709670-3E9C-486F-A92A-25F5300C824A}"/>
    <cellStyle name="Millares 3 2 2 7 2 2 3 3" xfId="635" xr:uid="{6C8F1DDF-A9CE-4B62-AD98-149FDD90D7A4}"/>
    <cellStyle name="Millares 3 2 2 7 2 2 3 3 2" xfId="2749" xr:uid="{E42E1694-C34D-4EFD-8890-83A901F95DAE}"/>
    <cellStyle name="Millares 3 2 2 7 2 2 3 4" xfId="2747" xr:uid="{3EDA89C8-73FF-4D73-A9E5-166C5EC4FEE0}"/>
    <cellStyle name="Millares 3 2 2 7 2 2 4" xfId="636" xr:uid="{F987047A-4C67-496F-B07B-4AEE155A85A9}"/>
    <cellStyle name="Millares 3 2 2 7 2 2 4 2" xfId="2750" xr:uid="{43AAF6FE-8CC3-4C3D-845A-D94E80CBCC2A}"/>
    <cellStyle name="Millares 3 2 2 7 2 2 5" xfId="637" xr:uid="{02691172-30FB-4B5F-93FA-27A824F5BD71}"/>
    <cellStyle name="Millares 3 2 2 7 2 2 5 2" xfId="2751" xr:uid="{F5467EEB-F71B-42D9-B21D-0A808D75716A}"/>
    <cellStyle name="Millares 3 2 2 7 2 2 6" xfId="2740" xr:uid="{01CB0C09-5DA3-4133-92AE-5B19DF116715}"/>
    <cellStyle name="Millares 3 2 2 7 2 3" xfId="638" xr:uid="{901E215D-711A-41F4-9DA3-08F016ADBC4A}"/>
    <cellStyle name="Millares 3 2 2 7 2 3 2" xfId="639" xr:uid="{2105CB15-9A3F-46BC-94F6-EF8924E2E91E}"/>
    <cellStyle name="Millares 3 2 2 7 2 3 2 2" xfId="640" xr:uid="{AB5FE01C-DBB7-4B68-9B55-1AE24E790534}"/>
    <cellStyle name="Millares 3 2 2 7 2 3 2 2 2" xfId="2754" xr:uid="{2A072868-F3D3-47D0-BA29-F6D6E1611094}"/>
    <cellStyle name="Millares 3 2 2 7 2 3 2 3" xfId="641" xr:uid="{7B6F33D6-C67E-49AE-A777-1005655E811F}"/>
    <cellStyle name="Millares 3 2 2 7 2 3 2 3 2" xfId="2755" xr:uid="{C386B5BC-BB45-495C-87A4-554073D5C113}"/>
    <cellStyle name="Millares 3 2 2 7 2 3 2 4" xfId="2753" xr:uid="{F801AD3C-33F0-41B9-9B0B-D4ED25741FDC}"/>
    <cellStyle name="Millares 3 2 2 7 2 3 3" xfId="642" xr:uid="{928A38AB-600D-4669-84DD-8FE2F34121FA}"/>
    <cellStyle name="Millares 3 2 2 7 2 3 3 2" xfId="2756" xr:uid="{51300A24-5EF5-4837-B153-D340D23205F2}"/>
    <cellStyle name="Millares 3 2 2 7 2 3 4" xfId="643" xr:uid="{F7CEDA41-3503-49D1-B244-B115DDBFAF22}"/>
    <cellStyle name="Millares 3 2 2 7 2 3 4 2" xfId="2757" xr:uid="{F3958226-48DE-4D70-8CC7-57E974B1A8E2}"/>
    <cellStyle name="Millares 3 2 2 7 2 3 5" xfId="2752" xr:uid="{ACAE28D0-23CF-4DD5-A864-AA0D67979CA4}"/>
    <cellStyle name="Millares 3 2 2 7 2 4" xfId="644" xr:uid="{A7183AEB-00EB-409E-A216-BDA4886055D6}"/>
    <cellStyle name="Millares 3 2 2 7 2 4 2" xfId="645" xr:uid="{1E6047EC-DF10-4FBA-B98C-6EC335CFDCD4}"/>
    <cellStyle name="Millares 3 2 2 7 2 4 2 2" xfId="2759" xr:uid="{B0B02887-8716-4505-93F7-5DCA6441AE86}"/>
    <cellStyle name="Millares 3 2 2 7 2 4 3" xfId="646" xr:uid="{C39C9E51-6992-49D7-A1A1-8917241733E1}"/>
    <cellStyle name="Millares 3 2 2 7 2 4 3 2" xfId="2760" xr:uid="{419C430F-9002-48AD-A156-D49F16F43E69}"/>
    <cellStyle name="Millares 3 2 2 7 2 4 4" xfId="2758" xr:uid="{AC4A163E-5F5C-4B3E-A5E6-CA6A791D1860}"/>
    <cellStyle name="Millares 3 2 2 7 2 5" xfId="647" xr:uid="{7F8A2122-C0E4-4858-AEFB-058CBCF45B31}"/>
    <cellStyle name="Millares 3 2 2 7 2 5 2" xfId="2761" xr:uid="{E636C757-FC28-4F61-92D4-D5AE06B19618}"/>
    <cellStyle name="Millares 3 2 2 7 2 6" xfId="648" xr:uid="{138A5706-6143-4C86-AB1B-4E1822488BA8}"/>
    <cellStyle name="Millares 3 2 2 7 2 6 2" xfId="2762" xr:uid="{FB106BC9-02DC-415D-966F-B687627A54B0}"/>
    <cellStyle name="Millares 3 2 2 7 2 7" xfId="2739" xr:uid="{139CFBF4-BAA6-4394-9347-C778034EC332}"/>
    <cellStyle name="Millares 3 2 2 7 3" xfId="649" xr:uid="{AB2BF383-E66F-43AD-A397-9DA335693626}"/>
    <cellStyle name="Millares 3 2 2 7 3 2" xfId="650" xr:uid="{FF0AF292-6AC4-48D7-9FDF-53C5A2A0F57A}"/>
    <cellStyle name="Millares 3 2 2 7 3 2 2" xfId="651" xr:uid="{0FF62E3C-45EA-442F-8489-F08CCE2B356A}"/>
    <cellStyle name="Millares 3 2 2 7 3 2 2 2" xfId="652" xr:uid="{325E6C3C-4705-4B53-B594-9F6F8FC26F98}"/>
    <cellStyle name="Millares 3 2 2 7 3 2 2 2 2" xfId="2766" xr:uid="{657C498B-431B-4AA8-B4D8-4B5C476B04CE}"/>
    <cellStyle name="Millares 3 2 2 7 3 2 2 3" xfId="653" xr:uid="{11C304B6-A45C-48E5-B003-995E84237A85}"/>
    <cellStyle name="Millares 3 2 2 7 3 2 2 3 2" xfId="2767" xr:uid="{33973008-AAD2-4990-A0F1-00B477FA2932}"/>
    <cellStyle name="Millares 3 2 2 7 3 2 2 4" xfId="2765" xr:uid="{38ECEE08-6AF5-445E-AD8B-4B4739BCC1EE}"/>
    <cellStyle name="Millares 3 2 2 7 3 2 3" xfId="654" xr:uid="{1420C072-EBE4-4250-90B3-A69F7A911ED5}"/>
    <cellStyle name="Millares 3 2 2 7 3 2 3 2" xfId="2768" xr:uid="{66B22B93-5843-4EA8-ACEC-040E05439C98}"/>
    <cellStyle name="Millares 3 2 2 7 3 2 4" xfId="655" xr:uid="{72E99CE9-C57E-4FC9-AF36-5DC9E07B6489}"/>
    <cellStyle name="Millares 3 2 2 7 3 2 4 2" xfId="2769" xr:uid="{DAC663EC-4B68-4FB4-A82E-FDAEF03EBD75}"/>
    <cellStyle name="Millares 3 2 2 7 3 2 5" xfId="2764" xr:uid="{AED0014E-1B7E-4389-8363-3A07D110A32F}"/>
    <cellStyle name="Millares 3 2 2 7 3 3" xfId="656" xr:uid="{B52C87C7-98E6-4DC8-8401-E0868DDB385A}"/>
    <cellStyle name="Millares 3 2 2 7 3 3 2" xfId="657" xr:uid="{E561E078-990F-4A90-AD09-88F762E135B7}"/>
    <cellStyle name="Millares 3 2 2 7 3 3 2 2" xfId="2771" xr:uid="{28E131CB-D815-47C9-B7F5-A49F4D90DA94}"/>
    <cellStyle name="Millares 3 2 2 7 3 3 3" xfId="658" xr:uid="{94AD7311-DC19-475D-B429-8660E7FC4837}"/>
    <cellStyle name="Millares 3 2 2 7 3 3 3 2" xfId="2772" xr:uid="{9173B997-EA0B-4A86-9C7C-2A10447D4C24}"/>
    <cellStyle name="Millares 3 2 2 7 3 3 4" xfId="2770" xr:uid="{5E82CB88-D8B9-4D88-9CA6-1EE54E93B7C4}"/>
    <cellStyle name="Millares 3 2 2 7 3 4" xfId="659" xr:uid="{1EC26E6E-1491-4E02-B329-33896AC402CD}"/>
    <cellStyle name="Millares 3 2 2 7 3 4 2" xfId="2773" xr:uid="{98778ADC-1056-4C62-8B1A-9B21DED02062}"/>
    <cellStyle name="Millares 3 2 2 7 3 5" xfId="660" xr:uid="{4754EE84-25E8-40C8-8450-19A8AF44047B}"/>
    <cellStyle name="Millares 3 2 2 7 3 5 2" xfId="2774" xr:uid="{388C2395-B01F-4FE5-AF9E-E21E2E1C7E93}"/>
    <cellStyle name="Millares 3 2 2 7 3 6" xfId="2763" xr:uid="{10B7F54F-73C6-4CB6-8119-C178FD6A892E}"/>
    <cellStyle name="Millares 3 2 2 7 4" xfId="661" xr:uid="{732C16E0-0E61-445D-9D3B-F27653A561B0}"/>
    <cellStyle name="Millares 3 2 2 7 4 2" xfId="662" xr:uid="{FD6751F4-25F2-4725-8828-60DC39149CD5}"/>
    <cellStyle name="Millares 3 2 2 7 4 2 2" xfId="663" xr:uid="{732A5132-8B20-44F8-BD98-583212DF922B}"/>
    <cellStyle name="Millares 3 2 2 7 4 2 2 2" xfId="2777" xr:uid="{44867957-5520-461F-A5E7-177AA737A891}"/>
    <cellStyle name="Millares 3 2 2 7 4 2 3" xfId="664" xr:uid="{512138BD-C613-43A1-957C-2EB28B0D95F5}"/>
    <cellStyle name="Millares 3 2 2 7 4 2 3 2" xfId="2778" xr:uid="{AEC1DD02-341C-4E7B-BF88-477E72304B52}"/>
    <cellStyle name="Millares 3 2 2 7 4 2 4" xfId="2776" xr:uid="{C536FE01-F1C0-4541-874E-27CE2449DF11}"/>
    <cellStyle name="Millares 3 2 2 7 4 3" xfId="665" xr:uid="{80494760-0DAF-4D60-89E2-D9FF4C3D1475}"/>
    <cellStyle name="Millares 3 2 2 7 4 3 2" xfId="2779" xr:uid="{DCACABEC-220B-45DB-9F33-B70E00462CDA}"/>
    <cellStyle name="Millares 3 2 2 7 4 4" xfId="666" xr:uid="{E4268865-6F91-42D9-B5CA-7A97BE16BA60}"/>
    <cellStyle name="Millares 3 2 2 7 4 4 2" xfId="2780" xr:uid="{082A68CA-B541-4926-B894-3B8BACF7F1F5}"/>
    <cellStyle name="Millares 3 2 2 7 4 5" xfId="2775" xr:uid="{27B0AB10-C012-4783-BA16-90F1B887F29A}"/>
    <cellStyle name="Millares 3 2 2 7 5" xfId="667" xr:uid="{7600F021-B986-4B5D-B3FB-7911D236CDCA}"/>
    <cellStyle name="Millares 3 2 2 7 5 2" xfId="668" xr:uid="{EEEB71D9-08DB-442A-9384-60D3C05339AC}"/>
    <cellStyle name="Millares 3 2 2 7 5 2 2" xfId="2782" xr:uid="{3429D2B1-6ECF-4013-9EF1-0C01A1F1BC89}"/>
    <cellStyle name="Millares 3 2 2 7 5 3" xfId="669" xr:uid="{A419091D-8398-49FF-94A7-E86B49820A5A}"/>
    <cellStyle name="Millares 3 2 2 7 5 3 2" xfId="2783" xr:uid="{C5F3D277-9BE9-4145-8F45-85AD904BC3E1}"/>
    <cellStyle name="Millares 3 2 2 7 5 4" xfId="2781" xr:uid="{83B08CBB-317F-43C7-AB0B-153C4687D2C1}"/>
    <cellStyle name="Millares 3 2 2 7 6" xfId="670" xr:uid="{367B4D16-0370-4810-9F4A-57668A1DD683}"/>
    <cellStyle name="Millares 3 2 2 7 6 2" xfId="2784" xr:uid="{792E0C37-52BF-4372-8020-FC7FE8F2CDDF}"/>
    <cellStyle name="Millares 3 2 2 7 7" xfId="671" xr:uid="{957EBEE6-DAB0-4496-AD10-F80018075A21}"/>
    <cellStyle name="Millares 3 2 2 7 7 2" xfId="2785" xr:uid="{8881B1D6-C1D7-4385-8993-E68C40F1ACA4}"/>
    <cellStyle name="Millares 3 2 2 7 8" xfId="2738" xr:uid="{353173E9-7BDA-403F-A510-1A0E91B6083A}"/>
    <cellStyle name="Millares 3 2 2 8" xfId="672" xr:uid="{88CC6DCF-7E20-450F-9B1B-8C67F8334965}"/>
    <cellStyle name="Millares 3 2 2 8 2" xfId="673" xr:uid="{04D15A7A-669A-4A86-A7E3-0E3E7EE01550}"/>
    <cellStyle name="Millares 3 2 2 8 2 2" xfId="674" xr:uid="{483B19BA-9CB5-42DB-9DDA-7254EB807E10}"/>
    <cellStyle name="Millares 3 2 2 8 2 2 2" xfId="675" xr:uid="{92DAA01A-37FA-48D7-9550-1543166BEF2A}"/>
    <cellStyle name="Millares 3 2 2 8 2 2 2 2" xfId="676" xr:uid="{2BB6EA61-D707-4B0F-9D25-93E0DB65B590}"/>
    <cellStyle name="Millares 3 2 2 8 2 2 2 2 2" xfId="2790" xr:uid="{B9222746-73F0-4BFC-9CE0-6AC41597301A}"/>
    <cellStyle name="Millares 3 2 2 8 2 2 2 3" xfId="677" xr:uid="{298D585D-420E-493B-B14F-391727BE5E04}"/>
    <cellStyle name="Millares 3 2 2 8 2 2 2 3 2" xfId="2791" xr:uid="{28364A4E-257F-449E-8F12-170FE880579A}"/>
    <cellStyle name="Millares 3 2 2 8 2 2 2 4" xfId="2789" xr:uid="{AF3964F1-7836-46D7-829F-022AF74E0430}"/>
    <cellStyle name="Millares 3 2 2 8 2 2 3" xfId="678" xr:uid="{0D57F06E-5E4F-4BFC-B3AD-FCB4B0D3B1A8}"/>
    <cellStyle name="Millares 3 2 2 8 2 2 3 2" xfId="2792" xr:uid="{5EC25504-8486-4404-BE58-93FDA865BBB8}"/>
    <cellStyle name="Millares 3 2 2 8 2 2 4" xfId="679" xr:uid="{D219CB9E-9781-41D8-96A5-1F79B526BBB1}"/>
    <cellStyle name="Millares 3 2 2 8 2 2 4 2" xfId="2793" xr:uid="{D9C318D5-2F7B-4246-8A8A-03CD40F7D34F}"/>
    <cellStyle name="Millares 3 2 2 8 2 2 5" xfId="2788" xr:uid="{0A663DB5-23FE-4821-A038-6D4B32CCB252}"/>
    <cellStyle name="Millares 3 2 2 8 2 3" xfId="680" xr:uid="{CAAD5077-2482-446B-9BBC-EE9B5292A00F}"/>
    <cellStyle name="Millares 3 2 2 8 2 3 2" xfId="681" xr:uid="{D4A7707E-D64C-477C-8764-7819E8291D8E}"/>
    <cellStyle name="Millares 3 2 2 8 2 3 2 2" xfId="2795" xr:uid="{BC8D6026-5EDA-4E13-B139-34A0ACE4E35E}"/>
    <cellStyle name="Millares 3 2 2 8 2 3 3" xfId="682" xr:uid="{B605EAE7-511C-4D47-9ED8-53AE2EFABF64}"/>
    <cellStyle name="Millares 3 2 2 8 2 3 3 2" xfId="2796" xr:uid="{09F4D0E9-BDDC-4B3B-BE3C-FDA48C7BCB7E}"/>
    <cellStyle name="Millares 3 2 2 8 2 3 4" xfId="2794" xr:uid="{A7F2ADE1-8919-4112-8B2C-C2AC13823ABA}"/>
    <cellStyle name="Millares 3 2 2 8 2 4" xfId="683" xr:uid="{E0106104-A8C6-48DF-8C7C-FDB0B9AE65F5}"/>
    <cellStyle name="Millares 3 2 2 8 2 4 2" xfId="2797" xr:uid="{3132E90C-42B1-434F-A94F-B014F00BB0E0}"/>
    <cellStyle name="Millares 3 2 2 8 2 5" xfId="684" xr:uid="{48F79644-8A43-40ED-8CB6-AEBC6B2F73EC}"/>
    <cellStyle name="Millares 3 2 2 8 2 5 2" xfId="2798" xr:uid="{9AEE6A65-5EBE-4892-A3BE-B25CC89A9F20}"/>
    <cellStyle name="Millares 3 2 2 8 2 6" xfId="2787" xr:uid="{7E6C2936-6090-4514-BCED-E4BD97535DA3}"/>
    <cellStyle name="Millares 3 2 2 8 3" xfId="685" xr:uid="{BDAD04E6-B426-42A9-BB79-515CD484BE92}"/>
    <cellStyle name="Millares 3 2 2 8 3 2" xfId="686" xr:uid="{B6E5A849-8A37-4197-8B9C-10A9CEB48E2A}"/>
    <cellStyle name="Millares 3 2 2 8 3 2 2" xfId="687" xr:uid="{1703C6EA-C389-4254-8EAD-64A67DD3EE39}"/>
    <cellStyle name="Millares 3 2 2 8 3 2 2 2" xfId="2801" xr:uid="{CA998B08-F086-4BF8-ACB9-6B9EE1D622F1}"/>
    <cellStyle name="Millares 3 2 2 8 3 2 3" xfId="688" xr:uid="{235A5EAB-4B20-4FCB-9145-3DDA627D808C}"/>
    <cellStyle name="Millares 3 2 2 8 3 2 3 2" xfId="2802" xr:uid="{C9865C79-0EF5-4390-A691-8399061758F8}"/>
    <cellStyle name="Millares 3 2 2 8 3 2 4" xfId="2800" xr:uid="{74D7D318-93AE-4806-A98C-851AB57BF646}"/>
    <cellStyle name="Millares 3 2 2 8 3 3" xfId="689" xr:uid="{F5BF9A4B-BA14-47F4-95A9-F31FF025F68E}"/>
    <cellStyle name="Millares 3 2 2 8 3 3 2" xfId="2803" xr:uid="{8FDC8251-B871-4D51-A6B0-81119FF5EB28}"/>
    <cellStyle name="Millares 3 2 2 8 3 4" xfId="690" xr:uid="{D921F6B6-2FD3-4EDC-ACE4-7B30232679CE}"/>
    <cellStyle name="Millares 3 2 2 8 3 4 2" xfId="2804" xr:uid="{F986BBC7-504F-4A99-ACC4-77146B7B43A5}"/>
    <cellStyle name="Millares 3 2 2 8 3 5" xfId="2799" xr:uid="{07A230D5-DAC0-43F1-AF92-3DA22D9111F4}"/>
    <cellStyle name="Millares 3 2 2 8 4" xfId="691" xr:uid="{F40EB724-ADDF-41AC-AEED-F7D63B567637}"/>
    <cellStyle name="Millares 3 2 2 8 4 2" xfId="692" xr:uid="{EC519C38-7E9C-4C0A-A7B6-9CFB69B235DE}"/>
    <cellStyle name="Millares 3 2 2 8 4 2 2" xfId="2806" xr:uid="{CD43B101-8C64-4056-9B37-7226E8985D92}"/>
    <cellStyle name="Millares 3 2 2 8 4 3" xfId="693" xr:uid="{986DD5D1-9780-484B-B371-5D4A1BE62146}"/>
    <cellStyle name="Millares 3 2 2 8 4 3 2" xfId="2807" xr:uid="{44C18CE5-BDFF-4C4B-932E-05EC1EA96E5A}"/>
    <cellStyle name="Millares 3 2 2 8 4 4" xfId="2805" xr:uid="{2329C5F5-DB02-42DB-8192-E5F50724EED3}"/>
    <cellStyle name="Millares 3 2 2 8 5" xfId="694" xr:uid="{BF977294-C767-4C3C-9E43-9BA9E220DABA}"/>
    <cellStyle name="Millares 3 2 2 8 5 2" xfId="2808" xr:uid="{350B2132-9112-46A0-BAAF-AB44B512023A}"/>
    <cellStyle name="Millares 3 2 2 8 6" xfId="695" xr:uid="{A6986554-DC1C-4447-AEC2-584371558259}"/>
    <cellStyle name="Millares 3 2 2 8 6 2" xfId="2809" xr:uid="{D920EDFD-A1AF-4ECD-B208-259C0805E0F8}"/>
    <cellStyle name="Millares 3 2 2 8 7" xfId="2786" xr:uid="{2202A7AF-D959-4A01-AC4F-0B2CF51E28D8}"/>
    <cellStyle name="Millares 3 2 2 9" xfId="696" xr:uid="{FFEB3A51-D1F3-44AA-9838-0FC898D4395F}"/>
    <cellStyle name="Millares 3 2 2 9 2" xfId="697" xr:uid="{4214AD0D-E8A6-4B83-A07E-1B345607AD8B}"/>
    <cellStyle name="Millares 3 2 2 9 2 2" xfId="698" xr:uid="{5E744282-8233-468D-B5A3-C6019F24E2BE}"/>
    <cellStyle name="Millares 3 2 2 9 2 2 2" xfId="699" xr:uid="{38F6D338-9F15-40C9-9414-E44268405460}"/>
    <cellStyle name="Millares 3 2 2 9 2 2 2 2" xfId="2813" xr:uid="{CC75AF33-C7D3-457F-930B-BD173FC6525B}"/>
    <cellStyle name="Millares 3 2 2 9 2 2 3" xfId="700" xr:uid="{7B30BF26-9EA5-4F5A-B180-DCFB09D17BCA}"/>
    <cellStyle name="Millares 3 2 2 9 2 2 3 2" xfId="2814" xr:uid="{49E0D5EA-3F61-458A-BA88-77047D6E7A17}"/>
    <cellStyle name="Millares 3 2 2 9 2 2 4" xfId="2812" xr:uid="{30D3A9A3-5AF6-430E-AF3A-A63D5AF960B5}"/>
    <cellStyle name="Millares 3 2 2 9 2 3" xfId="701" xr:uid="{711F278E-F12A-410D-A37B-2C5E3C6D7687}"/>
    <cellStyle name="Millares 3 2 2 9 2 3 2" xfId="2815" xr:uid="{60B30AE2-B0F9-4268-945C-15BBE46B4258}"/>
    <cellStyle name="Millares 3 2 2 9 2 4" xfId="702" xr:uid="{DDA1E235-5E06-4B04-9FEF-0C662A56B926}"/>
    <cellStyle name="Millares 3 2 2 9 2 4 2" xfId="2816" xr:uid="{A82B0080-DAF0-4EFA-AD3B-4FB63310CAAF}"/>
    <cellStyle name="Millares 3 2 2 9 2 5" xfId="2811" xr:uid="{E3A55FDE-6360-4A14-B378-2434801610D2}"/>
    <cellStyle name="Millares 3 2 2 9 3" xfId="703" xr:uid="{7D5DD279-57F2-47F2-B2C6-6785BB81C0AA}"/>
    <cellStyle name="Millares 3 2 2 9 3 2" xfId="704" xr:uid="{AA708A31-B8E2-4CFE-8A3C-FE0A2A74898E}"/>
    <cellStyle name="Millares 3 2 2 9 3 2 2" xfId="2818" xr:uid="{2AAC6627-5804-43CD-9619-671F2AA3A7CB}"/>
    <cellStyle name="Millares 3 2 2 9 3 3" xfId="705" xr:uid="{48A42F96-6E38-4F09-82CF-45769F413D69}"/>
    <cellStyle name="Millares 3 2 2 9 3 3 2" xfId="2819" xr:uid="{79488CEC-EF97-4637-BBA4-E2A454FB7FA4}"/>
    <cellStyle name="Millares 3 2 2 9 3 4" xfId="2817" xr:uid="{5A063096-8FF5-47F0-8E54-A322803491AA}"/>
    <cellStyle name="Millares 3 2 2 9 4" xfId="706" xr:uid="{4F527B1D-AF58-4825-86B6-3D32C8CC43E9}"/>
    <cellStyle name="Millares 3 2 2 9 4 2" xfId="2820" xr:uid="{BB808865-902F-49E0-8192-60D00798877D}"/>
    <cellStyle name="Millares 3 2 2 9 5" xfId="707" xr:uid="{1C990DDD-34A7-4F8F-9FB3-4CC5E1CECC2B}"/>
    <cellStyle name="Millares 3 2 2 9 5 2" xfId="2821" xr:uid="{99BA62C1-A62B-4096-BD24-79B37B335FC2}"/>
    <cellStyle name="Millares 3 2 2 9 6" xfId="2810" xr:uid="{AB389EBB-DA5C-433B-B078-193F3AE2CCB5}"/>
    <cellStyle name="Millares 3 2 3" xfId="708" xr:uid="{046163BE-5A20-43C2-A56A-C58853696476}"/>
    <cellStyle name="Millares 3 2 3 2" xfId="709" xr:uid="{54E7A3A1-76B1-4557-8103-A63B8271DFD6}"/>
    <cellStyle name="Millares 3 2 3 2 2" xfId="710" xr:uid="{8DAA9E76-08F7-4375-A77C-EDBF807BD6D8}"/>
    <cellStyle name="Millares 3 2 3 2 2 2" xfId="711" xr:uid="{FD10A68C-00A2-4DDA-8CCC-C8F895703B3F}"/>
    <cellStyle name="Millares 3 2 3 2 2 2 2" xfId="712" xr:uid="{D65F3611-9D49-4BDB-B64B-6C1F22EAD556}"/>
    <cellStyle name="Millares 3 2 3 2 2 2 2 2" xfId="713" xr:uid="{3A34D2BC-5198-4AF3-963E-D939D5107445}"/>
    <cellStyle name="Millares 3 2 3 2 2 2 2 2 2" xfId="714" xr:uid="{D99BA723-6AE0-4A59-827B-5B7B262FE000}"/>
    <cellStyle name="Millares 3 2 3 2 2 2 2 2 2 2" xfId="2828" xr:uid="{32322B8B-012B-4CD0-8ECF-C92179E67F85}"/>
    <cellStyle name="Millares 3 2 3 2 2 2 2 2 3" xfId="715" xr:uid="{6AF2F8AD-7A57-4607-98C2-E73731FA03C7}"/>
    <cellStyle name="Millares 3 2 3 2 2 2 2 2 3 2" xfId="2829" xr:uid="{A4FC4C2A-E9B9-4276-B940-BCD51619D904}"/>
    <cellStyle name="Millares 3 2 3 2 2 2 2 2 4" xfId="2827" xr:uid="{CE0EC547-AA6D-4E57-9FAA-E98F3BA7F6C9}"/>
    <cellStyle name="Millares 3 2 3 2 2 2 2 3" xfId="716" xr:uid="{03BCB20E-734B-4570-BFAC-F92113462A35}"/>
    <cellStyle name="Millares 3 2 3 2 2 2 2 3 2" xfId="2830" xr:uid="{E9920E67-E565-4335-9176-3D4EE9A735AF}"/>
    <cellStyle name="Millares 3 2 3 2 2 2 2 4" xfId="717" xr:uid="{7045FE76-AA9D-4C4E-937D-BBE2906376F9}"/>
    <cellStyle name="Millares 3 2 3 2 2 2 2 4 2" xfId="2831" xr:uid="{AE8BEBA8-3422-4877-80D5-A3A225012836}"/>
    <cellStyle name="Millares 3 2 3 2 2 2 2 5" xfId="2826" xr:uid="{8CEB0FF9-0191-4827-A252-3BD9F5DD0FB0}"/>
    <cellStyle name="Millares 3 2 3 2 2 2 3" xfId="718" xr:uid="{A60C0F4D-6342-4608-B1B4-5D15187AE8F3}"/>
    <cellStyle name="Millares 3 2 3 2 2 2 3 2" xfId="719" xr:uid="{33BE463B-0FA3-4CE2-A18A-25B5063A8CFF}"/>
    <cellStyle name="Millares 3 2 3 2 2 2 3 2 2" xfId="2833" xr:uid="{60B169BF-A92D-40EA-A45F-5FB8E5E01A25}"/>
    <cellStyle name="Millares 3 2 3 2 2 2 3 3" xfId="720" xr:uid="{0DBD2998-BC2C-4817-A5EE-5607548A4A02}"/>
    <cellStyle name="Millares 3 2 3 2 2 2 3 3 2" xfId="2834" xr:uid="{ACC8B160-F3D0-4771-89EB-A00D26313CAB}"/>
    <cellStyle name="Millares 3 2 3 2 2 2 3 4" xfId="2832" xr:uid="{83392297-CA0F-45F5-B616-068D63E7CCCA}"/>
    <cellStyle name="Millares 3 2 3 2 2 2 4" xfId="721" xr:uid="{C8026EBE-B7B6-4724-87D8-9999A35AE85D}"/>
    <cellStyle name="Millares 3 2 3 2 2 2 4 2" xfId="2835" xr:uid="{F04523CE-82D6-453F-A276-AC3A3BDB6B06}"/>
    <cellStyle name="Millares 3 2 3 2 2 2 5" xfId="722" xr:uid="{E3DA277F-BA38-49D4-A4E2-F4A4BDFE267E}"/>
    <cellStyle name="Millares 3 2 3 2 2 2 5 2" xfId="2836" xr:uid="{1E2306E3-FF74-462E-9DF0-5E3F09F9E2AF}"/>
    <cellStyle name="Millares 3 2 3 2 2 2 6" xfId="2825" xr:uid="{9E3F1F5C-EE3C-47B4-A172-2EAE218F344D}"/>
    <cellStyle name="Millares 3 2 3 2 2 3" xfId="723" xr:uid="{F7B5C738-7308-4306-8543-A04E15E8E74A}"/>
    <cellStyle name="Millares 3 2 3 2 2 3 2" xfId="724" xr:uid="{A42711E4-4594-462B-B4DC-7439CCFC52FD}"/>
    <cellStyle name="Millares 3 2 3 2 2 3 2 2" xfId="725" xr:uid="{7632BB59-E6B8-4D91-8126-F0378DB8CCB7}"/>
    <cellStyle name="Millares 3 2 3 2 2 3 2 2 2" xfId="2839" xr:uid="{75590F2F-4A75-4DBC-8DF8-D4F6558A196A}"/>
    <cellStyle name="Millares 3 2 3 2 2 3 2 3" xfId="726" xr:uid="{482E31EE-5AEF-455A-B9F1-F16401B979BB}"/>
    <cellStyle name="Millares 3 2 3 2 2 3 2 3 2" xfId="2840" xr:uid="{8B2E0D26-78D4-4318-B42B-26E2C185253C}"/>
    <cellStyle name="Millares 3 2 3 2 2 3 2 4" xfId="2838" xr:uid="{44339DE7-D0CF-443F-8125-AAEB47ABFC0E}"/>
    <cellStyle name="Millares 3 2 3 2 2 3 3" xfId="727" xr:uid="{34CB91DE-38F0-4E39-A7EC-13592E504C34}"/>
    <cellStyle name="Millares 3 2 3 2 2 3 3 2" xfId="2841" xr:uid="{98D01DA7-267D-4CC3-907F-123EBB9BC69F}"/>
    <cellStyle name="Millares 3 2 3 2 2 3 4" xfId="728" xr:uid="{05D8761F-3E97-46AA-BB64-F17FBF4F74F8}"/>
    <cellStyle name="Millares 3 2 3 2 2 3 4 2" xfId="2842" xr:uid="{15CE990C-A6BA-4298-924C-BF411CF91FC2}"/>
    <cellStyle name="Millares 3 2 3 2 2 3 5" xfId="2837" xr:uid="{CF85F6BA-F679-4EF5-819F-786F74A22D37}"/>
    <cellStyle name="Millares 3 2 3 2 2 4" xfId="729" xr:uid="{5253A621-11E8-4E92-B766-B3800CB2D8BB}"/>
    <cellStyle name="Millares 3 2 3 2 2 4 2" xfId="730" xr:uid="{16F1ECE6-382D-42AA-BBCD-2A69FCF02AD0}"/>
    <cellStyle name="Millares 3 2 3 2 2 4 2 2" xfId="2844" xr:uid="{7C70FCB6-1CF2-43E7-92F2-40E251F0437C}"/>
    <cellStyle name="Millares 3 2 3 2 2 4 3" xfId="731" xr:uid="{0D7BE63E-900E-4ADA-A0F2-AAFFD27DDAEA}"/>
    <cellStyle name="Millares 3 2 3 2 2 4 3 2" xfId="2845" xr:uid="{FC1F53CC-3DEC-4204-A1D2-CA7B7715B426}"/>
    <cellStyle name="Millares 3 2 3 2 2 4 4" xfId="2843" xr:uid="{3384CCCC-B843-4AB6-87AD-598AC897328B}"/>
    <cellStyle name="Millares 3 2 3 2 2 5" xfId="732" xr:uid="{794BB454-D676-45B5-A479-B3366752B88C}"/>
    <cellStyle name="Millares 3 2 3 2 2 5 2" xfId="2846" xr:uid="{0B063BB8-CC88-4A4B-AB44-54A74F089DFA}"/>
    <cellStyle name="Millares 3 2 3 2 2 6" xfId="733" xr:uid="{DBB1746B-F117-4882-ABD1-F17AE66298EE}"/>
    <cellStyle name="Millares 3 2 3 2 2 6 2" xfId="2847" xr:uid="{56E0F147-368D-4F35-A1C2-C7C2C224C157}"/>
    <cellStyle name="Millares 3 2 3 2 2 7" xfId="2824" xr:uid="{7A41ED70-5079-41CF-BED7-C2B6091B67DD}"/>
    <cellStyle name="Millares 3 2 3 2 3" xfId="734" xr:uid="{840DF624-513F-408C-9CB1-3B6BB3E48934}"/>
    <cellStyle name="Millares 3 2 3 2 3 2" xfId="735" xr:uid="{CAE783FF-93C7-4B66-A6AC-CEC63DDE2E83}"/>
    <cellStyle name="Millares 3 2 3 2 3 2 2" xfId="736" xr:uid="{5379EE2B-B9C1-48F1-B52A-A1219466A6E7}"/>
    <cellStyle name="Millares 3 2 3 2 3 2 2 2" xfId="737" xr:uid="{F67E56B7-555C-4E4C-B2C8-7809652B0067}"/>
    <cellStyle name="Millares 3 2 3 2 3 2 2 2 2" xfId="2851" xr:uid="{00439A3D-6549-4421-A778-EC0A7EBF5F50}"/>
    <cellStyle name="Millares 3 2 3 2 3 2 2 3" xfId="738" xr:uid="{D02813DC-B817-4688-972A-0928146551C4}"/>
    <cellStyle name="Millares 3 2 3 2 3 2 2 3 2" xfId="2852" xr:uid="{911C250E-5074-4A46-A704-C0377593B38D}"/>
    <cellStyle name="Millares 3 2 3 2 3 2 2 4" xfId="2850" xr:uid="{50F4CF1C-791F-4069-9819-FF490496E920}"/>
    <cellStyle name="Millares 3 2 3 2 3 2 3" xfId="739" xr:uid="{5B42556D-2DAA-45FF-9566-7E2F283546AA}"/>
    <cellStyle name="Millares 3 2 3 2 3 2 3 2" xfId="2853" xr:uid="{9A0F2674-450A-4F42-90B6-3E9D41B0CF95}"/>
    <cellStyle name="Millares 3 2 3 2 3 2 4" xfId="740" xr:uid="{A7205464-E09D-49EF-9D85-E779AA3C7D0D}"/>
    <cellStyle name="Millares 3 2 3 2 3 2 4 2" xfId="2854" xr:uid="{F33D5451-DD21-4824-869B-53B143FD266C}"/>
    <cellStyle name="Millares 3 2 3 2 3 2 5" xfId="2849" xr:uid="{61C95224-A504-4734-8D2D-C27379ED93C9}"/>
    <cellStyle name="Millares 3 2 3 2 3 3" xfId="741" xr:uid="{9178EC4B-5972-41C6-9C5F-816262B8DB34}"/>
    <cellStyle name="Millares 3 2 3 2 3 3 2" xfId="742" xr:uid="{72993C65-166E-46BA-B363-B845CDAA652B}"/>
    <cellStyle name="Millares 3 2 3 2 3 3 2 2" xfId="2856" xr:uid="{13DC9DC5-6BA2-4CA4-A1E2-F91056779A07}"/>
    <cellStyle name="Millares 3 2 3 2 3 3 3" xfId="743" xr:uid="{C5E9424E-A5BB-447F-BCA0-BE9DEFD2525F}"/>
    <cellStyle name="Millares 3 2 3 2 3 3 3 2" xfId="2857" xr:uid="{C8376784-872F-492E-950E-0C7EB176D344}"/>
    <cellStyle name="Millares 3 2 3 2 3 3 4" xfId="2855" xr:uid="{CC52A799-E976-409E-8DED-9E592AAB7015}"/>
    <cellStyle name="Millares 3 2 3 2 3 4" xfId="744" xr:uid="{7EAE3966-2143-4C5D-BEE8-CEC3F7DFA60A}"/>
    <cellStyle name="Millares 3 2 3 2 3 4 2" xfId="2858" xr:uid="{1DC7C9BC-FE52-49AB-B450-2C06DE4EA92B}"/>
    <cellStyle name="Millares 3 2 3 2 3 5" xfId="745" xr:uid="{A439A428-C385-4E8C-A9C0-3F83438D272F}"/>
    <cellStyle name="Millares 3 2 3 2 3 5 2" xfId="2859" xr:uid="{FCDC9868-27AC-413A-8E3D-8C8FF6365803}"/>
    <cellStyle name="Millares 3 2 3 2 3 6" xfId="2848" xr:uid="{35AF7855-8CDB-4A2E-9851-79BC651E8211}"/>
    <cellStyle name="Millares 3 2 3 2 4" xfId="746" xr:uid="{F0269E15-3F2C-4EA8-A5CC-F80A49290B4A}"/>
    <cellStyle name="Millares 3 2 3 2 4 2" xfId="747" xr:uid="{4E601924-F6F1-43AB-AD55-95EAA656D6B1}"/>
    <cellStyle name="Millares 3 2 3 2 4 2 2" xfId="748" xr:uid="{8D2BDBDF-AAA4-49FC-8552-5E7EE0060E00}"/>
    <cellStyle name="Millares 3 2 3 2 4 2 2 2" xfId="2862" xr:uid="{F17BD020-F82C-4296-954D-9B10386B61E3}"/>
    <cellStyle name="Millares 3 2 3 2 4 2 3" xfId="749" xr:uid="{6C390C03-734D-42F7-9EE2-2C75ED3ABFA6}"/>
    <cellStyle name="Millares 3 2 3 2 4 2 3 2" xfId="2863" xr:uid="{DDA2AE08-F4E6-4090-BF61-1DB0EEE7EFEC}"/>
    <cellStyle name="Millares 3 2 3 2 4 2 4" xfId="2861" xr:uid="{C21A0F4D-56FB-4B47-A924-5EC2F182F4B1}"/>
    <cellStyle name="Millares 3 2 3 2 4 3" xfId="750" xr:uid="{506F6A63-C537-43EA-AABD-7890F6550AC4}"/>
    <cellStyle name="Millares 3 2 3 2 4 3 2" xfId="2864" xr:uid="{60ED35BC-E070-404D-B480-FF9B63C22C14}"/>
    <cellStyle name="Millares 3 2 3 2 4 4" xfId="751" xr:uid="{4ED3F77F-0405-4CEA-A7A2-EBD385E8A017}"/>
    <cellStyle name="Millares 3 2 3 2 4 4 2" xfId="2865" xr:uid="{6B29D660-5896-4080-ADE9-F39B2C6E47F7}"/>
    <cellStyle name="Millares 3 2 3 2 4 5" xfId="2860" xr:uid="{3DD1AA23-F9D1-4E9E-9127-33B1DC90F94C}"/>
    <cellStyle name="Millares 3 2 3 2 5" xfId="752" xr:uid="{33E69754-312E-4CB1-ABE9-00FBEF73F0A0}"/>
    <cellStyle name="Millares 3 2 3 2 5 2" xfId="753" xr:uid="{80108B71-8798-4875-AD25-570E71919A4F}"/>
    <cellStyle name="Millares 3 2 3 2 5 2 2" xfId="2867" xr:uid="{998B1FAD-6F81-47B9-9D9F-E19603C2709B}"/>
    <cellStyle name="Millares 3 2 3 2 5 3" xfId="754" xr:uid="{CE994272-6645-480E-B4AD-17E0A36094CC}"/>
    <cellStyle name="Millares 3 2 3 2 5 3 2" xfId="2868" xr:uid="{4448BF30-8C61-463C-9E66-FCE2A2057216}"/>
    <cellStyle name="Millares 3 2 3 2 5 4" xfId="2866" xr:uid="{6D0342A2-C592-428E-9C79-637E1BF1897E}"/>
    <cellStyle name="Millares 3 2 3 2 6" xfId="755" xr:uid="{A16D4ADC-0B97-49CB-82CE-4962AAC9E337}"/>
    <cellStyle name="Millares 3 2 3 2 6 2" xfId="2869" xr:uid="{7F5B1D21-F03A-4B4B-B44A-590E9F92F1ED}"/>
    <cellStyle name="Millares 3 2 3 2 7" xfId="756" xr:uid="{88BBE21D-0AA0-445B-A23F-19C6033CDB27}"/>
    <cellStyle name="Millares 3 2 3 2 7 2" xfId="2870" xr:uid="{464B3CF4-08B5-4D00-93EC-4C506F94FCA5}"/>
    <cellStyle name="Millares 3 2 3 2 8" xfId="2823" xr:uid="{6D09630E-320F-4529-B9CB-C627044C9F0F}"/>
    <cellStyle name="Millares 3 2 3 3" xfId="757" xr:uid="{4E66FE27-C0FE-45DA-9591-3A8F5A508489}"/>
    <cellStyle name="Millares 3 2 3 3 2" xfId="758" xr:uid="{73AC71F4-1414-4BFA-9F91-BCFF40FBC063}"/>
    <cellStyle name="Millares 3 2 3 3 2 2" xfId="759" xr:uid="{F8F16846-3DC6-4B21-BC15-50BB9775FDB3}"/>
    <cellStyle name="Millares 3 2 3 3 2 2 2" xfId="760" xr:uid="{F19357C3-C758-4286-8680-314D98194CF8}"/>
    <cellStyle name="Millares 3 2 3 3 2 2 2 2" xfId="761" xr:uid="{C9EDAB2D-548F-4E36-8E1B-93F0C51E8896}"/>
    <cellStyle name="Millares 3 2 3 3 2 2 2 2 2" xfId="2875" xr:uid="{598B609B-ABB0-4A86-92A9-BADC1791E1D0}"/>
    <cellStyle name="Millares 3 2 3 3 2 2 2 3" xfId="762" xr:uid="{6668B320-EE46-44E9-AF1D-8F463E4587EE}"/>
    <cellStyle name="Millares 3 2 3 3 2 2 2 3 2" xfId="2876" xr:uid="{CEBC2A2B-32D6-4634-B726-81527955BA2B}"/>
    <cellStyle name="Millares 3 2 3 3 2 2 2 4" xfId="2874" xr:uid="{A5175F0E-AE0F-42A2-A8FE-CB12D7C7947D}"/>
    <cellStyle name="Millares 3 2 3 3 2 2 3" xfId="763" xr:uid="{232F8BCC-35DC-402F-B922-FDFF86DEE5FE}"/>
    <cellStyle name="Millares 3 2 3 3 2 2 3 2" xfId="2877" xr:uid="{DD9C1402-B508-401F-9057-D4AD1E61D9D5}"/>
    <cellStyle name="Millares 3 2 3 3 2 2 4" xfId="764" xr:uid="{7FA20FED-78C5-4DC2-8175-88806394F21A}"/>
    <cellStyle name="Millares 3 2 3 3 2 2 4 2" xfId="2878" xr:uid="{25535051-6436-496D-8EBA-9B2686B5B1B5}"/>
    <cellStyle name="Millares 3 2 3 3 2 2 5" xfId="2873" xr:uid="{09AD893A-2569-4E2B-AE15-DCE67CB37487}"/>
    <cellStyle name="Millares 3 2 3 3 2 3" xfId="765" xr:uid="{06CDECF7-EC30-42A5-98B3-9B15238213FE}"/>
    <cellStyle name="Millares 3 2 3 3 2 3 2" xfId="766" xr:uid="{7A98D990-BEB9-46B0-A7E6-8C1AB60FAE9B}"/>
    <cellStyle name="Millares 3 2 3 3 2 3 2 2" xfId="2880" xr:uid="{8D0CB4F2-01BB-4A9B-B410-56F806CD2059}"/>
    <cellStyle name="Millares 3 2 3 3 2 3 3" xfId="767" xr:uid="{1F0A8400-5637-48F8-B7B6-F9DD0A8669D1}"/>
    <cellStyle name="Millares 3 2 3 3 2 3 3 2" xfId="2881" xr:uid="{0D7493EB-E6B1-4158-A75C-BFED602AD4B7}"/>
    <cellStyle name="Millares 3 2 3 3 2 3 4" xfId="2879" xr:uid="{8362829C-14E2-48C6-81B5-35E325C00818}"/>
    <cellStyle name="Millares 3 2 3 3 2 4" xfId="768" xr:uid="{CFDACD2E-6C49-4428-B23A-880FE434960D}"/>
    <cellStyle name="Millares 3 2 3 3 2 4 2" xfId="2882" xr:uid="{ECF43DB3-71D7-42C2-8CCB-9C053DE46494}"/>
    <cellStyle name="Millares 3 2 3 3 2 5" xfId="769" xr:uid="{3C2DB4D7-E4B1-4BFD-9A6E-D2B83D5C9737}"/>
    <cellStyle name="Millares 3 2 3 3 2 5 2" xfId="2883" xr:uid="{88BCA297-0CEB-411F-A978-851141CE0565}"/>
    <cellStyle name="Millares 3 2 3 3 2 6" xfId="2872" xr:uid="{1250440E-B499-41D6-A0EC-E15562D7730D}"/>
    <cellStyle name="Millares 3 2 3 3 3" xfId="770" xr:uid="{9FA699FD-6C05-4945-A112-A32E8A6DA118}"/>
    <cellStyle name="Millares 3 2 3 3 3 2" xfId="771" xr:uid="{EB268895-3353-42D9-9EA7-6266354CE612}"/>
    <cellStyle name="Millares 3 2 3 3 3 2 2" xfId="772" xr:uid="{2B5A5A96-4DC3-449F-BDC0-C2FB6BEFBD92}"/>
    <cellStyle name="Millares 3 2 3 3 3 2 2 2" xfId="2886" xr:uid="{6EB0B0FE-1836-47A5-858F-C06EB59E8B9E}"/>
    <cellStyle name="Millares 3 2 3 3 3 2 3" xfId="773" xr:uid="{147C1D10-9D3C-4D81-A93E-E662E4AA5E50}"/>
    <cellStyle name="Millares 3 2 3 3 3 2 3 2" xfId="2887" xr:uid="{8C05824F-2A9B-4A93-8ECB-B0586BB947E3}"/>
    <cellStyle name="Millares 3 2 3 3 3 2 4" xfId="2885" xr:uid="{71DD84DD-FF36-40EE-8DE9-8BB85F7C8D48}"/>
    <cellStyle name="Millares 3 2 3 3 3 3" xfId="774" xr:uid="{5A2D6C3D-B15A-40DF-AADF-895772ABE8E9}"/>
    <cellStyle name="Millares 3 2 3 3 3 3 2" xfId="2888" xr:uid="{692DEB03-7E32-4763-8275-7AF1EB30DF55}"/>
    <cellStyle name="Millares 3 2 3 3 3 4" xfId="775" xr:uid="{CB18E486-252F-4771-A701-169760774CAD}"/>
    <cellStyle name="Millares 3 2 3 3 3 4 2" xfId="2889" xr:uid="{6213A636-61D6-41D8-938A-659FCFE09A57}"/>
    <cellStyle name="Millares 3 2 3 3 3 5" xfId="2884" xr:uid="{3C1FA19D-055C-4DD2-BA2B-F3A920B8D369}"/>
    <cellStyle name="Millares 3 2 3 3 4" xfId="776" xr:uid="{F0DBC51B-5304-405C-948B-AFF97CF47012}"/>
    <cellStyle name="Millares 3 2 3 3 4 2" xfId="777" xr:uid="{CEC89D66-6F55-4861-A9E4-55AD3157B5DA}"/>
    <cellStyle name="Millares 3 2 3 3 4 2 2" xfId="2891" xr:uid="{5F23B96B-AAA2-4C1A-8E58-C41B24697F27}"/>
    <cellStyle name="Millares 3 2 3 3 4 3" xfId="778" xr:uid="{80D2C8B7-3C68-4756-9BE8-EC0BA1604C35}"/>
    <cellStyle name="Millares 3 2 3 3 4 3 2" xfId="2892" xr:uid="{094E1CFB-1CAA-43AD-A11E-731CD127929F}"/>
    <cellStyle name="Millares 3 2 3 3 4 4" xfId="2890" xr:uid="{E29766C0-3315-4711-9C59-7E6D779C2374}"/>
    <cellStyle name="Millares 3 2 3 3 5" xfId="779" xr:uid="{7121DF93-34E1-4F77-A933-97B02C53A3FD}"/>
    <cellStyle name="Millares 3 2 3 3 5 2" xfId="2893" xr:uid="{D3ADA92C-19FC-4ABC-8E8D-871E3CDDFC57}"/>
    <cellStyle name="Millares 3 2 3 3 6" xfId="780" xr:uid="{D000E8FE-0DE2-4349-BFA1-12CF51D78B13}"/>
    <cellStyle name="Millares 3 2 3 3 6 2" xfId="2894" xr:uid="{3690CC64-EF0D-47BD-B502-9D45BCA52171}"/>
    <cellStyle name="Millares 3 2 3 3 7" xfId="2871" xr:uid="{6CBDD9A4-4CF1-4128-81AC-A5C6A363CA6F}"/>
    <cellStyle name="Millares 3 2 3 4" xfId="781" xr:uid="{F445D6EF-55A8-41C5-8D0A-0D851E98BBDB}"/>
    <cellStyle name="Millares 3 2 3 4 2" xfId="782" xr:uid="{CC8C4011-AB1F-492B-B3D6-ACDAD510C578}"/>
    <cellStyle name="Millares 3 2 3 4 2 2" xfId="783" xr:uid="{E5CB99F3-862C-4541-96D5-6FB8471A2932}"/>
    <cellStyle name="Millares 3 2 3 4 2 2 2" xfId="784" xr:uid="{A978F4DC-8D2E-44A5-B95A-097916A1B5E3}"/>
    <cellStyle name="Millares 3 2 3 4 2 2 2 2" xfId="2898" xr:uid="{CB1F3E70-9379-439D-9C1B-B8109DF2BCE3}"/>
    <cellStyle name="Millares 3 2 3 4 2 2 3" xfId="785" xr:uid="{FE368A83-D4AF-49B1-BC81-9CDEE13BDFF6}"/>
    <cellStyle name="Millares 3 2 3 4 2 2 3 2" xfId="2899" xr:uid="{9A3067B1-8AEB-458A-A7D3-46509B428A28}"/>
    <cellStyle name="Millares 3 2 3 4 2 2 4" xfId="2897" xr:uid="{221D6160-0559-4BA2-99D6-53F0B1352A23}"/>
    <cellStyle name="Millares 3 2 3 4 2 3" xfId="786" xr:uid="{E47CF94B-7A4D-4CDD-82B7-97B515D75C55}"/>
    <cellStyle name="Millares 3 2 3 4 2 3 2" xfId="2900" xr:uid="{20C5A2A5-A3A1-437E-A583-BBEE6DDA9D43}"/>
    <cellStyle name="Millares 3 2 3 4 2 4" xfId="787" xr:uid="{967C4B2F-27F8-43B1-A952-CE4DEFC4C4DB}"/>
    <cellStyle name="Millares 3 2 3 4 2 4 2" xfId="2901" xr:uid="{1A9FED38-A75F-48F1-B154-9C6EEA12DDF4}"/>
    <cellStyle name="Millares 3 2 3 4 2 5" xfId="2896" xr:uid="{199167F1-55DB-4930-AAF1-A8EFC8D9F1E9}"/>
    <cellStyle name="Millares 3 2 3 4 3" xfId="788" xr:uid="{A1468998-3F43-4331-8B59-B2F04DC6DFB9}"/>
    <cellStyle name="Millares 3 2 3 4 3 2" xfId="789" xr:uid="{95663683-970A-4A9F-AE61-10A1CA7C6372}"/>
    <cellStyle name="Millares 3 2 3 4 3 2 2" xfId="2903" xr:uid="{0C42AF63-B266-4EC0-80C5-491D485A53A4}"/>
    <cellStyle name="Millares 3 2 3 4 3 3" xfId="790" xr:uid="{16980792-8063-485B-9E77-9F357BD78F40}"/>
    <cellStyle name="Millares 3 2 3 4 3 3 2" xfId="2904" xr:uid="{3D46866E-F0D1-4C7B-BD6A-BABBF847FA6E}"/>
    <cellStyle name="Millares 3 2 3 4 3 4" xfId="2902" xr:uid="{3999C670-4D1A-4475-B3BC-956028E70436}"/>
    <cellStyle name="Millares 3 2 3 4 4" xfId="791" xr:uid="{00B04FA9-EE5C-46A1-B4CF-421D8D79DEF0}"/>
    <cellStyle name="Millares 3 2 3 4 4 2" xfId="2905" xr:uid="{E6117DDA-843C-41F2-8D28-AA670555DEBF}"/>
    <cellStyle name="Millares 3 2 3 4 5" xfId="792" xr:uid="{ED02D2DB-F2DD-4989-B95C-CB1BE088B39E}"/>
    <cellStyle name="Millares 3 2 3 4 5 2" xfId="2906" xr:uid="{B5D9BA09-309E-4FDB-83BA-B9BA0411BA02}"/>
    <cellStyle name="Millares 3 2 3 4 6" xfId="2895" xr:uid="{5E32599E-82D0-405D-BAF2-0DBADD50E17D}"/>
    <cellStyle name="Millares 3 2 3 5" xfId="793" xr:uid="{59E231F7-5567-4D2C-A207-E73E7F8755D9}"/>
    <cellStyle name="Millares 3 2 3 5 2" xfId="794" xr:uid="{40B5E17D-0EC1-4E94-B0F9-505D6AD38CE5}"/>
    <cellStyle name="Millares 3 2 3 5 2 2" xfId="795" xr:uid="{B677518F-106E-4863-A47D-F4B0683A5090}"/>
    <cellStyle name="Millares 3 2 3 5 2 2 2" xfId="2909" xr:uid="{6180F28A-8BC1-474A-9D9C-0930C50D1EE8}"/>
    <cellStyle name="Millares 3 2 3 5 2 3" xfId="796" xr:uid="{F6B7EAD6-1044-40C6-B656-EF3C57DDA3A3}"/>
    <cellStyle name="Millares 3 2 3 5 2 3 2" xfId="2910" xr:uid="{315BBC3C-B184-439C-86E1-5242B23FF74A}"/>
    <cellStyle name="Millares 3 2 3 5 2 4" xfId="2908" xr:uid="{26DBA0A1-D810-46C0-BBD6-C1A60D6D0042}"/>
    <cellStyle name="Millares 3 2 3 5 3" xfId="797" xr:uid="{BB2AA817-B014-4DEB-BC34-EE3280654D2E}"/>
    <cellStyle name="Millares 3 2 3 5 3 2" xfId="2911" xr:uid="{F9BC8EBA-FE10-4093-8DCE-9BCC00980092}"/>
    <cellStyle name="Millares 3 2 3 5 4" xfId="798" xr:uid="{9729501D-BB8D-45B3-A33F-403451868FA1}"/>
    <cellStyle name="Millares 3 2 3 5 4 2" xfId="2912" xr:uid="{45A6B03F-679B-4A6A-8B31-333B14C661B7}"/>
    <cellStyle name="Millares 3 2 3 5 5" xfId="2907" xr:uid="{35C16D49-CFFC-457A-8DF9-5ABC665E4E54}"/>
    <cellStyle name="Millares 3 2 3 6" xfId="799" xr:uid="{4252AEB6-CEED-4AF1-9691-DF3125A8770F}"/>
    <cellStyle name="Millares 3 2 3 6 2" xfId="800" xr:uid="{A9FC4299-CCFB-4FE0-92D1-CFE068FB8A34}"/>
    <cellStyle name="Millares 3 2 3 6 2 2" xfId="2914" xr:uid="{6C8FBEB8-1FB3-4C22-8287-B5A218784C43}"/>
    <cellStyle name="Millares 3 2 3 6 3" xfId="801" xr:uid="{EF1B50E0-4009-4EE7-AEEC-211AE42CBA06}"/>
    <cellStyle name="Millares 3 2 3 6 3 2" xfId="2915" xr:uid="{969DD7D7-DECE-4524-868B-26B5CD2F3DDD}"/>
    <cellStyle name="Millares 3 2 3 6 4" xfId="2913" xr:uid="{48D3186D-8F81-430D-97A8-ED1F72B36D62}"/>
    <cellStyle name="Millares 3 2 3 7" xfId="802" xr:uid="{EA09149B-B196-477C-9B19-94DB145D0704}"/>
    <cellStyle name="Millares 3 2 3 7 2" xfId="2916" xr:uid="{75609834-6392-434D-9508-4CD6B7B07C6A}"/>
    <cellStyle name="Millares 3 2 3 8" xfId="803" xr:uid="{FFEBA2AD-36E9-4CD5-96CE-D679585DCE08}"/>
    <cellStyle name="Millares 3 2 3 8 2" xfId="2917" xr:uid="{6EDD8816-15FC-45B9-91AA-CDF93A36F4BC}"/>
    <cellStyle name="Millares 3 2 3 9" xfId="2822" xr:uid="{1FEDA9EA-AB4A-4F74-8367-DBC5FA290E6F}"/>
    <cellStyle name="Millares 3 2 4" xfId="804" xr:uid="{672D2C2B-9065-4C82-B099-870AAACA8E79}"/>
    <cellStyle name="Millares 3 2 4 2" xfId="805" xr:uid="{9A1DC21C-ED33-4867-B2FB-24E31C2A89D2}"/>
    <cellStyle name="Millares 3 2 4 2 2" xfId="806" xr:uid="{50358E4E-33C0-4DB4-BBA6-B27503948F25}"/>
    <cellStyle name="Millares 3 2 4 2 2 2" xfId="807" xr:uid="{5F224A17-5280-42FC-BD35-0B9D0CDDF2F9}"/>
    <cellStyle name="Millares 3 2 4 2 2 2 2" xfId="808" xr:uid="{4AC4C891-5F48-4410-B79D-82D890D985C4}"/>
    <cellStyle name="Millares 3 2 4 2 2 2 2 2" xfId="809" xr:uid="{E63C62D9-02AD-4A7C-9414-857EAFC2FCFA}"/>
    <cellStyle name="Millares 3 2 4 2 2 2 2 2 2" xfId="810" xr:uid="{C1BD462B-4EF0-4522-B60A-B32DF694441F}"/>
    <cellStyle name="Millares 3 2 4 2 2 2 2 2 2 2" xfId="2924" xr:uid="{1E1A6FC4-E46A-4645-B80C-DC98990741B4}"/>
    <cellStyle name="Millares 3 2 4 2 2 2 2 2 3" xfId="811" xr:uid="{51A48BE5-CACC-4D7F-B7BA-98A46488A4BA}"/>
    <cellStyle name="Millares 3 2 4 2 2 2 2 2 3 2" xfId="2925" xr:uid="{347B9A70-1AB7-4CE5-BB47-10EB6244525F}"/>
    <cellStyle name="Millares 3 2 4 2 2 2 2 2 4" xfId="2923" xr:uid="{26BBB5A3-2258-440E-AEE6-2A300AB2B711}"/>
    <cellStyle name="Millares 3 2 4 2 2 2 2 3" xfId="812" xr:uid="{E8C5224C-2B82-4013-8CF2-34A9421C5EEC}"/>
    <cellStyle name="Millares 3 2 4 2 2 2 2 3 2" xfId="2926" xr:uid="{767F595C-AC6B-4E56-B930-1F913037FD8A}"/>
    <cellStyle name="Millares 3 2 4 2 2 2 2 4" xfId="813" xr:uid="{9A72FCB5-D799-4919-999C-4436CE0C2AFB}"/>
    <cellStyle name="Millares 3 2 4 2 2 2 2 4 2" xfId="2927" xr:uid="{39923BD1-9B95-4338-9810-1B8C9084D3DC}"/>
    <cellStyle name="Millares 3 2 4 2 2 2 2 5" xfId="2922" xr:uid="{25A2483D-8091-4D87-8E0B-236692C16823}"/>
    <cellStyle name="Millares 3 2 4 2 2 2 3" xfId="814" xr:uid="{FD61289C-BDAE-4A19-BA24-8CD36DCA3F30}"/>
    <cellStyle name="Millares 3 2 4 2 2 2 3 2" xfId="815" xr:uid="{0AC56891-393F-4294-B72E-413A28BBDFFF}"/>
    <cellStyle name="Millares 3 2 4 2 2 2 3 2 2" xfId="2929" xr:uid="{0EF06850-18C2-4A73-9E00-619098EAA277}"/>
    <cellStyle name="Millares 3 2 4 2 2 2 3 3" xfId="816" xr:uid="{0846976C-805F-42F0-A8E9-30C1EA2C6D76}"/>
    <cellStyle name="Millares 3 2 4 2 2 2 3 3 2" xfId="2930" xr:uid="{01EACC3E-5178-4565-AE23-85412D2F75C6}"/>
    <cellStyle name="Millares 3 2 4 2 2 2 3 4" xfId="2928" xr:uid="{C50DAE55-42D6-4FB5-8A4C-47404C5A821A}"/>
    <cellStyle name="Millares 3 2 4 2 2 2 4" xfId="817" xr:uid="{85507CEA-429D-474C-8461-B70A9824D691}"/>
    <cellStyle name="Millares 3 2 4 2 2 2 4 2" xfId="2931" xr:uid="{0122D0DA-F5D2-4A10-82EC-EAB40D484058}"/>
    <cellStyle name="Millares 3 2 4 2 2 2 5" xfId="818" xr:uid="{CF010283-FE33-4145-ABBA-3967D28F5304}"/>
    <cellStyle name="Millares 3 2 4 2 2 2 5 2" xfId="2932" xr:uid="{54C3FD47-E105-451D-91CF-A0AC92EAC27A}"/>
    <cellStyle name="Millares 3 2 4 2 2 2 6" xfId="2921" xr:uid="{DD5A33F4-E59C-4A07-878D-6CE8398CB533}"/>
    <cellStyle name="Millares 3 2 4 2 2 3" xfId="819" xr:uid="{462B1D0E-DB39-4822-8C5F-295ACDC7A617}"/>
    <cellStyle name="Millares 3 2 4 2 2 3 2" xfId="820" xr:uid="{7372739B-BD6D-4B0B-A3DA-4FE64FA00657}"/>
    <cellStyle name="Millares 3 2 4 2 2 3 2 2" xfId="821" xr:uid="{02FBD108-4919-4F7A-90F0-61044C9680EC}"/>
    <cellStyle name="Millares 3 2 4 2 2 3 2 2 2" xfId="2935" xr:uid="{8DFED8D0-634D-4D96-AC35-F10737863B8E}"/>
    <cellStyle name="Millares 3 2 4 2 2 3 2 3" xfId="822" xr:uid="{252A6E0A-2EEC-4450-A880-81B6D2348AE0}"/>
    <cellStyle name="Millares 3 2 4 2 2 3 2 3 2" xfId="2936" xr:uid="{BBC5B192-D836-4E64-927A-288E69AE3B91}"/>
    <cellStyle name="Millares 3 2 4 2 2 3 2 4" xfId="2934" xr:uid="{E6FD40E6-E62C-4998-AF9A-2EF2990440D4}"/>
    <cellStyle name="Millares 3 2 4 2 2 3 3" xfId="823" xr:uid="{5BACDE83-6276-4073-9142-C88A07C540C3}"/>
    <cellStyle name="Millares 3 2 4 2 2 3 3 2" xfId="2937" xr:uid="{D7736D41-23E8-4C5F-A798-119C62BE6F58}"/>
    <cellStyle name="Millares 3 2 4 2 2 3 4" xfId="824" xr:uid="{A8C7B3DA-3571-4DC1-A023-0B11A70DFA7F}"/>
    <cellStyle name="Millares 3 2 4 2 2 3 4 2" xfId="2938" xr:uid="{78842588-30AA-46E1-B346-1BB8CEC8BAEF}"/>
    <cellStyle name="Millares 3 2 4 2 2 3 5" xfId="2933" xr:uid="{9B218C64-2A10-429A-B9DB-4671FDBDC8D7}"/>
    <cellStyle name="Millares 3 2 4 2 2 4" xfId="825" xr:uid="{8600DA12-2A6A-40C8-9A39-8271C3B36433}"/>
    <cellStyle name="Millares 3 2 4 2 2 4 2" xfId="826" xr:uid="{B498C88C-F035-4C5A-9079-00B58072F6EC}"/>
    <cellStyle name="Millares 3 2 4 2 2 4 2 2" xfId="2940" xr:uid="{EC1FFD01-4B64-43F9-B7B4-155F664C1304}"/>
    <cellStyle name="Millares 3 2 4 2 2 4 3" xfId="827" xr:uid="{1FD7D900-9744-4A4D-83FE-2F26157DDA05}"/>
    <cellStyle name="Millares 3 2 4 2 2 4 3 2" xfId="2941" xr:uid="{FEA97AED-AFBF-4681-8904-502024CA36D0}"/>
    <cellStyle name="Millares 3 2 4 2 2 4 4" xfId="2939" xr:uid="{E625AFB8-54CD-4451-B853-A1AD01A0D266}"/>
    <cellStyle name="Millares 3 2 4 2 2 5" xfId="828" xr:uid="{CF328D64-8329-4ABB-BBFE-430D78AB162F}"/>
    <cellStyle name="Millares 3 2 4 2 2 5 2" xfId="2942" xr:uid="{C48AD475-8513-460C-B4CF-2DF4D9285105}"/>
    <cellStyle name="Millares 3 2 4 2 2 6" xfId="829" xr:uid="{6CEB62D0-AAC9-4126-8F95-48B2CACE7707}"/>
    <cellStyle name="Millares 3 2 4 2 2 6 2" xfId="2943" xr:uid="{9FEC4028-D269-459C-9C0E-7DF8E526CED3}"/>
    <cellStyle name="Millares 3 2 4 2 2 7" xfId="2920" xr:uid="{AA54E4E3-E283-4038-80F4-B5317E57F7C1}"/>
    <cellStyle name="Millares 3 2 4 2 3" xfId="830" xr:uid="{5E67EF50-293D-49E8-AE7A-B196C0E54708}"/>
    <cellStyle name="Millares 3 2 4 2 3 2" xfId="831" xr:uid="{50D6BA0E-CF6C-4505-95BC-27481CA4083D}"/>
    <cellStyle name="Millares 3 2 4 2 3 2 2" xfId="832" xr:uid="{E6C4E23A-0CCB-41AC-83C9-0A2FB7145759}"/>
    <cellStyle name="Millares 3 2 4 2 3 2 2 2" xfId="833" xr:uid="{A1E2216A-097C-4A92-AE9F-5B873D9381B2}"/>
    <cellStyle name="Millares 3 2 4 2 3 2 2 2 2" xfId="2947" xr:uid="{E0B08AA7-4E4D-4BF7-B791-9DB8D397FD34}"/>
    <cellStyle name="Millares 3 2 4 2 3 2 2 3" xfId="834" xr:uid="{2298EB1A-F09C-4C06-82F5-361422FFC5CC}"/>
    <cellStyle name="Millares 3 2 4 2 3 2 2 3 2" xfId="2948" xr:uid="{A8675947-0E13-43BE-8CF4-EEAFFFB0D5C7}"/>
    <cellStyle name="Millares 3 2 4 2 3 2 2 4" xfId="2946" xr:uid="{01F444B1-AD59-4C0C-9C04-F2755363F6B4}"/>
    <cellStyle name="Millares 3 2 4 2 3 2 3" xfId="835" xr:uid="{B52746A3-2728-4069-9D65-8A356A1F693E}"/>
    <cellStyle name="Millares 3 2 4 2 3 2 3 2" xfId="2949" xr:uid="{96E9FAF3-D993-46C6-AAD8-7A33B5A162AE}"/>
    <cellStyle name="Millares 3 2 4 2 3 2 4" xfId="836" xr:uid="{86F7B60D-1DCD-4AB9-A644-5B9B86416905}"/>
    <cellStyle name="Millares 3 2 4 2 3 2 4 2" xfId="2950" xr:uid="{6B869AEF-D614-43F6-B14E-9B620CB1497F}"/>
    <cellStyle name="Millares 3 2 4 2 3 2 5" xfId="2945" xr:uid="{BD170C9C-7604-418C-B8DD-844A8A9780FE}"/>
    <cellStyle name="Millares 3 2 4 2 3 3" xfId="837" xr:uid="{D615A648-0602-426F-9D41-725B8120A698}"/>
    <cellStyle name="Millares 3 2 4 2 3 3 2" xfId="838" xr:uid="{6A89E976-ABBC-4258-A215-8F59CB5219CF}"/>
    <cellStyle name="Millares 3 2 4 2 3 3 2 2" xfId="2952" xr:uid="{D6C7DC42-5C9C-4271-B048-49D1859880C4}"/>
    <cellStyle name="Millares 3 2 4 2 3 3 3" xfId="839" xr:uid="{7A9F6C82-21C0-4732-B17C-645E94230818}"/>
    <cellStyle name="Millares 3 2 4 2 3 3 3 2" xfId="2953" xr:uid="{88EBA0D4-1ED5-4ABA-B49C-5E62280FBA23}"/>
    <cellStyle name="Millares 3 2 4 2 3 3 4" xfId="2951" xr:uid="{84745512-3339-47A5-B071-762D27A23226}"/>
    <cellStyle name="Millares 3 2 4 2 3 4" xfId="840" xr:uid="{64A943C3-7DAC-48D0-B953-910C21AE17DF}"/>
    <cellStyle name="Millares 3 2 4 2 3 4 2" xfId="2954" xr:uid="{E5E02832-F5EC-4941-8E5D-E2C3CAA0C1FD}"/>
    <cellStyle name="Millares 3 2 4 2 3 5" xfId="841" xr:uid="{AAF6A948-AB73-484C-B4F1-75DACB116686}"/>
    <cellStyle name="Millares 3 2 4 2 3 5 2" xfId="2955" xr:uid="{1D0F4C99-994A-4F04-A1B2-0D2BFA5590B1}"/>
    <cellStyle name="Millares 3 2 4 2 3 6" xfId="2944" xr:uid="{3A7F0D7D-DFB0-41BB-85C7-337D12D4533A}"/>
    <cellStyle name="Millares 3 2 4 2 4" xfId="842" xr:uid="{39EB1EFF-1FA5-4C39-9915-343FE436A807}"/>
    <cellStyle name="Millares 3 2 4 2 4 2" xfId="843" xr:uid="{EBD5DA22-14DE-49F2-9A17-25E64A6883A3}"/>
    <cellStyle name="Millares 3 2 4 2 4 2 2" xfId="844" xr:uid="{9F2ADE1D-38EB-43F7-91F4-D56BF40DD733}"/>
    <cellStyle name="Millares 3 2 4 2 4 2 2 2" xfId="2958" xr:uid="{2D07BD3A-BB58-4A68-9A97-2E0BCA11BCDF}"/>
    <cellStyle name="Millares 3 2 4 2 4 2 3" xfId="845" xr:uid="{0B8AA7A5-B509-4502-88F0-09FFDBEDBFDE}"/>
    <cellStyle name="Millares 3 2 4 2 4 2 3 2" xfId="2959" xr:uid="{B38E1DE2-AAE1-4860-B36A-D78DF1E2B212}"/>
    <cellStyle name="Millares 3 2 4 2 4 2 4" xfId="2957" xr:uid="{C77DF068-073B-4EEF-A752-B77BB944D6CE}"/>
    <cellStyle name="Millares 3 2 4 2 4 3" xfId="846" xr:uid="{A95933E3-996D-4D01-A698-4829C3B646A3}"/>
    <cellStyle name="Millares 3 2 4 2 4 3 2" xfId="2960" xr:uid="{F6BAA25D-31FA-488D-A2EB-6EC8756EE185}"/>
    <cellStyle name="Millares 3 2 4 2 4 4" xfId="847" xr:uid="{154ADD20-36F3-49E9-8BC9-483CBF0D54E6}"/>
    <cellStyle name="Millares 3 2 4 2 4 4 2" xfId="2961" xr:uid="{DCEAEA4C-6884-4931-B361-F4FAAABF93AF}"/>
    <cellStyle name="Millares 3 2 4 2 4 5" xfId="2956" xr:uid="{0C8FCE1B-715F-4920-94A3-EEEEBB5DC5F9}"/>
    <cellStyle name="Millares 3 2 4 2 5" xfId="848" xr:uid="{C2F12D01-201A-408F-AB3B-BD45E07B048C}"/>
    <cellStyle name="Millares 3 2 4 2 5 2" xfId="849" xr:uid="{97D057BB-E42D-493E-8E79-3AF182B65701}"/>
    <cellStyle name="Millares 3 2 4 2 5 2 2" xfId="2963" xr:uid="{22A309DB-D5AA-495A-BACE-DF6426552C7C}"/>
    <cellStyle name="Millares 3 2 4 2 5 3" xfId="850" xr:uid="{B88A674E-827C-47B6-8894-D1981D1B971B}"/>
    <cellStyle name="Millares 3 2 4 2 5 3 2" xfId="2964" xr:uid="{20BE0CB6-E62E-47C0-BD9A-74159C5992FB}"/>
    <cellStyle name="Millares 3 2 4 2 5 4" xfId="2962" xr:uid="{54103098-43EA-49AD-B13C-9F57FDEEB331}"/>
    <cellStyle name="Millares 3 2 4 2 6" xfId="851" xr:uid="{4929D223-48DA-4D11-967B-DFAA40A0E20D}"/>
    <cellStyle name="Millares 3 2 4 2 6 2" xfId="2965" xr:uid="{1C25935F-E978-4200-AA76-F1822D4CA115}"/>
    <cellStyle name="Millares 3 2 4 2 7" xfId="852" xr:uid="{D1AAC1B8-1712-4C86-94DA-F4FA3CB2C562}"/>
    <cellStyle name="Millares 3 2 4 2 7 2" xfId="2966" xr:uid="{D7D27471-B038-47BC-9F9B-A24C447227EB}"/>
    <cellStyle name="Millares 3 2 4 2 8" xfId="2919" xr:uid="{9C40857E-7291-497A-AE15-7FFFDADA605D}"/>
    <cellStyle name="Millares 3 2 4 3" xfId="853" xr:uid="{84CDE3EF-CA88-4C8F-9989-ACC0E9D1BB12}"/>
    <cellStyle name="Millares 3 2 4 3 2" xfId="854" xr:uid="{34019FE8-759C-4853-B743-BCD35121CEED}"/>
    <cellStyle name="Millares 3 2 4 3 2 2" xfId="855" xr:uid="{29039977-FFF8-42AD-BE18-7E50814CE9F5}"/>
    <cellStyle name="Millares 3 2 4 3 2 2 2" xfId="856" xr:uid="{048B9176-0AEF-452B-987D-E760B6508540}"/>
    <cellStyle name="Millares 3 2 4 3 2 2 2 2" xfId="857" xr:uid="{D3549B6A-6190-49EB-8F43-46F4759045F0}"/>
    <cellStyle name="Millares 3 2 4 3 2 2 2 2 2" xfId="2971" xr:uid="{B9DD0F13-77A2-48E5-ACF7-7F088C6A0AB6}"/>
    <cellStyle name="Millares 3 2 4 3 2 2 2 3" xfId="858" xr:uid="{2B99DB0A-13EC-4566-A1ED-8CEB6A9E4CDC}"/>
    <cellStyle name="Millares 3 2 4 3 2 2 2 3 2" xfId="2972" xr:uid="{4AB0EEC1-6902-4DE0-9DE2-D22F547D1959}"/>
    <cellStyle name="Millares 3 2 4 3 2 2 2 4" xfId="2970" xr:uid="{80C691D8-EF2D-431B-A7D7-9494DB2DFC00}"/>
    <cellStyle name="Millares 3 2 4 3 2 2 3" xfId="859" xr:uid="{B6407043-829F-4D02-BA52-15E39E1AE55C}"/>
    <cellStyle name="Millares 3 2 4 3 2 2 3 2" xfId="2973" xr:uid="{66A04B61-3AFC-4D75-8468-2BA1F3017706}"/>
    <cellStyle name="Millares 3 2 4 3 2 2 4" xfId="860" xr:uid="{D5BCCD03-5710-45BF-BBCB-623F62389D08}"/>
    <cellStyle name="Millares 3 2 4 3 2 2 4 2" xfId="2974" xr:uid="{9713C6AF-8332-48A7-A9DA-E78222B36D75}"/>
    <cellStyle name="Millares 3 2 4 3 2 2 5" xfId="2969" xr:uid="{C20A1863-E554-4EB9-80EA-4BEE8FE49213}"/>
    <cellStyle name="Millares 3 2 4 3 2 3" xfId="861" xr:uid="{3684CE8D-7432-49EC-BCAA-72412F3265B4}"/>
    <cellStyle name="Millares 3 2 4 3 2 3 2" xfId="862" xr:uid="{DA18CA8B-8D5A-40DB-8E0D-72034D321885}"/>
    <cellStyle name="Millares 3 2 4 3 2 3 2 2" xfId="2976" xr:uid="{5DEE49B7-8A10-4EDC-9FDA-299D50877827}"/>
    <cellStyle name="Millares 3 2 4 3 2 3 3" xfId="863" xr:uid="{1BEFA1A3-91D5-4CEB-AF84-D7A81C5441E2}"/>
    <cellStyle name="Millares 3 2 4 3 2 3 3 2" xfId="2977" xr:uid="{EB8F92B4-E8FC-433E-ACBF-E749C9829C1A}"/>
    <cellStyle name="Millares 3 2 4 3 2 3 4" xfId="2975" xr:uid="{8494227E-8CB3-4337-AE5A-8BDA8196B572}"/>
    <cellStyle name="Millares 3 2 4 3 2 4" xfId="864" xr:uid="{2AD51FA0-5BDB-4411-BF51-CE901760961D}"/>
    <cellStyle name="Millares 3 2 4 3 2 4 2" xfId="2978" xr:uid="{C4AA0934-1D5A-44FA-AAE0-51DFD70679BD}"/>
    <cellStyle name="Millares 3 2 4 3 2 5" xfId="865" xr:uid="{663F1A44-1906-424F-9FDB-99F58771F14A}"/>
    <cellStyle name="Millares 3 2 4 3 2 5 2" xfId="2979" xr:uid="{84AC63CE-B65B-49F0-9C04-7C104C6719BA}"/>
    <cellStyle name="Millares 3 2 4 3 2 6" xfId="2968" xr:uid="{36A85DB2-4CD5-47F5-9AD5-19B8E0E75C32}"/>
    <cellStyle name="Millares 3 2 4 3 3" xfId="866" xr:uid="{B4F81B55-747B-4E5A-BEF6-8B17B32D388B}"/>
    <cellStyle name="Millares 3 2 4 3 3 2" xfId="867" xr:uid="{7F2560EE-5657-4DAC-8C44-7E857CDFF449}"/>
    <cellStyle name="Millares 3 2 4 3 3 2 2" xfId="868" xr:uid="{5EC0FE86-6943-41E7-9E84-4E74F91B0EF1}"/>
    <cellStyle name="Millares 3 2 4 3 3 2 2 2" xfId="2982" xr:uid="{735E8F72-931B-4D0B-9D93-1507404A6D76}"/>
    <cellStyle name="Millares 3 2 4 3 3 2 3" xfId="869" xr:uid="{3BF4F1C8-6A71-4FC8-9EB0-765B979AECD3}"/>
    <cellStyle name="Millares 3 2 4 3 3 2 3 2" xfId="2983" xr:uid="{A512077A-A632-4454-97E4-8F7B36F673F2}"/>
    <cellStyle name="Millares 3 2 4 3 3 2 4" xfId="2981" xr:uid="{F982C182-5696-4DFD-AF5A-28693995F948}"/>
    <cellStyle name="Millares 3 2 4 3 3 3" xfId="870" xr:uid="{DB711CC1-4A21-4708-9DF4-2A92CE23095D}"/>
    <cellStyle name="Millares 3 2 4 3 3 3 2" xfId="2984" xr:uid="{144C933A-19D8-406C-A4D3-0849C2A1DA21}"/>
    <cellStyle name="Millares 3 2 4 3 3 4" xfId="871" xr:uid="{A4B0B491-F699-4530-9837-DED4A65A3670}"/>
    <cellStyle name="Millares 3 2 4 3 3 4 2" xfId="2985" xr:uid="{1082C96F-7A12-4EAF-B5B2-B2231AD39DE9}"/>
    <cellStyle name="Millares 3 2 4 3 3 5" xfId="2980" xr:uid="{FBB77FCA-F0CF-4650-89D4-BDA9FF0E035F}"/>
    <cellStyle name="Millares 3 2 4 3 4" xfId="872" xr:uid="{77333BAD-7427-4B08-9FD0-380B8A3E3AF2}"/>
    <cellStyle name="Millares 3 2 4 3 4 2" xfId="873" xr:uid="{4D49FBAD-216D-4B37-AEC9-776EBDAACD49}"/>
    <cellStyle name="Millares 3 2 4 3 4 2 2" xfId="2987" xr:uid="{04269FB9-9DE3-44E1-B2BC-09E28262F341}"/>
    <cellStyle name="Millares 3 2 4 3 4 3" xfId="874" xr:uid="{DE3B5452-AF57-486A-8E83-13D976479FF5}"/>
    <cellStyle name="Millares 3 2 4 3 4 3 2" xfId="2988" xr:uid="{FE85F373-5112-4DE1-95ED-28946DA3B741}"/>
    <cellStyle name="Millares 3 2 4 3 4 4" xfId="2986" xr:uid="{87E05D83-F53E-4C89-9781-9461CE72D2A7}"/>
    <cellStyle name="Millares 3 2 4 3 5" xfId="875" xr:uid="{42C94154-DEF4-4E92-B24E-A185242FD25A}"/>
    <cellStyle name="Millares 3 2 4 3 5 2" xfId="2989" xr:uid="{ABBF0A06-A3A6-4C62-97D0-14682455E594}"/>
    <cellStyle name="Millares 3 2 4 3 6" xfId="876" xr:uid="{09641B9B-E29C-43AC-8D2E-867094A66B4C}"/>
    <cellStyle name="Millares 3 2 4 3 6 2" xfId="2990" xr:uid="{06B67720-2351-4D53-B279-96E82EB30638}"/>
    <cellStyle name="Millares 3 2 4 3 7" xfId="2967" xr:uid="{865C75B6-597C-4FF5-9846-A23452E1B137}"/>
    <cellStyle name="Millares 3 2 4 4" xfId="877" xr:uid="{55809492-12E2-44FA-B79E-73D421236A26}"/>
    <cellStyle name="Millares 3 2 4 4 2" xfId="878" xr:uid="{4D57EAFA-FEE6-4D3B-834B-633CF3D39AD5}"/>
    <cellStyle name="Millares 3 2 4 4 2 2" xfId="879" xr:uid="{4FB92F9D-71C2-4987-9A35-90777D23E17D}"/>
    <cellStyle name="Millares 3 2 4 4 2 2 2" xfId="880" xr:uid="{9002B6ED-FDD8-45C4-B698-FC926623B305}"/>
    <cellStyle name="Millares 3 2 4 4 2 2 2 2" xfId="2994" xr:uid="{CE7C7E5C-8FBB-4924-B7DB-2AA420B64C3F}"/>
    <cellStyle name="Millares 3 2 4 4 2 2 3" xfId="881" xr:uid="{3434A6E4-44E3-4535-AF12-E06524754152}"/>
    <cellStyle name="Millares 3 2 4 4 2 2 3 2" xfId="2995" xr:uid="{85A0E714-43B9-4AE2-85A0-F7F73B1113A9}"/>
    <cellStyle name="Millares 3 2 4 4 2 2 4" xfId="2993" xr:uid="{A55D1D92-6CDD-4EFB-ADD5-B20B1AB51D01}"/>
    <cellStyle name="Millares 3 2 4 4 2 3" xfId="882" xr:uid="{F1D67792-D94E-471D-9711-673CD48EB0B1}"/>
    <cellStyle name="Millares 3 2 4 4 2 3 2" xfId="2996" xr:uid="{315C2E00-EA88-4005-9F52-5251E949F82A}"/>
    <cellStyle name="Millares 3 2 4 4 2 4" xfId="883" xr:uid="{01E9F83B-3333-49D5-9D80-C8D67B43E944}"/>
    <cellStyle name="Millares 3 2 4 4 2 4 2" xfId="2997" xr:uid="{60F54F52-E608-471D-925C-918D9B505E02}"/>
    <cellStyle name="Millares 3 2 4 4 2 5" xfId="2992" xr:uid="{30482571-3028-4B37-A503-B1E8223BAD18}"/>
    <cellStyle name="Millares 3 2 4 4 3" xfId="884" xr:uid="{0F6F7E38-F10B-46B9-8637-7E2353888FCE}"/>
    <cellStyle name="Millares 3 2 4 4 3 2" xfId="885" xr:uid="{B295DB98-0665-46E0-9EB0-37513579D1E0}"/>
    <cellStyle name="Millares 3 2 4 4 3 2 2" xfId="2999" xr:uid="{2491DE0F-13F3-484A-BC0F-18CBA7F08385}"/>
    <cellStyle name="Millares 3 2 4 4 3 3" xfId="886" xr:uid="{82075064-FDFF-436E-9726-C9FE8AE1D628}"/>
    <cellStyle name="Millares 3 2 4 4 3 3 2" xfId="3000" xr:uid="{2A8C3187-DC7F-46A4-A313-8F192D653458}"/>
    <cellStyle name="Millares 3 2 4 4 3 4" xfId="2998" xr:uid="{37AF24F5-D4D4-4188-8838-86D33D132BFC}"/>
    <cellStyle name="Millares 3 2 4 4 4" xfId="887" xr:uid="{72774D57-5FD7-40B5-9B28-0B9EC9733587}"/>
    <cellStyle name="Millares 3 2 4 4 4 2" xfId="3001" xr:uid="{1A765B91-5C9D-4B0A-8E8B-42368A943CFC}"/>
    <cellStyle name="Millares 3 2 4 4 5" xfId="888" xr:uid="{2245F127-B958-4D72-9C7C-6AB0270AB7C7}"/>
    <cellStyle name="Millares 3 2 4 4 5 2" xfId="3002" xr:uid="{2A1B9ACD-404A-4B44-AC73-F31930177F7B}"/>
    <cellStyle name="Millares 3 2 4 4 6" xfId="2991" xr:uid="{21CDE31F-EB3B-421F-A880-65463C35A32E}"/>
    <cellStyle name="Millares 3 2 4 5" xfId="889" xr:uid="{22176224-E7C1-4591-9495-3C68D8BED416}"/>
    <cellStyle name="Millares 3 2 4 5 2" xfId="890" xr:uid="{110BA03A-9169-4A7D-A472-870585049C36}"/>
    <cellStyle name="Millares 3 2 4 5 2 2" xfId="891" xr:uid="{8A5677D9-FAAD-492D-8683-CCA24A75FF97}"/>
    <cellStyle name="Millares 3 2 4 5 2 2 2" xfId="3005" xr:uid="{EBED32AE-E7B3-43DA-BEC3-ABFF63B89EC6}"/>
    <cellStyle name="Millares 3 2 4 5 2 3" xfId="892" xr:uid="{34CD1C66-2586-466F-BA05-C04DF2B81EFA}"/>
    <cellStyle name="Millares 3 2 4 5 2 3 2" xfId="3006" xr:uid="{204ADC61-AD06-4BFD-8801-7814BB17D2C9}"/>
    <cellStyle name="Millares 3 2 4 5 2 4" xfId="3004" xr:uid="{CAAA4740-DF80-434C-9EE6-11E3002DFA10}"/>
    <cellStyle name="Millares 3 2 4 5 3" xfId="893" xr:uid="{580D31E6-9418-44EC-937C-241B82C9F7BC}"/>
    <cellStyle name="Millares 3 2 4 5 3 2" xfId="3007" xr:uid="{8A968809-542E-4C0D-8CAD-437377D721D9}"/>
    <cellStyle name="Millares 3 2 4 5 4" xfId="894" xr:uid="{5266CA02-0A71-4E91-8895-9C528A70037A}"/>
    <cellStyle name="Millares 3 2 4 5 4 2" xfId="3008" xr:uid="{FA981ED4-7F4B-48C9-873B-30F4B6D2BBB9}"/>
    <cellStyle name="Millares 3 2 4 5 5" xfId="3003" xr:uid="{16C26A32-70E1-4992-9816-3E9D347F76D5}"/>
    <cellStyle name="Millares 3 2 4 6" xfId="895" xr:uid="{51787802-77B4-43A7-B837-165375480D85}"/>
    <cellStyle name="Millares 3 2 4 6 2" xfId="896" xr:uid="{5810ACD1-C8A2-4E24-8747-AF9BBB4F7B5D}"/>
    <cellStyle name="Millares 3 2 4 6 2 2" xfId="3010" xr:uid="{8625FC4E-D61B-4B67-A07B-78032FBC6315}"/>
    <cellStyle name="Millares 3 2 4 6 3" xfId="897" xr:uid="{F81BCC86-FE2B-4347-99A7-FF4A512A6AAB}"/>
    <cellStyle name="Millares 3 2 4 6 3 2" xfId="3011" xr:uid="{A5030FFB-AD06-4DE1-A22C-DC7E60CCCC44}"/>
    <cellStyle name="Millares 3 2 4 6 4" xfId="3009" xr:uid="{37CB705E-8E3E-419A-8B91-E731E4A26465}"/>
    <cellStyle name="Millares 3 2 4 7" xfId="898" xr:uid="{903FD243-33A6-4142-A5DD-33CA104292F2}"/>
    <cellStyle name="Millares 3 2 4 7 2" xfId="3012" xr:uid="{D25FB18F-CD4E-4679-8695-69D8002CF137}"/>
    <cellStyle name="Millares 3 2 4 8" xfId="899" xr:uid="{E7D61A23-3C5C-4EDF-B5E4-32FA6B64BA0E}"/>
    <cellStyle name="Millares 3 2 4 8 2" xfId="3013" xr:uid="{3C5FCCE9-E5B1-4A28-B9F3-3539F1DDC8E1}"/>
    <cellStyle name="Millares 3 2 4 9" xfId="2918" xr:uid="{3A8AB82D-CF23-45B7-946E-89641D106907}"/>
    <cellStyle name="Millares 3 2 5" xfId="900" xr:uid="{1EE329AE-F563-459B-ADA0-80C620ED6960}"/>
    <cellStyle name="Millares 3 2 5 2" xfId="901" xr:uid="{05C46DD9-4C6E-43B6-B0DA-B98780059E7F}"/>
    <cellStyle name="Millares 3 2 5 2 2" xfId="902" xr:uid="{75AEBE5F-E413-42A4-9EDE-AE078F92F323}"/>
    <cellStyle name="Millares 3 2 5 2 2 2" xfId="903" xr:uid="{DECD4938-AA44-4D1A-B3BA-87BE3351EBED}"/>
    <cellStyle name="Millares 3 2 5 2 2 2 2" xfId="904" xr:uid="{441D84C4-7F40-40CB-B84D-133FD7D94991}"/>
    <cellStyle name="Millares 3 2 5 2 2 2 2 2" xfId="905" xr:uid="{5F00E5A9-518C-44D9-B85A-4951E363239F}"/>
    <cellStyle name="Millares 3 2 5 2 2 2 2 2 2" xfId="906" xr:uid="{E076F57A-2F9C-4AE9-B843-6FDCA9471E2A}"/>
    <cellStyle name="Millares 3 2 5 2 2 2 2 2 2 2" xfId="3020" xr:uid="{5BEF9ADA-200B-4911-A378-5F4E81F817F7}"/>
    <cellStyle name="Millares 3 2 5 2 2 2 2 2 3" xfId="907" xr:uid="{6CEA3833-AD12-475E-BD17-2AB5C29ADAA5}"/>
    <cellStyle name="Millares 3 2 5 2 2 2 2 2 3 2" xfId="3021" xr:uid="{75791D96-7C9C-41F7-9A3B-8FE9BE6D7055}"/>
    <cellStyle name="Millares 3 2 5 2 2 2 2 2 4" xfId="3019" xr:uid="{3F1FF6AA-DA3A-4317-B3D4-23328C56ABC5}"/>
    <cellStyle name="Millares 3 2 5 2 2 2 2 3" xfId="908" xr:uid="{F5C387D7-DDBF-44A0-A12B-E8C73E8AD679}"/>
    <cellStyle name="Millares 3 2 5 2 2 2 2 3 2" xfId="3022" xr:uid="{2E932D0B-D8DD-4758-8375-BA59B0361F3C}"/>
    <cellStyle name="Millares 3 2 5 2 2 2 2 4" xfId="909" xr:uid="{9303BD53-93EB-4608-9933-EFBFA053D879}"/>
    <cellStyle name="Millares 3 2 5 2 2 2 2 4 2" xfId="3023" xr:uid="{02A53086-1CA3-4BE5-BFB2-1F956FC92712}"/>
    <cellStyle name="Millares 3 2 5 2 2 2 2 5" xfId="3018" xr:uid="{B4F4A096-EA94-4667-94BE-479426E6F7F1}"/>
    <cellStyle name="Millares 3 2 5 2 2 2 3" xfId="910" xr:uid="{40BE67A9-8618-417B-9BF7-4F0D11690AF6}"/>
    <cellStyle name="Millares 3 2 5 2 2 2 3 2" xfId="911" xr:uid="{3AE0E30D-A981-4606-9377-1FB0E9A36A6F}"/>
    <cellStyle name="Millares 3 2 5 2 2 2 3 2 2" xfId="3025" xr:uid="{CFF74225-1798-4E19-9A26-32372F7F771B}"/>
    <cellStyle name="Millares 3 2 5 2 2 2 3 3" xfId="912" xr:uid="{776FABFA-F521-401A-BA97-410DC1F9F566}"/>
    <cellStyle name="Millares 3 2 5 2 2 2 3 3 2" xfId="3026" xr:uid="{F2131186-4D58-4168-9E7D-36C65D4717DD}"/>
    <cellStyle name="Millares 3 2 5 2 2 2 3 4" xfId="3024" xr:uid="{0BB1677D-0E87-4702-8FDD-0FADAA20E941}"/>
    <cellStyle name="Millares 3 2 5 2 2 2 4" xfId="913" xr:uid="{5D948F37-9C6F-4750-A73D-4DA24FC6B948}"/>
    <cellStyle name="Millares 3 2 5 2 2 2 4 2" xfId="3027" xr:uid="{CC67D079-8298-4C00-8E99-D2EA3D8AA6E1}"/>
    <cellStyle name="Millares 3 2 5 2 2 2 5" xfId="914" xr:uid="{08EEB64F-6117-4A69-911E-CA6D5CC8FA66}"/>
    <cellStyle name="Millares 3 2 5 2 2 2 5 2" xfId="3028" xr:uid="{C2A0A148-2B1C-4DB0-8D52-19D279FED054}"/>
    <cellStyle name="Millares 3 2 5 2 2 2 6" xfId="3017" xr:uid="{9C98CFF9-2F07-4A2E-B8AF-91E5B51718EA}"/>
    <cellStyle name="Millares 3 2 5 2 2 3" xfId="915" xr:uid="{705271A3-9F90-47ED-BD38-3BEB017387F8}"/>
    <cellStyle name="Millares 3 2 5 2 2 3 2" xfId="916" xr:uid="{B73C0C63-1CD6-40F0-9E33-D6693EEE8C59}"/>
    <cellStyle name="Millares 3 2 5 2 2 3 2 2" xfId="917" xr:uid="{10D8246B-45F2-4BD4-9DA4-2D02176F41EB}"/>
    <cellStyle name="Millares 3 2 5 2 2 3 2 2 2" xfId="3031" xr:uid="{EB92633D-C9A4-4FC2-9D83-602EFDC839AC}"/>
    <cellStyle name="Millares 3 2 5 2 2 3 2 3" xfId="918" xr:uid="{6F635141-27CA-4F8A-96CB-9D968678733A}"/>
    <cellStyle name="Millares 3 2 5 2 2 3 2 3 2" xfId="3032" xr:uid="{15C18A54-6B8D-470A-B3DA-6C08FDFFA77F}"/>
    <cellStyle name="Millares 3 2 5 2 2 3 2 4" xfId="3030" xr:uid="{638B40B5-D2D9-491D-8B35-526F0B966D96}"/>
    <cellStyle name="Millares 3 2 5 2 2 3 3" xfId="919" xr:uid="{3A44B0AE-8CB9-4FA6-9707-C5B307DBA4A1}"/>
    <cellStyle name="Millares 3 2 5 2 2 3 3 2" xfId="3033" xr:uid="{858E2237-9234-4075-9A11-CDED804402FF}"/>
    <cellStyle name="Millares 3 2 5 2 2 3 4" xfId="920" xr:uid="{8958D51C-DB32-4F47-B6D7-78C78723329B}"/>
    <cellStyle name="Millares 3 2 5 2 2 3 4 2" xfId="3034" xr:uid="{62D00A62-7473-4828-AAF0-945C4A8674CA}"/>
    <cellStyle name="Millares 3 2 5 2 2 3 5" xfId="3029" xr:uid="{FECA945A-0128-4D40-9E12-5E4E168C4DFF}"/>
    <cellStyle name="Millares 3 2 5 2 2 4" xfId="921" xr:uid="{FD5AAFC8-55F0-411F-946F-0E170F303339}"/>
    <cellStyle name="Millares 3 2 5 2 2 4 2" xfId="922" xr:uid="{2A1AE47C-BB1C-4465-BACA-1ABDF25AC9DE}"/>
    <cellStyle name="Millares 3 2 5 2 2 4 2 2" xfId="3036" xr:uid="{A34ABB53-FDC9-4D29-A5D3-562901A6BE9F}"/>
    <cellStyle name="Millares 3 2 5 2 2 4 3" xfId="923" xr:uid="{DC2A1E81-25D1-4DCA-B93C-7D279F2D199D}"/>
    <cellStyle name="Millares 3 2 5 2 2 4 3 2" xfId="3037" xr:uid="{3ECA97F6-1622-4094-9BEB-03543E27362B}"/>
    <cellStyle name="Millares 3 2 5 2 2 4 4" xfId="3035" xr:uid="{88991A42-3806-45E1-8E7C-E071646D487F}"/>
    <cellStyle name="Millares 3 2 5 2 2 5" xfId="924" xr:uid="{35636EC0-BC5E-4539-9EA0-0B4A1B64F166}"/>
    <cellStyle name="Millares 3 2 5 2 2 5 2" xfId="3038" xr:uid="{ABDE9097-E941-49D5-96A0-2E241E6184CB}"/>
    <cellStyle name="Millares 3 2 5 2 2 6" xfId="925" xr:uid="{AA749492-08BB-41AF-ACA4-74E05689AD36}"/>
    <cellStyle name="Millares 3 2 5 2 2 6 2" xfId="3039" xr:uid="{9452102C-497F-410F-BBB3-C704E8F37BD7}"/>
    <cellStyle name="Millares 3 2 5 2 2 7" xfId="3016" xr:uid="{A13E861A-9DEE-498D-B0B8-68079681E8BC}"/>
    <cellStyle name="Millares 3 2 5 2 3" xfId="926" xr:uid="{82B60148-5874-4D94-9F00-98307FE26F2D}"/>
    <cellStyle name="Millares 3 2 5 2 3 2" xfId="927" xr:uid="{61D0FD7D-89D8-4516-95D9-6A266B86531F}"/>
    <cellStyle name="Millares 3 2 5 2 3 2 2" xfId="928" xr:uid="{F4ABCCC1-EA37-453B-AB5C-1C0F5425913D}"/>
    <cellStyle name="Millares 3 2 5 2 3 2 2 2" xfId="929" xr:uid="{DA5AC9EF-7E37-45DC-BCBB-9EB71EC73CB3}"/>
    <cellStyle name="Millares 3 2 5 2 3 2 2 2 2" xfId="3043" xr:uid="{23F0C4A8-F1A0-4B7E-AB1A-6F31BD312B8D}"/>
    <cellStyle name="Millares 3 2 5 2 3 2 2 3" xfId="930" xr:uid="{DEB06EF7-68F3-4596-8A18-AE6FBE057451}"/>
    <cellStyle name="Millares 3 2 5 2 3 2 2 3 2" xfId="3044" xr:uid="{476B7012-07BD-4652-8024-914386B2DB36}"/>
    <cellStyle name="Millares 3 2 5 2 3 2 2 4" xfId="3042" xr:uid="{B9D02B7B-9E5F-429C-AA75-B7092E2F6CA2}"/>
    <cellStyle name="Millares 3 2 5 2 3 2 3" xfId="931" xr:uid="{0F4D2EEB-C238-44E3-9F49-F2E18457D1CC}"/>
    <cellStyle name="Millares 3 2 5 2 3 2 3 2" xfId="3045" xr:uid="{F206017A-F533-453A-8D5C-EC28DBE3C9A9}"/>
    <cellStyle name="Millares 3 2 5 2 3 2 4" xfId="932" xr:uid="{F9DF074F-596D-4E65-A304-B920228B672F}"/>
    <cellStyle name="Millares 3 2 5 2 3 2 4 2" xfId="3046" xr:uid="{2360DADD-8F51-4C8E-8ECB-229DDF79E4DC}"/>
    <cellStyle name="Millares 3 2 5 2 3 2 5" xfId="3041" xr:uid="{738AFE3D-53FD-4C35-9814-39110A3FE863}"/>
    <cellStyle name="Millares 3 2 5 2 3 3" xfId="933" xr:uid="{F44721DB-ECBB-46A2-BE9B-88F7F7083568}"/>
    <cellStyle name="Millares 3 2 5 2 3 3 2" xfId="934" xr:uid="{72AD2EE5-07EF-42D8-A741-97C1CF43950F}"/>
    <cellStyle name="Millares 3 2 5 2 3 3 2 2" xfId="3048" xr:uid="{03647BB5-18EE-46BD-8A78-5B7DD85591C7}"/>
    <cellStyle name="Millares 3 2 5 2 3 3 3" xfId="935" xr:uid="{1406C903-BCEC-4A31-B07C-3DB856B2118D}"/>
    <cellStyle name="Millares 3 2 5 2 3 3 3 2" xfId="3049" xr:uid="{1C4476E9-C3E1-4241-BD7F-FD8E8F266DE4}"/>
    <cellStyle name="Millares 3 2 5 2 3 3 4" xfId="3047" xr:uid="{37B00D92-A60C-4966-9A07-05F03134A771}"/>
    <cellStyle name="Millares 3 2 5 2 3 4" xfId="936" xr:uid="{B2EDD2DF-6E78-4D4A-A601-314FC5B71EE1}"/>
    <cellStyle name="Millares 3 2 5 2 3 4 2" xfId="3050" xr:uid="{AF55C2EE-2EDF-4237-B21E-857092C60EF9}"/>
    <cellStyle name="Millares 3 2 5 2 3 5" xfId="937" xr:uid="{A4B39C35-2351-41FA-818A-B18722AC8AC3}"/>
    <cellStyle name="Millares 3 2 5 2 3 5 2" xfId="3051" xr:uid="{FDE4CD38-6E03-4398-BA7F-521F4BC9B99E}"/>
    <cellStyle name="Millares 3 2 5 2 3 6" xfId="3040" xr:uid="{01296723-1E62-4CE9-9F79-8D15DF3775C2}"/>
    <cellStyle name="Millares 3 2 5 2 4" xfId="938" xr:uid="{AC437512-2EB9-4683-92FC-17970CD4760B}"/>
    <cellStyle name="Millares 3 2 5 2 4 2" xfId="939" xr:uid="{78C81D62-495E-45C8-9530-09373D3B06CF}"/>
    <cellStyle name="Millares 3 2 5 2 4 2 2" xfId="940" xr:uid="{30BE432A-062E-4CF1-B4EE-F3ABE9633249}"/>
    <cellStyle name="Millares 3 2 5 2 4 2 2 2" xfId="3054" xr:uid="{28A583CF-CA94-4989-8AD5-EAA29CC376BD}"/>
    <cellStyle name="Millares 3 2 5 2 4 2 3" xfId="941" xr:uid="{529398CE-AB12-4E51-990B-B3614E82C912}"/>
    <cellStyle name="Millares 3 2 5 2 4 2 3 2" xfId="3055" xr:uid="{F4451256-F9F5-4115-AFF8-B95DCDCD46A8}"/>
    <cellStyle name="Millares 3 2 5 2 4 2 4" xfId="3053" xr:uid="{78CFEC64-F145-4ECB-AA67-1052DAFB20C5}"/>
    <cellStyle name="Millares 3 2 5 2 4 3" xfId="942" xr:uid="{E650BA37-C089-4BA6-A251-3E024E9773F4}"/>
    <cellStyle name="Millares 3 2 5 2 4 3 2" xfId="3056" xr:uid="{569CE379-9653-4E1A-B8A7-B9D5ACF400A1}"/>
    <cellStyle name="Millares 3 2 5 2 4 4" xfId="943" xr:uid="{4A0805D1-7B5C-4DE8-956D-1F44C6C2B4BC}"/>
    <cellStyle name="Millares 3 2 5 2 4 4 2" xfId="3057" xr:uid="{E9669BF8-710C-418F-9507-8196D06B29CB}"/>
    <cellStyle name="Millares 3 2 5 2 4 5" xfId="3052" xr:uid="{8FCC7EAE-71EC-4E2B-AEA3-E3B828C6C490}"/>
    <cellStyle name="Millares 3 2 5 2 5" xfId="944" xr:uid="{DE7A79F5-601A-45F9-9D91-CBEDA1F61DFB}"/>
    <cellStyle name="Millares 3 2 5 2 5 2" xfId="945" xr:uid="{5136B15D-FA8A-4A25-B26D-2F498FBA3E11}"/>
    <cellStyle name="Millares 3 2 5 2 5 2 2" xfId="3059" xr:uid="{B6861F05-D850-4C3A-A4DA-182E8167B421}"/>
    <cellStyle name="Millares 3 2 5 2 5 3" xfId="946" xr:uid="{90CAE310-1AC5-44D5-92F1-51EA0D7AE229}"/>
    <cellStyle name="Millares 3 2 5 2 5 3 2" xfId="3060" xr:uid="{241E14FC-0A42-4A3E-A309-A7883342F8A0}"/>
    <cellStyle name="Millares 3 2 5 2 5 4" xfId="3058" xr:uid="{186BFC42-509A-4C43-AE57-C6A1087512D4}"/>
    <cellStyle name="Millares 3 2 5 2 6" xfId="947" xr:uid="{D955A70C-162A-42F9-BD9B-B86EB1C6BC7E}"/>
    <cellStyle name="Millares 3 2 5 2 6 2" xfId="3061" xr:uid="{644AF64A-FD79-43FB-B58C-DF53CD84CC0A}"/>
    <cellStyle name="Millares 3 2 5 2 7" xfId="948" xr:uid="{45C4C253-3CB4-47C4-BC79-F1E4B3B2ED58}"/>
    <cellStyle name="Millares 3 2 5 2 7 2" xfId="3062" xr:uid="{7A475F06-6781-49BF-910A-738C3147121F}"/>
    <cellStyle name="Millares 3 2 5 2 8" xfId="3015" xr:uid="{14C3D063-7168-42AF-B3F8-D331ABB0F474}"/>
    <cellStyle name="Millares 3 2 5 3" xfId="949" xr:uid="{E69D53EB-F0A3-49F9-9F82-5311D33D723B}"/>
    <cellStyle name="Millares 3 2 5 3 2" xfId="950" xr:uid="{359F3544-DFBB-4E2A-BE3F-F02CD5CF6D26}"/>
    <cellStyle name="Millares 3 2 5 3 2 2" xfId="951" xr:uid="{49179299-2049-48DC-8ADF-5F198ADBF67B}"/>
    <cellStyle name="Millares 3 2 5 3 2 2 2" xfId="952" xr:uid="{18C4FEED-D149-475F-B513-09CE15C56E19}"/>
    <cellStyle name="Millares 3 2 5 3 2 2 2 2" xfId="953" xr:uid="{939E3F72-E51A-4023-B060-C2A69FE5DFD5}"/>
    <cellStyle name="Millares 3 2 5 3 2 2 2 2 2" xfId="3067" xr:uid="{9FE704C7-B46F-41FA-8E21-023477CDE0FC}"/>
    <cellStyle name="Millares 3 2 5 3 2 2 2 3" xfId="954" xr:uid="{F17BFF5B-95E6-4265-A875-5363942E569C}"/>
    <cellStyle name="Millares 3 2 5 3 2 2 2 3 2" xfId="3068" xr:uid="{8AE14362-F198-40B5-A586-9A85F36E0CD4}"/>
    <cellStyle name="Millares 3 2 5 3 2 2 2 4" xfId="3066" xr:uid="{92A4E616-B4B8-494C-8D4F-825E3E06EEFA}"/>
    <cellStyle name="Millares 3 2 5 3 2 2 3" xfId="955" xr:uid="{DFDCAA93-B184-4A8C-923D-CA5C35904153}"/>
    <cellStyle name="Millares 3 2 5 3 2 2 3 2" xfId="3069" xr:uid="{19EE4DEB-1B64-44F9-8F11-4E90183B63B9}"/>
    <cellStyle name="Millares 3 2 5 3 2 2 4" xfId="956" xr:uid="{08FD4027-F4D2-463C-8FBC-D65619AB9D4D}"/>
    <cellStyle name="Millares 3 2 5 3 2 2 4 2" xfId="3070" xr:uid="{E8FCED40-8E26-4322-B458-F0613391A025}"/>
    <cellStyle name="Millares 3 2 5 3 2 2 5" xfId="3065" xr:uid="{E972946D-779B-4813-98C9-0F6337AFEB44}"/>
    <cellStyle name="Millares 3 2 5 3 2 3" xfId="957" xr:uid="{08EC2C9D-D06A-4A12-8E0A-3E23D642E9B6}"/>
    <cellStyle name="Millares 3 2 5 3 2 3 2" xfId="958" xr:uid="{BB9FAF07-9C8B-4725-A7A1-64CBFC0894B2}"/>
    <cellStyle name="Millares 3 2 5 3 2 3 2 2" xfId="3072" xr:uid="{27D0958C-6C5D-41B8-8C36-F32F2FB9E99A}"/>
    <cellStyle name="Millares 3 2 5 3 2 3 3" xfId="959" xr:uid="{75A2DE4E-A27B-4C28-A071-789E81637AA8}"/>
    <cellStyle name="Millares 3 2 5 3 2 3 3 2" xfId="3073" xr:uid="{0D6F3DA7-8511-411F-AB67-DBD3DCEA58C5}"/>
    <cellStyle name="Millares 3 2 5 3 2 3 4" xfId="3071" xr:uid="{421D7217-7C28-4A13-B923-5F27093AD1F8}"/>
    <cellStyle name="Millares 3 2 5 3 2 4" xfId="960" xr:uid="{89A803F4-73E4-402F-A4B7-7DEEF668787A}"/>
    <cellStyle name="Millares 3 2 5 3 2 4 2" xfId="3074" xr:uid="{E68976C9-5EE5-41DF-9340-47B318C04BBD}"/>
    <cellStyle name="Millares 3 2 5 3 2 5" xfId="961" xr:uid="{890499A6-72BF-4244-A2AF-238DC4674315}"/>
    <cellStyle name="Millares 3 2 5 3 2 5 2" xfId="3075" xr:uid="{95A9B358-A18C-46B2-8F40-85B0A9CB1D54}"/>
    <cellStyle name="Millares 3 2 5 3 2 6" xfId="3064" xr:uid="{A7342FE8-342E-45A6-B79E-67391CCC06CE}"/>
    <cellStyle name="Millares 3 2 5 3 3" xfId="962" xr:uid="{AB10BA35-49DC-40B1-B2D1-732C4B648208}"/>
    <cellStyle name="Millares 3 2 5 3 3 2" xfId="963" xr:uid="{AAE54B61-7986-4B1C-8D89-99AFB9856D50}"/>
    <cellStyle name="Millares 3 2 5 3 3 2 2" xfId="964" xr:uid="{B021DC3A-048F-4482-826B-4044B14EE004}"/>
    <cellStyle name="Millares 3 2 5 3 3 2 2 2" xfId="3078" xr:uid="{168CCAF5-8572-4BBE-8A3C-E319827E7A62}"/>
    <cellStyle name="Millares 3 2 5 3 3 2 3" xfId="965" xr:uid="{5B36A2F2-A196-4A22-84B9-A5AD5E265E9B}"/>
    <cellStyle name="Millares 3 2 5 3 3 2 3 2" xfId="3079" xr:uid="{9B4A8AFD-ACD5-4966-879B-361F15B007B3}"/>
    <cellStyle name="Millares 3 2 5 3 3 2 4" xfId="3077" xr:uid="{8978ADD6-E381-4762-8A9C-3E8201480526}"/>
    <cellStyle name="Millares 3 2 5 3 3 3" xfId="966" xr:uid="{20AE6FA6-8153-4EEC-A49A-F3AFFBE1FE7A}"/>
    <cellStyle name="Millares 3 2 5 3 3 3 2" xfId="3080" xr:uid="{6BF6825E-1152-407F-A1F3-ADABD63313AA}"/>
    <cellStyle name="Millares 3 2 5 3 3 4" xfId="967" xr:uid="{E8971911-B4F0-4CF3-9D07-E948FB105785}"/>
    <cellStyle name="Millares 3 2 5 3 3 4 2" xfId="3081" xr:uid="{284D3882-164C-4E9E-B167-58F282C0A456}"/>
    <cellStyle name="Millares 3 2 5 3 3 5" xfId="3076" xr:uid="{6E227A37-6970-4EC1-B77D-DF6866B4ED41}"/>
    <cellStyle name="Millares 3 2 5 3 4" xfId="968" xr:uid="{3983FD9D-CCBA-4024-9205-648285A93EEA}"/>
    <cellStyle name="Millares 3 2 5 3 4 2" xfId="969" xr:uid="{67F7D062-BEBA-439A-A6D1-665A99973527}"/>
    <cellStyle name="Millares 3 2 5 3 4 2 2" xfId="3083" xr:uid="{C375BFA6-09BF-45AF-ACCB-E64FA634D623}"/>
    <cellStyle name="Millares 3 2 5 3 4 3" xfId="970" xr:uid="{F2216C6C-7A46-4CDF-9DEE-E698E43CD7B8}"/>
    <cellStyle name="Millares 3 2 5 3 4 3 2" xfId="3084" xr:uid="{DC04E2A4-D82B-4150-89C7-DAD9B8F93C7F}"/>
    <cellStyle name="Millares 3 2 5 3 4 4" xfId="3082" xr:uid="{E1469115-671A-4E71-A5F8-D629A292A0F8}"/>
    <cellStyle name="Millares 3 2 5 3 5" xfId="971" xr:uid="{A4E8D9BB-5469-47A3-8660-FDFD427F76B9}"/>
    <cellStyle name="Millares 3 2 5 3 5 2" xfId="3085" xr:uid="{CB1CFD7B-89CB-4C60-9462-3EE6FB32F542}"/>
    <cellStyle name="Millares 3 2 5 3 6" xfId="972" xr:uid="{CA9EF9D8-CC35-4221-92EA-28591EDA976C}"/>
    <cellStyle name="Millares 3 2 5 3 6 2" xfId="3086" xr:uid="{057766CB-1966-4FA6-9E91-5B7F79723E6D}"/>
    <cellStyle name="Millares 3 2 5 3 7" xfId="3063" xr:uid="{214624F7-5E47-482B-A5C0-8C857D1401BB}"/>
    <cellStyle name="Millares 3 2 5 4" xfId="973" xr:uid="{3D09B745-00E0-41BA-8E0D-DF285869EF5D}"/>
    <cellStyle name="Millares 3 2 5 4 2" xfId="974" xr:uid="{C35498B8-F8B2-4724-ABD2-114836599E2B}"/>
    <cellStyle name="Millares 3 2 5 4 2 2" xfId="975" xr:uid="{4A7C2739-98E5-48B8-9834-E31753C3CAAF}"/>
    <cellStyle name="Millares 3 2 5 4 2 2 2" xfId="976" xr:uid="{D5F19FE7-2061-4D18-9051-F445815CAB47}"/>
    <cellStyle name="Millares 3 2 5 4 2 2 2 2" xfId="3090" xr:uid="{655A4652-D1DD-4D99-A168-533C976D07BA}"/>
    <cellStyle name="Millares 3 2 5 4 2 2 3" xfId="977" xr:uid="{2C48062B-E1CD-423B-B1A1-A0A1C7B9B763}"/>
    <cellStyle name="Millares 3 2 5 4 2 2 3 2" xfId="3091" xr:uid="{4049F735-8571-4B45-8319-DD7EF9C676B3}"/>
    <cellStyle name="Millares 3 2 5 4 2 2 4" xfId="3089" xr:uid="{265FF242-6E46-4ADD-9AE4-17BBAAA80086}"/>
    <cellStyle name="Millares 3 2 5 4 2 3" xfId="978" xr:uid="{5FB325B2-EB28-49B2-B1C6-DDBA6596182F}"/>
    <cellStyle name="Millares 3 2 5 4 2 3 2" xfId="3092" xr:uid="{FD7150CB-CAC4-41BF-96E5-97A27C0E2DC2}"/>
    <cellStyle name="Millares 3 2 5 4 2 4" xfId="979" xr:uid="{22487891-F6DD-407A-9D2E-B9C8D47AA00B}"/>
    <cellStyle name="Millares 3 2 5 4 2 4 2" xfId="3093" xr:uid="{33338BA5-5FCE-44F9-9BF0-10703A9DECEC}"/>
    <cellStyle name="Millares 3 2 5 4 2 5" xfId="3088" xr:uid="{FA1C9899-A5E9-4549-A50E-FB38C05E2CFC}"/>
    <cellStyle name="Millares 3 2 5 4 3" xfId="980" xr:uid="{D358BAA4-29A5-4B55-B454-52E5E74228E3}"/>
    <cellStyle name="Millares 3 2 5 4 3 2" xfId="981" xr:uid="{3AC4B022-6399-45DE-A62F-E43C33148223}"/>
    <cellStyle name="Millares 3 2 5 4 3 2 2" xfId="3095" xr:uid="{C2527000-4B89-4AF4-B47E-65AB04F9EBAE}"/>
    <cellStyle name="Millares 3 2 5 4 3 3" xfId="982" xr:uid="{EC26D20C-526C-4C73-AC2C-546978667932}"/>
    <cellStyle name="Millares 3 2 5 4 3 3 2" xfId="3096" xr:uid="{3831A4DF-DB5D-4DA5-A082-0F369BAEBF91}"/>
    <cellStyle name="Millares 3 2 5 4 3 4" xfId="3094" xr:uid="{48D432CF-62AA-4BE0-91A7-3D0C033CEA0C}"/>
    <cellStyle name="Millares 3 2 5 4 4" xfId="983" xr:uid="{A571C310-5B80-474E-AAA2-3264610F5CDB}"/>
    <cellStyle name="Millares 3 2 5 4 4 2" xfId="3097" xr:uid="{04A0FE46-AD5E-4E76-82F1-8B473FD3A10D}"/>
    <cellStyle name="Millares 3 2 5 4 5" xfId="984" xr:uid="{7FE09C80-070B-43FF-8108-06F11C82D998}"/>
    <cellStyle name="Millares 3 2 5 4 5 2" xfId="3098" xr:uid="{599911E6-DFB5-4F43-A5A4-2E34904573BB}"/>
    <cellStyle name="Millares 3 2 5 4 6" xfId="3087" xr:uid="{5A1C6892-01BB-4D24-B846-010944265ED5}"/>
    <cellStyle name="Millares 3 2 5 5" xfId="985" xr:uid="{9A7EA93E-C35C-499A-A491-06D576789D20}"/>
    <cellStyle name="Millares 3 2 5 5 2" xfId="986" xr:uid="{876B5342-AF62-420D-9F43-C0A567F12964}"/>
    <cellStyle name="Millares 3 2 5 5 2 2" xfId="987" xr:uid="{941B2250-33BE-4763-BF2B-23D108E97D14}"/>
    <cellStyle name="Millares 3 2 5 5 2 2 2" xfId="3101" xr:uid="{C703B5AF-141C-400C-BD0B-9BD3517D58C5}"/>
    <cellStyle name="Millares 3 2 5 5 2 3" xfId="988" xr:uid="{B138A744-2B66-40B3-948A-842A2D04D61C}"/>
    <cellStyle name="Millares 3 2 5 5 2 3 2" xfId="3102" xr:uid="{A1E584FF-5262-4869-940E-86BB5BC86E78}"/>
    <cellStyle name="Millares 3 2 5 5 2 4" xfId="3100" xr:uid="{50D9D271-EBE8-4B0A-A034-7E0A0C12EA30}"/>
    <cellStyle name="Millares 3 2 5 5 3" xfId="989" xr:uid="{42BD74B8-E503-4078-9B90-DD8A21CE44A9}"/>
    <cellStyle name="Millares 3 2 5 5 3 2" xfId="3103" xr:uid="{658767AD-B463-406C-BA4F-7060B9D2CADD}"/>
    <cellStyle name="Millares 3 2 5 5 4" xfId="990" xr:uid="{A91855A3-1162-483A-8200-CC15E976D552}"/>
    <cellStyle name="Millares 3 2 5 5 4 2" xfId="3104" xr:uid="{214F50F0-5F63-4384-99B8-50C685761937}"/>
    <cellStyle name="Millares 3 2 5 5 5" xfId="3099" xr:uid="{2D7BCE7A-E0C4-4299-9BE8-9E804BB64C8E}"/>
    <cellStyle name="Millares 3 2 5 6" xfId="991" xr:uid="{F4BF5F9E-581C-4F44-A73B-F70DEB79D54E}"/>
    <cellStyle name="Millares 3 2 5 6 2" xfId="992" xr:uid="{EF343BF6-7C0A-4597-B3A7-4098974D219C}"/>
    <cellStyle name="Millares 3 2 5 6 2 2" xfId="3106" xr:uid="{4750E174-5C05-4CB8-80D5-3745C291CD06}"/>
    <cellStyle name="Millares 3 2 5 6 3" xfId="993" xr:uid="{DE4DC54C-F89D-4E8B-BA27-C48D3A2E3ADA}"/>
    <cellStyle name="Millares 3 2 5 6 3 2" xfId="3107" xr:uid="{B90E87FC-54B4-4BA1-8AD3-4AFA9C0D59D1}"/>
    <cellStyle name="Millares 3 2 5 6 4" xfId="3105" xr:uid="{ABF2381B-C0A6-46A0-B44A-86CAB523CC2C}"/>
    <cellStyle name="Millares 3 2 5 7" xfId="994" xr:uid="{994AB99B-DC0E-415B-A359-EDA7AB07F515}"/>
    <cellStyle name="Millares 3 2 5 7 2" xfId="3108" xr:uid="{EB187D16-3441-4A82-A06A-688EC538C1D0}"/>
    <cellStyle name="Millares 3 2 5 8" xfId="995" xr:uid="{17167752-FB0E-441D-9789-474FD01C0E4F}"/>
    <cellStyle name="Millares 3 2 5 8 2" xfId="3109" xr:uid="{01E45006-D9F4-4F84-9C8F-2BF535023EE0}"/>
    <cellStyle name="Millares 3 2 5 9" xfId="3014" xr:uid="{C53DCA45-8DB8-482C-A395-E7DD1F9C705E}"/>
    <cellStyle name="Millares 3 2 6" xfId="996" xr:uid="{CCB7220E-BA0C-4036-B006-10DADDB217F0}"/>
    <cellStyle name="Millares 3 2 6 2" xfId="997" xr:uid="{985D3148-56C4-4F03-8C7C-1AB70A7E271C}"/>
    <cellStyle name="Millares 3 2 6 2 2" xfId="998" xr:uid="{7F04FEF0-CEE7-40E6-8EB5-70B797BFC52C}"/>
    <cellStyle name="Millares 3 2 6 2 2 2" xfId="999" xr:uid="{40140983-F899-4573-A300-052D82FDA61C}"/>
    <cellStyle name="Millares 3 2 6 2 2 2 2" xfId="1000" xr:uid="{523B6913-6EE0-4954-9FC6-6F9E4FB8EFF4}"/>
    <cellStyle name="Millares 3 2 6 2 2 2 2 2" xfId="1001" xr:uid="{38FBF0C5-6F77-4C01-B7C3-65803515E13C}"/>
    <cellStyle name="Millares 3 2 6 2 2 2 2 2 2" xfId="1002" xr:uid="{658E88FC-26A9-4156-B606-55381995E22B}"/>
    <cellStyle name="Millares 3 2 6 2 2 2 2 2 2 2" xfId="3116" xr:uid="{49BC6143-29C5-434F-8DD6-B7D1035552AC}"/>
    <cellStyle name="Millares 3 2 6 2 2 2 2 2 3" xfId="1003" xr:uid="{252D200D-E32A-4AA8-9DAB-D1C754C6F5F5}"/>
    <cellStyle name="Millares 3 2 6 2 2 2 2 2 3 2" xfId="3117" xr:uid="{D2828046-0204-44BC-8471-FB65982C77A1}"/>
    <cellStyle name="Millares 3 2 6 2 2 2 2 2 4" xfId="3115" xr:uid="{10DF7008-2FF6-4F96-862E-DEBE2462C6A2}"/>
    <cellStyle name="Millares 3 2 6 2 2 2 2 3" xfId="1004" xr:uid="{0BED973B-9302-47EB-97CE-DAD5FB0F3F8C}"/>
    <cellStyle name="Millares 3 2 6 2 2 2 2 3 2" xfId="3118" xr:uid="{59788D75-C77E-472D-B061-6B57BA6DC13B}"/>
    <cellStyle name="Millares 3 2 6 2 2 2 2 4" xfId="1005" xr:uid="{CB610758-AAAF-41EE-AB3D-B91B2B63EE3A}"/>
    <cellStyle name="Millares 3 2 6 2 2 2 2 4 2" xfId="3119" xr:uid="{1FBC6BE6-685D-4DC5-8A4E-D89EB8F6563A}"/>
    <cellStyle name="Millares 3 2 6 2 2 2 2 5" xfId="3114" xr:uid="{3ED74B20-681A-4DF3-966D-6B677A627C0C}"/>
    <cellStyle name="Millares 3 2 6 2 2 2 3" xfId="1006" xr:uid="{D1C9BB4F-8D51-4E28-BDC5-A1333443D168}"/>
    <cellStyle name="Millares 3 2 6 2 2 2 3 2" xfId="1007" xr:uid="{DDB589B1-9C1C-474E-BC39-5DD2348691FB}"/>
    <cellStyle name="Millares 3 2 6 2 2 2 3 2 2" xfId="3121" xr:uid="{36AFAD51-7E38-4DE8-98C6-D6B34392CB9B}"/>
    <cellStyle name="Millares 3 2 6 2 2 2 3 3" xfId="1008" xr:uid="{073DFF65-EC11-4CA5-8731-2FC911F8781C}"/>
    <cellStyle name="Millares 3 2 6 2 2 2 3 3 2" xfId="3122" xr:uid="{B98DB8A0-0135-4D67-A2B3-603D6050AEA5}"/>
    <cellStyle name="Millares 3 2 6 2 2 2 3 4" xfId="3120" xr:uid="{A8FD5C90-70A1-4A53-8B13-79618C89A7DB}"/>
    <cellStyle name="Millares 3 2 6 2 2 2 4" xfId="1009" xr:uid="{E9665F1D-637C-4ED6-AC20-0D6EFF705029}"/>
    <cellStyle name="Millares 3 2 6 2 2 2 4 2" xfId="3123" xr:uid="{5806F18D-EEE3-4FF0-A0A1-208F783135BF}"/>
    <cellStyle name="Millares 3 2 6 2 2 2 5" xfId="1010" xr:uid="{59DC2C2B-2776-4ADE-A30A-59D305851822}"/>
    <cellStyle name="Millares 3 2 6 2 2 2 5 2" xfId="3124" xr:uid="{81338656-D720-48FE-A651-9174C9D119FA}"/>
    <cellStyle name="Millares 3 2 6 2 2 2 6" xfId="3113" xr:uid="{D056492C-66E2-4EFC-9792-1C90D9665D06}"/>
    <cellStyle name="Millares 3 2 6 2 2 3" xfId="1011" xr:uid="{233CED3A-63CD-4E59-B575-B75182D5D71E}"/>
    <cellStyle name="Millares 3 2 6 2 2 3 2" xfId="1012" xr:uid="{15CAC4AA-18D1-47C3-9FC3-02638CA847C1}"/>
    <cellStyle name="Millares 3 2 6 2 2 3 2 2" xfId="1013" xr:uid="{27D71B5F-E778-49FE-BE56-135FA968CA62}"/>
    <cellStyle name="Millares 3 2 6 2 2 3 2 2 2" xfId="3127" xr:uid="{E15585DB-7064-4F78-99BC-FBA93B33D590}"/>
    <cellStyle name="Millares 3 2 6 2 2 3 2 3" xfId="1014" xr:uid="{814F2934-A1C0-46EF-9E39-2BB90FD42296}"/>
    <cellStyle name="Millares 3 2 6 2 2 3 2 3 2" xfId="3128" xr:uid="{406805F2-28FE-41A5-95EF-950F77A20791}"/>
    <cellStyle name="Millares 3 2 6 2 2 3 2 4" xfId="3126" xr:uid="{590760A1-B1CC-451D-B448-B5D2810EB758}"/>
    <cellStyle name="Millares 3 2 6 2 2 3 3" xfId="1015" xr:uid="{1566C0E5-E325-4A80-9879-ECED72E8AA10}"/>
    <cellStyle name="Millares 3 2 6 2 2 3 3 2" xfId="3129" xr:uid="{B37ED550-0F9D-48FF-9605-DA06A8BDE701}"/>
    <cellStyle name="Millares 3 2 6 2 2 3 4" xfId="1016" xr:uid="{68CF4DE7-E498-43A4-B689-797B16085F42}"/>
    <cellStyle name="Millares 3 2 6 2 2 3 4 2" xfId="3130" xr:uid="{7383165D-E22A-4F25-A133-4F67D44AC33A}"/>
    <cellStyle name="Millares 3 2 6 2 2 3 5" xfId="3125" xr:uid="{EADEFAC3-4E22-419A-BCB9-31FCEE20B9E0}"/>
    <cellStyle name="Millares 3 2 6 2 2 4" xfId="1017" xr:uid="{0ECDFC10-11DB-47E9-9DE0-4FED2E9C6717}"/>
    <cellStyle name="Millares 3 2 6 2 2 4 2" xfId="1018" xr:uid="{B7D97DCB-99FE-4B74-83C8-31B1BF6E25ED}"/>
    <cellStyle name="Millares 3 2 6 2 2 4 2 2" xfId="3132" xr:uid="{BCCE1D90-EFB6-408E-90A5-6E1E54FD69EC}"/>
    <cellStyle name="Millares 3 2 6 2 2 4 3" xfId="1019" xr:uid="{A8B8D46B-E7DE-4244-93DC-7E865315AB28}"/>
    <cellStyle name="Millares 3 2 6 2 2 4 3 2" xfId="3133" xr:uid="{31197F26-3D99-4039-9F90-56F0E9D8EB5E}"/>
    <cellStyle name="Millares 3 2 6 2 2 4 4" xfId="3131" xr:uid="{10161DFF-F567-43EC-B8F9-C89616DDD1D3}"/>
    <cellStyle name="Millares 3 2 6 2 2 5" xfId="1020" xr:uid="{CF44A4F3-39A6-425F-A3B9-A2F7EC4BCFE6}"/>
    <cellStyle name="Millares 3 2 6 2 2 5 2" xfId="3134" xr:uid="{92E01043-CB0E-425D-816C-CCA144E7096D}"/>
    <cellStyle name="Millares 3 2 6 2 2 6" xfId="1021" xr:uid="{9596EF3D-0693-48A5-8EFA-873BA8F6E414}"/>
    <cellStyle name="Millares 3 2 6 2 2 6 2" xfId="3135" xr:uid="{CE9C8CB6-39DB-4681-8D35-585672CE43B4}"/>
    <cellStyle name="Millares 3 2 6 2 2 7" xfId="3112" xr:uid="{80FC4430-C6D4-4F06-AB27-E713D3E86EE4}"/>
    <cellStyle name="Millares 3 2 6 2 3" xfId="1022" xr:uid="{5700AA57-49E2-49DF-BD45-26AA813B1AC8}"/>
    <cellStyle name="Millares 3 2 6 2 3 2" xfId="1023" xr:uid="{B92A9C43-6FCA-46BC-A59C-79390F53A7C8}"/>
    <cellStyle name="Millares 3 2 6 2 3 2 2" xfId="1024" xr:uid="{B3C2FEBB-F681-40AB-96D5-DC6A0908B602}"/>
    <cellStyle name="Millares 3 2 6 2 3 2 2 2" xfId="1025" xr:uid="{14187130-B4BE-4188-A2A8-53FB4CB9812D}"/>
    <cellStyle name="Millares 3 2 6 2 3 2 2 2 2" xfId="3139" xr:uid="{0424DDF7-B7D2-42AA-87F9-31F689AF7830}"/>
    <cellStyle name="Millares 3 2 6 2 3 2 2 3" xfId="1026" xr:uid="{CDF75338-F782-4417-93A3-2759BB8233E8}"/>
    <cellStyle name="Millares 3 2 6 2 3 2 2 3 2" xfId="3140" xr:uid="{B945EE32-487F-4091-B6F7-5747CCA24FA6}"/>
    <cellStyle name="Millares 3 2 6 2 3 2 2 4" xfId="3138" xr:uid="{BB56DC95-0694-4760-8240-162C46931926}"/>
    <cellStyle name="Millares 3 2 6 2 3 2 3" xfId="1027" xr:uid="{AB2C4358-9142-446A-B238-D7A65C5C47A1}"/>
    <cellStyle name="Millares 3 2 6 2 3 2 3 2" xfId="3141" xr:uid="{3710CBC4-795F-413F-8422-3668516C7C4B}"/>
    <cellStyle name="Millares 3 2 6 2 3 2 4" xfId="1028" xr:uid="{7E971F3B-5438-451D-B2BE-C05B60E85B8F}"/>
    <cellStyle name="Millares 3 2 6 2 3 2 4 2" xfId="3142" xr:uid="{2F9290C2-CEFC-4AA4-918C-BB62B34EC251}"/>
    <cellStyle name="Millares 3 2 6 2 3 2 5" xfId="3137" xr:uid="{2137E212-1CD0-4233-8CD8-0C094C51C4BD}"/>
    <cellStyle name="Millares 3 2 6 2 3 3" xfId="1029" xr:uid="{CC5D476C-B7B7-4003-8669-2CF00B3913B5}"/>
    <cellStyle name="Millares 3 2 6 2 3 3 2" xfId="1030" xr:uid="{62E6F824-864A-4925-9D31-FA1AF5E950CE}"/>
    <cellStyle name="Millares 3 2 6 2 3 3 2 2" xfId="3144" xr:uid="{72C76715-9921-44B1-B2AB-0A78E77BD1E9}"/>
    <cellStyle name="Millares 3 2 6 2 3 3 3" xfId="1031" xr:uid="{C9DCAE43-F1A5-4C2A-83D5-6FD641407A88}"/>
    <cellStyle name="Millares 3 2 6 2 3 3 3 2" xfId="3145" xr:uid="{C7BE3746-CA13-4A52-97FE-05503FE1F787}"/>
    <cellStyle name="Millares 3 2 6 2 3 3 4" xfId="3143" xr:uid="{EAAF6A75-0EF6-4400-B86E-9D1B3088FF5F}"/>
    <cellStyle name="Millares 3 2 6 2 3 4" xfId="1032" xr:uid="{65608FE1-BA31-49B8-BFA8-29E73CEB048A}"/>
    <cellStyle name="Millares 3 2 6 2 3 4 2" xfId="3146" xr:uid="{B62EAA96-CFAA-4FCC-BE1A-C190B4E19F9F}"/>
    <cellStyle name="Millares 3 2 6 2 3 5" xfId="1033" xr:uid="{F37E922C-F5E6-40CB-BD04-573B264EB55C}"/>
    <cellStyle name="Millares 3 2 6 2 3 5 2" xfId="3147" xr:uid="{E19B84D0-0565-49BE-AAA9-701CEB6DAF49}"/>
    <cellStyle name="Millares 3 2 6 2 3 6" xfId="3136" xr:uid="{49B08F2B-9A94-4B85-BB99-D7148946F09F}"/>
    <cellStyle name="Millares 3 2 6 2 4" xfId="1034" xr:uid="{0FDA8C64-1B61-4CAB-AAAC-3F5949883F08}"/>
    <cellStyle name="Millares 3 2 6 2 4 2" xfId="1035" xr:uid="{1922E69E-783F-4264-B338-5C3667389940}"/>
    <cellStyle name="Millares 3 2 6 2 4 2 2" xfId="1036" xr:uid="{8C342A7B-1E32-49FE-B3CA-1D3D2E86525D}"/>
    <cellStyle name="Millares 3 2 6 2 4 2 2 2" xfId="3150" xr:uid="{00B17244-BCCD-4F3E-B6E1-9F7E29BE4CFE}"/>
    <cellStyle name="Millares 3 2 6 2 4 2 3" xfId="1037" xr:uid="{4AD5BAD8-6A99-471C-9379-871F9DFC8AF9}"/>
    <cellStyle name="Millares 3 2 6 2 4 2 3 2" xfId="3151" xr:uid="{1955C399-E80E-44F8-9E70-16A0147D502A}"/>
    <cellStyle name="Millares 3 2 6 2 4 2 4" xfId="3149" xr:uid="{7DB1320E-A561-4D89-B300-53ABD93C0075}"/>
    <cellStyle name="Millares 3 2 6 2 4 3" xfId="1038" xr:uid="{F4A86750-B67F-4684-88EF-E2A848195691}"/>
    <cellStyle name="Millares 3 2 6 2 4 3 2" xfId="3152" xr:uid="{F6733E54-353A-4BCC-BE9E-198E31B53A78}"/>
    <cellStyle name="Millares 3 2 6 2 4 4" xfId="1039" xr:uid="{D97C9349-D506-4D84-A5FF-ADB9FCBD5B6C}"/>
    <cellStyle name="Millares 3 2 6 2 4 4 2" xfId="3153" xr:uid="{76E1CDAB-20D1-4D6D-B4D3-9022E70E7235}"/>
    <cellStyle name="Millares 3 2 6 2 4 5" xfId="3148" xr:uid="{AA895D97-1457-466C-A418-9D706F0B322D}"/>
    <cellStyle name="Millares 3 2 6 2 5" xfId="1040" xr:uid="{7F008414-BDD8-4CF6-BE98-55D6170E6C52}"/>
    <cellStyle name="Millares 3 2 6 2 5 2" xfId="1041" xr:uid="{3595B1C5-34B6-4278-AC40-95C2E335792D}"/>
    <cellStyle name="Millares 3 2 6 2 5 2 2" xfId="3155" xr:uid="{CCDBCBFB-7FE8-447E-B785-DD620C20EBFA}"/>
    <cellStyle name="Millares 3 2 6 2 5 3" xfId="1042" xr:uid="{1D96C624-A33A-4068-9E41-F624A3ECED4E}"/>
    <cellStyle name="Millares 3 2 6 2 5 3 2" xfId="3156" xr:uid="{8BE015BD-2414-4D39-B267-367872358D92}"/>
    <cellStyle name="Millares 3 2 6 2 5 4" xfId="3154" xr:uid="{C5FB89EA-A297-451D-AD52-C0CC6E7D643E}"/>
    <cellStyle name="Millares 3 2 6 2 6" xfId="1043" xr:uid="{8AAF9C8C-FD81-43C7-A05B-26C309FFCB09}"/>
    <cellStyle name="Millares 3 2 6 2 6 2" xfId="3157" xr:uid="{9DD9BAD1-CFC6-4526-8FCA-454552405770}"/>
    <cellStyle name="Millares 3 2 6 2 7" xfId="1044" xr:uid="{94788117-B255-4E7D-82BA-2DDCDB6E8AF0}"/>
    <cellStyle name="Millares 3 2 6 2 7 2" xfId="3158" xr:uid="{5BE20EDB-48D4-4801-985D-7EC5208CBAC8}"/>
    <cellStyle name="Millares 3 2 6 2 8" xfId="3111" xr:uid="{B3DF5440-4743-499E-BC5A-E2FF56C79078}"/>
    <cellStyle name="Millares 3 2 6 3" xfId="1045" xr:uid="{B680A984-C4B9-4CA2-B069-55AA922C21DC}"/>
    <cellStyle name="Millares 3 2 6 3 2" xfId="1046" xr:uid="{AEF1D5CE-D588-4F6D-A131-1BE19BC1B79C}"/>
    <cellStyle name="Millares 3 2 6 3 2 2" xfId="1047" xr:uid="{2202E163-BBD3-4D83-8882-2455E1F692B7}"/>
    <cellStyle name="Millares 3 2 6 3 2 2 2" xfId="1048" xr:uid="{55DD5513-76E4-41F2-82ED-A42B84A91D28}"/>
    <cellStyle name="Millares 3 2 6 3 2 2 2 2" xfId="1049" xr:uid="{744306DC-DECC-4703-AC33-4B1B77470C2E}"/>
    <cellStyle name="Millares 3 2 6 3 2 2 2 2 2" xfId="3163" xr:uid="{C38EEFA9-F8F0-4E46-91D9-CB06F61E2A78}"/>
    <cellStyle name="Millares 3 2 6 3 2 2 2 3" xfId="1050" xr:uid="{0EDB72BE-6CCC-420F-8D09-BDE56DF9AFB2}"/>
    <cellStyle name="Millares 3 2 6 3 2 2 2 3 2" xfId="3164" xr:uid="{DFCEA687-8373-4B37-AA47-BD8B513F6DD9}"/>
    <cellStyle name="Millares 3 2 6 3 2 2 2 4" xfId="3162" xr:uid="{7E73054F-7BAC-4B2A-A15B-EB9BE6A6705E}"/>
    <cellStyle name="Millares 3 2 6 3 2 2 3" xfId="1051" xr:uid="{9BE6582D-DD0A-49EF-9BF2-B9ED98948032}"/>
    <cellStyle name="Millares 3 2 6 3 2 2 3 2" xfId="3165" xr:uid="{D1687645-40C7-4D57-B6BE-1BA7EE07C0B8}"/>
    <cellStyle name="Millares 3 2 6 3 2 2 4" xfId="1052" xr:uid="{EAEE2E86-0117-4C4C-B6B0-0D8A3E3E5CA5}"/>
    <cellStyle name="Millares 3 2 6 3 2 2 4 2" xfId="3166" xr:uid="{F6B1029F-480E-43CC-96C6-19A438625C70}"/>
    <cellStyle name="Millares 3 2 6 3 2 2 5" xfId="3161" xr:uid="{0D17C6A9-0B9E-4982-A49F-C401BC1DFFC2}"/>
    <cellStyle name="Millares 3 2 6 3 2 3" xfId="1053" xr:uid="{B9126BDC-570B-423D-AF45-8F0A464CA99E}"/>
    <cellStyle name="Millares 3 2 6 3 2 3 2" xfId="1054" xr:uid="{A17856D7-8D30-43CA-931A-EFC9CC9A46A3}"/>
    <cellStyle name="Millares 3 2 6 3 2 3 2 2" xfId="3168" xr:uid="{C218C45F-6A17-4916-956E-866F1366CCBA}"/>
    <cellStyle name="Millares 3 2 6 3 2 3 3" xfId="1055" xr:uid="{AEF7054F-2F56-4261-9D0D-2BDE674A1521}"/>
    <cellStyle name="Millares 3 2 6 3 2 3 3 2" xfId="3169" xr:uid="{33924EDF-0951-43AE-9AFF-0D3CE261B44B}"/>
    <cellStyle name="Millares 3 2 6 3 2 3 4" xfId="3167" xr:uid="{CBAD4D56-570F-407D-AA97-CB59B01621E3}"/>
    <cellStyle name="Millares 3 2 6 3 2 4" xfId="1056" xr:uid="{050AF41B-BA0F-4F02-BF76-8A4A2CA26C67}"/>
    <cellStyle name="Millares 3 2 6 3 2 4 2" xfId="3170" xr:uid="{BC463CA2-5843-4238-988F-300DDC62F377}"/>
    <cellStyle name="Millares 3 2 6 3 2 5" xfId="1057" xr:uid="{F4E67F62-391A-4C0F-8E56-958FD01551A7}"/>
    <cellStyle name="Millares 3 2 6 3 2 5 2" xfId="3171" xr:uid="{9DF107C3-76C6-4556-9BB6-EAA394BBE7A1}"/>
    <cellStyle name="Millares 3 2 6 3 2 6" xfId="3160" xr:uid="{687B680F-B3D0-4EEE-A7F4-CAFA8883153F}"/>
    <cellStyle name="Millares 3 2 6 3 3" xfId="1058" xr:uid="{0F7E507E-008F-44F0-BD1B-101A564A59B3}"/>
    <cellStyle name="Millares 3 2 6 3 3 2" xfId="1059" xr:uid="{AA1DB8E4-15DD-4FCC-B560-3B20AD76EB4D}"/>
    <cellStyle name="Millares 3 2 6 3 3 2 2" xfId="1060" xr:uid="{8ED0030C-4FEF-4B7F-8BB2-C39F7E5B67F7}"/>
    <cellStyle name="Millares 3 2 6 3 3 2 2 2" xfId="3174" xr:uid="{F3054F40-6500-45E1-87DE-63A4C22426A8}"/>
    <cellStyle name="Millares 3 2 6 3 3 2 3" xfId="1061" xr:uid="{1F85025F-0436-4741-977C-2992D96B34D3}"/>
    <cellStyle name="Millares 3 2 6 3 3 2 3 2" xfId="3175" xr:uid="{0E5572A1-1DB2-4B69-8879-F15ED1EF532D}"/>
    <cellStyle name="Millares 3 2 6 3 3 2 4" xfId="3173" xr:uid="{445023D9-96D1-4D0B-A147-6FCE2CB43B1D}"/>
    <cellStyle name="Millares 3 2 6 3 3 3" xfId="1062" xr:uid="{3E287270-E822-4723-8777-834CBD6426F7}"/>
    <cellStyle name="Millares 3 2 6 3 3 3 2" xfId="3176" xr:uid="{1FAA37DD-4A43-44F1-96D5-489D3A3456A0}"/>
    <cellStyle name="Millares 3 2 6 3 3 4" xfId="1063" xr:uid="{96767C8C-FE16-474E-A73C-2BC7EF60A1C7}"/>
    <cellStyle name="Millares 3 2 6 3 3 4 2" xfId="3177" xr:uid="{2C6A9FBF-31D1-471A-A18C-8DE2B46200E3}"/>
    <cellStyle name="Millares 3 2 6 3 3 5" xfId="3172" xr:uid="{A2DBAC48-770E-45C2-BDF9-5BFD4300E1C0}"/>
    <cellStyle name="Millares 3 2 6 3 4" xfId="1064" xr:uid="{61E243BA-B12F-4333-B1CE-BEF8BA53CC9F}"/>
    <cellStyle name="Millares 3 2 6 3 4 2" xfId="1065" xr:uid="{6B2F8F57-33DD-4300-9C0A-F5DC1C9131A1}"/>
    <cellStyle name="Millares 3 2 6 3 4 2 2" xfId="3179" xr:uid="{ACF9BAAA-96C4-4BDB-8414-E49522A8D9B4}"/>
    <cellStyle name="Millares 3 2 6 3 4 3" xfId="1066" xr:uid="{AC9F7A50-0336-48D1-AA73-77FEFC5A69E5}"/>
    <cellStyle name="Millares 3 2 6 3 4 3 2" xfId="3180" xr:uid="{614194F3-CD91-414C-A03C-9CE9146CCDF8}"/>
    <cellStyle name="Millares 3 2 6 3 4 4" xfId="3178" xr:uid="{D0BBF19D-64FA-4022-B798-8FE8CF5ED30D}"/>
    <cellStyle name="Millares 3 2 6 3 5" xfId="1067" xr:uid="{5082CD6E-D77E-48F3-BEF8-B134684284C2}"/>
    <cellStyle name="Millares 3 2 6 3 5 2" xfId="3181" xr:uid="{93014D74-7EA5-449B-BEBF-F50A5C773B70}"/>
    <cellStyle name="Millares 3 2 6 3 6" xfId="1068" xr:uid="{FEEFA4F5-452D-42B6-95AB-EE951429F96B}"/>
    <cellStyle name="Millares 3 2 6 3 6 2" xfId="3182" xr:uid="{A39D93A0-110A-443D-8DD4-3A443348668A}"/>
    <cellStyle name="Millares 3 2 6 3 7" xfId="3159" xr:uid="{626DF1B9-2986-4374-B617-5C68B08A4D56}"/>
    <cellStyle name="Millares 3 2 6 4" xfId="1069" xr:uid="{9B402A69-1A5C-42AD-820B-C3070A7BEFE0}"/>
    <cellStyle name="Millares 3 2 6 4 2" xfId="1070" xr:uid="{75F39EFC-26B9-4312-B016-CEE61EDE442D}"/>
    <cellStyle name="Millares 3 2 6 4 2 2" xfId="1071" xr:uid="{589258E8-DB7B-4531-8752-B5A06F20BA74}"/>
    <cellStyle name="Millares 3 2 6 4 2 2 2" xfId="1072" xr:uid="{679DECB8-2E18-457C-9439-64F0CD48816B}"/>
    <cellStyle name="Millares 3 2 6 4 2 2 2 2" xfId="3186" xr:uid="{52C4AF69-2228-48E9-AAEC-5235A292E255}"/>
    <cellStyle name="Millares 3 2 6 4 2 2 3" xfId="1073" xr:uid="{F7093684-4369-4317-8F9E-C816C9CEA365}"/>
    <cellStyle name="Millares 3 2 6 4 2 2 3 2" xfId="3187" xr:uid="{16D419B6-7447-4371-BDBF-01A6262BDBEB}"/>
    <cellStyle name="Millares 3 2 6 4 2 2 4" xfId="3185" xr:uid="{CFA50C93-D195-4AE0-9F04-BEA249249477}"/>
    <cellStyle name="Millares 3 2 6 4 2 3" xfId="1074" xr:uid="{94FC6F96-23C6-4AB7-9578-267734A21BE9}"/>
    <cellStyle name="Millares 3 2 6 4 2 3 2" xfId="3188" xr:uid="{3062F719-8844-4C2A-A603-6BFE7A723494}"/>
    <cellStyle name="Millares 3 2 6 4 2 4" xfId="1075" xr:uid="{68E3EFBE-768E-40AF-BCD0-AC3A35AF33B9}"/>
    <cellStyle name="Millares 3 2 6 4 2 4 2" xfId="3189" xr:uid="{3DF7EA82-9BA6-4357-8049-22EDFC2DD8F4}"/>
    <cellStyle name="Millares 3 2 6 4 2 5" xfId="3184" xr:uid="{6A778A82-D966-4172-8337-C97C00A73D56}"/>
    <cellStyle name="Millares 3 2 6 4 3" xfId="1076" xr:uid="{4C0C017B-717D-42F7-AE26-0BE4D503F29E}"/>
    <cellStyle name="Millares 3 2 6 4 3 2" xfId="1077" xr:uid="{EF2F7A7F-04ED-412E-B76C-7404B5E5118D}"/>
    <cellStyle name="Millares 3 2 6 4 3 2 2" xfId="3191" xr:uid="{1CCB10F2-C394-494C-98F7-7FF17F963EAD}"/>
    <cellStyle name="Millares 3 2 6 4 3 3" xfId="1078" xr:uid="{AE1AF8CE-A142-42F6-B750-49478FA073A4}"/>
    <cellStyle name="Millares 3 2 6 4 3 3 2" xfId="3192" xr:uid="{8306E46A-C344-4C2A-993F-D5719795E168}"/>
    <cellStyle name="Millares 3 2 6 4 3 4" xfId="3190" xr:uid="{E262F067-7AFC-4705-A9C4-18318C1B09AA}"/>
    <cellStyle name="Millares 3 2 6 4 4" xfId="1079" xr:uid="{8D9D983F-4615-4324-A41C-A50FE71C7803}"/>
    <cellStyle name="Millares 3 2 6 4 4 2" xfId="3193" xr:uid="{1220937D-7229-4411-BB87-7F387BA08CA0}"/>
    <cellStyle name="Millares 3 2 6 4 5" xfId="1080" xr:uid="{D314F72F-DB44-4732-99AD-C436E4BDF45B}"/>
    <cellStyle name="Millares 3 2 6 4 5 2" xfId="3194" xr:uid="{6B846DD6-F48E-4CDF-BB19-B29176252486}"/>
    <cellStyle name="Millares 3 2 6 4 6" xfId="3183" xr:uid="{8B98284D-2361-4535-AB49-FC359CB5CD47}"/>
    <cellStyle name="Millares 3 2 6 5" xfId="1081" xr:uid="{F54C229B-1592-4036-BCA7-85409739D6FA}"/>
    <cellStyle name="Millares 3 2 6 5 2" xfId="1082" xr:uid="{479F45C5-3612-4B50-9FC8-702C454EBBB7}"/>
    <cellStyle name="Millares 3 2 6 5 2 2" xfId="1083" xr:uid="{AC5A8272-993D-4840-8808-141B5249670B}"/>
    <cellStyle name="Millares 3 2 6 5 2 2 2" xfId="3197" xr:uid="{7C56FEC2-B3AA-4F22-9B6D-78BAD5E973FD}"/>
    <cellStyle name="Millares 3 2 6 5 2 3" xfId="1084" xr:uid="{C0B946B0-A1C2-4277-97A8-DFFCCDE16A87}"/>
    <cellStyle name="Millares 3 2 6 5 2 3 2" xfId="3198" xr:uid="{793E400C-391B-4F0A-8028-40DCF22D70C5}"/>
    <cellStyle name="Millares 3 2 6 5 2 4" xfId="3196" xr:uid="{D274753F-AE65-464F-9207-6C7F6EDBC987}"/>
    <cellStyle name="Millares 3 2 6 5 3" xfId="1085" xr:uid="{59CCF76B-5193-4C50-AC31-AEAF931728A7}"/>
    <cellStyle name="Millares 3 2 6 5 3 2" xfId="3199" xr:uid="{7FE7C5F2-BE8E-4ABB-BA22-A38EEF4608B8}"/>
    <cellStyle name="Millares 3 2 6 5 4" xfId="1086" xr:uid="{FEDFD0B9-EF46-4E2B-8058-91CB0C68CF39}"/>
    <cellStyle name="Millares 3 2 6 5 4 2" xfId="3200" xr:uid="{A0DC2D67-E6B2-402A-B919-D1B4E6B7F076}"/>
    <cellStyle name="Millares 3 2 6 5 5" xfId="3195" xr:uid="{8E8BB5C0-1123-4881-B9BF-EB278032C340}"/>
    <cellStyle name="Millares 3 2 6 6" xfId="1087" xr:uid="{72172304-69A4-42F0-9DDF-A3FF0A9D521C}"/>
    <cellStyle name="Millares 3 2 6 6 2" xfId="1088" xr:uid="{0198412F-9669-4248-ADAE-8883108A1B7C}"/>
    <cellStyle name="Millares 3 2 6 6 2 2" xfId="3202" xr:uid="{CEBA032D-4CA4-4F47-A6C1-C1914875BC2E}"/>
    <cellStyle name="Millares 3 2 6 6 3" xfId="1089" xr:uid="{AEA9F1C3-37E7-4F3E-BAA7-03A1BD338A7C}"/>
    <cellStyle name="Millares 3 2 6 6 3 2" xfId="3203" xr:uid="{4CE344FF-B41F-49DA-9FE3-BEB25144C131}"/>
    <cellStyle name="Millares 3 2 6 6 4" xfId="3201" xr:uid="{B231D527-FA7E-423C-A31B-533DC5F8ED82}"/>
    <cellStyle name="Millares 3 2 6 7" xfId="1090" xr:uid="{0D820DC5-1895-45AA-B909-6681196590E2}"/>
    <cellStyle name="Millares 3 2 6 7 2" xfId="3204" xr:uid="{A27BD435-E503-44AD-9A9E-2B03F7A1E716}"/>
    <cellStyle name="Millares 3 2 6 8" xfId="1091" xr:uid="{43BF4148-940A-4C1F-BF93-83D3A6012B0E}"/>
    <cellStyle name="Millares 3 2 6 8 2" xfId="3205" xr:uid="{949CD34C-CC96-4713-B891-86EC80550A62}"/>
    <cellStyle name="Millares 3 2 6 9" xfId="3110" xr:uid="{FE85C4B5-EA6D-47F9-B308-D0CB85831897}"/>
    <cellStyle name="Millares 3 2 7" xfId="1092" xr:uid="{E8E0E136-38A1-4F3F-8088-4FBBF36ACA13}"/>
    <cellStyle name="Millares 3 2 7 2" xfId="1093" xr:uid="{B9A472AA-2073-4AA2-ADDB-D309FDC4D5DF}"/>
    <cellStyle name="Millares 3 2 7 2 2" xfId="1094" xr:uid="{E9F9A09C-8E32-4319-A5BC-CFB257747304}"/>
    <cellStyle name="Millares 3 2 7 2 2 2" xfId="1095" xr:uid="{0DE5972C-5F74-41CE-B37C-0257E290FB2B}"/>
    <cellStyle name="Millares 3 2 7 2 2 2 2" xfId="1096" xr:uid="{C8276470-370B-4B6E-BEF1-B53EF16A4FE0}"/>
    <cellStyle name="Millares 3 2 7 2 2 2 2 2" xfId="1097" xr:uid="{8A315662-3DD0-4830-91CF-2515610819EB}"/>
    <cellStyle name="Millares 3 2 7 2 2 2 2 2 2" xfId="3211" xr:uid="{9007810E-DA28-4950-B556-0C76EA75D1C1}"/>
    <cellStyle name="Millares 3 2 7 2 2 2 2 3" xfId="1098" xr:uid="{FA05ABAA-5F8F-42B6-8B58-897F4581E32C}"/>
    <cellStyle name="Millares 3 2 7 2 2 2 2 3 2" xfId="3212" xr:uid="{3B8162D0-C1F5-4A4F-88D0-EA07E71DB5FA}"/>
    <cellStyle name="Millares 3 2 7 2 2 2 2 4" xfId="3210" xr:uid="{3891564F-6997-4D7F-9F6E-1D8A46AE37EF}"/>
    <cellStyle name="Millares 3 2 7 2 2 2 3" xfId="1099" xr:uid="{5B6C86F3-6039-4D96-AAA7-F7CA5C8FAE5A}"/>
    <cellStyle name="Millares 3 2 7 2 2 2 3 2" xfId="3213" xr:uid="{754D7A6C-96F1-4EDC-8933-3198DAAE2C55}"/>
    <cellStyle name="Millares 3 2 7 2 2 2 4" xfId="1100" xr:uid="{C921A098-F334-485B-9BEC-5C3839D715CF}"/>
    <cellStyle name="Millares 3 2 7 2 2 2 4 2" xfId="3214" xr:uid="{E16FCEFF-01D8-43FA-9CBF-3DF8B252BEEE}"/>
    <cellStyle name="Millares 3 2 7 2 2 2 5" xfId="3209" xr:uid="{A408C730-ED3B-4E38-BCB3-3313E4839A80}"/>
    <cellStyle name="Millares 3 2 7 2 2 3" xfId="1101" xr:uid="{E69A84D8-066F-4F02-9D3F-AAB26189F469}"/>
    <cellStyle name="Millares 3 2 7 2 2 3 2" xfId="1102" xr:uid="{70FD4CF8-A7C3-4949-90D3-EB3975431F87}"/>
    <cellStyle name="Millares 3 2 7 2 2 3 2 2" xfId="3216" xr:uid="{4C83266E-CA4C-4BEC-B623-C160C2D2C0D3}"/>
    <cellStyle name="Millares 3 2 7 2 2 3 3" xfId="1103" xr:uid="{32A4504E-86F7-4966-B7EE-723A801217C6}"/>
    <cellStyle name="Millares 3 2 7 2 2 3 3 2" xfId="3217" xr:uid="{4895CD87-7963-4DCF-BD50-D21EB39C42B6}"/>
    <cellStyle name="Millares 3 2 7 2 2 3 4" xfId="3215" xr:uid="{D7E21072-9FD1-410E-8727-2C368CF26265}"/>
    <cellStyle name="Millares 3 2 7 2 2 4" xfId="1104" xr:uid="{4C805C26-F272-4A5F-B9AE-F18669EA1C92}"/>
    <cellStyle name="Millares 3 2 7 2 2 4 2" xfId="3218" xr:uid="{C8ACEFD2-2C55-4A28-AA4F-D111B2C4CF7F}"/>
    <cellStyle name="Millares 3 2 7 2 2 5" xfId="1105" xr:uid="{AA9D3C96-84D2-4E36-900D-9908B95D21BA}"/>
    <cellStyle name="Millares 3 2 7 2 2 5 2" xfId="3219" xr:uid="{FB7505D4-E01E-49B9-8043-5B4E102DEF0F}"/>
    <cellStyle name="Millares 3 2 7 2 2 6" xfId="3208" xr:uid="{273E4094-EA8B-4430-B0E6-9C7DA6711FE5}"/>
    <cellStyle name="Millares 3 2 7 2 3" xfId="1106" xr:uid="{140EB2C2-CFD5-4194-B19B-97EBC6918CB7}"/>
    <cellStyle name="Millares 3 2 7 2 3 2" xfId="1107" xr:uid="{648F5E93-0FCF-44E7-8FA5-F10D267FB0FB}"/>
    <cellStyle name="Millares 3 2 7 2 3 2 2" xfId="1108" xr:uid="{29D29B63-F7E0-4BD8-A338-1C147D0DB5BE}"/>
    <cellStyle name="Millares 3 2 7 2 3 2 2 2" xfId="3222" xr:uid="{EC8E40C0-B4FE-4024-87C7-A959B6495C33}"/>
    <cellStyle name="Millares 3 2 7 2 3 2 3" xfId="1109" xr:uid="{345FECAB-CE17-4974-8527-C54BEF383F98}"/>
    <cellStyle name="Millares 3 2 7 2 3 2 3 2" xfId="3223" xr:uid="{6EFFA767-3A2A-48C2-9792-F266CC81563D}"/>
    <cellStyle name="Millares 3 2 7 2 3 2 4" xfId="3221" xr:uid="{3C23A92F-5086-41AE-881F-0C957D2E3A30}"/>
    <cellStyle name="Millares 3 2 7 2 3 3" xfId="1110" xr:uid="{EB96365D-F2ED-4A9B-AFBA-E0CF33354C46}"/>
    <cellStyle name="Millares 3 2 7 2 3 3 2" xfId="3224" xr:uid="{C2C35078-9C0F-45EC-896E-378126B36289}"/>
    <cellStyle name="Millares 3 2 7 2 3 4" xfId="1111" xr:uid="{C08703D5-6839-4EBA-9F85-6B31F2150172}"/>
    <cellStyle name="Millares 3 2 7 2 3 4 2" xfId="3225" xr:uid="{96EC90B5-3394-400A-8F99-38B16187C556}"/>
    <cellStyle name="Millares 3 2 7 2 3 5" xfId="3220" xr:uid="{80D32C5B-F01F-42ED-AFC5-DDAF616844E6}"/>
    <cellStyle name="Millares 3 2 7 2 4" xfId="1112" xr:uid="{E6C90EC6-C789-4BD9-A11A-E04F4424A131}"/>
    <cellStyle name="Millares 3 2 7 2 4 2" xfId="1113" xr:uid="{28940E75-90AF-4095-839A-1B8579DEDE5E}"/>
    <cellStyle name="Millares 3 2 7 2 4 2 2" xfId="3227" xr:uid="{C6B90FA8-8418-4C9C-AD0E-2BADF74BF8EA}"/>
    <cellStyle name="Millares 3 2 7 2 4 3" xfId="1114" xr:uid="{B96322FE-B46B-46F0-B2EB-60F5256B16A4}"/>
    <cellStyle name="Millares 3 2 7 2 4 3 2" xfId="3228" xr:uid="{FF7A0E3A-0630-438B-98B4-76F5C3FC91DB}"/>
    <cellStyle name="Millares 3 2 7 2 4 4" xfId="3226" xr:uid="{A59FC9E7-5169-46A0-8DDB-1B00054E5172}"/>
    <cellStyle name="Millares 3 2 7 2 5" xfId="1115" xr:uid="{79CC1EE0-8B3C-4238-A0D3-C771845BE199}"/>
    <cellStyle name="Millares 3 2 7 2 5 2" xfId="3229" xr:uid="{CBBCDA10-7E31-4E68-BB9C-CCFC2CFFE4B3}"/>
    <cellStyle name="Millares 3 2 7 2 6" xfId="1116" xr:uid="{0D6373D9-1B96-40C8-9391-57B86993ECA7}"/>
    <cellStyle name="Millares 3 2 7 2 6 2" xfId="3230" xr:uid="{88ECFC2B-4A6F-493A-B353-B2FC148FDF93}"/>
    <cellStyle name="Millares 3 2 7 2 7" xfId="3207" xr:uid="{C4796239-0EFD-4002-B90D-FEB33E5276EF}"/>
    <cellStyle name="Millares 3 2 7 3" xfId="1117" xr:uid="{C5352281-B211-4621-82A0-8F2B72149875}"/>
    <cellStyle name="Millares 3 2 7 3 2" xfId="1118" xr:uid="{D6BF2A96-CB49-47AB-B084-283F95F948B3}"/>
    <cellStyle name="Millares 3 2 7 3 2 2" xfId="1119" xr:uid="{148B192C-89A1-4481-A319-2AC797323731}"/>
    <cellStyle name="Millares 3 2 7 3 2 2 2" xfId="1120" xr:uid="{3E36326E-8087-4570-A1C2-2D7E303E3EEB}"/>
    <cellStyle name="Millares 3 2 7 3 2 2 2 2" xfId="3234" xr:uid="{B3A80F1C-68CD-4E7B-9562-A6D735BD9116}"/>
    <cellStyle name="Millares 3 2 7 3 2 2 3" xfId="1121" xr:uid="{9D5FEE06-B7A7-4AD4-91AF-2065630FD2BC}"/>
    <cellStyle name="Millares 3 2 7 3 2 2 3 2" xfId="3235" xr:uid="{4B0EBD3D-ABBF-430B-8396-EB7CE3B64231}"/>
    <cellStyle name="Millares 3 2 7 3 2 2 4" xfId="3233" xr:uid="{9E1A8393-79C8-4D0E-B56A-9298CC9D194D}"/>
    <cellStyle name="Millares 3 2 7 3 2 3" xfId="1122" xr:uid="{1FAEDCEA-685D-4BAD-A898-51CD8BC13331}"/>
    <cellStyle name="Millares 3 2 7 3 2 3 2" xfId="3236" xr:uid="{E2D9575A-CB9E-4B32-B5F9-7CE5028AAF08}"/>
    <cellStyle name="Millares 3 2 7 3 2 4" xfId="1123" xr:uid="{C19589C2-10A9-489C-9078-A47EE7E7B334}"/>
    <cellStyle name="Millares 3 2 7 3 2 4 2" xfId="3237" xr:uid="{3850C820-AB47-4057-8218-810B643C5136}"/>
    <cellStyle name="Millares 3 2 7 3 2 5" xfId="3232" xr:uid="{87D9CE1E-6C0A-40D5-A6AF-8E592C86529B}"/>
    <cellStyle name="Millares 3 2 7 3 3" xfId="1124" xr:uid="{C29853FC-A6A5-4064-8AE8-B8A6E1F3EDE8}"/>
    <cellStyle name="Millares 3 2 7 3 3 2" xfId="1125" xr:uid="{C4948DA1-03F9-4B3A-8517-F3C11885DF18}"/>
    <cellStyle name="Millares 3 2 7 3 3 2 2" xfId="3239" xr:uid="{AEB6A551-FC47-4C0E-AC86-FF6319596E6E}"/>
    <cellStyle name="Millares 3 2 7 3 3 3" xfId="1126" xr:uid="{20EC33ED-471A-4990-B4FB-8825B43007DF}"/>
    <cellStyle name="Millares 3 2 7 3 3 3 2" xfId="3240" xr:uid="{87BE8115-183A-4CCE-8CD0-FBC988F557C7}"/>
    <cellStyle name="Millares 3 2 7 3 3 4" xfId="3238" xr:uid="{2C2D0CE3-7164-465E-AF64-772EBCDC187B}"/>
    <cellStyle name="Millares 3 2 7 3 4" xfId="1127" xr:uid="{332E9601-5891-48DE-9933-21F943F747ED}"/>
    <cellStyle name="Millares 3 2 7 3 4 2" xfId="3241" xr:uid="{0B98487E-F98A-418B-B64A-C0125E8175F3}"/>
    <cellStyle name="Millares 3 2 7 3 5" xfId="1128" xr:uid="{6E7805B7-11CB-46B9-A0E9-FC29B4EC063F}"/>
    <cellStyle name="Millares 3 2 7 3 5 2" xfId="3242" xr:uid="{A7D9D4BF-D1CA-4C81-9045-B18B30665543}"/>
    <cellStyle name="Millares 3 2 7 3 6" xfId="3231" xr:uid="{7402FD65-0D32-4525-A214-14D1E9236774}"/>
    <cellStyle name="Millares 3 2 7 4" xfId="1129" xr:uid="{F2AC5C39-719F-4E4B-80D1-8ACF54ED62FD}"/>
    <cellStyle name="Millares 3 2 7 4 2" xfId="1130" xr:uid="{29095DE3-57C8-494A-BB95-E67B406AA692}"/>
    <cellStyle name="Millares 3 2 7 4 2 2" xfId="1131" xr:uid="{F570EED0-B4FE-492F-AC7E-A5ABB2D82E5D}"/>
    <cellStyle name="Millares 3 2 7 4 2 2 2" xfId="3245" xr:uid="{8A3D3BDD-018A-4864-9D02-5FC0D6E2BA59}"/>
    <cellStyle name="Millares 3 2 7 4 2 3" xfId="1132" xr:uid="{0925F6E3-EF38-4FAB-94F0-B4CE1F6F86C4}"/>
    <cellStyle name="Millares 3 2 7 4 2 3 2" xfId="3246" xr:uid="{5454BC4A-C2F0-4897-BDAF-B78E04F54098}"/>
    <cellStyle name="Millares 3 2 7 4 2 4" xfId="3244" xr:uid="{1F5CCD85-9413-40A4-84E6-FB422FBDEFF3}"/>
    <cellStyle name="Millares 3 2 7 4 3" xfId="1133" xr:uid="{D104235B-3D9B-40CE-9FD3-A9D78123D97F}"/>
    <cellStyle name="Millares 3 2 7 4 3 2" xfId="3247" xr:uid="{068A9CEC-C1FE-4E35-BE01-066B91866B55}"/>
    <cellStyle name="Millares 3 2 7 4 4" xfId="1134" xr:uid="{0DF85A25-2BDD-4F7D-A71A-6D1FF5E661DD}"/>
    <cellStyle name="Millares 3 2 7 4 4 2" xfId="3248" xr:uid="{75116948-B421-481D-9E2A-646175CD382B}"/>
    <cellStyle name="Millares 3 2 7 4 5" xfId="3243" xr:uid="{17FB02CF-3B58-492B-A8D2-FEB067656A2E}"/>
    <cellStyle name="Millares 3 2 7 5" xfId="1135" xr:uid="{F303002E-337B-4242-8E9A-AEA3251120C4}"/>
    <cellStyle name="Millares 3 2 7 5 2" xfId="1136" xr:uid="{5C07CFAC-EEEA-47D8-9780-218EC0379F57}"/>
    <cellStyle name="Millares 3 2 7 5 2 2" xfId="3250" xr:uid="{27346970-E346-48B3-87BE-92A5E87F3D9B}"/>
    <cellStyle name="Millares 3 2 7 5 3" xfId="1137" xr:uid="{29A282A0-4649-479B-9FF5-18C91CECF268}"/>
    <cellStyle name="Millares 3 2 7 5 3 2" xfId="3251" xr:uid="{68CFA85A-286A-45C6-A189-7AF29E5F0924}"/>
    <cellStyle name="Millares 3 2 7 5 4" xfId="3249" xr:uid="{1F62E8D8-88BA-4320-B3E4-F7EAA66F10AB}"/>
    <cellStyle name="Millares 3 2 7 6" xfId="1138" xr:uid="{5D43CBB6-F41F-4147-B5D6-137B372E8FBF}"/>
    <cellStyle name="Millares 3 2 7 6 2" xfId="3252" xr:uid="{AC58C1B1-76CA-4998-96EA-9B74C263605F}"/>
    <cellStyle name="Millares 3 2 7 7" xfId="1139" xr:uid="{2739D09C-488D-4B72-BEED-08AF7E68263D}"/>
    <cellStyle name="Millares 3 2 7 7 2" xfId="3253" xr:uid="{6299C71D-66FB-41DD-8049-235710294AB2}"/>
    <cellStyle name="Millares 3 2 7 8" xfId="3206" xr:uid="{2B99C08F-A5D4-46B9-9FC1-4445BC8D7129}"/>
    <cellStyle name="Millares 3 2 8" xfId="1140" xr:uid="{A3B7E17D-E2E8-419F-B66F-D697EB6EF4AE}"/>
    <cellStyle name="Millares 3 2 8 2" xfId="1141" xr:uid="{DEBFC9A6-950A-43E4-B718-3C6B7E407BEA}"/>
    <cellStyle name="Millares 3 2 8 2 2" xfId="1142" xr:uid="{B93EEC84-B6FF-440D-A6C4-004B961EBD78}"/>
    <cellStyle name="Millares 3 2 8 2 2 2" xfId="1143" xr:uid="{82562972-97E8-47CB-A1CE-A47B50A521AD}"/>
    <cellStyle name="Millares 3 2 8 2 2 2 2" xfId="1144" xr:uid="{FEEADD9F-C2B4-47A8-B736-9F9FE5AAC5FD}"/>
    <cellStyle name="Millares 3 2 8 2 2 2 2 2" xfId="1145" xr:uid="{827D8CE4-1205-41A8-9588-1978955DF9AF}"/>
    <cellStyle name="Millares 3 2 8 2 2 2 2 2 2" xfId="3259" xr:uid="{3F515A5C-FE19-41CD-8927-2BC15EAAF22D}"/>
    <cellStyle name="Millares 3 2 8 2 2 2 2 3" xfId="1146" xr:uid="{BEB1AF4D-4CB7-4D8D-B023-19519B72B986}"/>
    <cellStyle name="Millares 3 2 8 2 2 2 2 3 2" xfId="3260" xr:uid="{0919953B-05DA-4009-83C6-C8BFA4A44C24}"/>
    <cellStyle name="Millares 3 2 8 2 2 2 2 4" xfId="3258" xr:uid="{8EDD96FF-3E31-49E8-BE07-470269799748}"/>
    <cellStyle name="Millares 3 2 8 2 2 2 3" xfId="1147" xr:uid="{8FACBF65-A74B-429E-8938-6797509CB091}"/>
    <cellStyle name="Millares 3 2 8 2 2 2 3 2" xfId="3261" xr:uid="{BAAFDBEF-DB40-4712-B522-3D09B84197AB}"/>
    <cellStyle name="Millares 3 2 8 2 2 2 4" xfId="1148" xr:uid="{E6C4529F-1F71-4B31-A43E-96336355D700}"/>
    <cellStyle name="Millares 3 2 8 2 2 2 4 2" xfId="3262" xr:uid="{7F9B2BF8-5214-48D4-9EB4-4DE7842FB32B}"/>
    <cellStyle name="Millares 3 2 8 2 2 2 5" xfId="3257" xr:uid="{C7F63526-A984-4AD2-ADB1-B2227E8A0A69}"/>
    <cellStyle name="Millares 3 2 8 2 2 3" xfId="1149" xr:uid="{D315AB0B-7B52-4703-87E8-893A083AFE74}"/>
    <cellStyle name="Millares 3 2 8 2 2 3 2" xfId="1150" xr:uid="{6232B651-4BD3-4227-B358-5B5D09B38C6F}"/>
    <cellStyle name="Millares 3 2 8 2 2 3 2 2" xfId="3264" xr:uid="{104EA5D9-D4D2-45A4-A3EF-BA1C762F4B98}"/>
    <cellStyle name="Millares 3 2 8 2 2 3 3" xfId="1151" xr:uid="{CE3B1350-30EE-4477-9C4B-8EA46297D3B5}"/>
    <cellStyle name="Millares 3 2 8 2 2 3 3 2" xfId="3265" xr:uid="{24401B77-1B7B-4DED-BF13-50D54600A722}"/>
    <cellStyle name="Millares 3 2 8 2 2 3 4" xfId="3263" xr:uid="{7D1D2507-81E9-458F-8A13-7B5C07ADB226}"/>
    <cellStyle name="Millares 3 2 8 2 2 4" xfId="1152" xr:uid="{513E1C31-9379-4C89-910D-FB560D6120C9}"/>
    <cellStyle name="Millares 3 2 8 2 2 4 2" xfId="3266" xr:uid="{98ABF8A9-F5CB-49A3-9370-7845608F17E1}"/>
    <cellStyle name="Millares 3 2 8 2 2 5" xfId="1153" xr:uid="{CCB80CD3-BE70-409B-8B8E-CD73D1B0DA1E}"/>
    <cellStyle name="Millares 3 2 8 2 2 5 2" xfId="3267" xr:uid="{253B0271-2288-4CFA-83F8-100478632B0C}"/>
    <cellStyle name="Millares 3 2 8 2 2 6" xfId="3256" xr:uid="{CEB8C200-5366-458F-B96D-6628DE97CA19}"/>
    <cellStyle name="Millares 3 2 8 2 3" xfId="1154" xr:uid="{34798B19-671F-4ED0-86D9-1C5A0E595672}"/>
    <cellStyle name="Millares 3 2 8 2 3 2" xfId="1155" xr:uid="{4B784D87-5D0B-4A34-ADCE-84C8CF67E96F}"/>
    <cellStyle name="Millares 3 2 8 2 3 2 2" xfId="1156" xr:uid="{5F180FA4-D367-4B7D-8AC8-D87416E63C9A}"/>
    <cellStyle name="Millares 3 2 8 2 3 2 2 2" xfId="3270" xr:uid="{E3BC9801-1BC8-444F-9F72-603733855C5F}"/>
    <cellStyle name="Millares 3 2 8 2 3 2 3" xfId="1157" xr:uid="{6D1513F5-2B0A-4EFB-8B6B-DD0B452904BA}"/>
    <cellStyle name="Millares 3 2 8 2 3 2 3 2" xfId="3271" xr:uid="{F4E54ADA-E052-47A5-BAF5-93B3E681F7E8}"/>
    <cellStyle name="Millares 3 2 8 2 3 2 4" xfId="3269" xr:uid="{23A1BEDA-6221-4F6A-9F5F-BB2CE04345DE}"/>
    <cellStyle name="Millares 3 2 8 2 3 3" xfId="1158" xr:uid="{D25D8783-94D9-4DBC-97E9-6FFD14811A09}"/>
    <cellStyle name="Millares 3 2 8 2 3 3 2" xfId="3272" xr:uid="{6CD26C16-0BD1-45D5-ABEF-8B393E39E627}"/>
    <cellStyle name="Millares 3 2 8 2 3 4" xfId="1159" xr:uid="{3D7CA716-E7B4-470A-BBD2-5F2FDDA8A0D6}"/>
    <cellStyle name="Millares 3 2 8 2 3 4 2" xfId="3273" xr:uid="{A8E16A66-14A5-406D-84F2-F17769A71592}"/>
    <cellStyle name="Millares 3 2 8 2 3 5" xfId="3268" xr:uid="{6D0B406F-56F5-4326-8755-00D745FD57A0}"/>
    <cellStyle name="Millares 3 2 8 2 4" xfId="1160" xr:uid="{4A355368-C53F-496A-8168-E47054A05C9D}"/>
    <cellStyle name="Millares 3 2 8 2 4 2" xfId="1161" xr:uid="{27327E97-55E6-4948-ABE8-F60A8C865EFE}"/>
    <cellStyle name="Millares 3 2 8 2 4 2 2" xfId="3275" xr:uid="{49A1406F-DC48-4301-8879-7DB55B572CCF}"/>
    <cellStyle name="Millares 3 2 8 2 4 3" xfId="1162" xr:uid="{487CB7AA-418B-4972-9557-020D9AEC3BA4}"/>
    <cellStyle name="Millares 3 2 8 2 4 3 2" xfId="3276" xr:uid="{0548749C-5208-406D-B2E1-96E5159A85AC}"/>
    <cellStyle name="Millares 3 2 8 2 4 4" xfId="3274" xr:uid="{1E99840C-47BF-4191-96FD-32FE300D0AD8}"/>
    <cellStyle name="Millares 3 2 8 2 5" xfId="1163" xr:uid="{FED52D24-7DC8-43FF-8B5A-ACE29FC20E3E}"/>
    <cellStyle name="Millares 3 2 8 2 5 2" xfId="3277" xr:uid="{5C3394B5-FBFA-412D-ACC7-FAB4DA40EFF2}"/>
    <cellStyle name="Millares 3 2 8 2 6" xfId="1164" xr:uid="{E43FF368-D3E9-4CDB-B623-CCEE6E67A4ED}"/>
    <cellStyle name="Millares 3 2 8 2 6 2" xfId="3278" xr:uid="{8690EAEC-F3C0-4C01-9692-B28442178177}"/>
    <cellStyle name="Millares 3 2 8 2 7" xfId="3255" xr:uid="{C322311D-7A32-4725-B5B5-C33E2BA526C7}"/>
    <cellStyle name="Millares 3 2 8 3" xfId="1165" xr:uid="{CC4E5E5D-4586-4553-AAAA-9D800EA4ED40}"/>
    <cellStyle name="Millares 3 2 8 3 2" xfId="1166" xr:uid="{3D55C0FE-D4E7-41E4-9BFC-906CC1F82534}"/>
    <cellStyle name="Millares 3 2 8 3 2 2" xfId="1167" xr:uid="{3992784E-029A-4B0D-B46A-00365A500D40}"/>
    <cellStyle name="Millares 3 2 8 3 2 2 2" xfId="1168" xr:uid="{59C00E66-A887-4210-8686-0A34982CCDED}"/>
    <cellStyle name="Millares 3 2 8 3 2 2 2 2" xfId="3282" xr:uid="{B711C5DB-3842-4B52-A37D-33419FCF199D}"/>
    <cellStyle name="Millares 3 2 8 3 2 2 3" xfId="1169" xr:uid="{E61E7290-545D-4DE8-A378-3EB61A4944E9}"/>
    <cellStyle name="Millares 3 2 8 3 2 2 3 2" xfId="3283" xr:uid="{CD5FA73B-28F3-42C5-B3D4-37DF3A767F3B}"/>
    <cellStyle name="Millares 3 2 8 3 2 2 4" xfId="3281" xr:uid="{789416F2-FE9D-439D-8CA6-A5AC2A5F7CD0}"/>
    <cellStyle name="Millares 3 2 8 3 2 3" xfId="1170" xr:uid="{A4D2FDD8-78CB-4CA0-BF24-F5D8EC82C1A4}"/>
    <cellStyle name="Millares 3 2 8 3 2 3 2" xfId="3284" xr:uid="{FA7AE7FE-E09D-46BA-89F7-6EB775616EB9}"/>
    <cellStyle name="Millares 3 2 8 3 2 4" xfId="1171" xr:uid="{A122FE19-2861-408D-A017-EB378403CF4C}"/>
    <cellStyle name="Millares 3 2 8 3 2 4 2" xfId="3285" xr:uid="{4EBE8B2C-5807-495C-9A16-B4F7A2994809}"/>
    <cellStyle name="Millares 3 2 8 3 2 5" xfId="3280" xr:uid="{BAA10190-E78F-4100-9A5C-DC75DA751335}"/>
    <cellStyle name="Millares 3 2 8 3 3" xfId="1172" xr:uid="{5C01E195-B848-46B5-A65A-03DE4F67EA08}"/>
    <cellStyle name="Millares 3 2 8 3 3 2" xfId="1173" xr:uid="{1E303DBE-3ABB-48D3-9D1A-1929903CB4E0}"/>
    <cellStyle name="Millares 3 2 8 3 3 2 2" xfId="3287" xr:uid="{3F681155-8D2D-4800-92D8-3B5116C817E3}"/>
    <cellStyle name="Millares 3 2 8 3 3 3" xfId="1174" xr:uid="{A97D8091-70FF-4520-B240-11AED380F24A}"/>
    <cellStyle name="Millares 3 2 8 3 3 3 2" xfId="3288" xr:uid="{CE604E98-06AC-4AF2-956A-70B134C8997F}"/>
    <cellStyle name="Millares 3 2 8 3 3 4" xfId="3286" xr:uid="{0CAC73C4-90A3-49B3-977A-2DC4A5660832}"/>
    <cellStyle name="Millares 3 2 8 3 4" xfId="1175" xr:uid="{EBEBDB2F-432F-4D7E-B044-16EFB0297C2C}"/>
    <cellStyle name="Millares 3 2 8 3 4 2" xfId="3289" xr:uid="{85DF627F-F4EB-4D65-82D8-5B52470BF572}"/>
    <cellStyle name="Millares 3 2 8 3 5" xfId="1176" xr:uid="{00A1D4C6-AAF6-4B4E-A754-78773A505AA3}"/>
    <cellStyle name="Millares 3 2 8 3 5 2" xfId="3290" xr:uid="{C3E4C917-5141-49D1-826E-FC351FDC3DA7}"/>
    <cellStyle name="Millares 3 2 8 3 6" xfId="3279" xr:uid="{C76594BB-A88D-4CDE-B4D0-2A1D14A00E8A}"/>
    <cellStyle name="Millares 3 2 8 4" xfId="1177" xr:uid="{7D044A75-7829-427B-9B9A-836ADD8E12D6}"/>
    <cellStyle name="Millares 3 2 8 4 2" xfId="1178" xr:uid="{189D60C9-7B81-4DAA-BCE1-48846A0B6E7F}"/>
    <cellStyle name="Millares 3 2 8 4 2 2" xfId="1179" xr:uid="{2387B6AC-30E9-42D6-A53C-EB167816FDAE}"/>
    <cellStyle name="Millares 3 2 8 4 2 2 2" xfId="3293" xr:uid="{C529F954-B977-42DF-9BDD-8FA337A9FAE0}"/>
    <cellStyle name="Millares 3 2 8 4 2 3" xfId="1180" xr:uid="{A8F7EAD9-0EA8-4E0F-B9FD-E5284BB1A413}"/>
    <cellStyle name="Millares 3 2 8 4 2 3 2" xfId="3294" xr:uid="{34A74170-474A-414C-A391-D660EC931C30}"/>
    <cellStyle name="Millares 3 2 8 4 2 4" xfId="3292" xr:uid="{8118F6D0-BED8-4038-AD2A-EFF3F5978EE0}"/>
    <cellStyle name="Millares 3 2 8 4 3" xfId="1181" xr:uid="{6657EC01-46BB-4BDB-AF0A-7564BA4E5A4E}"/>
    <cellStyle name="Millares 3 2 8 4 3 2" xfId="3295" xr:uid="{3B5DB068-B414-41C9-82EB-A537583D1677}"/>
    <cellStyle name="Millares 3 2 8 4 4" xfId="1182" xr:uid="{CE2E1155-2CE0-41CC-8B86-B1D912B69AEC}"/>
    <cellStyle name="Millares 3 2 8 4 4 2" xfId="3296" xr:uid="{04006EE8-698B-4076-A2C0-0AAF61B4F0B4}"/>
    <cellStyle name="Millares 3 2 8 4 5" xfId="3291" xr:uid="{ECA994E6-901B-4A68-939E-A3203F271B1E}"/>
    <cellStyle name="Millares 3 2 8 5" xfId="1183" xr:uid="{70333461-E1A6-4257-80F6-19A877C62268}"/>
    <cellStyle name="Millares 3 2 8 5 2" xfId="1184" xr:uid="{E6DCF28B-94E5-436D-AE23-26B69A5B3D7D}"/>
    <cellStyle name="Millares 3 2 8 5 2 2" xfId="3298" xr:uid="{3ADF2802-1473-4C8F-A4B9-3CE14D08CA69}"/>
    <cellStyle name="Millares 3 2 8 5 3" xfId="1185" xr:uid="{592588CF-DBDB-4E55-A0C2-79A7B4CF81B1}"/>
    <cellStyle name="Millares 3 2 8 5 3 2" xfId="3299" xr:uid="{D732B362-A4A7-4B1B-A406-D7D62B39E07E}"/>
    <cellStyle name="Millares 3 2 8 5 4" xfId="3297" xr:uid="{CB746594-9B12-4A41-A133-1D10B31A12D4}"/>
    <cellStyle name="Millares 3 2 8 6" xfId="1186" xr:uid="{2529EEDF-1E22-4CE2-8AE7-8884401A3F0C}"/>
    <cellStyle name="Millares 3 2 8 6 2" xfId="3300" xr:uid="{815F691A-C83F-4BFE-85C3-97CF656C71E0}"/>
    <cellStyle name="Millares 3 2 8 7" xfId="1187" xr:uid="{BF15BF4F-6210-4A1E-9758-D1A6DF8835AF}"/>
    <cellStyle name="Millares 3 2 8 7 2" xfId="3301" xr:uid="{19B20F53-62EE-4EE1-A178-F533FD075688}"/>
    <cellStyle name="Millares 3 2 8 8" xfId="3254" xr:uid="{DC00C04D-EF20-4DB1-B6E3-BF10761519AE}"/>
    <cellStyle name="Millares 3 2 9" xfId="1188" xr:uid="{29A2F715-7457-43EA-9CE9-3FB6619C4F91}"/>
    <cellStyle name="Millares 3 2 9 2" xfId="1189" xr:uid="{196512B1-9407-49B0-B391-EBFE7E56F8D6}"/>
    <cellStyle name="Millares 3 2 9 2 2" xfId="1190" xr:uid="{6E12B6CA-9539-4C62-9A5F-D866B5CD89EB}"/>
    <cellStyle name="Millares 3 2 9 2 2 2" xfId="1191" xr:uid="{98210BB3-BEA1-4E51-9ED7-132E50013534}"/>
    <cellStyle name="Millares 3 2 9 2 2 2 2" xfId="1192" xr:uid="{8B118587-E62D-42AC-A9CD-AA8612F38AE4}"/>
    <cellStyle name="Millares 3 2 9 2 2 2 2 2" xfId="3306" xr:uid="{E8FCAADB-A07B-44ED-93F9-8E2AFEE839BE}"/>
    <cellStyle name="Millares 3 2 9 2 2 2 3" xfId="1193" xr:uid="{9F0D0123-136D-46DE-8366-4B30FFA70D40}"/>
    <cellStyle name="Millares 3 2 9 2 2 2 3 2" xfId="3307" xr:uid="{71C5B62E-D553-4512-8145-61C744170F50}"/>
    <cellStyle name="Millares 3 2 9 2 2 2 4" xfId="3305" xr:uid="{986765B7-3E82-4695-A6A4-B39548A92440}"/>
    <cellStyle name="Millares 3 2 9 2 2 3" xfId="1194" xr:uid="{431B0C63-2B89-46B7-9292-D4F9EF70F9AA}"/>
    <cellStyle name="Millares 3 2 9 2 2 3 2" xfId="3308" xr:uid="{5CE1CA8F-6387-47BC-B0B5-82827B5E9CE3}"/>
    <cellStyle name="Millares 3 2 9 2 2 4" xfId="1195" xr:uid="{A2CA6523-0AAF-45A2-AE39-4EEEDCF817B3}"/>
    <cellStyle name="Millares 3 2 9 2 2 4 2" xfId="3309" xr:uid="{CCAA3FE4-3B9D-49E9-B95C-AB2019A079B9}"/>
    <cellStyle name="Millares 3 2 9 2 2 5" xfId="3304" xr:uid="{9FDD646D-7435-4A56-A3CD-575EBA86DC51}"/>
    <cellStyle name="Millares 3 2 9 2 3" xfId="1196" xr:uid="{B1FDA8EF-0901-4DAC-994B-B0024AFB8999}"/>
    <cellStyle name="Millares 3 2 9 2 3 2" xfId="1197" xr:uid="{D443113B-8687-4DB9-A74A-6C13CE0A0B68}"/>
    <cellStyle name="Millares 3 2 9 2 3 2 2" xfId="3311" xr:uid="{6F7243EB-CD7F-476B-AD8D-7E105DCDCA06}"/>
    <cellStyle name="Millares 3 2 9 2 3 3" xfId="1198" xr:uid="{DC18B24C-4BCC-4656-AA8B-289C5BFFE13E}"/>
    <cellStyle name="Millares 3 2 9 2 3 3 2" xfId="3312" xr:uid="{046834A4-4326-4A67-B0F8-B3236E02D530}"/>
    <cellStyle name="Millares 3 2 9 2 3 4" xfId="3310" xr:uid="{D89FD266-A622-46A0-8B16-6277C6F1CE40}"/>
    <cellStyle name="Millares 3 2 9 2 4" xfId="1199" xr:uid="{D09051E5-601B-442C-81E2-35B2EF554465}"/>
    <cellStyle name="Millares 3 2 9 2 4 2" xfId="3313" xr:uid="{406FA03A-377E-4C60-B579-61A87D86ACC7}"/>
    <cellStyle name="Millares 3 2 9 2 5" xfId="1200" xr:uid="{82846387-FAEE-46B9-ABCD-FB66EC2231F5}"/>
    <cellStyle name="Millares 3 2 9 2 5 2" xfId="3314" xr:uid="{49B0636A-8881-4FC2-B400-20900E8A26F6}"/>
    <cellStyle name="Millares 3 2 9 2 6" xfId="3303" xr:uid="{6A10006C-655D-49B0-AA66-986F32E5BAD1}"/>
    <cellStyle name="Millares 3 2 9 3" xfId="1201" xr:uid="{EF61E874-E1AA-434C-96B7-5C7A1B9CF768}"/>
    <cellStyle name="Millares 3 2 9 3 2" xfId="1202" xr:uid="{9FD8D64D-EC0E-453E-905E-AC39B42C2EE4}"/>
    <cellStyle name="Millares 3 2 9 3 2 2" xfId="1203" xr:uid="{980FF47A-2F93-4CB0-AF3F-B40D9C7F398D}"/>
    <cellStyle name="Millares 3 2 9 3 2 2 2" xfId="3317" xr:uid="{F08B9F17-5E9A-42F4-A76A-1D722E5F47AF}"/>
    <cellStyle name="Millares 3 2 9 3 2 3" xfId="1204" xr:uid="{BBEF6022-8354-4BC5-88AC-7BD590CCC580}"/>
    <cellStyle name="Millares 3 2 9 3 2 3 2" xfId="3318" xr:uid="{61AD19C0-A481-4258-BBA2-4B794C73AE4F}"/>
    <cellStyle name="Millares 3 2 9 3 2 4" xfId="3316" xr:uid="{8070328B-32E5-4BA9-83BE-D4A9DB731B38}"/>
    <cellStyle name="Millares 3 2 9 3 3" xfId="1205" xr:uid="{BB26A901-78CE-483D-9E67-82E1149408FD}"/>
    <cellStyle name="Millares 3 2 9 3 3 2" xfId="3319" xr:uid="{679D10F4-4FB8-4ADD-AFF0-F74505F51AEE}"/>
    <cellStyle name="Millares 3 2 9 3 4" xfId="1206" xr:uid="{EDC09CAD-2755-417D-9708-2BB7C3C95337}"/>
    <cellStyle name="Millares 3 2 9 3 4 2" xfId="3320" xr:uid="{DFCCD5C7-4A17-4E27-B951-5AFF0D1B753C}"/>
    <cellStyle name="Millares 3 2 9 3 5" xfId="3315" xr:uid="{F1CEBB4E-C797-4E4E-AC23-F3E6392D3D09}"/>
    <cellStyle name="Millares 3 2 9 4" xfId="1207" xr:uid="{B12A599D-1BA3-452C-A194-C2DB24CC60A2}"/>
    <cellStyle name="Millares 3 2 9 4 2" xfId="1208" xr:uid="{7932A689-FCFA-4A6E-B54F-280F3046B34A}"/>
    <cellStyle name="Millares 3 2 9 4 2 2" xfId="3322" xr:uid="{846F46B3-F96B-4BF4-9111-7E8A6EC2E9F9}"/>
    <cellStyle name="Millares 3 2 9 4 3" xfId="1209" xr:uid="{260B591D-2C3E-49DA-89A1-73FD4344A988}"/>
    <cellStyle name="Millares 3 2 9 4 3 2" xfId="3323" xr:uid="{7B691B3C-D194-4857-B67D-3772CFEB9291}"/>
    <cellStyle name="Millares 3 2 9 4 4" xfId="3321" xr:uid="{5685BCC2-F02A-4B47-BE5D-D58444CFDEC0}"/>
    <cellStyle name="Millares 3 2 9 5" xfId="1210" xr:uid="{3ECD6ECD-D734-4EC0-AB9F-4CEC690B1DEF}"/>
    <cellStyle name="Millares 3 2 9 5 2" xfId="3324" xr:uid="{AF77A703-CBB5-4410-8B5E-648E62412EFE}"/>
    <cellStyle name="Millares 3 2 9 6" xfId="1211" xr:uid="{14D5CDAD-EBA2-4EC7-A7AA-9A0C822BF9B8}"/>
    <cellStyle name="Millares 3 2 9 6 2" xfId="3325" xr:uid="{756EDBF1-54DB-4F29-914F-58794B0B189E}"/>
    <cellStyle name="Millares 3 2 9 7" xfId="3302" xr:uid="{FEBF925C-F637-4B3B-9B15-FD1E187C3C07}"/>
    <cellStyle name="Millares 3 3" xfId="1212" xr:uid="{05C72861-9A74-4A14-ACDB-B65EF4E49BA9}"/>
    <cellStyle name="Millares 3 3 10" xfId="1213" xr:uid="{6658EABF-0488-4BA1-A070-62E5D21CDFC4}"/>
    <cellStyle name="Millares 3 3 10 2" xfId="1214" xr:uid="{7E68F127-5D73-460F-9EDA-16FE51569DDB}"/>
    <cellStyle name="Millares 3 3 10 2 2" xfId="1215" xr:uid="{8D5B7880-54BC-47F7-BAE8-C2A6D85D41C5}"/>
    <cellStyle name="Millares 3 3 10 2 2 2" xfId="3329" xr:uid="{40969A77-4997-4B77-B49C-D3D5F81910A7}"/>
    <cellStyle name="Millares 3 3 10 2 3" xfId="1216" xr:uid="{27A23842-1700-4994-B1DC-C5E387FA1C67}"/>
    <cellStyle name="Millares 3 3 10 2 3 2" xfId="3330" xr:uid="{A05DA7FC-C371-49AF-B8FB-681FE3E9EB11}"/>
    <cellStyle name="Millares 3 3 10 2 4" xfId="3328" xr:uid="{C4FF3F34-0C69-4B98-9440-A9B2FD55FE01}"/>
    <cellStyle name="Millares 3 3 10 3" xfId="1217" xr:uid="{B8C18662-31B6-4B47-8D43-A0F8852CC254}"/>
    <cellStyle name="Millares 3 3 10 3 2" xfId="3331" xr:uid="{C7DA2B6E-7904-4B6F-9857-E44D76C2BB8A}"/>
    <cellStyle name="Millares 3 3 10 4" xfId="1218" xr:uid="{22E2948F-D855-4C04-8DD5-020786B2568E}"/>
    <cellStyle name="Millares 3 3 10 4 2" xfId="3332" xr:uid="{280D29DD-C53E-4FF1-8569-C177DF88AE90}"/>
    <cellStyle name="Millares 3 3 10 5" xfId="3327" xr:uid="{CD9A3E6B-6A6B-4532-9818-52253C9A5C44}"/>
    <cellStyle name="Millares 3 3 11" xfId="1219" xr:uid="{576B9A20-3510-44E5-8EFD-3F9665516BD9}"/>
    <cellStyle name="Millares 3 3 11 2" xfId="1220" xr:uid="{0781A321-9F34-4C0D-A1A3-82097EB830DE}"/>
    <cellStyle name="Millares 3 3 11 2 2" xfId="3334" xr:uid="{2F31E872-E4A1-4D38-8A15-1C146B1CDD9A}"/>
    <cellStyle name="Millares 3 3 11 3" xfId="1221" xr:uid="{9361BC3A-66EB-4A38-BE9A-6C48FAB9DCD3}"/>
    <cellStyle name="Millares 3 3 11 3 2" xfId="3335" xr:uid="{42DAE3E1-5E84-4499-8B29-0040F5A35770}"/>
    <cellStyle name="Millares 3 3 11 4" xfId="3333" xr:uid="{4CF7C5A9-8849-4028-BF19-A27230E19593}"/>
    <cellStyle name="Millares 3 3 12" xfId="1222" xr:uid="{9C9B3CFE-F795-4DF7-A2BB-EE177B50E15F}"/>
    <cellStyle name="Millares 3 3 12 2" xfId="3336" xr:uid="{921FFD6D-0B13-4D93-92F1-30BFC4C08A72}"/>
    <cellStyle name="Millares 3 3 13" xfId="1223" xr:uid="{EC7E6552-7687-45B1-8E0C-04C41D93EE85}"/>
    <cellStyle name="Millares 3 3 13 2" xfId="3337" xr:uid="{70A585FF-020E-44D0-8697-EDE7B864BA4C}"/>
    <cellStyle name="Millares 3 3 14" xfId="3326" xr:uid="{66BD9EB6-87E0-4BDA-9692-9A34EDB1EB7A}"/>
    <cellStyle name="Millares 3 3 2" xfId="1224" xr:uid="{DDD79051-5698-46EB-B874-E7089B24B614}"/>
    <cellStyle name="Millares 3 3 2 2" xfId="1225" xr:uid="{AF4C7878-80BC-466B-B920-E7BF0F36E137}"/>
    <cellStyle name="Millares 3 3 2 2 2" xfId="1226" xr:uid="{B54FC286-1149-423C-845F-BD8E74737C61}"/>
    <cellStyle name="Millares 3 3 2 2 2 2" xfId="1227" xr:uid="{0015D736-FC62-4769-8B05-54BCECCC4E2E}"/>
    <cellStyle name="Millares 3 3 2 2 2 2 2" xfId="1228" xr:uid="{7556C144-796A-45D4-B8F5-A26CD0F390C1}"/>
    <cellStyle name="Millares 3 3 2 2 2 2 2 2" xfId="1229" xr:uid="{9BF02ADC-952B-45D4-B8ED-92264BFFDA33}"/>
    <cellStyle name="Millares 3 3 2 2 2 2 2 2 2" xfId="1230" xr:uid="{370F6FA8-1B64-49A7-81BB-A7FF43290DA1}"/>
    <cellStyle name="Millares 3 3 2 2 2 2 2 2 2 2" xfId="3344" xr:uid="{BB1531C6-F855-441A-ABA8-7EEB5CBDC3B7}"/>
    <cellStyle name="Millares 3 3 2 2 2 2 2 2 3" xfId="1231" xr:uid="{A7EEEBBC-D289-4782-BF65-0CA32C64F1FA}"/>
    <cellStyle name="Millares 3 3 2 2 2 2 2 2 3 2" xfId="3345" xr:uid="{4E952EDB-82E5-4FF5-B7E4-57269E714F79}"/>
    <cellStyle name="Millares 3 3 2 2 2 2 2 2 4" xfId="3343" xr:uid="{15A435D7-114B-4EBC-821F-380AA3ED9E21}"/>
    <cellStyle name="Millares 3 3 2 2 2 2 2 3" xfId="1232" xr:uid="{01783C21-74C8-4ED9-80E5-09009A58A2E6}"/>
    <cellStyle name="Millares 3 3 2 2 2 2 2 3 2" xfId="3346" xr:uid="{5C692797-1500-4F32-BC99-4E782FD4B2D9}"/>
    <cellStyle name="Millares 3 3 2 2 2 2 2 4" xfId="1233" xr:uid="{6F208AF4-18EB-4350-BE68-5101AE1F4AB2}"/>
    <cellStyle name="Millares 3 3 2 2 2 2 2 4 2" xfId="3347" xr:uid="{98889E7B-BB9B-42CA-BE24-4826ADBD2BC3}"/>
    <cellStyle name="Millares 3 3 2 2 2 2 2 5" xfId="3342" xr:uid="{066056EC-B019-4E42-A5FC-FD3CB343C247}"/>
    <cellStyle name="Millares 3 3 2 2 2 2 3" xfId="1234" xr:uid="{48F545F6-9745-445E-A598-B1F72EBBB468}"/>
    <cellStyle name="Millares 3 3 2 2 2 2 3 2" xfId="1235" xr:uid="{E5986673-A746-4590-A04B-829627211C20}"/>
    <cellStyle name="Millares 3 3 2 2 2 2 3 2 2" xfId="3349" xr:uid="{AFE15771-40FB-4636-8405-9DDFB8E1B5F6}"/>
    <cellStyle name="Millares 3 3 2 2 2 2 3 3" xfId="1236" xr:uid="{12343CFC-6F31-4786-A203-92709D9AF694}"/>
    <cellStyle name="Millares 3 3 2 2 2 2 3 3 2" xfId="3350" xr:uid="{D0AFC1EE-5F00-4188-9803-1694DCF89B68}"/>
    <cellStyle name="Millares 3 3 2 2 2 2 3 4" xfId="3348" xr:uid="{4C9C1533-FF5C-4127-8154-83CB611DB990}"/>
    <cellStyle name="Millares 3 3 2 2 2 2 4" xfId="1237" xr:uid="{3A30FE9F-7284-471B-BA16-987F37C9AA08}"/>
    <cellStyle name="Millares 3 3 2 2 2 2 4 2" xfId="3351" xr:uid="{C05398B8-0A2F-4479-B6CC-BB5AB6474724}"/>
    <cellStyle name="Millares 3 3 2 2 2 2 5" xfId="1238" xr:uid="{29EFC948-1AE2-4CA9-BF9F-83F48AC05552}"/>
    <cellStyle name="Millares 3 3 2 2 2 2 5 2" xfId="3352" xr:uid="{4F134186-9001-464D-A0A1-6752AA49A474}"/>
    <cellStyle name="Millares 3 3 2 2 2 2 6" xfId="3341" xr:uid="{5ED8DB93-EDCE-4BEC-824A-542D969F208A}"/>
    <cellStyle name="Millares 3 3 2 2 2 3" xfId="1239" xr:uid="{0AA72452-0975-48C8-A413-34583F7507E1}"/>
    <cellStyle name="Millares 3 3 2 2 2 3 2" xfId="1240" xr:uid="{50A33ADE-F3CA-443C-8E4B-5C7C1A0F5B9B}"/>
    <cellStyle name="Millares 3 3 2 2 2 3 2 2" xfId="1241" xr:uid="{123361A3-EE53-4574-AB0D-EFBD1098A03D}"/>
    <cellStyle name="Millares 3 3 2 2 2 3 2 2 2" xfId="3355" xr:uid="{34E148D0-EF97-4616-9827-E20D5F3263D9}"/>
    <cellStyle name="Millares 3 3 2 2 2 3 2 3" xfId="1242" xr:uid="{695936A9-8FB6-41E1-8348-FC47C46D0A8B}"/>
    <cellStyle name="Millares 3 3 2 2 2 3 2 3 2" xfId="3356" xr:uid="{5E703FF9-7536-4FD9-B329-816BE32FEBF0}"/>
    <cellStyle name="Millares 3 3 2 2 2 3 2 4" xfId="3354" xr:uid="{6B95A3C1-E381-4D7C-9D4A-46FA0E9AC2F8}"/>
    <cellStyle name="Millares 3 3 2 2 2 3 3" xfId="1243" xr:uid="{5A76A06C-01F1-44D0-8766-406C401CC072}"/>
    <cellStyle name="Millares 3 3 2 2 2 3 3 2" xfId="3357" xr:uid="{E1C4B377-696F-4AC2-8299-4B0CEB3D7400}"/>
    <cellStyle name="Millares 3 3 2 2 2 3 4" xfId="1244" xr:uid="{9CE62E87-AB8B-4578-A00F-0C5B64CAF86A}"/>
    <cellStyle name="Millares 3 3 2 2 2 3 4 2" xfId="3358" xr:uid="{5D4A4F85-57F2-44D7-B371-608AAB6B7860}"/>
    <cellStyle name="Millares 3 3 2 2 2 3 5" xfId="3353" xr:uid="{17B50F1C-CC11-4741-96E2-B5B3A8EB95F5}"/>
    <cellStyle name="Millares 3 3 2 2 2 4" xfId="1245" xr:uid="{33173210-4419-4190-A9D5-9820CCFEE8C0}"/>
    <cellStyle name="Millares 3 3 2 2 2 4 2" xfId="1246" xr:uid="{41A61B6A-1695-47E5-9A50-0607F38F4EBE}"/>
    <cellStyle name="Millares 3 3 2 2 2 4 2 2" xfId="3360" xr:uid="{04C663D0-FB8E-436A-930D-990284700E77}"/>
    <cellStyle name="Millares 3 3 2 2 2 4 3" xfId="1247" xr:uid="{2DA97645-85AC-4640-BB96-2A496921D2AF}"/>
    <cellStyle name="Millares 3 3 2 2 2 4 3 2" xfId="3361" xr:uid="{654DF4F6-3766-436D-ABF9-B1CBCB632E82}"/>
    <cellStyle name="Millares 3 3 2 2 2 4 4" xfId="3359" xr:uid="{5FEE1D23-8B0C-4AA1-A73A-C56F8B19E36B}"/>
    <cellStyle name="Millares 3 3 2 2 2 5" xfId="1248" xr:uid="{4588B841-CBD5-47FF-81D6-0B930CFF5AB2}"/>
    <cellStyle name="Millares 3 3 2 2 2 5 2" xfId="3362" xr:uid="{A934AFCE-1951-4F1E-84F1-5517772AD256}"/>
    <cellStyle name="Millares 3 3 2 2 2 6" xfId="1249" xr:uid="{73731A1C-0277-4BF1-9A54-C84B0E504B65}"/>
    <cellStyle name="Millares 3 3 2 2 2 6 2" xfId="3363" xr:uid="{20A8896B-F360-48B9-9EFE-B74456063D88}"/>
    <cellStyle name="Millares 3 3 2 2 2 7" xfId="3340" xr:uid="{92C0C64C-0425-4CBF-8B02-C441B3742254}"/>
    <cellStyle name="Millares 3 3 2 2 3" xfId="1250" xr:uid="{C0412D49-76C1-46F2-A903-46F1BBAD0502}"/>
    <cellStyle name="Millares 3 3 2 2 3 2" xfId="1251" xr:uid="{FABB39AD-B8F6-4125-BCD2-019272365A70}"/>
    <cellStyle name="Millares 3 3 2 2 3 2 2" xfId="1252" xr:uid="{6D92E759-D109-4EBC-B033-D4338C5D3CFA}"/>
    <cellStyle name="Millares 3 3 2 2 3 2 2 2" xfId="1253" xr:uid="{72DC0773-0483-4FB7-8DA2-482AC94FBE0B}"/>
    <cellStyle name="Millares 3 3 2 2 3 2 2 2 2" xfId="3367" xr:uid="{7E23D7D2-01BB-4399-B724-1E01D1235CCD}"/>
    <cellStyle name="Millares 3 3 2 2 3 2 2 3" xfId="1254" xr:uid="{DD2DA1E3-83C0-4E81-BDDA-CE763160702E}"/>
    <cellStyle name="Millares 3 3 2 2 3 2 2 3 2" xfId="3368" xr:uid="{3326EDC1-FAE7-483B-A872-52C100F4F0A1}"/>
    <cellStyle name="Millares 3 3 2 2 3 2 2 4" xfId="3366" xr:uid="{AEF1AF3E-BD50-4B81-9C65-13DAD84D191A}"/>
    <cellStyle name="Millares 3 3 2 2 3 2 3" xfId="1255" xr:uid="{4DB0BC2D-EA11-4E33-93CF-276B488D377E}"/>
    <cellStyle name="Millares 3 3 2 2 3 2 3 2" xfId="3369" xr:uid="{E8E1D964-D54A-4C88-B285-43EBAE3F7885}"/>
    <cellStyle name="Millares 3 3 2 2 3 2 4" xfId="1256" xr:uid="{E0E44266-A015-4361-A04E-8AD623304123}"/>
    <cellStyle name="Millares 3 3 2 2 3 2 4 2" xfId="3370" xr:uid="{41387AFE-7A73-4D9D-8FBD-53406DC7CDAB}"/>
    <cellStyle name="Millares 3 3 2 2 3 2 5" xfId="3365" xr:uid="{4B922306-5C74-481D-ADD2-3F1052D9C3FD}"/>
    <cellStyle name="Millares 3 3 2 2 3 3" xfId="1257" xr:uid="{BD80F913-8892-43F1-8FF6-5DA690738C0F}"/>
    <cellStyle name="Millares 3 3 2 2 3 3 2" xfId="1258" xr:uid="{86DC5EAC-B402-46BE-8B19-2175D15A81F9}"/>
    <cellStyle name="Millares 3 3 2 2 3 3 2 2" xfId="3372" xr:uid="{98C92C36-AB71-4E2B-90F1-57097123162E}"/>
    <cellStyle name="Millares 3 3 2 2 3 3 3" xfId="1259" xr:uid="{06863F5F-7764-4BFA-953B-DC711B2E2A92}"/>
    <cellStyle name="Millares 3 3 2 2 3 3 3 2" xfId="3373" xr:uid="{9D0822E0-F0AF-4635-9CF9-70DF9691747D}"/>
    <cellStyle name="Millares 3 3 2 2 3 3 4" xfId="3371" xr:uid="{F65CE2DB-9EA3-4A94-9D49-61D7D4E9D7D8}"/>
    <cellStyle name="Millares 3 3 2 2 3 4" xfId="1260" xr:uid="{9122768A-F1BB-402A-9C40-57D72D4DDA59}"/>
    <cellStyle name="Millares 3 3 2 2 3 4 2" xfId="3374" xr:uid="{D570389A-C5AD-42F9-B27A-03F6B8704B61}"/>
    <cellStyle name="Millares 3 3 2 2 3 5" xfId="1261" xr:uid="{5F29F308-8A0E-48FD-BF40-0572F91D865F}"/>
    <cellStyle name="Millares 3 3 2 2 3 5 2" xfId="3375" xr:uid="{B0C5A68A-1CED-49E9-9E9B-DC079E463BAD}"/>
    <cellStyle name="Millares 3 3 2 2 3 6" xfId="3364" xr:uid="{BDA4925D-B843-4F4E-903E-C486340D20BF}"/>
    <cellStyle name="Millares 3 3 2 2 4" xfId="1262" xr:uid="{B62C5059-600A-43A9-B496-9150D969DE1E}"/>
    <cellStyle name="Millares 3 3 2 2 4 2" xfId="1263" xr:uid="{21ACF340-3790-4050-86D9-C43C966B5A13}"/>
    <cellStyle name="Millares 3 3 2 2 4 2 2" xfId="1264" xr:uid="{4B4EBE2E-D5C2-4A69-A1D1-4ED6181E536E}"/>
    <cellStyle name="Millares 3 3 2 2 4 2 2 2" xfId="3378" xr:uid="{9DC67BCD-31E5-4EA4-BE75-2E223654464B}"/>
    <cellStyle name="Millares 3 3 2 2 4 2 3" xfId="1265" xr:uid="{9208C89C-614B-4D17-85FA-30D3930AD28A}"/>
    <cellStyle name="Millares 3 3 2 2 4 2 3 2" xfId="3379" xr:uid="{9DFA38D8-1BF0-47A8-BA84-219150BEA0CB}"/>
    <cellStyle name="Millares 3 3 2 2 4 2 4" xfId="3377" xr:uid="{412E4BAA-5A35-415F-9EE0-E11A6B8EDCE6}"/>
    <cellStyle name="Millares 3 3 2 2 4 3" xfId="1266" xr:uid="{0536E685-A34A-4E0C-BBCA-8DE560FF2AF9}"/>
    <cellStyle name="Millares 3 3 2 2 4 3 2" xfId="3380" xr:uid="{61083652-2F15-4421-90FA-DE49B72D1191}"/>
    <cellStyle name="Millares 3 3 2 2 4 4" xfId="1267" xr:uid="{D6CB706D-BEE7-4FA4-BA8C-3F4688118D25}"/>
    <cellStyle name="Millares 3 3 2 2 4 4 2" xfId="3381" xr:uid="{F9AD18F4-E74A-4A44-9AD9-5E4E1D01DA0F}"/>
    <cellStyle name="Millares 3 3 2 2 4 5" xfId="3376" xr:uid="{856601E9-2CA9-4B27-8998-BB45FF08710F}"/>
    <cellStyle name="Millares 3 3 2 2 5" xfId="1268" xr:uid="{AE7F0BF8-79FD-435E-976F-F3BAE42CDDFA}"/>
    <cellStyle name="Millares 3 3 2 2 5 2" xfId="1269" xr:uid="{68DAE9E6-8155-4F2B-95FB-66F971AC3130}"/>
    <cellStyle name="Millares 3 3 2 2 5 2 2" xfId="3383" xr:uid="{32424B9C-D2AD-4F57-90D0-429D041A07B6}"/>
    <cellStyle name="Millares 3 3 2 2 5 3" xfId="1270" xr:uid="{EE3DA67A-B88A-4ECA-A842-05D81CADD0FC}"/>
    <cellStyle name="Millares 3 3 2 2 5 3 2" xfId="3384" xr:uid="{A05D0FFD-5698-4564-9737-0CB5AF814AF9}"/>
    <cellStyle name="Millares 3 3 2 2 5 4" xfId="3382" xr:uid="{1DC52681-30F3-4632-B3DD-F7EDC7FFD569}"/>
    <cellStyle name="Millares 3 3 2 2 6" xfId="1271" xr:uid="{CE86D7B3-1A80-471D-A439-7CD29890A282}"/>
    <cellStyle name="Millares 3 3 2 2 6 2" xfId="3385" xr:uid="{F02F24CB-EE7B-4EC2-B818-15623B4112D3}"/>
    <cellStyle name="Millares 3 3 2 2 7" xfId="1272" xr:uid="{5B4D42DA-F510-4C67-B527-0B80F9337BD6}"/>
    <cellStyle name="Millares 3 3 2 2 7 2" xfId="3386" xr:uid="{8BB4A8B4-5E87-4726-8206-D9497E78CB91}"/>
    <cellStyle name="Millares 3 3 2 2 8" xfId="3339" xr:uid="{734072A2-E6E5-4BF1-9C2F-4DAD3D377FE3}"/>
    <cellStyle name="Millares 3 3 2 3" xfId="1273" xr:uid="{82B7493D-7DFB-40EF-8747-28803E3EDD38}"/>
    <cellStyle name="Millares 3 3 2 3 2" xfId="1274" xr:uid="{355A7C5E-E813-41A0-AECF-3BFACEBDECBB}"/>
    <cellStyle name="Millares 3 3 2 3 2 2" xfId="1275" xr:uid="{71765B16-95FA-4A97-9483-496F23FF206C}"/>
    <cellStyle name="Millares 3 3 2 3 2 2 2" xfId="1276" xr:uid="{EC704FD8-169F-40FA-89A1-7B779EB62060}"/>
    <cellStyle name="Millares 3 3 2 3 2 2 2 2" xfId="1277" xr:uid="{3C2A8A43-FCEB-437E-BDE0-DB648FB812D6}"/>
    <cellStyle name="Millares 3 3 2 3 2 2 2 2 2" xfId="3391" xr:uid="{12DC8BA1-C1AC-4D97-B8A9-B2D3ABDAC68B}"/>
    <cellStyle name="Millares 3 3 2 3 2 2 2 3" xfId="1278" xr:uid="{0DF304E9-0A14-420D-B1EF-A28366D3FCAD}"/>
    <cellStyle name="Millares 3 3 2 3 2 2 2 3 2" xfId="3392" xr:uid="{2609B105-072C-446F-AE58-2E7137BBA809}"/>
    <cellStyle name="Millares 3 3 2 3 2 2 2 4" xfId="3390" xr:uid="{F583216D-3B06-482B-9ED8-C8EAF25BDAF2}"/>
    <cellStyle name="Millares 3 3 2 3 2 2 3" xfId="1279" xr:uid="{A2310E53-47A8-4C45-B5C7-2921A2F9A8FF}"/>
    <cellStyle name="Millares 3 3 2 3 2 2 3 2" xfId="3393" xr:uid="{8C60A0A7-8E31-4502-8B03-39754C2F2A83}"/>
    <cellStyle name="Millares 3 3 2 3 2 2 4" xfId="1280" xr:uid="{666AF18A-1B51-4325-A373-A44DE3F961EB}"/>
    <cellStyle name="Millares 3 3 2 3 2 2 4 2" xfId="3394" xr:uid="{5EA53F04-A8D1-4184-9931-31AA095A9B22}"/>
    <cellStyle name="Millares 3 3 2 3 2 2 5" xfId="3389" xr:uid="{3603CD60-5C2B-49C6-98EA-0A46ECBA6027}"/>
    <cellStyle name="Millares 3 3 2 3 2 3" xfId="1281" xr:uid="{770D3D38-CACF-43BF-86FB-16B9BA175F45}"/>
    <cellStyle name="Millares 3 3 2 3 2 3 2" xfId="1282" xr:uid="{C4ADEEDC-2D3A-4E5F-9B3D-F98DF44C4D7F}"/>
    <cellStyle name="Millares 3 3 2 3 2 3 2 2" xfId="3396" xr:uid="{3B50BF50-881D-40E4-B80B-1B62DD52FBB6}"/>
    <cellStyle name="Millares 3 3 2 3 2 3 3" xfId="1283" xr:uid="{48D2B99D-20D5-4338-A473-30A40EA9E261}"/>
    <cellStyle name="Millares 3 3 2 3 2 3 3 2" xfId="3397" xr:uid="{B1C2311C-7FFA-47E1-AB6E-8FF62513D1A2}"/>
    <cellStyle name="Millares 3 3 2 3 2 3 4" xfId="3395" xr:uid="{4C862B68-B05A-48EA-B88D-4BE56D8C6449}"/>
    <cellStyle name="Millares 3 3 2 3 2 4" xfId="1284" xr:uid="{BE13F21A-CAD2-42AA-827D-4906E63793C4}"/>
    <cellStyle name="Millares 3 3 2 3 2 4 2" xfId="3398" xr:uid="{D02020A5-4EB1-4022-95C2-9D248078BFA1}"/>
    <cellStyle name="Millares 3 3 2 3 2 5" xfId="1285" xr:uid="{ADBBB488-A07D-4E36-B095-2D9317800BBD}"/>
    <cellStyle name="Millares 3 3 2 3 2 5 2" xfId="3399" xr:uid="{67FD6F37-E07A-4900-AEC2-0FB5401E7227}"/>
    <cellStyle name="Millares 3 3 2 3 2 6" xfId="3388" xr:uid="{E69F722E-B85E-45CE-AB42-B2EA6343FC1D}"/>
    <cellStyle name="Millares 3 3 2 3 3" xfId="1286" xr:uid="{F8CB247C-2A78-4263-A825-8275489D46CD}"/>
    <cellStyle name="Millares 3 3 2 3 3 2" xfId="1287" xr:uid="{5E114A87-94BD-4CE4-9082-3448B7AD4915}"/>
    <cellStyle name="Millares 3 3 2 3 3 2 2" xfId="1288" xr:uid="{F5535109-0EE7-47D3-AF18-B63DBA7B3902}"/>
    <cellStyle name="Millares 3 3 2 3 3 2 2 2" xfId="3402" xr:uid="{76DE82B1-A659-4AF4-BDAE-E7E29330EAD4}"/>
    <cellStyle name="Millares 3 3 2 3 3 2 3" xfId="1289" xr:uid="{5D554A5A-5DFE-4E32-9D2C-AFC0F6051878}"/>
    <cellStyle name="Millares 3 3 2 3 3 2 3 2" xfId="3403" xr:uid="{7D5A05F3-1618-4015-93CC-8D0A1A40EBDE}"/>
    <cellStyle name="Millares 3 3 2 3 3 2 4" xfId="3401" xr:uid="{97242DD8-BBF4-4ACF-B9A4-1BD053F4282C}"/>
    <cellStyle name="Millares 3 3 2 3 3 3" xfId="1290" xr:uid="{49B14F30-2342-4718-BF83-63653E5251E9}"/>
    <cellStyle name="Millares 3 3 2 3 3 3 2" xfId="3404" xr:uid="{5D0C9BB0-DED1-4407-A741-929F4CBAB9B7}"/>
    <cellStyle name="Millares 3 3 2 3 3 4" xfId="1291" xr:uid="{D61587B1-3378-4258-A1B5-390DC006B302}"/>
    <cellStyle name="Millares 3 3 2 3 3 4 2" xfId="3405" xr:uid="{AF36ABE9-BC8B-4B4F-927E-8A859C03791C}"/>
    <cellStyle name="Millares 3 3 2 3 3 5" xfId="3400" xr:uid="{8DED47FB-F7F2-4A91-A573-C322E216E792}"/>
    <cellStyle name="Millares 3 3 2 3 4" xfId="1292" xr:uid="{1F2EB187-3D6D-475B-A024-44507D155A6B}"/>
    <cellStyle name="Millares 3 3 2 3 4 2" xfId="1293" xr:uid="{217120ED-84BC-4C82-BAD6-B816D475E614}"/>
    <cellStyle name="Millares 3 3 2 3 4 2 2" xfId="3407" xr:uid="{E22098E5-ECC4-454B-9827-859745B0A446}"/>
    <cellStyle name="Millares 3 3 2 3 4 3" xfId="1294" xr:uid="{8E0C98C4-75FD-41BB-B3A9-1EEB520A2D33}"/>
    <cellStyle name="Millares 3 3 2 3 4 3 2" xfId="3408" xr:uid="{C43C9C14-DBDF-464E-9BA2-6D24F6D3230F}"/>
    <cellStyle name="Millares 3 3 2 3 4 4" xfId="3406" xr:uid="{60F9C9D5-C9D5-45A4-824F-C6E74519F739}"/>
    <cellStyle name="Millares 3 3 2 3 5" xfId="1295" xr:uid="{A3801B87-1961-4217-8639-FBDF70AC8882}"/>
    <cellStyle name="Millares 3 3 2 3 5 2" xfId="3409" xr:uid="{3FCCE39C-AE83-49F8-8E64-0FFDA1A9AAC0}"/>
    <cellStyle name="Millares 3 3 2 3 6" xfId="1296" xr:uid="{2A0818B7-68E7-4F13-A92B-794BFFE2170A}"/>
    <cellStyle name="Millares 3 3 2 3 6 2" xfId="3410" xr:uid="{A83B7897-A8D5-42FE-B74B-BAFB90A6D962}"/>
    <cellStyle name="Millares 3 3 2 3 7" xfId="3387" xr:uid="{B91246C0-5F57-4D4F-95D4-3D8DC5123287}"/>
    <cellStyle name="Millares 3 3 2 4" xfId="1297" xr:uid="{37C2EC93-D673-4217-9933-F08D40A22C20}"/>
    <cellStyle name="Millares 3 3 2 4 2" xfId="1298" xr:uid="{375C07CB-9251-40D5-B833-03B68BBB56EC}"/>
    <cellStyle name="Millares 3 3 2 4 2 2" xfId="1299" xr:uid="{12639B5F-130D-4FC2-A710-A1CFF945E89E}"/>
    <cellStyle name="Millares 3 3 2 4 2 2 2" xfId="1300" xr:uid="{EDBE76B1-C670-4945-8017-AFAF02993ED8}"/>
    <cellStyle name="Millares 3 3 2 4 2 2 2 2" xfId="3414" xr:uid="{97BC3062-56CE-4585-BDE0-CE39EF0EEA08}"/>
    <cellStyle name="Millares 3 3 2 4 2 2 3" xfId="1301" xr:uid="{CA3CFE47-FDF0-4FB9-B1D8-AB524DDD8553}"/>
    <cellStyle name="Millares 3 3 2 4 2 2 3 2" xfId="3415" xr:uid="{A07BD0CF-3C6E-4FBA-9B60-3A9DE6FC645B}"/>
    <cellStyle name="Millares 3 3 2 4 2 2 4" xfId="3413" xr:uid="{C02559B9-94CA-4BA8-A06B-6F5AC1FD5F88}"/>
    <cellStyle name="Millares 3 3 2 4 2 3" xfId="1302" xr:uid="{6173AE30-C7E5-440F-94E7-FD14EC390698}"/>
    <cellStyle name="Millares 3 3 2 4 2 3 2" xfId="3416" xr:uid="{FA0A7C5A-9052-408C-BE20-6CDBF2897A80}"/>
    <cellStyle name="Millares 3 3 2 4 2 4" xfId="1303" xr:uid="{4727BF34-EC40-4771-8779-561F711F5EC8}"/>
    <cellStyle name="Millares 3 3 2 4 2 4 2" xfId="3417" xr:uid="{0B56C243-CD70-4D2D-9DDF-794A005FFBE2}"/>
    <cellStyle name="Millares 3 3 2 4 2 5" xfId="3412" xr:uid="{8427EFA0-6A45-4039-851F-E65019CADE9F}"/>
    <cellStyle name="Millares 3 3 2 4 3" xfId="1304" xr:uid="{3D598357-E02D-4BAD-91BA-724213450D22}"/>
    <cellStyle name="Millares 3 3 2 4 3 2" xfId="1305" xr:uid="{791AFFC8-64AD-4934-B09E-F127C8B9AEC4}"/>
    <cellStyle name="Millares 3 3 2 4 3 2 2" xfId="3419" xr:uid="{E9DF5859-07C0-4250-9317-72B9A00E35A8}"/>
    <cellStyle name="Millares 3 3 2 4 3 3" xfId="1306" xr:uid="{56BDD827-6364-4DB3-8725-2D31E0D7B6D6}"/>
    <cellStyle name="Millares 3 3 2 4 3 3 2" xfId="3420" xr:uid="{10F56252-AA4B-4191-8638-22D4FC2F5C37}"/>
    <cellStyle name="Millares 3 3 2 4 3 4" xfId="3418" xr:uid="{47A04449-FEB7-41D6-92D7-8133C5B90FDA}"/>
    <cellStyle name="Millares 3 3 2 4 4" xfId="1307" xr:uid="{087EA888-B5F9-40C4-B5F3-E199C29E8F27}"/>
    <cellStyle name="Millares 3 3 2 4 4 2" xfId="3421" xr:uid="{A14103A8-7CA7-44C4-BDFA-1F4287A7BD5F}"/>
    <cellStyle name="Millares 3 3 2 4 5" xfId="1308" xr:uid="{368081C8-457D-429A-AD3D-BDC530DA6D3C}"/>
    <cellStyle name="Millares 3 3 2 4 5 2" xfId="3422" xr:uid="{4CBE6021-7084-4E47-A72C-2AE7621C72FE}"/>
    <cellStyle name="Millares 3 3 2 4 6" xfId="3411" xr:uid="{A0EAE910-4027-4E6D-86C3-1FA84FC432A0}"/>
    <cellStyle name="Millares 3 3 2 5" xfId="1309" xr:uid="{1A9B281B-8154-482D-9923-729535FF0AA9}"/>
    <cellStyle name="Millares 3 3 2 5 2" xfId="1310" xr:uid="{677BDB6F-9FD3-4028-861A-E8F575993E88}"/>
    <cellStyle name="Millares 3 3 2 5 2 2" xfId="1311" xr:uid="{E222A38D-24FD-4756-BBB9-E226AC4F446A}"/>
    <cellStyle name="Millares 3 3 2 5 2 2 2" xfId="3425" xr:uid="{96774ED3-F525-4F7D-9921-DA4289A8BF59}"/>
    <cellStyle name="Millares 3 3 2 5 2 3" xfId="1312" xr:uid="{ECA2F1E3-9C1C-4013-B26B-A6447101A150}"/>
    <cellStyle name="Millares 3 3 2 5 2 3 2" xfId="3426" xr:uid="{DA920ABA-F107-4220-B7FA-8F8DE76BF53E}"/>
    <cellStyle name="Millares 3 3 2 5 2 4" xfId="3424" xr:uid="{B971A82C-1693-4C2C-A9E2-992BCB811B49}"/>
    <cellStyle name="Millares 3 3 2 5 3" xfId="1313" xr:uid="{33FE11E0-FADA-4BAC-B42E-E81670AC7002}"/>
    <cellStyle name="Millares 3 3 2 5 3 2" xfId="3427" xr:uid="{61281593-5ABA-49D8-AC54-6CBF9226BA1D}"/>
    <cellStyle name="Millares 3 3 2 5 4" xfId="1314" xr:uid="{5DB54820-062D-48B2-A20A-D0B4523BAAC5}"/>
    <cellStyle name="Millares 3 3 2 5 4 2" xfId="3428" xr:uid="{0B83C06B-F7D1-4364-A9D4-9EEB4ED09630}"/>
    <cellStyle name="Millares 3 3 2 5 5" xfId="3423" xr:uid="{04F66F09-BA48-4636-9DA2-F95D22B2649D}"/>
    <cellStyle name="Millares 3 3 2 6" xfId="1315" xr:uid="{BC645B03-D44A-43AE-AF2E-1C43A4ECBE36}"/>
    <cellStyle name="Millares 3 3 2 6 2" xfId="1316" xr:uid="{9600397F-E097-4253-B57E-D28A01A8E02B}"/>
    <cellStyle name="Millares 3 3 2 6 2 2" xfId="3430" xr:uid="{3F11BE01-8940-4D28-9EEE-F1CE84857966}"/>
    <cellStyle name="Millares 3 3 2 6 3" xfId="1317" xr:uid="{83A887E2-789C-4850-ABCD-EC4947538067}"/>
    <cellStyle name="Millares 3 3 2 6 3 2" xfId="3431" xr:uid="{DD029EFD-1241-4019-824D-B61C7894D209}"/>
    <cellStyle name="Millares 3 3 2 6 4" xfId="3429" xr:uid="{0D619418-97FF-4EEB-A5AF-1C17FA614A38}"/>
    <cellStyle name="Millares 3 3 2 7" xfId="1318" xr:uid="{7DCD630F-5432-4F12-B95C-2A2A61329289}"/>
    <cellStyle name="Millares 3 3 2 7 2" xfId="3432" xr:uid="{3FE2887E-0978-4393-ABA6-F9E35DA048F7}"/>
    <cellStyle name="Millares 3 3 2 8" xfId="1319" xr:uid="{4AC3E412-47F1-4A39-BC37-B82DC1A35B37}"/>
    <cellStyle name="Millares 3 3 2 8 2" xfId="3433" xr:uid="{959787E0-A301-4080-82DA-DB42B078B28B}"/>
    <cellStyle name="Millares 3 3 2 9" xfId="3338" xr:uid="{346784FE-A846-4D08-814B-28BBB4AAFF8C}"/>
    <cellStyle name="Millares 3 3 3" xfId="1320" xr:uid="{B84F3CF7-2D55-493D-AAB5-0D4C7300B5DC}"/>
    <cellStyle name="Millares 3 3 3 2" xfId="1321" xr:uid="{2A353B01-6518-44A5-B435-DBC3F0281CE4}"/>
    <cellStyle name="Millares 3 3 3 2 2" xfId="1322" xr:uid="{41A95DFB-9A77-4302-808B-EDB8B7BE53AD}"/>
    <cellStyle name="Millares 3 3 3 2 2 2" xfId="1323" xr:uid="{83D95864-DA8E-4444-B4A3-7AEA15292612}"/>
    <cellStyle name="Millares 3 3 3 2 2 2 2" xfId="1324" xr:uid="{35920BEE-D7F5-4F90-87EF-D6B3E51A52D5}"/>
    <cellStyle name="Millares 3 3 3 2 2 2 2 2" xfId="1325" xr:uid="{7C957C2A-2ED3-4069-9BE7-D5BC68D4D3DA}"/>
    <cellStyle name="Millares 3 3 3 2 2 2 2 2 2" xfId="1326" xr:uid="{BBE2201B-6B00-4409-88F5-95C25528C825}"/>
    <cellStyle name="Millares 3 3 3 2 2 2 2 2 2 2" xfId="3440" xr:uid="{7F6AB054-F287-4DE7-A3A4-55D7D3642BBE}"/>
    <cellStyle name="Millares 3 3 3 2 2 2 2 2 3" xfId="1327" xr:uid="{612C73C2-2C1E-4DF0-96E7-7DD4E5FE5D4E}"/>
    <cellStyle name="Millares 3 3 3 2 2 2 2 2 3 2" xfId="3441" xr:uid="{7C5BA99B-29CC-4FA5-AFBA-9379E64BAED9}"/>
    <cellStyle name="Millares 3 3 3 2 2 2 2 2 4" xfId="3439" xr:uid="{1EEC99CC-C9E6-4A92-A378-976699D3208D}"/>
    <cellStyle name="Millares 3 3 3 2 2 2 2 3" xfId="1328" xr:uid="{3C723B4B-BCAF-4870-B46F-B7C2E3ACCEAE}"/>
    <cellStyle name="Millares 3 3 3 2 2 2 2 3 2" xfId="3442" xr:uid="{6E701EC6-9838-4738-A91E-DBDDAD73FD6E}"/>
    <cellStyle name="Millares 3 3 3 2 2 2 2 4" xfId="1329" xr:uid="{66CA9B5B-9550-42E1-86E0-059BA6F7036F}"/>
    <cellStyle name="Millares 3 3 3 2 2 2 2 4 2" xfId="3443" xr:uid="{5F0D46D4-938D-4368-A0B5-5CB59402427D}"/>
    <cellStyle name="Millares 3 3 3 2 2 2 2 5" xfId="3438" xr:uid="{F76EF494-B4AC-45C2-A518-FB8AE79AF46E}"/>
    <cellStyle name="Millares 3 3 3 2 2 2 3" xfId="1330" xr:uid="{82CBFE69-3393-4377-98CF-5F9FCBA3A817}"/>
    <cellStyle name="Millares 3 3 3 2 2 2 3 2" xfId="1331" xr:uid="{65A14A6B-48C6-446F-A9B1-7276AC9EB232}"/>
    <cellStyle name="Millares 3 3 3 2 2 2 3 2 2" xfId="3445" xr:uid="{D8F4119B-CAED-4311-95FC-626E7CDFD11C}"/>
    <cellStyle name="Millares 3 3 3 2 2 2 3 3" xfId="1332" xr:uid="{50003B0C-30FB-4492-BD1A-E28B64348F7D}"/>
    <cellStyle name="Millares 3 3 3 2 2 2 3 3 2" xfId="3446" xr:uid="{08A86D17-52AE-4954-ADCB-7AC1CC711A43}"/>
    <cellStyle name="Millares 3 3 3 2 2 2 3 4" xfId="3444" xr:uid="{44F90BA4-A505-4048-ADD1-4E5E47D762C8}"/>
    <cellStyle name="Millares 3 3 3 2 2 2 4" xfId="1333" xr:uid="{966EAEDA-BFEE-4026-8535-1D529114DB5C}"/>
    <cellStyle name="Millares 3 3 3 2 2 2 4 2" xfId="3447" xr:uid="{23271BB0-0BD7-4268-B217-795EAD8E96F3}"/>
    <cellStyle name="Millares 3 3 3 2 2 2 5" xfId="1334" xr:uid="{4F101D49-0108-438D-B6E5-050F240D3541}"/>
    <cellStyle name="Millares 3 3 3 2 2 2 5 2" xfId="3448" xr:uid="{8AEFC11F-5165-4CDD-8176-BE147B38E065}"/>
    <cellStyle name="Millares 3 3 3 2 2 2 6" xfId="3437" xr:uid="{4384C5EE-437D-4666-A511-AFD9A1DCAD70}"/>
    <cellStyle name="Millares 3 3 3 2 2 3" xfId="1335" xr:uid="{133FEDA8-3BE0-45CA-8908-22F1C65C8F38}"/>
    <cellStyle name="Millares 3 3 3 2 2 3 2" xfId="1336" xr:uid="{2B5D97F6-93CB-4149-B14A-9419BFD98174}"/>
    <cellStyle name="Millares 3 3 3 2 2 3 2 2" xfId="1337" xr:uid="{0B852BE7-9F4E-4F06-8D34-857E8565C0D7}"/>
    <cellStyle name="Millares 3 3 3 2 2 3 2 2 2" xfId="3451" xr:uid="{27714058-D468-4B6A-82AB-285C285151C2}"/>
    <cellStyle name="Millares 3 3 3 2 2 3 2 3" xfId="1338" xr:uid="{FB5ADF84-30B6-450A-9917-3C11F2904ACD}"/>
    <cellStyle name="Millares 3 3 3 2 2 3 2 3 2" xfId="3452" xr:uid="{38705D45-3E93-4EE8-8516-648FFCD91BB3}"/>
    <cellStyle name="Millares 3 3 3 2 2 3 2 4" xfId="3450" xr:uid="{BA71EAE5-5766-4003-9329-5D96F6CDFABE}"/>
    <cellStyle name="Millares 3 3 3 2 2 3 3" xfId="1339" xr:uid="{D61AC368-D81D-4413-BDA5-7DC6C7C4AD38}"/>
    <cellStyle name="Millares 3 3 3 2 2 3 3 2" xfId="3453" xr:uid="{9EA7A282-ED98-4A49-9ABE-4896CECA8FE8}"/>
    <cellStyle name="Millares 3 3 3 2 2 3 4" xfId="1340" xr:uid="{14410C91-D8E6-4569-9650-F406BAF64CA1}"/>
    <cellStyle name="Millares 3 3 3 2 2 3 4 2" xfId="3454" xr:uid="{79D866A9-DFB5-4132-A21E-DD0DDC08EFFC}"/>
    <cellStyle name="Millares 3 3 3 2 2 3 5" xfId="3449" xr:uid="{C10AE50D-0CDE-47B5-A869-28DCDCE0FE3A}"/>
    <cellStyle name="Millares 3 3 3 2 2 4" xfId="1341" xr:uid="{EC07BE97-E970-4BCE-9D2E-3F53FA942BC8}"/>
    <cellStyle name="Millares 3 3 3 2 2 4 2" xfId="1342" xr:uid="{29442401-A3A9-4DC2-B1BD-8FDF749CBC70}"/>
    <cellStyle name="Millares 3 3 3 2 2 4 2 2" xfId="3456" xr:uid="{08A2060E-4846-47E6-8E60-719818591FA3}"/>
    <cellStyle name="Millares 3 3 3 2 2 4 3" xfId="1343" xr:uid="{38D6A04D-A91B-4D4E-9167-C73E39D3384F}"/>
    <cellStyle name="Millares 3 3 3 2 2 4 3 2" xfId="3457" xr:uid="{DC8A0854-1CB1-4689-8124-342B03676F0F}"/>
    <cellStyle name="Millares 3 3 3 2 2 4 4" xfId="3455" xr:uid="{A40999F9-BE1D-45E7-A1F8-92C49B8D8F34}"/>
    <cellStyle name="Millares 3 3 3 2 2 5" xfId="1344" xr:uid="{8576804F-20A2-4289-8745-453E225D305C}"/>
    <cellStyle name="Millares 3 3 3 2 2 5 2" xfId="3458" xr:uid="{3825BFF2-6AE1-4BB9-8938-BEB784BA6099}"/>
    <cellStyle name="Millares 3 3 3 2 2 6" xfId="1345" xr:uid="{1AF3E443-8802-4B14-8902-F6144039E426}"/>
    <cellStyle name="Millares 3 3 3 2 2 6 2" xfId="3459" xr:uid="{326095E2-C0C4-4146-A58F-767ABD4CD017}"/>
    <cellStyle name="Millares 3 3 3 2 2 7" xfId="3436" xr:uid="{DD03EDA1-FBCF-43A7-9263-3390024E3827}"/>
    <cellStyle name="Millares 3 3 3 2 3" xfId="1346" xr:uid="{FE101E18-0B02-4961-B1AA-805180D661A4}"/>
    <cellStyle name="Millares 3 3 3 2 3 2" xfId="1347" xr:uid="{594C9240-DC2D-435B-80DB-1A93D88C1549}"/>
    <cellStyle name="Millares 3 3 3 2 3 2 2" xfId="1348" xr:uid="{8ED3256B-2AF4-4FA9-B328-2B2E832CF443}"/>
    <cellStyle name="Millares 3 3 3 2 3 2 2 2" xfId="1349" xr:uid="{13958138-C9C0-4F2F-A06F-FC2D09811C18}"/>
    <cellStyle name="Millares 3 3 3 2 3 2 2 2 2" xfId="3463" xr:uid="{014E7D12-A974-442C-9311-B888A2E6696A}"/>
    <cellStyle name="Millares 3 3 3 2 3 2 2 3" xfId="1350" xr:uid="{32A0175F-CA12-4B61-A8C4-D45138B205F7}"/>
    <cellStyle name="Millares 3 3 3 2 3 2 2 3 2" xfId="3464" xr:uid="{2A82E658-0A8F-4F22-AAE8-C7454B926F03}"/>
    <cellStyle name="Millares 3 3 3 2 3 2 2 4" xfId="3462" xr:uid="{9EB31027-1F27-455C-9CDC-BC10B0CE383A}"/>
    <cellStyle name="Millares 3 3 3 2 3 2 3" xfId="1351" xr:uid="{D9940C76-AD6E-4038-A1D5-C8045A6226ED}"/>
    <cellStyle name="Millares 3 3 3 2 3 2 3 2" xfId="3465" xr:uid="{251EEAF4-F933-412E-8277-436742B681F9}"/>
    <cellStyle name="Millares 3 3 3 2 3 2 4" xfId="1352" xr:uid="{525BD4D3-63F3-40E7-9716-25CE28C3DD0F}"/>
    <cellStyle name="Millares 3 3 3 2 3 2 4 2" xfId="3466" xr:uid="{B8C5DBD5-8F94-4BA3-8BB7-FE9360DB53E8}"/>
    <cellStyle name="Millares 3 3 3 2 3 2 5" xfId="3461" xr:uid="{4A36F627-7C0D-435B-BA19-8405EE274922}"/>
    <cellStyle name="Millares 3 3 3 2 3 3" xfId="1353" xr:uid="{34F55451-B86D-4646-909A-8A58F611E648}"/>
    <cellStyle name="Millares 3 3 3 2 3 3 2" xfId="1354" xr:uid="{361E2306-F5AE-4AD7-9CDC-519EA3F803D1}"/>
    <cellStyle name="Millares 3 3 3 2 3 3 2 2" xfId="3468" xr:uid="{F7BF8AD1-E5A9-455F-9187-0A484A464368}"/>
    <cellStyle name="Millares 3 3 3 2 3 3 3" xfId="1355" xr:uid="{FF5E95AB-ED17-4594-9CD6-FB7F82EF3DF7}"/>
    <cellStyle name="Millares 3 3 3 2 3 3 3 2" xfId="3469" xr:uid="{C3A961BA-5655-4714-B86C-724FD3D218E8}"/>
    <cellStyle name="Millares 3 3 3 2 3 3 4" xfId="3467" xr:uid="{573CC816-CCEC-4991-810E-DDD7FCD81060}"/>
    <cellStyle name="Millares 3 3 3 2 3 4" xfId="1356" xr:uid="{6E301706-6951-4F52-A279-C665F2040056}"/>
    <cellStyle name="Millares 3 3 3 2 3 4 2" xfId="3470" xr:uid="{7829D400-3433-48CB-A01E-07C41AF09396}"/>
    <cellStyle name="Millares 3 3 3 2 3 5" xfId="1357" xr:uid="{C600BC6F-E835-437C-A856-23C2964B1F53}"/>
    <cellStyle name="Millares 3 3 3 2 3 5 2" xfId="3471" xr:uid="{76BDCCDD-58D9-416B-9D76-D663F6CE0CB1}"/>
    <cellStyle name="Millares 3 3 3 2 3 6" xfId="3460" xr:uid="{5682578B-DC08-4A09-897C-AE0415525EAB}"/>
    <cellStyle name="Millares 3 3 3 2 4" xfId="1358" xr:uid="{E6B7024E-6B40-43F6-9834-27615CF0AD23}"/>
    <cellStyle name="Millares 3 3 3 2 4 2" xfId="1359" xr:uid="{98B6BF6E-2B24-45A5-8468-0CE0B1B1C25F}"/>
    <cellStyle name="Millares 3 3 3 2 4 2 2" xfId="1360" xr:uid="{92964D95-4028-4F2B-A98A-8AD7171B41C0}"/>
    <cellStyle name="Millares 3 3 3 2 4 2 2 2" xfId="3474" xr:uid="{475E1FAC-4990-48C1-87C6-135A8317EA5F}"/>
    <cellStyle name="Millares 3 3 3 2 4 2 3" xfId="1361" xr:uid="{E3F39B69-C5FB-452F-9632-4167D9B95569}"/>
    <cellStyle name="Millares 3 3 3 2 4 2 3 2" xfId="3475" xr:uid="{ACB3A586-CF10-4F72-B647-E6C335F33D86}"/>
    <cellStyle name="Millares 3 3 3 2 4 2 4" xfId="3473" xr:uid="{F14F4A65-C9AE-48AA-B15D-67C36C2031F3}"/>
    <cellStyle name="Millares 3 3 3 2 4 3" xfId="1362" xr:uid="{5780A13E-EE36-41ED-A0A5-8AF157E09232}"/>
    <cellStyle name="Millares 3 3 3 2 4 3 2" xfId="3476" xr:uid="{8738679A-E2A0-4179-B3D2-39F42BAF4F40}"/>
    <cellStyle name="Millares 3 3 3 2 4 4" xfId="1363" xr:uid="{27250126-ECC2-4903-91B0-B7733A96E8A1}"/>
    <cellStyle name="Millares 3 3 3 2 4 4 2" xfId="3477" xr:uid="{0A30CC79-7AC4-4B1F-8C23-14BBA479506D}"/>
    <cellStyle name="Millares 3 3 3 2 4 5" xfId="3472" xr:uid="{DB31C8EB-5E98-4F52-9884-C963CB0A76F9}"/>
    <cellStyle name="Millares 3 3 3 2 5" xfId="1364" xr:uid="{6F1414F9-CD93-4F5E-9390-447D6C91E98B}"/>
    <cellStyle name="Millares 3 3 3 2 5 2" xfId="1365" xr:uid="{2C5BAE82-86B4-469A-90CD-B0DDCAC5A68B}"/>
    <cellStyle name="Millares 3 3 3 2 5 2 2" xfId="3479" xr:uid="{6B5E001D-3174-405D-9327-2F12CC3CF11B}"/>
    <cellStyle name="Millares 3 3 3 2 5 3" xfId="1366" xr:uid="{3F81B122-7ECB-4FCA-A2D3-DF33DBE1D0B6}"/>
    <cellStyle name="Millares 3 3 3 2 5 3 2" xfId="3480" xr:uid="{7B4680EC-C8AD-4291-93AB-00569FBA1A81}"/>
    <cellStyle name="Millares 3 3 3 2 5 4" xfId="3478" xr:uid="{E7800CB9-2AD9-4594-AAF9-1138E9358AAD}"/>
    <cellStyle name="Millares 3 3 3 2 6" xfId="1367" xr:uid="{F43A3105-56D3-4104-BDDB-E17E4EF4C026}"/>
    <cellStyle name="Millares 3 3 3 2 6 2" xfId="3481" xr:uid="{278DB445-5F39-4DD8-BDE5-13791F9F0204}"/>
    <cellStyle name="Millares 3 3 3 2 7" xfId="1368" xr:uid="{9D0BEC8E-F3DB-400C-BD86-D7EAED0C5341}"/>
    <cellStyle name="Millares 3 3 3 2 7 2" xfId="3482" xr:uid="{123C4554-AB84-4CF4-83A4-B9D8616DBE49}"/>
    <cellStyle name="Millares 3 3 3 2 8" xfId="3435" xr:uid="{640B702D-38DC-4EBC-B148-7928B9EBAD86}"/>
    <cellStyle name="Millares 3 3 3 3" xfId="1369" xr:uid="{F2E6A0DF-D322-462F-93DE-DD1A23D740AD}"/>
    <cellStyle name="Millares 3 3 3 3 2" xfId="1370" xr:uid="{09451FA5-04F9-4002-92D8-A608E0C954BA}"/>
    <cellStyle name="Millares 3 3 3 3 2 2" xfId="1371" xr:uid="{00F67DA6-4243-4403-B694-2447DE5338EE}"/>
    <cellStyle name="Millares 3 3 3 3 2 2 2" xfId="1372" xr:uid="{2322C033-BF7C-40BE-B897-AC88AA6D98CF}"/>
    <cellStyle name="Millares 3 3 3 3 2 2 2 2" xfId="1373" xr:uid="{C4FC674D-72F1-41C4-819C-810D464D872F}"/>
    <cellStyle name="Millares 3 3 3 3 2 2 2 2 2" xfId="3487" xr:uid="{A2109E2D-DF5E-43F4-A839-80F073EE300A}"/>
    <cellStyle name="Millares 3 3 3 3 2 2 2 3" xfId="1374" xr:uid="{84F1EA1B-EB13-451E-8971-195FCD3F97FA}"/>
    <cellStyle name="Millares 3 3 3 3 2 2 2 3 2" xfId="3488" xr:uid="{263D0CD3-3CB2-4D6E-AC77-2F7351FED4F1}"/>
    <cellStyle name="Millares 3 3 3 3 2 2 2 4" xfId="3486" xr:uid="{931ADDC7-581D-451E-A11D-3B3A37A04BB3}"/>
    <cellStyle name="Millares 3 3 3 3 2 2 3" xfId="1375" xr:uid="{03524F4E-7ABB-429F-BD88-17AFC7922F7F}"/>
    <cellStyle name="Millares 3 3 3 3 2 2 3 2" xfId="3489" xr:uid="{73AF50F9-BAE9-4833-AAD0-D816996E22F8}"/>
    <cellStyle name="Millares 3 3 3 3 2 2 4" xfId="1376" xr:uid="{BF5EB0E4-C2A2-48EC-84B1-1BB8729949A9}"/>
    <cellStyle name="Millares 3 3 3 3 2 2 4 2" xfId="3490" xr:uid="{8802F42B-6624-44DD-B861-0CDD906AAD1E}"/>
    <cellStyle name="Millares 3 3 3 3 2 2 5" xfId="3485" xr:uid="{62E0F75F-E87B-4C56-A010-08B05506D5A9}"/>
    <cellStyle name="Millares 3 3 3 3 2 3" xfId="1377" xr:uid="{F2387401-42E0-4C4C-BAFC-9E251041E83A}"/>
    <cellStyle name="Millares 3 3 3 3 2 3 2" xfId="1378" xr:uid="{1DF6BB43-5C41-4838-8026-2B50D050E335}"/>
    <cellStyle name="Millares 3 3 3 3 2 3 2 2" xfId="3492" xr:uid="{CCD4BCE4-EF31-4DA4-958F-1B97073F920E}"/>
    <cellStyle name="Millares 3 3 3 3 2 3 3" xfId="1379" xr:uid="{5947FF74-E120-496C-B2AC-4010B3ADDDF9}"/>
    <cellStyle name="Millares 3 3 3 3 2 3 3 2" xfId="3493" xr:uid="{301DE52C-02E1-4591-A3D6-675A81C5E9F6}"/>
    <cellStyle name="Millares 3 3 3 3 2 3 4" xfId="3491" xr:uid="{CAC3D2F1-4FC8-4512-A388-123B5BDF6310}"/>
    <cellStyle name="Millares 3 3 3 3 2 4" xfId="1380" xr:uid="{A5EC1569-1431-41E5-A03C-C962BFA09524}"/>
    <cellStyle name="Millares 3 3 3 3 2 4 2" xfId="3494" xr:uid="{160AC7F0-59CE-46C2-AA2F-9FC53E94085B}"/>
    <cellStyle name="Millares 3 3 3 3 2 5" xfId="1381" xr:uid="{30AEBEA3-CDC1-4B4A-ADDF-66253F5AD776}"/>
    <cellStyle name="Millares 3 3 3 3 2 5 2" xfId="3495" xr:uid="{79FC5E44-9BE6-451B-840C-240BF55C5327}"/>
    <cellStyle name="Millares 3 3 3 3 2 6" xfId="3484" xr:uid="{C69CB8C4-9ACC-466F-9795-A1E9AF6C1AF1}"/>
    <cellStyle name="Millares 3 3 3 3 3" xfId="1382" xr:uid="{7717AFAB-B28A-4150-93F7-8CC54C5554B3}"/>
    <cellStyle name="Millares 3 3 3 3 3 2" xfId="1383" xr:uid="{F6B73EA0-AAF4-4CD4-A3DF-32C46D73DC25}"/>
    <cellStyle name="Millares 3 3 3 3 3 2 2" xfId="1384" xr:uid="{3F342C35-BA2A-45A2-B14C-474362DB866A}"/>
    <cellStyle name="Millares 3 3 3 3 3 2 2 2" xfId="3498" xr:uid="{16FD093D-A9E8-4DCD-8FB7-C50025408C24}"/>
    <cellStyle name="Millares 3 3 3 3 3 2 3" xfId="1385" xr:uid="{C585ACE7-CCBC-45BB-99EC-F9E08C35B851}"/>
    <cellStyle name="Millares 3 3 3 3 3 2 3 2" xfId="3499" xr:uid="{DE6559A5-2396-4E51-BFF0-AF061FAE1576}"/>
    <cellStyle name="Millares 3 3 3 3 3 2 4" xfId="3497" xr:uid="{44C2DD69-790A-4DBF-A3BD-7CDAB74894F6}"/>
    <cellStyle name="Millares 3 3 3 3 3 3" xfId="1386" xr:uid="{AE1633E3-77F8-4A5D-A472-C9D6DBF228D8}"/>
    <cellStyle name="Millares 3 3 3 3 3 3 2" xfId="3500" xr:uid="{FF864AB5-B31C-4EC1-918C-89D350FD174E}"/>
    <cellStyle name="Millares 3 3 3 3 3 4" xfId="1387" xr:uid="{DB47EBC2-44E5-459F-B75E-A1E75C1203B0}"/>
    <cellStyle name="Millares 3 3 3 3 3 4 2" xfId="3501" xr:uid="{7515595A-F093-404D-87C0-9674D7DEB7BF}"/>
    <cellStyle name="Millares 3 3 3 3 3 5" xfId="3496" xr:uid="{11DF6944-E924-4F1E-BEC2-7CFD7AD6135F}"/>
    <cellStyle name="Millares 3 3 3 3 4" xfId="1388" xr:uid="{17F7A385-68C7-4638-9690-233613E4CA80}"/>
    <cellStyle name="Millares 3 3 3 3 4 2" xfId="1389" xr:uid="{DC023D57-95EF-48D0-81DC-B59FF52085C1}"/>
    <cellStyle name="Millares 3 3 3 3 4 2 2" xfId="3503" xr:uid="{187B6E2F-2D23-416E-B3AA-CAA2F4216245}"/>
    <cellStyle name="Millares 3 3 3 3 4 3" xfId="1390" xr:uid="{E09BB438-5351-46FE-9331-5C92FA16EDED}"/>
    <cellStyle name="Millares 3 3 3 3 4 3 2" xfId="3504" xr:uid="{26A470D7-48F0-4C00-80FA-AF9A7E761086}"/>
    <cellStyle name="Millares 3 3 3 3 4 4" xfId="3502" xr:uid="{0A1C0282-E566-4B48-82A5-1836DF7B397F}"/>
    <cellStyle name="Millares 3 3 3 3 5" xfId="1391" xr:uid="{66BA642A-0A39-4AC8-AABB-E9BEA9E98471}"/>
    <cellStyle name="Millares 3 3 3 3 5 2" xfId="3505" xr:uid="{4916AF0B-8291-4AA1-905E-E13CCBA42632}"/>
    <cellStyle name="Millares 3 3 3 3 6" xfId="1392" xr:uid="{EA807E84-287B-45FD-9D5E-B24CC6B38B95}"/>
    <cellStyle name="Millares 3 3 3 3 6 2" xfId="3506" xr:uid="{D79A9772-D95E-4361-B9DC-D4D7FF36FBA0}"/>
    <cellStyle name="Millares 3 3 3 3 7" xfId="3483" xr:uid="{C219E15F-7687-480F-ACDF-96D7423852EC}"/>
    <cellStyle name="Millares 3 3 3 4" xfId="1393" xr:uid="{53E8FA8F-E53E-4F64-88F4-ECA463EFF3F7}"/>
    <cellStyle name="Millares 3 3 3 4 2" xfId="1394" xr:uid="{577E0C0F-F936-4307-8B7F-946887EDA13B}"/>
    <cellStyle name="Millares 3 3 3 4 2 2" xfId="1395" xr:uid="{8C64407F-2D3C-459C-93D1-7C8BBD3DB6ED}"/>
    <cellStyle name="Millares 3 3 3 4 2 2 2" xfId="1396" xr:uid="{46903A62-9B3B-4473-9443-09972016B40B}"/>
    <cellStyle name="Millares 3 3 3 4 2 2 2 2" xfId="3510" xr:uid="{359B129E-2735-4722-B0D4-794E1F17F3A6}"/>
    <cellStyle name="Millares 3 3 3 4 2 2 3" xfId="1397" xr:uid="{54549744-7C43-4E14-875E-DBDC594B0762}"/>
    <cellStyle name="Millares 3 3 3 4 2 2 3 2" xfId="3511" xr:uid="{B40A003B-C14E-4EAA-8AC7-0D05D15E973D}"/>
    <cellStyle name="Millares 3 3 3 4 2 2 4" xfId="3509" xr:uid="{75387418-B57F-42B3-9467-0890C98B3DC9}"/>
    <cellStyle name="Millares 3 3 3 4 2 3" xfId="1398" xr:uid="{2A755CA0-C66F-4170-B49B-E95DB417A377}"/>
    <cellStyle name="Millares 3 3 3 4 2 3 2" xfId="3512" xr:uid="{2BC393C2-04EF-43A1-944A-F679C9E18125}"/>
    <cellStyle name="Millares 3 3 3 4 2 4" xfId="1399" xr:uid="{B59FF86B-1129-498B-93BD-90AF3429DCF4}"/>
    <cellStyle name="Millares 3 3 3 4 2 4 2" xfId="3513" xr:uid="{99C6F9A2-D99C-457C-BC03-A4C8066B9784}"/>
    <cellStyle name="Millares 3 3 3 4 2 5" xfId="3508" xr:uid="{6E87162B-D946-4640-A877-8751B53C2273}"/>
    <cellStyle name="Millares 3 3 3 4 3" xfId="1400" xr:uid="{2D38AFB4-F694-4FAB-A11C-A3936AB98A3A}"/>
    <cellStyle name="Millares 3 3 3 4 3 2" xfId="1401" xr:uid="{98D690B1-D8F4-4131-BC17-ADDBE6AD5710}"/>
    <cellStyle name="Millares 3 3 3 4 3 2 2" xfId="3515" xr:uid="{AA1AA3F2-E6BF-44E5-AF16-14FF3762388D}"/>
    <cellStyle name="Millares 3 3 3 4 3 3" xfId="1402" xr:uid="{FC687400-B6DA-4E94-B115-8A52DE6C023A}"/>
    <cellStyle name="Millares 3 3 3 4 3 3 2" xfId="3516" xr:uid="{3C181738-BB48-4A70-A44E-5A298F2A05ED}"/>
    <cellStyle name="Millares 3 3 3 4 3 4" xfId="3514" xr:uid="{82ED7A92-DF39-4D02-824B-974882098D2F}"/>
    <cellStyle name="Millares 3 3 3 4 4" xfId="1403" xr:uid="{15B1A460-CC3E-4274-94D1-0E4C1C6E2521}"/>
    <cellStyle name="Millares 3 3 3 4 4 2" xfId="3517" xr:uid="{0A9920E0-55D1-42C7-B12D-AB06A62D5158}"/>
    <cellStyle name="Millares 3 3 3 4 5" xfId="1404" xr:uid="{4F8E0C13-05A5-4D43-8010-9F95FD719A76}"/>
    <cellStyle name="Millares 3 3 3 4 5 2" xfId="3518" xr:uid="{D68BBA2B-E141-440F-B8AF-36CC07896BA5}"/>
    <cellStyle name="Millares 3 3 3 4 6" xfId="3507" xr:uid="{3294402A-4D63-4A0A-ABCB-22CCD85A9518}"/>
    <cellStyle name="Millares 3 3 3 5" xfId="1405" xr:uid="{B927FD27-4BCC-4A7C-B028-0D80F1D9B764}"/>
    <cellStyle name="Millares 3 3 3 5 2" xfId="1406" xr:uid="{6A5AEB83-46A5-41C6-8E9B-8D8B522115D4}"/>
    <cellStyle name="Millares 3 3 3 5 2 2" xfId="1407" xr:uid="{EF47D56F-0960-4DBC-BC24-8CF490A6461B}"/>
    <cellStyle name="Millares 3 3 3 5 2 2 2" xfId="3521" xr:uid="{66D05795-AF94-4B28-BE79-9728F76CEB07}"/>
    <cellStyle name="Millares 3 3 3 5 2 3" xfId="1408" xr:uid="{4A633183-9325-42F3-A87A-2198CC95FDC2}"/>
    <cellStyle name="Millares 3 3 3 5 2 3 2" xfId="3522" xr:uid="{D5AC2BFC-02BC-44BD-9FD6-BEEE625E7E56}"/>
    <cellStyle name="Millares 3 3 3 5 2 4" xfId="3520" xr:uid="{8D84B0F9-26D0-4E1E-9021-86B0EFB81D5E}"/>
    <cellStyle name="Millares 3 3 3 5 3" xfId="1409" xr:uid="{2BB4EA9C-273E-4787-8FC2-D2DE30917F99}"/>
    <cellStyle name="Millares 3 3 3 5 3 2" xfId="3523" xr:uid="{B58E1F2C-EB6A-45FF-A6C3-F50DC937ABED}"/>
    <cellStyle name="Millares 3 3 3 5 4" xfId="1410" xr:uid="{CA142989-76F9-4FFF-B868-19891604E3F5}"/>
    <cellStyle name="Millares 3 3 3 5 4 2" xfId="3524" xr:uid="{FA8431C2-0E3E-4EE1-BBB7-11E243C4B639}"/>
    <cellStyle name="Millares 3 3 3 5 5" xfId="3519" xr:uid="{0AF8C5F2-E2E7-4AF2-836B-3389D1084529}"/>
    <cellStyle name="Millares 3 3 3 6" xfId="1411" xr:uid="{3168CD6B-22BD-42F8-8039-6187ADD642BE}"/>
    <cellStyle name="Millares 3 3 3 6 2" xfId="1412" xr:uid="{27FA57B7-0EB6-4E18-84C0-27E2B53AEA49}"/>
    <cellStyle name="Millares 3 3 3 6 2 2" xfId="3526" xr:uid="{E04A9224-6DC9-464A-95C8-E8DAF3553ECE}"/>
    <cellStyle name="Millares 3 3 3 6 3" xfId="1413" xr:uid="{760B3122-66FA-40B2-BFD2-6B71211411B1}"/>
    <cellStyle name="Millares 3 3 3 6 3 2" xfId="3527" xr:uid="{8981530D-3302-450A-A935-B979E43987AB}"/>
    <cellStyle name="Millares 3 3 3 6 4" xfId="3525" xr:uid="{FAFE1246-571B-4D96-B949-CC436F2D195F}"/>
    <cellStyle name="Millares 3 3 3 7" xfId="1414" xr:uid="{709B4E51-E08B-40E2-AE2B-B9626A076895}"/>
    <cellStyle name="Millares 3 3 3 7 2" xfId="3528" xr:uid="{6FC8B8A7-2CFB-40C9-A92A-6D1DB05E696B}"/>
    <cellStyle name="Millares 3 3 3 8" xfId="1415" xr:uid="{82901DC9-8EA3-408A-A56B-12665DB145E5}"/>
    <cellStyle name="Millares 3 3 3 8 2" xfId="3529" xr:uid="{137C1854-616E-4492-9B32-D923DAD95F52}"/>
    <cellStyle name="Millares 3 3 3 9" xfId="3434" xr:uid="{FB82BCB9-0C12-46F0-9346-20D6F9FA0080}"/>
    <cellStyle name="Millares 3 3 4" xfId="1416" xr:uid="{0C9BCBC9-F6AD-4772-9B38-D94DABB43841}"/>
    <cellStyle name="Millares 3 3 4 2" xfId="1417" xr:uid="{20B9D2A2-FFF4-456F-88AD-D0C483D6A0FB}"/>
    <cellStyle name="Millares 3 3 4 2 2" xfId="1418" xr:uid="{C5FD3BAF-1322-498D-B217-0E04758D5FDE}"/>
    <cellStyle name="Millares 3 3 4 2 2 2" xfId="1419" xr:uid="{F539FFB8-1AB6-47D1-B06E-82472987745B}"/>
    <cellStyle name="Millares 3 3 4 2 2 2 2" xfId="1420" xr:uid="{F2D72BDD-0A8E-41AE-A1F2-B678019C51AE}"/>
    <cellStyle name="Millares 3 3 4 2 2 2 2 2" xfId="1421" xr:uid="{5BB475C2-F699-46BA-B178-DD228F5C62E6}"/>
    <cellStyle name="Millares 3 3 4 2 2 2 2 2 2" xfId="1422" xr:uid="{A7E8D349-C998-4C63-9B65-81664571F05C}"/>
    <cellStyle name="Millares 3 3 4 2 2 2 2 2 2 2" xfId="3536" xr:uid="{EDE20063-C6BB-4664-85CC-F3ABFB354BA8}"/>
    <cellStyle name="Millares 3 3 4 2 2 2 2 2 3" xfId="1423" xr:uid="{1C9B99B5-F926-4D22-B372-B04643AC6E36}"/>
    <cellStyle name="Millares 3 3 4 2 2 2 2 2 3 2" xfId="3537" xr:uid="{4C09AB6D-DA94-4A5F-9F4C-46E7815E5ACE}"/>
    <cellStyle name="Millares 3 3 4 2 2 2 2 2 4" xfId="3535" xr:uid="{01CA31FC-F447-43BD-A696-3A4A9484CE46}"/>
    <cellStyle name="Millares 3 3 4 2 2 2 2 3" xfId="1424" xr:uid="{B3E8661E-B2BE-4AA1-A955-33B941CA1636}"/>
    <cellStyle name="Millares 3 3 4 2 2 2 2 3 2" xfId="3538" xr:uid="{840E995A-B3D4-4399-BE13-8BFD2C16C189}"/>
    <cellStyle name="Millares 3 3 4 2 2 2 2 4" xfId="1425" xr:uid="{772016D1-A7CC-43D4-9F49-6A224354570C}"/>
    <cellStyle name="Millares 3 3 4 2 2 2 2 4 2" xfId="3539" xr:uid="{5FFD9157-E0BF-44DF-BBFC-34F1A56AB4AF}"/>
    <cellStyle name="Millares 3 3 4 2 2 2 2 5" xfId="3534" xr:uid="{7A7A1E24-A14A-4A15-8A39-91E059437405}"/>
    <cellStyle name="Millares 3 3 4 2 2 2 3" xfId="1426" xr:uid="{CBA88F73-BD0A-4722-8B6F-59DFD5EE3542}"/>
    <cellStyle name="Millares 3 3 4 2 2 2 3 2" xfId="1427" xr:uid="{ABAEC85E-55E6-419F-95CC-912824A19936}"/>
    <cellStyle name="Millares 3 3 4 2 2 2 3 2 2" xfId="3541" xr:uid="{33EF8CB1-ED04-45BC-B3E9-E8DCB030A210}"/>
    <cellStyle name="Millares 3 3 4 2 2 2 3 3" xfId="1428" xr:uid="{A5479011-ACD6-475B-93D4-0B8FE11A737C}"/>
    <cellStyle name="Millares 3 3 4 2 2 2 3 3 2" xfId="3542" xr:uid="{FAA3C52E-54B5-40E3-94EF-F1684734C073}"/>
    <cellStyle name="Millares 3 3 4 2 2 2 3 4" xfId="3540" xr:uid="{AB9CEF8E-367F-4217-AB99-41191330BEE1}"/>
    <cellStyle name="Millares 3 3 4 2 2 2 4" xfId="1429" xr:uid="{77854FE9-6E0F-40B5-A22B-EC4A2978454F}"/>
    <cellStyle name="Millares 3 3 4 2 2 2 4 2" xfId="3543" xr:uid="{2D3679EC-2774-4F5D-AF41-9BCF4FA359B4}"/>
    <cellStyle name="Millares 3 3 4 2 2 2 5" xfId="1430" xr:uid="{D86FB386-E49D-40D6-8FA7-2420F0678593}"/>
    <cellStyle name="Millares 3 3 4 2 2 2 5 2" xfId="3544" xr:uid="{7061019D-941E-440D-AFE0-6665EB1CE30A}"/>
    <cellStyle name="Millares 3 3 4 2 2 2 6" xfId="3533" xr:uid="{DCBF52FE-70E7-4D05-8921-5FCAE51DD6B0}"/>
    <cellStyle name="Millares 3 3 4 2 2 3" xfId="1431" xr:uid="{CE3D0849-F213-46A5-B0D3-2726921A7505}"/>
    <cellStyle name="Millares 3 3 4 2 2 3 2" xfId="1432" xr:uid="{321A78B4-D7ED-4F3D-A963-B57524D4F5D8}"/>
    <cellStyle name="Millares 3 3 4 2 2 3 2 2" xfId="1433" xr:uid="{0E7976F5-B717-45D1-B07F-73E4128F8C16}"/>
    <cellStyle name="Millares 3 3 4 2 2 3 2 2 2" xfId="3547" xr:uid="{D0D8A21F-300F-4C51-8D92-97348BE199A2}"/>
    <cellStyle name="Millares 3 3 4 2 2 3 2 3" xfId="1434" xr:uid="{74B9D33A-8EEE-46B3-8716-D856A1C54E8F}"/>
    <cellStyle name="Millares 3 3 4 2 2 3 2 3 2" xfId="3548" xr:uid="{FFF7CA5B-C92E-4AEE-A28A-657040712C10}"/>
    <cellStyle name="Millares 3 3 4 2 2 3 2 4" xfId="3546" xr:uid="{8D6FA619-4B98-4BFF-95A7-D50B0FBA59DE}"/>
    <cellStyle name="Millares 3 3 4 2 2 3 3" xfId="1435" xr:uid="{28D52F52-B44D-4CBB-99F4-CFD9E816F7F3}"/>
    <cellStyle name="Millares 3 3 4 2 2 3 3 2" xfId="3549" xr:uid="{43390F34-6378-4E66-9E9E-F67B51D96527}"/>
    <cellStyle name="Millares 3 3 4 2 2 3 4" xfId="1436" xr:uid="{D9FB2FC7-2207-4418-ABAA-D166C09A5A3C}"/>
    <cellStyle name="Millares 3 3 4 2 2 3 4 2" xfId="3550" xr:uid="{57613E05-E08E-4945-95CE-65590E4A0B76}"/>
    <cellStyle name="Millares 3 3 4 2 2 3 5" xfId="3545" xr:uid="{D748814B-52B4-4208-BFA4-B2ED7D600500}"/>
    <cellStyle name="Millares 3 3 4 2 2 4" xfId="1437" xr:uid="{E86925BA-B0CC-4A03-8177-1571A6AEFD73}"/>
    <cellStyle name="Millares 3 3 4 2 2 4 2" xfId="1438" xr:uid="{550D2294-A8B2-445C-84F2-A6135F264BB7}"/>
    <cellStyle name="Millares 3 3 4 2 2 4 2 2" xfId="3552" xr:uid="{19770D67-23B1-425C-A689-2E52BE2ECA84}"/>
    <cellStyle name="Millares 3 3 4 2 2 4 3" xfId="1439" xr:uid="{ED3ECDEF-7BA6-49F6-B2D3-ACA1F6ADDD6E}"/>
    <cellStyle name="Millares 3 3 4 2 2 4 3 2" xfId="3553" xr:uid="{595464F3-C0A2-4143-AD2A-01734D6ECC65}"/>
    <cellStyle name="Millares 3 3 4 2 2 4 4" xfId="3551" xr:uid="{FC68454E-7977-4B52-A3E7-3F3A33E22EF5}"/>
    <cellStyle name="Millares 3 3 4 2 2 5" xfId="1440" xr:uid="{D8E8E0F0-81AC-4BCB-A605-148808F9B6B7}"/>
    <cellStyle name="Millares 3 3 4 2 2 5 2" xfId="3554" xr:uid="{DF71FA5A-CC07-4682-A251-E0A2F43F9FBB}"/>
    <cellStyle name="Millares 3 3 4 2 2 6" xfId="1441" xr:uid="{973F197B-7C9A-47A0-97FE-5B85F3291330}"/>
    <cellStyle name="Millares 3 3 4 2 2 6 2" xfId="3555" xr:uid="{00A5D559-441F-4CD2-930C-63061FA76565}"/>
    <cellStyle name="Millares 3 3 4 2 2 7" xfId="3532" xr:uid="{D95E416A-1552-48DC-BC49-FF90A8B43249}"/>
    <cellStyle name="Millares 3 3 4 2 3" xfId="1442" xr:uid="{10F01EA4-D1FC-4467-AA5D-488569647E2A}"/>
    <cellStyle name="Millares 3 3 4 2 3 2" xfId="1443" xr:uid="{3286CBAA-34DF-4F0A-9278-64660527CC71}"/>
    <cellStyle name="Millares 3 3 4 2 3 2 2" xfId="1444" xr:uid="{34B05423-F1E2-41A6-952B-FA5CA7F169CB}"/>
    <cellStyle name="Millares 3 3 4 2 3 2 2 2" xfId="1445" xr:uid="{CCE96B1C-657E-4401-9E31-D990423B951D}"/>
    <cellStyle name="Millares 3 3 4 2 3 2 2 2 2" xfId="3559" xr:uid="{D215E842-F337-4E88-9E7C-9845749BB6FE}"/>
    <cellStyle name="Millares 3 3 4 2 3 2 2 3" xfId="1446" xr:uid="{0BCB0264-B505-4CCB-B4D5-AA880E25C38B}"/>
    <cellStyle name="Millares 3 3 4 2 3 2 2 3 2" xfId="3560" xr:uid="{DF80B3EE-222E-4279-B1BD-324E91A31800}"/>
    <cellStyle name="Millares 3 3 4 2 3 2 2 4" xfId="3558" xr:uid="{F639FF81-D3D5-4857-9F03-52DCC95B9E41}"/>
    <cellStyle name="Millares 3 3 4 2 3 2 3" xfId="1447" xr:uid="{60EEA835-1A1D-46D0-937A-61EB9B12E620}"/>
    <cellStyle name="Millares 3 3 4 2 3 2 3 2" xfId="3561" xr:uid="{30B7002A-C99D-419C-BA52-9587B36BEAC3}"/>
    <cellStyle name="Millares 3 3 4 2 3 2 4" xfId="1448" xr:uid="{D98F329A-DD51-4AE2-A23A-C358453C5619}"/>
    <cellStyle name="Millares 3 3 4 2 3 2 4 2" xfId="3562" xr:uid="{66C69EA2-D2B6-4B47-834B-6090F03FC4C1}"/>
    <cellStyle name="Millares 3 3 4 2 3 2 5" xfId="3557" xr:uid="{52B49287-969A-4EB3-87ED-4432747971E0}"/>
    <cellStyle name="Millares 3 3 4 2 3 3" xfId="1449" xr:uid="{57376D0B-FE09-4072-8810-6B3535CAA984}"/>
    <cellStyle name="Millares 3 3 4 2 3 3 2" xfId="1450" xr:uid="{A41A819F-1AD6-4690-9012-81466CB34E35}"/>
    <cellStyle name="Millares 3 3 4 2 3 3 2 2" xfId="3564" xr:uid="{C60D08AE-A19A-4826-85A2-08F98C911554}"/>
    <cellStyle name="Millares 3 3 4 2 3 3 3" xfId="1451" xr:uid="{C0000469-3422-43ED-8E15-ED372D2E0602}"/>
    <cellStyle name="Millares 3 3 4 2 3 3 3 2" xfId="3565" xr:uid="{FED03167-D89F-4C97-81C7-AAF80C1CB185}"/>
    <cellStyle name="Millares 3 3 4 2 3 3 4" xfId="3563" xr:uid="{D937ED5E-E49E-480D-AA80-D7C9F271C3FD}"/>
    <cellStyle name="Millares 3 3 4 2 3 4" xfId="1452" xr:uid="{B8D643AB-93A6-4BB4-B468-F576892E7FE4}"/>
    <cellStyle name="Millares 3 3 4 2 3 4 2" xfId="3566" xr:uid="{DD0DFDB3-92FF-4F92-B389-48CDF5934602}"/>
    <cellStyle name="Millares 3 3 4 2 3 5" xfId="1453" xr:uid="{1DC63DC5-291B-4CE0-AA74-9A44B4BF4FD5}"/>
    <cellStyle name="Millares 3 3 4 2 3 5 2" xfId="3567" xr:uid="{66C255E3-4743-4F2E-A025-2D58CD1993BA}"/>
    <cellStyle name="Millares 3 3 4 2 3 6" xfId="3556" xr:uid="{F3104505-C4B3-4A69-894B-2802DC9D7EA0}"/>
    <cellStyle name="Millares 3 3 4 2 4" xfId="1454" xr:uid="{E6DE080A-89AE-453F-8844-303851B7BC10}"/>
    <cellStyle name="Millares 3 3 4 2 4 2" xfId="1455" xr:uid="{3472A551-9D95-47FB-BED2-A2D544C0B560}"/>
    <cellStyle name="Millares 3 3 4 2 4 2 2" xfId="1456" xr:uid="{9681914A-5D0B-4F9B-9742-71728F39FA09}"/>
    <cellStyle name="Millares 3 3 4 2 4 2 2 2" xfId="3570" xr:uid="{18317EB1-593F-4467-B1C2-15DF3F51B6B8}"/>
    <cellStyle name="Millares 3 3 4 2 4 2 3" xfId="1457" xr:uid="{032B7DE3-A21A-4431-81D1-5748BCAFAF02}"/>
    <cellStyle name="Millares 3 3 4 2 4 2 3 2" xfId="3571" xr:uid="{7BAEA460-2112-4168-8022-71DFB6A165D4}"/>
    <cellStyle name="Millares 3 3 4 2 4 2 4" xfId="3569" xr:uid="{E306E7F1-7D8E-4C31-8047-F38352B9C080}"/>
    <cellStyle name="Millares 3 3 4 2 4 3" xfId="1458" xr:uid="{E0F601FA-DA43-4ADE-AF18-2A346629C6EC}"/>
    <cellStyle name="Millares 3 3 4 2 4 3 2" xfId="3572" xr:uid="{48858EAC-E372-42FF-B9BA-5C9361C5C92B}"/>
    <cellStyle name="Millares 3 3 4 2 4 4" xfId="1459" xr:uid="{1E731AC8-C571-4550-A648-8EAA045F4EEC}"/>
    <cellStyle name="Millares 3 3 4 2 4 4 2" xfId="3573" xr:uid="{7C1F664A-366F-483E-B937-A19FAF993ED8}"/>
    <cellStyle name="Millares 3 3 4 2 4 5" xfId="3568" xr:uid="{0EE746F0-34E8-43AD-B684-4526AA057594}"/>
    <cellStyle name="Millares 3 3 4 2 5" xfId="1460" xr:uid="{DE7E4136-C33E-4D96-B987-6E5726687450}"/>
    <cellStyle name="Millares 3 3 4 2 5 2" xfId="1461" xr:uid="{A2C240CD-3458-41D2-9EBB-67219ED70FFA}"/>
    <cellStyle name="Millares 3 3 4 2 5 2 2" xfId="3575" xr:uid="{1E080546-614D-4EFC-B40D-AE8235BE70D7}"/>
    <cellStyle name="Millares 3 3 4 2 5 3" xfId="1462" xr:uid="{99D90CC7-4CB8-4535-8570-368BF132726A}"/>
    <cellStyle name="Millares 3 3 4 2 5 3 2" xfId="3576" xr:uid="{AD324C53-7A3C-43D1-AD5D-E44CB3C0772C}"/>
    <cellStyle name="Millares 3 3 4 2 5 4" xfId="3574" xr:uid="{B5AD8EC9-C90B-49E8-8C78-730813F2D776}"/>
    <cellStyle name="Millares 3 3 4 2 6" xfId="1463" xr:uid="{5B30394B-B170-4EC9-B13B-95532F591914}"/>
    <cellStyle name="Millares 3 3 4 2 6 2" xfId="3577" xr:uid="{42C0B25D-7FBD-4CE6-A980-82B8F92D32F4}"/>
    <cellStyle name="Millares 3 3 4 2 7" xfId="1464" xr:uid="{06FFB3CB-B117-4B68-BEC3-EF38BD18D65A}"/>
    <cellStyle name="Millares 3 3 4 2 7 2" xfId="3578" xr:uid="{2B6AF48E-662D-4B62-A6E1-3C2353D334D2}"/>
    <cellStyle name="Millares 3 3 4 2 8" xfId="3531" xr:uid="{A2D6BEF9-526F-41BB-89F0-AE778439D398}"/>
    <cellStyle name="Millares 3 3 4 3" xfId="1465" xr:uid="{A73CE883-C9C9-4319-AF07-56C32FDCACFD}"/>
    <cellStyle name="Millares 3 3 4 3 2" xfId="1466" xr:uid="{B079EC3F-3AE4-4829-A398-A6B8510D4679}"/>
    <cellStyle name="Millares 3 3 4 3 2 2" xfId="1467" xr:uid="{BD7A533B-9D4C-4515-AC9B-65FF086859B8}"/>
    <cellStyle name="Millares 3 3 4 3 2 2 2" xfId="1468" xr:uid="{3A2CFAA8-F681-43E3-BEF9-F2E81B24B554}"/>
    <cellStyle name="Millares 3 3 4 3 2 2 2 2" xfId="1469" xr:uid="{7F9BA382-5F33-4144-B86E-A20A6C1E47A3}"/>
    <cellStyle name="Millares 3 3 4 3 2 2 2 2 2" xfId="3583" xr:uid="{38CA0232-7F2A-4F2B-8D7D-F93FD5DC11DF}"/>
    <cellStyle name="Millares 3 3 4 3 2 2 2 3" xfId="1470" xr:uid="{4D12AEE8-4A08-40E5-845C-2789023B873E}"/>
    <cellStyle name="Millares 3 3 4 3 2 2 2 3 2" xfId="3584" xr:uid="{2572697D-1BE1-43D3-BA01-A0D1140E28F1}"/>
    <cellStyle name="Millares 3 3 4 3 2 2 2 4" xfId="3582" xr:uid="{EAD78E59-7C6C-4692-8E98-B29FC4ABF469}"/>
    <cellStyle name="Millares 3 3 4 3 2 2 3" xfId="1471" xr:uid="{2E971B2C-9261-4422-9DFE-87ADFEBABC99}"/>
    <cellStyle name="Millares 3 3 4 3 2 2 3 2" xfId="3585" xr:uid="{C618503F-4F06-421E-8BEC-7EAA69D98397}"/>
    <cellStyle name="Millares 3 3 4 3 2 2 4" xfId="1472" xr:uid="{454204F1-4108-4DC9-8B15-09010C4076CA}"/>
    <cellStyle name="Millares 3 3 4 3 2 2 4 2" xfId="3586" xr:uid="{392764C2-AC32-4919-A180-8468ECCC07D2}"/>
    <cellStyle name="Millares 3 3 4 3 2 2 5" xfId="3581" xr:uid="{1451436C-608E-4176-880D-EBE0936A6269}"/>
    <cellStyle name="Millares 3 3 4 3 2 3" xfId="1473" xr:uid="{BC12A758-25DA-4948-849D-BE16AFAFFE98}"/>
    <cellStyle name="Millares 3 3 4 3 2 3 2" xfId="1474" xr:uid="{2C00F588-AFA0-456F-A1AA-DA567ED5236C}"/>
    <cellStyle name="Millares 3 3 4 3 2 3 2 2" xfId="3588" xr:uid="{2242D314-E1A5-4018-9644-5827BF509A41}"/>
    <cellStyle name="Millares 3 3 4 3 2 3 3" xfId="1475" xr:uid="{925987C6-B21D-4A99-9606-E5035D138402}"/>
    <cellStyle name="Millares 3 3 4 3 2 3 3 2" xfId="3589" xr:uid="{A14B33AF-6E82-4376-8296-C5E7586C52AC}"/>
    <cellStyle name="Millares 3 3 4 3 2 3 4" xfId="3587" xr:uid="{B6125B85-7874-47BE-AEB9-A43CF743E4AE}"/>
    <cellStyle name="Millares 3 3 4 3 2 4" xfId="1476" xr:uid="{D2AF6C98-7F37-41BA-AF7A-3D1DF0F29E73}"/>
    <cellStyle name="Millares 3 3 4 3 2 4 2" xfId="3590" xr:uid="{986AEC37-F262-4584-9830-55F86420A22C}"/>
    <cellStyle name="Millares 3 3 4 3 2 5" xfId="1477" xr:uid="{8A632707-E15D-43F0-8B6F-D442CBD2836D}"/>
    <cellStyle name="Millares 3 3 4 3 2 5 2" xfId="3591" xr:uid="{56126459-DF9C-4D20-9F0F-10FE1362C922}"/>
    <cellStyle name="Millares 3 3 4 3 2 6" xfId="3580" xr:uid="{0712A684-DF12-4CC8-AA41-0F4A92C2BE14}"/>
    <cellStyle name="Millares 3 3 4 3 3" xfId="1478" xr:uid="{8A140C44-6DD4-47A0-A2C3-B135A1C289DE}"/>
    <cellStyle name="Millares 3 3 4 3 3 2" xfId="1479" xr:uid="{DEBE717C-90C4-4C60-BF28-ED90F6742648}"/>
    <cellStyle name="Millares 3 3 4 3 3 2 2" xfId="1480" xr:uid="{115E3352-7155-4846-AAD0-CD21F17B21B5}"/>
    <cellStyle name="Millares 3 3 4 3 3 2 2 2" xfId="3594" xr:uid="{2F7645B1-00A7-48C0-85DF-C7A5CB8ABC99}"/>
    <cellStyle name="Millares 3 3 4 3 3 2 3" xfId="1481" xr:uid="{3A9C9543-AA8D-413C-80F4-172C121DB470}"/>
    <cellStyle name="Millares 3 3 4 3 3 2 3 2" xfId="3595" xr:uid="{49BAD15D-59D6-495B-A393-54CD5239BA9F}"/>
    <cellStyle name="Millares 3 3 4 3 3 2 4" xfId="3593" xr:uid="{CFC4F48A-CE32-4C6F-BFC3-6C8DC0BFCD4B}"/>
    <cellStyle name="Millares 3 3 4 3 3 3" xfId="1482" xr:uid="{389CB859-64E8-429A-8B61-D8425960A6B2}"/>
    <cellStyle name="Millares 3 3 4 3 3 3 2" xfId="3596" xr:uid="{96FD0EEA-7E94-4A1C-AF35-958030A7A567}"/>
    <cellStyle name="Millares 3 3 4 3 3 4" xfId="1483" xr:uid="{E53C888B-7D1D-4BC9-A90F-86ABB03D9210}"/>
    <cellStyle name="Millares 3 3 4 3 3 4 2" xfId="3597" xr:uid="{FD2EA51C-EC28-4D94-B981-8DACBE1A7758}"/>
    <cellStyle name="Millares 3 3 4 3 3 5" xfId="3592" xr:uid="{9C736B29-C07F-4966-AE99-D007C84449D3}"/>
    <cellStyle name="Millares 3 3 4 3 4" xfId="1484" xr:uid="{92359097-DC16-4D94-AF00-0AD5ADEE7427}"/>
    <cellStyle name="Millares 3 3 4 3 4 2" xfId="1485" xr:uid="{BF629395-7F4D-42BA-9068-8BCA5B37868C}"/>
    <cellStyle name="Millares 3 3 4 3 4 2 2" xfId="3599" xr:uid="{1301FC73-7999-4082-9D9B-63B879220F9B}"/>
    <cellStyle name="Millares 3 3 4 3 4 3" xfId="1486" xr:uid="{EF4E7994-0B13-4F61-A033-3102C9284D75}"/>
    <cellStyle name="Millares 3 3 4 3 4 3 2" xfId="3600" xr:uid="{ABA52C2E-0EB0-498F-9B20-A883E32F6D8B}"/>
    <cellStyle name="Millares 3 3 4 3 4 4" xfId="3598" xr:uid="{4CBDEC47-4C1C-4B4A-BBC7-4C5353CF31B5}"/>
    <cellStyle name="Millares 3 3 4 3 5" xfId="1487" xr:uid="{CA5D3063-52A6-4561-B716-693704D0FB4F}"/>
    <cellStyle name="Millares 3 3 4 3 5 2" xfId="3601" xr:uid="{989BE615-3514-4BAF-835A-B55487906E2D}"/>
    <cellStyle name="Millares 3 3 4 3 6" xfId="1488" xr:uid="{9A0A8F2D-5C2F-4E8D-BFD7-394599A53669}"/>
    <cellStyle name="Millares 3 3 4 3 6 2" xfId="3602" xr:uid="{F4C937A6-6D23-4CE2-BE9D-D15E74BD0839}"/>
    <cellStyle name="Millares 3 3 4 3 7" xfId="3579" xr:uid="{E2970F5C-2EAB-4D4A-8B62-0CD998710729}"/>
    <cellStyle name="Millares 3 3 4 4" xfId="1489" xr:uid="{1C7936CD-3A90-4404-A495-FB5F57DD2B36}"/>
    <cellStyle name="Millares 3 3 4 4 2" xfId="1490" xr:uid="{D274F100-F39A-46BE-973C-4910F5D38717}"/>
    <cellStyle name="Millares 3 3 4 4 2 2" xfId="1491" xr:uid="{0CAC46E1-0413-4505-AA80-24C84EA49FBD}"/>
    <cellStyle name="Millares 3 3 4 4 2 2 2" xfId="1492" xr:uid="{795CE42E-22EF-4D80-967E-71E46A2DDC48}"/>
    <cellStyle name="Millares 3 3 4 4 2 2 2 2" xfId="3606" xr:uid="{9F9E6E94-82B2-4CC3-A196-1E88152E64F9}"/>
    <cellStyle name="Millares 3 3 4 4 2 2 3" xfId="1493" xr:uid="{3FBEDE03-9AB7-4CA2-AD13-AF2CF8800588}"/>
    <cellStyle name="Millares 3 3 4 4 2 2 3 2" xfId="3607" xr:uid="{6FAC6051-595F-45A9-B708-264C917918F9}"/>
    <cellStyle name="Millares 3 3 4 4 2 2 4" xfId="3605" xr:uid="{0E1CAF81-97A9-4EFE-B7F5-1526545ED1BF}"/>
    <cellStyle name="Millares 3 3 4 4 2 3" xfId="1494" xr:uid="{3D352DA0-6AFE-4B61-A70D-2F1DB4182FAE}"/>
    <cellStyle name="Millares 3 3 4 4 2 3 2" xfId="3608" xr:uid="{F6C2CAA7-D08D-4535-9FEB-123532D0C539}"/>
    <cellStyle name="Millares 3 3 4 4 2 4" xfId="1495" xr:uid="{A9E909D7-3598-402F-9B58-5B587A4668FB}"/>
    <cellStyle name="Millares 3 3 4 4 2 4 2" xfId="3609" xr:uid="{3224B20E-FDA6-4A12-A69E-0E858E3358C4}"/>
    <cellStyle name="Millares 3 3 4 4 2 5" xfId="3604" xr:uid="{91CCDD4D-BC54-4E12-A8CD-F4A0D47E90D1}"/>
    <cellStyle name="Millares 3 3 4 4 3" xfId="1496" xr:uid="{C1698678-7B67-4F44-86BA-C0EB46D33866}"/>
    <cellStyle name="Millares 3 3 4 4 3 2" xfId="1497" xr:uid="{27F75109-E106-4A7D-9D7D-2DBCF0B363CF}"/>
    <cellStyle name="Millares 3 3 4 4 3 2 2" xfId="3611" xr:uid="{E2B678B1-A6A5-405D-9FA8-AB8DD1EE1703}"/>
    <cellStyle name="Millares 3 3 4 4 3 3" xfId="1498" xr:uid="{9E79C3D4-29AF-46E4-9A7F-0CC034A36006}"/>
    <cellStyle name="Millares 3 3 4 4 3 3 2" xfId="3612" xr:uid="{C1E289F1-44EA-4C24-B404-94078AC50FAB}"/>
    <cellStyle name="Millares 3 3 4 4 3 4" xfId="3610" xr:uid="{BF5D2A84-F538-499A-A5C6-B4655AD09060}"/>
    <cellStyle name="Millares 3 3 4 4 4" xfId="1499" xr:uid="{9E4870C7-B5C5-4AF7-9CA2-45F619D839F3}"/>
    <cellStyle name="Millares 3 3 4 4 4 2" xfId="3613" xr:uid="{BD7F0ADB-5D2F-4950-B540-79186131F666}"/>
    <cellStyle name="Millares 3 3 4 4 5" xfId="1500" xr:uid="{B5B6D334-B437-4F9B-87E1-CE157384791E}"/>
    <cellStyle name="Millares 3 3 4 4 5 2" xfId="3614" xr:uid="{E691921E-FA96-447F-8255-D62BB9225BF5}"/>
    <cellStyle name="Millares 3 3 4 4 6" xfId="3603" xr:uid="{6BF36D76-36A6-4815-8DAE-C152F3A28E05}"/>
    <cellStyle name="Millares 3 3 4 5" xfId="1501" xr:uid="{EC0FE429-C780-4EF3-B46F-A0C964FB9C1C}"/>
    <cellStyle name="Millares 3 3 4 5 2" xfId="1502" xr:uid="{5CF8A23A-6EA5-473E-8A53-ACB1B3318928}"/>
    <cellStyle name="Millares 3 3 4 5 2 2" xfId="1503" xr:uid="{1C13A172-3E79-40F1-A906-5FDC7C547916}"/>
    <cellStyle name="Millares 3 3 4 5 2 2 2" xfId="3617" xr:uid="{C26A541C-563F-49E3-8CC5-BFDA0301E20E}"/>
    <cellStyle name="Millares 3 3 4 5 2 3" xfId="1504" xr:uid="{7E18032C-04D1-4716-B9F3-77900523D74A}"/>
    <cellStyle name="Millares 3 3 4 5 2 3 2" xfId="3618" xr:uid="{B4DB7208-EB6D-4437-89BE-8AB7C82B35CE}"/>
    <cellStyle name="Millares 3 3 4 5 2 4" xfId="3616" xr:uid="{D1A38E21-A36B-41C1-8A97-D03ADB6A77FE}"/>
    <cellStyle name="Millares 3 3 4 5 3" xfId="1505" xr:uid="{51547E53-5AFF-47E7-B32B-BA10632953B9}"/>
    <cellStyle name="Millares 3 3 4 5 3 2" xfId="3619" xr:uid="{D82D02C1-7A38-4A1B-A3EE-3E3916CACD7E}"/>
    <cellStyle name="Millares 3 3 4 5 4" xfId="1506" xr:uid="{A6AD45ED-5926-4A0A-A3BD-DE656E8AD185}"/>
    <cellStyle name="Millares 3 3 4 5 4 2" xfId="3620" xr:uid="{02A5C7F6-2144-416E-8E47-427D939FEBC7}"/>
    <cellStyle name="Millares 3 3 4 5 5" xfId="3615" xr:uid="{40ADB455-E36C-4504-A9EC-57AD45EC7227}"/>
    <cellStyle name="Millares 3 3 4 6" xfId="1507" xr:uid="{74E3AD11-AC49-44FF-A01D-0750DA8DE27B}"/>
    <cellStyle name="Millares 3 3 4 6 2" xfId="1508" xr:uid="{FE909D42-8B66-473C-B2BA-2303ABCB16EF}"/>
    <cellStyle name="Millares 3 3 4 6 2 2" xfId="3622" xr:uid="{7FB4D98C-EF15-4AC5-BE0B-CAEEBB7F86A1}"/>
    <cellStyle name="Millares 3 3 4 6 3" xfId="1509" xr:uid="{9CC75A1A-47C2-4276-945E-919695902B35}"/>
    <cellStyle name="Millares 3 3 4 6 3 2" xfId="3623" xr:uid="{EEF1E44B-8C1E-4736-AA3E-4FCD96264247}"/>
    <cellStyle name="Millares 3 3 4 6 4" xfId="3621" xr:uid="{A75588D0-F8F8-4A4C-B9B3-B38CE07C2752}"/>
    <cellStyle name="Millares 3 3 4 7" xfId="1510" xr:uid="{E194CC88-7B02-4C08-B045-DC2CE2BFE29C}"/>
    <cellStyle name="Millares 3 3 4 7 2" xfId="3624" xr:uid="{E6FD0F8A-66F6-4D59-AAD7-A57D93F7CC22}"/>
    <cellStyle name="Millares 3 3 4 8" xfId="1511" xr:uid="{CBE90B96-B34E-4450-8971-FD6B6F113696}"/>
    <cellStyle name="Millares 3 3 4 8 2" xfId="3625" xr:uid="{497CD6F2-7F9C-4AFE-9539-77A2C549EBC8}"/>
    <cellStyle name="Millares 3 3 4 9" xfId="3530" xr:uid="{9A3437B5-01C1-4392-8655-B37726C5E4E4}"/>
    <cellStyle name="Millares 3 3 5" xfId="1512" xr:uid="{6E5A956E-29C4-4ECF-81E7-6DCE2F2FA4B5}"/>
    <cellStyle name="Millares 3 3 5 2" xfId="1513" xr:uid="{5EDFE370-BF9B-4E87-874C-05E409205511}"/>
    <cellStyle name="Millares 3 3 5 2 2" xfId="1514" xr:uid="{39241055-9E2D-4F50-9DA6-6841D157C72B}"/>
    <cellStyle name="Millares 3 3 5 2 2 2" xfId="1515" xr:uid="{C6CCA8FD-E9D4-4D69-9874-82DAD172FFE2}"/>
    <cellStyle name="Millares 3 3 5 2 2 2 2" xfId="1516" xr:uid="{298FEE03-B2A4-405D-94BB-9D61EF7D5D5A}"/>
    <cellStyle name="Millares 3 3 5 2 2 2 2 2" xfId="1517" xr:uid="{08AC3F31-8096-4A70-A09F-165552C3E4E3}"/>
    <cellStyle name="Millares 3 3 5 2 2 2 2 2 2" xfId="1518" xr:uid="{A85338F0-70E7-4743-8BE7-F1AC5754A612}"/>
    <cellStyle name="Millares 3 3 5 2 2 2 2 2 2 2" xfId="3632" xr:uid="{79D7F5C1-BAC4-49DE-82DE-6282AC3B7B5E}"/>
    <cellStyle name="Millares 3 3 5 2 2 2 2 2 3" xfId="1519" xr:uid="{852C91AE-154A-41B8-8895-D68DD844356C}"/>
    <cellStyle name="Millares 3 3 5 2 2 2 2 2 3 2" xfId="3633" xr:uid="{D6BB3884-698C-42DA-9E50-7AF9DB3D14C3}"/>
    <cellStyle name="Millares 3 3 5 2 2 2 2 2 4" xfId="3631" xr:uid="{18100B28-F522-4571-B9E2-3394D25CB81F}"/>
    <cellStyle name="Millares 3 3 5 2 2 2 2 3" xfId="1520" xr:uid="{9D50CF65-FD90-4A9A-AEC7-31E3D6ED5697}"/>
    <cellStyle name="Millares 3 3 5 2 2 2 2 3 2" xfId="3634" xr:uid="{85D51125-2EA2-4F68-A928-9CE7A6311556}"/>
    <cellStyle name="Millares 3 3 5 2 2 2 2 4" xfId="1521" xr:uid="{FB1974A3-0883-4B16-A524-A5141A0DD321}"/>
    <cellStyle name="Millares 3 3 5 2 2 2 2 4 2" xfId="3635" xr:uid="{70424B6E-3BDD-45C7-85D9-1D989E29DC94}"/>
    <cellStyle name="Millares 3 3 5 2 2 2 2 5" xfId="3630" xr:uid="{A5AC3F4A-B376-4071-BE15-31072B4CA53A}"/>
    <cellStyle name="Millares 3 3 5 2 2 2 3" xfId="1522" xr:uid="{19CEDB4A-1341-4A06-8C2A-444A189D7F38}"/>
    <cellStyle name="Millares 3 3 5 2 2 2 3 2" xfId="1523" xr:uid="{42E8CBD0-8FBD-4B8B-A979-A9EE993CE724}"/>
    <cellStyle name="Millares 3 3 5 2 2 2 3 2 2" xfId="3637" xr:uid="{F339627C-7847-4E40-88F5-61B1F3AEBF24}"/>
    <cellStyle name="Millares 3 3 5 2 2 2 3 3" xfId="1524" xr:uid="{F156C1C3-4545-4E95-A859-3946095DE530}"/>
    <cellStyle name="Millares 3 3 5 2 2 2 3 3 2" xfId="3638" xr:uid="{836BEDE4-9731-4212-8A70-FA40D650BEF5}"/>
    <cellStyle name="Millares 3 3 5 2 2 2 3 4" xfId="3636" xr:uid="{79BA0F16-D9D5-4D6F-8953-3F84A335532C}"/>
    <cellStyle name="Millares 3 3 5 2 2 2 4" xfId="1525" xr:uid="{FB9305C0-EBD5-4BBB-BF70-3E74A707DFB7}"/>
    <cellStyle name="Millares 3 3 5 2 2 2 4 2" xfId="3639" xr:uid="{BE6E9B4C-ECEF-47A7-A2B8-265D84E0AD4F}"/>
    <cellStyle name="Millares 3 3 5 2 2 2 5" xfId="1526" xr:uid="{7AE46D3A-1EE2-4AAA-9592-07F0FEBC377C}"/>
    <cellStyle name="Millares 3 3 5 2 2 2 5 2" xfId="3640" xr:uid="{DA4E1F32-4BCF-4DCC-9A44-3FC6AD1EDF28}"/>
    <cellStyle name="Millares 3 3 5 2 2 2 6" xfId="3629" xr:uid="{95364468-39D7-4547-A9C9-6ECA4711AD13}"/>
    <cellStyle name="Millares 3 3 5 2 2 3" xfId="1527" xr:uid="{58AA5494-6261-4E6B-8707-B599005EE062}"/>
    <cellStyle name="Millares 3 3 5 2 2 3 2" xfId="1528" xr:uid="{329A47B0-5D1C-4C64-B2D1-064247FD4C62}"/>
    <cellStyle name="Millares 3 3 5 2 2 3 2 2" xfId="1529" xr:uid="{4E4B661F-5E28-409B-91CF-1CF2464C9EB0}"/>
    <cellStyle name="Millares 3 3 5 2 2 3 2 2 2" xfId="3643" xr:uid="{1BDD9671-FCEF-4E93-9E70-639309349B5E}"/>
    <cellStyle name="Millares 3 3 5 2 2 3 2 3" xfId="1530" xr:uid="{F1CDEF04-2F6B-448D-BB3C-BEE8655EB2DE}"/>
    <cellStyle name="Millares 3 3 5 2 2 3 2 3 2" xfId="3644" xr:uid="{9428AA9B-52D5-4B71-BF51-5888E03FE8A4}"/>
    <cellStyle name="Millares 3 3 5 2 2 3 2 4" xfId="3642" xr:uid="{8876202B-9638-4339-8C55-CFE111804AF2}"/>
    <cellStyle name="Millares 3 3 5 2 2 3 3" xfId="1531" xr:uid="{F2861FAA-67AA-4071-BD50-00487DB4628F}"/>
    <cellStyle name="Millares 3 3 5 2 2 3 3 2" xfId="3645" xr:uid="{242E034F-CFE5-481A-A5B7-237789CB7F59}"/>
    <cellStyle name="Millares 3 3 5 2 2 3 4" xfId="1532" xr:uid="{7572F11F-0E76-412B-8FC8-B687E63382D6}"/>
    <cellStyle name="Millares 3 3 5 2 2 3 4 2" xfId="3646" xr:uid="{9B1B4172-CF72-4DBC-842B-20F02F0EE52D}"/>
    <cellStyle name="Millares 3 3 5 2 2 3 5" xfId="3641" xr:uid="{D6FFC6C7-63E9-4172-BC8C-8ACA8783570C}"/>
    <cellStyle name="Millares 3 3 5 2 2 4" xfId="1533" xr:uid="{B43D31D3-FA48-4830-AD47-B94F55D4173D}"/>
    <cellStyle name="Millares 3 3 5 2 2 4 2" xfId="1534" xr:uid="{4EEAE2BC-DAA0-4CCE-896D-306173E4C6A1}"/>
    <cellStyle name="Millares 3 3 5 2 2 4 2 2" xfId="3648" xr:uid="{89442B63-BCF9-4541-8BCA-166D945AF501}"/>
    <cellStyle name="Millares 3 3 5 2 2 4 3" xfId="1535" xr:uid="{70A4539A-D5DC-4F89-990E-3FB3400C3F9E}"/>
    <cellStyle name="Millares 3 3 5 2 2 4 3 2" xfId="3649" xr:uid="{01B49753-EA27-4B43-ABB6-674AE5725EFE}"/>
    <cellStyle name="Millares 3 3 5 2 2 4 4" xfId="3647" xr:uid="{9A3F70DE-6855-4A4D-A01B-B3FECD464B0C}"/>
    <cellStyle name="Millares 3 3 5 2 2 5" xfId="1536" xr:uid="{4A9D282B-496A-4337-AA23-DD72F81E8B7E}"/>
    <cellStyle name="Millares 3 3 5 2 2 5 2" xfId="3650" xr:uid="{5FB1F08F-8D74-4A44-AEA6-49056B2DF105}"/>
    <cellStyle name="Millares 3 3 5 2 2 6" xfId="1537" xr:uid="{F89F721F-089E-4E94-A3C1-FC2400605AE5}"/>
    <cellStyle name="Millares 3 3 5 2 2 6 2" xfId="3651" xr:uid="{816F222E-5365-488B-A588-1848E3A5DCBA}"/>
    <cellStyle name="Millares 3 3 5 2 2 7" xfId="3628" xr:uid="{E9E50545-7F90-44BD-BBAE-11E51EAFA0D9}"/>
    <cellStyle name="Millares 3 3 5 2 3" xfId="1538" xr:uid="{C7435540-B7AD-4267-847E-0C838910B392}"/>
    <cellStyle name="Millares 3 3 5 2 3 2" xfId="1539" xr:uid="{37D1465D-869A-4284-A3B0-D407EF07D4BA}"/>
    <cellStyle name="Millares 3 3 5 2 3 2 2" xfId="1540" xr:uid="{D8623740-54B3-4500-8525-85DAD3BC7CD7}"/>
    <cellStyle name="Millares 3 3 5 2 3 2 2 2" xfId="1541" xr:uid="{A0791786-F1F3-49BE-B051-D09CB9CDA604}"/>
    <cellStyle name="Millares 3 3 5 2 3 2 2 2 2" xfId="3655" xr:uid="{B008723C-B4A5-4FFC-A683-11656A1FE651}"/>
    <cellStyle name="Millares 3 3 5 2 3 2 2 3" xfId="1542" xr:uid="{85016A2F-7544-4334-9F96-3198987CE38C}"/>
    <cellStyle name="Millares 3 3 5 2 3 2 2 3 2" xfId="3656" xr:uid="{D7E6D8CB-5461-459C-B6D0-E7C95584B291}"/>
    <cellStyle name="Millares 3 3 5 2 3 2 2 4" xfId="3654" xr:uid="{C6D6B210-492A-450F-9A59-0FDBA15A2F8A}"/>
    <cellStyle name="Millares 3 3 5 2 3 2 3" xfId="1543" xr:uid="{A1DDBD1D-B12C-4DEF-B45D-DE00A342B115}"/>
    <cellStyle name="Millares 3 3 5 2 3 2 3 2" xfId="3657" xr:uid="{0334A82E-C3DC-4310-8086-90B732DA50A1}"/>
    <cellStyle name="Millares 3 3 5 2 3 2 4" xfId="1544" xr:uid="{841EF79C-9C19-4A04-B26A-2D5EE8B0264E}"/>
    <cellStyle name="Millares 3 3 5 2 3 2 4 2" xfId="3658" xr:uid="{DD745C17-B54A-48B8-B118-DEBEF459BEFC}"/>
    <cellStyle name="Millares 3 3 5 2 3 2 5" xfId="3653" xr:uid="{D2A51939-391B-41D6-AFB4-03BC843FF4A4}"/>
    <cellStyle name="Millares 3 3 5 2 3 3" xfId="1545" xr:uid="{243E2D70-525A-471D-9635-A6EC1DEF64AC}"/>
    <cellStyle name="Millares 3 3 5 2 3 3 2" xfId="1546" xr:uid="{6BEC39EA-F341-48E8-AD63-562BEA6E26A6}"/>
    <cellStyle name="Millares 3 3 5 2 3 3 2 2" xfId="3660" xr:uid="{C08CDA51-8AE7-4836-B06F-611B6908B9D4}"/>
    <cellStyle name="Millares 3 3 5 2 3 3 3" xfId="1547" xr:uid="{C5A3DD29-09DD-4318-903C-2A61620380D4}"/>
    <cellStyle name="Millares 3 3 5 2 3 3 3 2" xfId="3661" xr:uid="{C8324A29-D3D7-4BB2-9672-090B103247B2}"/>
    <cellStyle name="Millares 3 3 5 2 3 3 4" xfId="3659" xr:uid="{86E2F96E-D027-45B1-B7EE-6BDD8439FAF3}"/>
    <cellStyle name="Millares 3 3 5 2 3 4" xfId="1548" xr:uid="{02D38211-E896-4187-B848-F59A39DC0CE0}"/>
    <cellStyle name="Millares 3 3 5 2 3 4 2" xfId="3662" xr:uid="{F2E0AA35-9D4D-4B8C-BE33-2BDE134A49B2}"/>
    <cellStyle name="Millares 3 3 5 2 3 5" xfId="1549" xr:uid="{28B1487D-9546-44FE-B830-DF78742CBEBC}"/>
    <cellStyle name="Millares 3 3 5 2 3 5 2" xfId="3663" xr:uid="{C353FBE5-ED4A-40B3-B9F0-63DEE04268E5}"/>
    <cellStyle name="Millares 3 3 5 2 3 6" xfId="3652" xr:uid="{55125DEA-67DF-459F-A134-24A04355E23D}"/>
    <cellStyle name="Millares 3 3 5 2 4" xfId="1550" xr:uid="{EFC96ECB-B75C-48D6-8F76-FEEC3DF27CF3}"/>
    <cellStyle name="Millares 3 3 5 2 4 2" xfId="1551" xr:uid="{8B66769B-34E9-43C0-AF16-21C226D7CE29}"/>
    <cellStyle name="Millares 3 3 5 2 4 2 2" xfId="1552" xr:uid="{F5CBF47A-A2DD-4206-92B4-803572AFBB7C}"/>
    <cellStyle name="Millares 3 3 5 2 4 2 2 2" xfId="3666" xr:uid="{DDE4C7F1-8B7A-4FEF-8DBE-FBCA29A37D8A}"/>
    <cellStyle name="Millares 3 3 5 2 4 2 3" xfId="1553" xr:uid="{420C1410-5598-443B-9AD1-BF9006155775}"/>
    <cellStyle name="Millares 3 3 5 2 4 2 3 2" xfId="3667" xr:uid="{655F4DAD-56F2-4C43-850F-3C00C55DCAB4}"/>
    <cellStyle name="Millares 3 3 5 2 4 2 4" xfId="3665" xr:uid="{A4B810FF-D9CE-44BC-B497-A26466E1DC4A}"/>
    <cellStyle name="Millares 3 3 5 2 4 3" xfId="1554" xr:uid="{154AFE75-8E9A-46C5-9BE3-7BFEE5AEFAC2}"/>
    <cellStyle name="Millares 3 3 5 2 4 3 2" xfId="3668" xr:uid="{596957E6-9902-4F4F-931F-69473BAA1D37}"/>
    <cellStyle name="Millares 3 3 5 2 4 4" xfId="1555" xr:uid="{1020F299-E942-4C77-AAFF-AA0E768A089B}"/>
    <cellStyle name="Millares 3 3 5 2 4 4 2" xfId="3669" xr:uid="{F5DAE02C-00C1-4B6E-9101-D4973EE17B75}"/>
    <cellStyle name="Millares 3 3 5 2 4 5" xfId="3664" xr:uid="{FB32C274-D43C-4F57-AAD9-64A260F0C2DE}"/>
    <cellStyle name="Millares 3 3 5 2 5" xfId="1556" xr:uid="{C84BAE35-039D-4C33-AD09-750C27567367}"/>
    <cellStyle name="Millares 3 3 5 2 5 2" xfId="1557" xr:uid="{DB7C3330-3F39-43E6-9982-26C5F476573B}"/>
    <cellStyle name="Millares 3 3 5 2 5 2 2" xfId="3671" xr:uid="{DF51F28C-64FD-4869-9A1F-78AB4B52CD7A}"/>
    <cellStyle name="Millares 3 3 5 2 5 3" xfId="1558" xr:uid="{71CB0E0A-29BC-4878-AC6C-9AA86D8D4834}"/>
    <cellStyle name="Millares 3 3 5 2 5 3 2" xfId="3672" xr:uid="{3DF4789F-03E8-4E31-AB94-0E078080DAC3}"/>
    <cellStyle name="Millares 3 3 5 2 5 4" xfId="3670" xr:uid="{E896E1CC-54FB-40D5-914D-0A71B3403B59}"/>
    <cellStyle name="Millares 3 3 5 2 6" xfId="1559" xr:uid="{37FC0563-453B-45F3-A89F-7653AD512416}"/>
    <cellStyle name="Millares 3 3 5 2 6 2" xfId="3673" xr:uid="{4C196AEE-0172-43CF-A717-3C0B6A2428B9}"/>
    <cellStyle name="Millares 3 3 5 2 7" xfId="1560" xr:uid="{83883BA3-6725-4218-A48C-5CCC4D580A97}"/>
    <cellStyle name="Millares 3 3 5 2 7 2" xfId="3674" xr:uid="{892CB3A5-6737-4103-AA89-91C13053E1A0}"/>
    <cellStyle name="Millares 3 3 5 2 8" xfId="3627" xr:uid="{64CACE0F-AA7E-4077-B5E7-90D9D9221F50}"/>
    <cellStyle name="Millares 3 3 5 3" xfId="1561" xr:uid="{420AEB0D-DAD2-4973-B5F2-7D56E22C2070}"/>
    <cellStyle name="Millares 3 3 5 3 2" xfId="1562" xr:uid="{8C226D46-CB9C-4AC4-9144-33830F125519}"/>
    <cellStyle name="Millares 3 3 5 3 2 2" xfId="1563" xr:uid="{CE8A2AAA-67DC-4B4E-B5FB-521E2FE04D0C}"/>
    <cellStyle name="Millares 3 3 5 3 2 2 2" xfId="1564" xr:uid="{07BC6A5F-62B1-44EF-8107-3D13B51D8CFE}"/>
    <cellStyle name="Millares 3 3 5 3 2 2 2 2" xfId="1565" xr:uid="{54CF1F2F-F0A3-463A-9ADC-ED4BDCA84CC4}"/>
    <cellStyle name="Millares 3 3 5 3 2 2 2 2 2" xfId="3679" xr:uid="{D0E9B9D7-E8A3-43DE-BB3B-7D0F99095C09}"/>
    <cellStyle name="Millares 3 3 5 3 2 2 2 3" xfId="1566" xr:uid="{2A457274-3807-47E8-939C-8CB82D01AC3E}"/>
    <cellStyle name="Millares 3 3 5 3 2 2 2 3 2" xfId="3680" xr:uid="{F8464F52-FD01-4DA7-B15C-7CF139F408B1}"/>
    <cellStyle name="Millares 3 3 5 3 2 2 2 4" xfId="3678" xr:uid="{60D6FD77-DB3D-423F-8876-BB37B8916EDE}"/>
    <cellStyle name="Millares 3 3 5 3 2 2 3" xfId="1567" xr:uid="{58D11F26-353B-4524-A7AD-0B7C4650769E}"/>
    <cellStyle name="Millares 3 3 5 3 2 2 3 2" xfId="3681" xr:uid="{6980C03D-E1A4-429A-9782-DE6C55329C9E}"/>
    <cellStyle name="Millares 3 3 5 3 2 2 4" xfId="1568" xr:uid="{4EB87E2A-9531-45EB-80D0-E8ECF093ED9C}"/>
    <cellStyle name="Millares 3 3 5 3 2 2 4 2" xfId="3682" xr:uid="{75DB0F93-8755-4D0E-8C96-69706D32C1F4}"/>
    <cellStyle name="Millares 3 3 5 3 2 2 5" xfId="3677" xr:uid="{7242483F-F2E5-4573-B5FA-6EAF9B484BAE}"/>
    <cellStyle name="Millares 3 3 5 3 2 3" xfId="1569" xr:uid="{0E2AF654-894E-4CEC-927D-ADB362EE1250}"/>
    <cellStyle name="Millares 3 3 5 3 2 3 2" xfId="1570" xr:uid="{B4593BB9-F3D1-4D8E-9A78-96D5FE512913}"/>
    <cellStyle name="Millares 3 3 5 3 2 3 2 2" xfId="3684" xr:uid="{F36AF489-B8A8-4959-94FE-84F76601919B}"/>
    <cellStyle name="Millares 3 3 5 3 2 3 3" xfId="1571" xr:uid="{D36504BE-AC54-40A9-89DF-ABFBA75B6088}"/>
    <cellStyle name="Millares 3 3 5 3 2 3 3 2" xfId="3685" xr:uid="{9B492DC2-DDF9-481E-9101-FEF3601B25F9}"/>
    <cellStyle name="Millares 3 3 5 3 2 3 4" xfId="3683" xr:uid="{4D8C5A99-E768-4278-8D0E-8FD59BF64F88}"/>
    <cellStyle name="Millares 3 3 5 3 2 4" xfId="1572" xr:uid="{751F18C0-63E8-4BCD-BD27-4EC0BD6EB7C7}"/>
    <cellStyle name="Millares 3 3 5 3 2 4 2" xfId="3686" xr:uid="{38158D2A-9B4E-4D39-A6B7-CC8AD3AF2685}"/>
    <cellStyle name="Millares 3 3 5 3 2 5" xfId="1573" xr:uid="{41C9174F-F6BE-4982-BA51-C83B8E8EDEFA}"/>
    <cellStyle name="Millares 3 3 5 3 2 5 2" xfId="3687" xr:uid="{6132D66C-D738-48A9-90A2-27917AFB296B}"/>
    <cellStyle name="Millares 3 3 5 3 2 6" xfId="3676" xr:uid="{E9AEE8AC-2DA4-49D3-9B26-6ABCB4D7446E}"/>
    <cellStyle name="Millares 3 3 5 3 3" xfId="1574" xr:uid="{2D950F37-263D-4496-8AEF-95E037B52332}"/>
    <cellStyle name="Millares 3 3 5 3 3 2" xfId="1575" xr:uid="{52992C59-0D8F-40C0-8F02-068EE7665438}"/>
    <cellStyle name="Millares 3 3 5 3 3 2 2" xfId="1576" xr:uid="{1212C5EE-E45C-4C93-A847-988B8EE3F73C}"/>
    <cellStyle name="Millares 3 3 5 3 3 2 2 2" xfId="3690" xr:uid="{F3347C3E-3457-47A3-9688-B36458A1029F}"/>
    <cellStyle name="Millares 3 3 5 3 3 2 3" xfId="1577" xr:uid="{E1769782-158E-4290-AE7D-471CDCD1CB0A}"/>
    <cellStyle name="Millares 3 3 5 3 3 2 3 2" xfId="3691" xr:uid="{DE35E377-B8BE-4FDA-A762-72E6C722C351}"/>
    <cellStyle name="Millares 3 3 5 3 3 2 4" xfId="3689" xr:uid="{F2C8D37F-630B-454B-833C-F11320621E12}"/>
    <cellStyle name="Millares 3 3 5 3 3 3" xfId="1578" xr:uid="{F0C171D5-90D5-489A-8EA3-89184E069B53}"/>
    <cellStyle name="Millares 3 3 5 3 3 3 2" xfId="3692" xr:uid="{3172A98C-61BF-44C0-9A8F-496398298837}"/>
    <cellStyle name="Millares 3 3 5 3 3 4" xfId="1579" xr:uid="{F192D2F3-EB97-4585-ABFF-BFF6EE1E7E74}"/>
    <cellStyle name="Millares 3 3 5 3 3 4 2" xfId="3693" xr:uid="{FFF12C04-3795-401D-B287-BFBDB629C559}"/>
    <cellStyle name="Millares 3 3 5 3 3 5" xfId="3688" xr:uid="{E22B1C83-D23E-4E14-92CF-CB264C621D89}"/>
    <cellStyle name="Millares 3 3 5 3 4" xfId="1580" xr:uid="{7D3993A3-C301-4B70-8030-10E91A1FD9DF}"/>
    <cellStyle name="Millares 3 3 5 3 4 2" xfId="1581" xr:uid="{17D7ABD8-1C28-4148-BF70-32A2FADF6678}"/>
    <cellStyle name="Millares 3 3 5 3 4 2 2" xfId="3695" xr:uid="{4909CC7E-E529-433D-9610-B7CDE411066D}"/>
    <cellStyle name="Millares 3 3 5 3 4 3" xfId="1582" xr:uid="{813C201D-27D4-4C7C-B8A0-8706E5B91290}"/>
    <cellStyle name="Millares 3 3 5 3 4 3 2" xfId="3696" xr:uid="{ECFFA87D-9191-49C0-B960-B3FB9275E664}"/>
    <cellStyle name="Millares 3 3 5 3 4 4" xfId="3694" xr:uid="{70A8EC6E-8A80-407C-91B4-3C053E1A974C}"/>
    <cellStyle name="Millares 3 3 5 3 5" xfId="1583" xr:uid="{882A4E58-768E-4AE3-926E-420FD7252610}"/>
    <cellStyle name="Millares 3 3 5 3 5 2" xfId="3697" xr:uid="{7CE56767-A380-4AF8-995D-EF72D052ECEE}"/>
    <cellStyle name="Millares 3 3 5 3 6" xfId="1584" xr:uid="{A3E99250-900C-450E-993D-C4FAC8A15909}"/>
    <cellStyle name="Millares 3 3 5 3 6 2" xfId="3698" xr:uid="{D85B29FD-6BCA-47BF-890B-41398B0EEC35}"/>
    <cellStyle name="Millares 3 3 5 3 7" xfId="3675" xr:uid="{E27CF7F9-0B3A-425D-9B08-1F4F84620968}"/>
    <cellStyle name="Millares 3 3 5 4" xfId="1585" xr:uid="{5F173A6E-7B9D-4BB0-AD5D-588EBA00B480}"/>
    <cellStyle name="Millares 3 3 5 4 2" xfId="1586" xr:uid="{B8CCB149-D59F-4D50-A971-35B63DA0F777}"/>
    <cellStyle name="Millares 3 3 5 4 2 2" xfId="1587" xr:uid="{E5C1C0E4-5A5C-4586-BAB2-CBB273B3582A}"/>
    <cellStyle name="Millares 3 3 5 4 2 2 2" xfId="1588" xr:uid="{5F019D26-5023-4615-864E-ED2E61577DC7}"/>
    <cellStyle name="Millares 3 3 5 4 2 2 2 2" xfId="3702" xr:uid="{B1249663-DB04-4C46-A7BA-6AD760392DF5}"/>
    <cellStyle name="Millares 3 3 5 4 2 2 3" xfId="1589" xr:uid="{54571BF5-AF03-4CE1-813F-7E21F151731D}"/>
    <cellStyle name="Millares 3 3 5 4 2 2 3 2" xfId="3703" xr:uid="{EB7591C8-DEEE-42C3-8F13-B1629C24739C}"/>
    <cellStyle name="Millares 3 3 5 4 2 2 4" xfId="3701" xr:uid="{9EE188B1-573F-4774-9C03-0EE2E32689AC}"/>
    <cellStyle name="Millares 3 3 5 4 2 3" xfId="1590" xr:uid="{47E55673-1637-49A3-BB67-553199C970F1}"/>
    <cellStyle name="Millares 3 3 5 4 2 3 2" xfId="3704" xr:uid="{B8B3845B-D242-4721-AC5E-C1BFD9A09E6D}"/>
    <cellStyle name="Millares 3 3 5 4 2 4" xfId="1591" xr:uid="{E19C58CD-B62D-4227-BE93-037EABD44E21}"/>
    <cellStyle name="Millares 3 3 5 4 2 4 2" xfId="3705" xr:uid="{F141C072-C7ED-4EA5-B15A-3A64807436FC}"/>
    <cellStyle name="Millares 3 3 5 4 2 5" xfId="3700" xr:uid="{9FEF5B88-3525-4B69-836C-1E94BC87C806}"/>
    <cellStyle name="Millares 3 3 5 4 3" xfId="1592" xr:uid="{BF410133-265E-4018-95BF-D44257B7EA31}"/>
    <cellStyle name="Millares 3 3 5 4 3 2" xfId="1593" xr:uid="{E6076A11-E775-42EA-8A74-76533EFA3BAD}"/>
    <cellStyle name="Millares 3 3 5 4 3 2 2" xfId="3707" xr:uid="{60B17CDC-DA1F-45C8-ADEF-1DDC9F33A553}"/>
    <cellStyle name="Millares 3 3 5 4 3 3" xfId="1594" xr:uid="{359F9A2D-56CC-4D2B-ACE2-5F11D3A077BE}"/>
    <cellStyle name="Millares 3 3 5 4 3 3 2" xfId="3708" xr:uid="{593CA8CF-D3AC-46AF-A1A9-0CF699C4B7EC}"/>
    <cellStyle name="Millares 3 3 5 4 3 4" xfId="3706" xr:uid="{6843BF02-C9D5-4C46-BD21-56304627A5FE}"/>
    <cellStyle name="Millares 3 3 5 4 4" xfId="1595" xr:uid="{14350124-869A-4F63-BE01-AAF6B9FC764B}"/>
    <cellStyle name="Millares 3 3 5 4 4 2" xfId="3709" xr:uid="{C1EBDC6B-9403-41B3-9419-CB4E831B3C95}"/>
    <cellStyle name="Millares 3 3 5 4 5" xfId="1596" xr:uid="{B6950CA0-A388-4A87-85E3-5E7D3CA1D238}"/>
    <cellStyle name="Millares 3 3 5 4 5 2" xfId="3710" xr:uid="{EA180F8B-2DE4-47CD-A8A8-087A4E768872}"/>
    <cellStyle name="Millares 3 3 5 4 6" xfId="3699" xr:uid="{F5DC24A4-2952-4A8E-BE67-29AD5D9C3E02}"/>
    <cellStyle name="Millares 3 3 5 5" xfId="1597" xr:uid="{F850B87E-A5FB-4500-91DC-9276945D8626}"/>
    <cellStyle name="Millares 3 3 5 5 2" xfId="1598" xr:uid="{C52103D7-3F4D-4CDB-B329-1648D5AB875A}"/>
    <cellStyle name="Millares 3 3 5 5 2 2" xfId="1599" xr:uid="{14C00666-3FEA-4224-B232-F0982E7413E0}"/>
    <cellStyle name="Millares 3 3 5 5 2 2 2" xfId="3713" xr:uid="{8721FBC0-50DD-4E43-BD68-511CA73F6E8D}"/>
    <cellStyle name="Millares 3 3 5 5 2 3" xfId="1600" xr:uid="{5A041DB5-423C-44C4-8EED-B17158DA5DB5}"/>
    <cellStyle name="Millares 3 3 5 5 2 3 2" xfId="3714" xr:uid="{7E2FA82A-218A-4AC2-8B17-A28292F008E3}"/>
    <cellStyle name="Millares 3 3 5 5 2 4" xfId="3712" xr:uid="{C551287A-A822-4274-A215-E4D3F2BA500A}"/>
    <cellStyle name="Millares 3 3 5 5 3" xfId="1601" xr:uid="{F6783575-BAA9-4471-8254-94B0D2EAB5E0}"/>
    <cellStyle name="Millares 3 3 5 5 3 2" xfId="3715" xr:uid="{740DD58F-BDF9-4710-9211-F0D3F0004063}"/>
    <cellStyle name="Millares 3 3 5 5 4" xfId="1602" xr:uid="{E9E5E3A2-DF66-4277-BEBE-B5F53BC00927}"/>
    <cellStyle name="Millares 3 3 5 5 4 2" xfId="3716" xr:uid="{2BA2A003-5FB4-47E8-AB38-727A144ECA0E}"/>
    <cellStyle name="Millares 3 3 5 5 5" xfId="3711" xr:uid="{FCF9DE89-8AB8-418D-B151-6F5258444F01}"/>
    <cellStyle name="Millares 3 3 5 6" xfId="1603" xr:uid="{0DF3F642-D892-479F-B7F4-5558B0B17AC4}"/>
    <cellStyle name="Millares 3 3 5 6 2" xfId="1604" xr:uid="{42E87EED-0DCD-4496-8E54-EDDA4170C423}"/>
    <cellStyle name="Millares 3 3 5 6 2 2" xfId="3718" xr:uid="{0A5CFAAF-1FE9-4D6C-B262-4E397E91C898}"/>
    <cellStyle name="Millares 3 3 5 6 3" xfId="1605" xr:uid="{6BEFDAEC-24D9-4EED-92E0-52EC5724B91E}"/>
    <cellStyle name="Millares 3 3 5 6 3 2" xfId="3719" xr:uid="{CB37732B-3973-4A00-A497-A08E14073008}"/>
    <cellStyle name="Millares 3 3 5 6 4" xfId="3717" xr:uid="{000EB04A-6F01-4259-A163-9C79A0F7F8CF}"/>
    <cellStyle name="Millares 3 3 5 7" xfId="1606" xr:uid="{FEA8DCE5-0E8D-4ABF-9CA0-A6F84D2562B9}"/>
    <cellStyle name="Millares 3 3 5 7 2" xfId="3720" xr:uid="{0D468141-72C5-4800-B992-9DB773045BE3}"/>
    <cellStyle name="Millares 3 3 5 8" xfId="1607" xr:uid="{8D0BE000-D14F-4739-9973-9D53B0E70E05}"/>
    <cellStyle name="Millares 3 3 5 8 2" xfId="3721" xr:uid="{5C7CA59F-3110-41F9-B773-71D991B06C23}"/>
    <cellStyle name="Millares 3 3 5 9" xfId="3626" xr:uid="{648B4209-3F15-405B-A0C6-26451E911EF9}"/>
    <cellStyle name="Millares 3 3 6" xfId="1608" xr:uid="{6C74706B-7811-435B-94A3-9502F32FC23D}"/>
    <cellStyle name="Millares 3 3 6 2" xfId="1609" xr:uid="{E3C0080D-DDDA-4BCA-A7AE-675747C75B54}"/>
    <cellStyle name="Millares 3 3 6 2 2" xfId="1610" xr:uid="{67E76CA6-3C17-41E0-A51E-8F22944D8549}"/>
    <cellStyle name="Millares 3 3 6 2 2 2" xfId="1611" xr:uid="{9832AB91-A18E-43D3-B6FD-89BBE2CE8791}"/>
    <cellStyle name="Millares 3 3 6 2 2 2 2" xfId="1612" xr:uid="{CBFCDF26-CDE5-43F3-BBEF-A9B6B8CEA272}"/>
    <cellStyle name="Millares 3 3 6 2 2 2 2 2" xfId="1613" xr:uid="{7C2779E2-2ED4-4267-9E88-C81093E6D7D7}"/>
    <cellStyle name="Millares 3 3 6 2 2 2 2 2 2" xfId="3727" xr:uid="{25CF296C-AFF8-4EDD-A9B7-949A6299CB2C}"/>
    <cellStyle name="Millares 3 3 6 2 2 2 2 3" xfId="1614" xr:uid="{19E2C020-0356-446D-95C8-76AE9FEE4CBF}"/>
    <cellStyle name="Millares 3 3 6 2 2 2 2 3 2" xfId="3728" xr:uid="{A9ADBB4B-4452-4172-950C-D63313F1A571}"/>
    <cellStyle name="Millares 3 3 6 2 2 2 2 4" xfId="3726" xr:uid="{42F971FF-C98F-44C9-8ED0-DCA1CE6D43E7}"/>
    <cellStyle name="Millares 3 3 6 2 2 2 3" xfId="1615" xr:uid="{C4DF63FA-C551-4121-B35B-B344CB201F46}"/>
    <cellStyle name="Millares 3 3 6 2 2 2 3 2" xfId="3729" xr:uid="{F1FB6EFB-53BB-43DC-9066-F2878ABEE889}"/>
    <cellStyle name="Millares 3 3 6 2 2 2 4" xfId="1616" xr:uid="{A05A3C07-FB64-466F-A3D6-E6BD4D79E6AE}"/>
    <cellStyle name="Millares 3 3 6 2 2 2 4 2" xfId="3730" xr:uid="{27CEED83-9383-4670-AAF6-84F344E54930}"/>
    <cellStyle name="Millares 3 3 6 2 2 2 5" xfId="3725" xr:uid="{5AD46AAE-6E4E-4694-9DC1-F4FC6B79B1DD}"/>
    <cellStyle name="Millares 3 3 6 2 2 3" xfId="1617" xr:uid="{27EDBB9A-05C3-4A15-8240-E05B586F582C}"/>
    <cellStyle name="Millares 3 3 6 2 2 3 2" xfId="1618" xr:uid="{DF8447A7-9270-435C-AE08-575636CCF2A0}"/>
    <cellStyle name="Millares 3 3 6 2 2 3 2 2" xfId="3732" xr:uid="{4C113F53-85E1-4B77-9296-1306849646C7}"/>
    <cellStyle name="Millares 3 3 6 2 2 3 3" xfId="1619" xr:uid="{84B79FD6-89B1-43EC-B1A5-389FE6DEC027}"/>
    <cellStyle name="Millares 3 3 6 2 2 3 3 2" xfId="3733" xr:uid="{7649D4F7-73D7-4267-9562-ED3460A0184B}"/>
    <cellStyle name="Millares 3 3 6 2 2 3 4" xfId="3731" xr:uid="{B94C068A-9AC4-4E47-9490-E0E6C3564DA9}"/>
    <cellStyle name="Millares 3 3 6 2 2 4" xfId="1620" xr:uid="{F766C1CA-E5B3-48ED-B812-B9E4B5A29132}"/>
    <cellStyle name="Millares 3 3 6 2 2 4 2" xfId="3734" xr:uid="{24B120FC-2E90-4551-A067-DE5FB2165A0D}"/>
    <cellStyle name="Millares 3 3 6 2 2 5" xfId="1621" xr:uid="{DCF3C2F4-2F19-48D0-9017-26B5CBF25971}"/>
    <cellStyle name="Millares 3 3 6 2 2 5 2" xfId="3735" xr:uid="{71E50376-1A14-4155-B1BD-D57F1BEA3A04}"/>
    <cellStyle name="Millares 3 3 6 2 2 6" xfId="3724" xr:uid="{10D9D938-8722-4A7D-BBEC-B34F6486AEEF}"/>
    <cellStyle name="Millares 3 3 6 2 3" xfId="1622" xr:uid="{2B08A201-7A7A-4F37-80DA-4EEBFDF43381}"/>
    <cellStyle name="Millares 3 3 6 2 3 2" xfId="1623" xr:uid="{020DBC46-4E04-403F-8E44-AF6270FEB7AB}"/>
    <cellStyle name="Millares 3 3 6 2 3 2 2" xfId="1624" xr:uid="{073D5DB4-D481-4C7B-8C06-DAEE80C9DEEA}"/>
    <cellStyle name="Millares 3 3 6 2 3 2 2 2" xfId="3738" xr:uid="{0446E91B-1F77-4B9E-B25B-9F367D214991}"/>
    <cellStyle name="Millares 3 3 6 2 3 2 3" xfId="1625" xr:uid="{0FEF8578-406D-4882-86F5-2D3A49306443}"/>
    <cellStyle name="Millares 3 3 6 2 3 2 3 2" xfId="3739" xr:uid="{CDE342C2-7915-4285-AEF2-BD6CEB10E93F}"/>
    <cellStyle name="Millares 3 3 6 2 3 2 4" xfId="3737" xr:uid="{1D99E2B6-101C-435A-92BB-ACAE00AC464A}"/>
    <cellStyle name="Millares 3 3 6 2 3 3" xfId="1626" xr:uid="{55D51ABB-2164-48AE-9952-419D48A8282E}"/>
    <cellStyle name="Millares 3 3 6 2 3 3 2" xfId="3740" xr:uid="{FDB5846B-2ADD-4ABF-8F6B-D7615F33D8CF}"/>
    <cellStyle name="Millares 3 3 6 2 3 4" xfId="1627" xr:uid="{73ED6FFC-A222-416A-B25C-69D438DBA4BD}"/>
    <cellStyle name="Millares 3 3 6 2 3 4 2" xfId="3741" xr:uid="{CB065484-F2FA-4B9E-9ECD-64F3EC829E4F}"/>
    <cellStyle name="Millares 3 3 6 2 3 5" xfId="3736" xr:uid="{594940E9-D16E-4CCC-AC44-C56307457A9C}"/>
    <cellStyle name="Millares 3 3 6 2 4" xfId="1628" xr:uid="{392A6543-E1DC-4E01-8C10-1FA41159B3E8}"/>
    <cellStyle name="Millares 3 3 6 2 4 2" xfId="1629" xr:uid="{A1D8A098-E72C-4BFD-BC3A-56C4BA81C841}"/>
    <cellStyle name="Millares 3 3 6 2 4 2 2" xfId="3743" xr:uid="{9885D1B2-2FA9-4147-AB2C-39046E08DD9D}"/>
    <cellStyle name="Millares 3 3 6 2 4 3" xfId="1630" xr:uid="{420AF6AD-0D7C-4C5A-9171-2F136E62A63C}"/>
    <cellStyle name="Millares 3 3 6 2 4 3 2" xfId="3744" xr:uid="{586A7420-A42C-4C0B-AA04-B19140AF33FD}"/>
    <cellStyle name="Millares 3 3 6 2 4 4" xfId="3742" xr:uid="{5DD6302B-7411-4FD0-97AE-2370F81613D3}"/>
    <cellStyle name="Millares 3 3 6 2 5" xfId="1631" xr:uid="{1EE74462-4468-467D-BCB4-4B8140CA6DA4}"/>
    <cellStyle name="Millares 3 3 6 2 5 2" xfId="3745" xr:uid="{0AD9602B-6301-4AD2-B90B-28939909C9BB}"/>
    <cellStyle name="Millares 3 3 6 2 6" xfId="1632" xr:uid="{6F4D1913-D59F-4EC8-9B98-BE2A15FC75BE}"/>
    <cellStyle name="Millares 3 3 6 2 6 2" xfId="3746" xr:uid="{92D98608-A514-4BA5-8CD7-C8DC61FCCA2D}"/>
    <cellStyle name="Millares 3 3 6 2 7" xfId="3723" xr:uid="{924775C2-EF39-44DD-9007-0C55F208D5E7}"/>
    <cellStyle name="Millares 3 3 6 3" xfId="1633" xr:uid="{7D35994A-18D5-49EE-8C94-0F7A47F33A06}"/>
    <cellStyle name="Millares 3 3 6 3 2" xfId="1634" xr:uid="{1348E9A6-46A6-445E-8BB7-417A57F250BD}"/>
    <cellStyle name="Millares 3 3 6 3 2 2" xfId="1635" xr:uid="{DCDF13E8-FB17-4C7C-9461-F81EE536BE7D}"/>
    <cellStyle name="Millares 3 3 6 3 2 2 2" xfId="1636" xr:uid="{85C19293-92AF-4B18-9EEB-910B6BDB557F}"/>
    <cellStyle name="Millares 3 3 6 3 2 2 2 2" xfId="3750" xr:uid="{24C08291-4E8A-4F4D-8DBD-AE7FA1CD9ADE}"/>
    <cellStyle name="Millares 3 3 6 3 2 2 3" xfId="1637" xr:uid="{F90CD30B-F0D0-4055-B50A-E013745B4F4F}"/>
    <cellStyle name="Millares 3 3 6 3 2 2 3 2" xfId="3751" xr:uid="{3E094E3F-07BB-4B2B-9BA2-520BB0EA7B0C}"/>
    <cellStyle name="Millares 3 3 6 3 2 2 4" xfId="3749" xr:uid="{CBA91530-45A0-4A19-9E64-3E4ED69A364C}"/>
    <cellStyle name="Millares 3 3 6 3 2 3" xfId="1638" xr:uid="{FEFB0AF8-C626-4B27-B5E1-865D49FC2B9C}"/>
    <cellStyle name="Millares 3 3 6 3 2 3 2" xfId="3752" xr:uid="{1F09D09A-FF83-4F30-85DB-85695930959E}"/>
    <cellStyle name="Millares 3 3 6 3 2 4" xfId="1639" xr:uid="{2DCEE423-1948-41F8-978C-8FB7A3A6D7DE}"/>
    <cellStyle name="Millares 3 3 6 3 2 4 2" xfId="3753" xr:uid="{ACFE200B-4B0A-4A39-87AB-0E871526C056}"/>
    <cellStyle name="Millares 3 3 6 3 2 5" xfId="3748" xr:uid="{A2BFF80D-4381-4444-B8D3-DB3C1C3A5D25}"/>
    <cellStyle name="Millares 3 3 6 3 3" xfId="1640" xr:uid="{3B8AA9EA-E8AD-4B76-8697-D8EEEF49845F}"/>
    <cellStyle name="Millares 3 3 6 3 3 2" xfId="1641" xr:uid="{327BB30E-6595-48AF-8FD7-4F26C9E0B0F1}"/>
    <cellStyle name="Millares 3 3 6 3 3 2 2" xfId="3755" xr:uid="{099355E1-9C45-46CB-9BBD-4F771194DE31}"/>
    <cellStyle name="Millares 3 3 6 3 3 3" xfId="1642" xr:uid="{EDA8B7E2-027A-40F7-95AF-B2664936AB15}"/>
    <cellStyle name="Millares 3 3 6 3 3 3 2" xfId="3756" xr:uid="{7ADD369E-4975-4483-AB07-8A29B5F7177C}"/>
    <cellStyle name="Millares 3 3 6 3 3 4" xfId="3754" xr:uid="{919D4C33-7531-4881-8DA7-BFB37887E734}"/>
    <cellStyle name="Millares 3 3 6 3 4" xfId="1643" xr:uid="{BB14C779-1F0F-4B45-94AA-17DA3BF16383}"/>
    <cellStyle name="Millares 3 3 6 3 4 2" xfId="3757" xr:uid="{273DE1C5-C01E-4208-B4F8-7520EFF94D40}"/>
    <cellStyle name="Millares 3 3 6 3 5" xfId="1644" xr:uid="{CEA35792-0C16-4260-9A24-D3C11E7C34C6}"/>
    <cellStyle name="Millares 3 3 6 3 5 2" xfId="3758" xr:uid="{3CC06C5D-EFA2-4DF7-93B3-B8F9CFDC6E64}"/>
    <cellStyle name="Millares 3 3 6 3 6" xfId="3747" xr:uid="{EA682FF3-119C-4B47-B2B3-1079F95D755B}"/>
    <cellStyle name="Millares 3 3 6 4" xfId="1645" xr:uid="{3B1A903C-CC39-477E-B803-EE9DC276B607}"/>
    <cellStyle name="Millares 3 3 6 4 2" xfId="1646" xr:uid="{F77881B2-9B19-49CF-AC9D-37938CDDF3C3}"/>
    <cellStyle name="Millares 3 3 6 4 2 2" xfId="1647" xr:uid="{BB783B13-1B20-4AD7-BCE7-A708D6167B63}"/>
    <cellStyle name="Millares 3 3 6 4 2 2 2" xfId="3761" xr:uid="{0FC3B427-B979-42C6-B031-3346E3B505AE}"/>
    <cellStyle name="Millares 3 3 6 4 2 3" xfId="1648" xr:uid="{DFFF51B5-BD64-4FB5-8966-315D97D19FCA}"/>
    <cellStyle name="Millares 3 3 6 4 2 3 2" xfId="3762" xr:uid="{57D22C3C-7D14-4927-BC03-B942D7E45227}"/>
    <cellStyle name="Millares 3 3 6 4 2 4" xfId="3760" xr:uid="{01775F0F-22A3-4373-8423-D67CF4644D8F}"/>
    <cellStyle name="Millares 3 3 6 4 3" xfId="1649" xr:uid="{9AC080F1-C116-41DC-92A5-06C48F09D251}"/>
    <cellStyle name="Millares 3 3 6 4 3 2" xfId="3763" xr:uid="{1814EB0B-6140-4837-933C-9F8C9A8F0B2D}"/>
    <cellStyle name="Millares 3 3 6 4 4" xfId="1650" xr:uid="{81B19285-6A0F-4010-8D06-B0300C38170A}"/>
    <cellStyle name="Millares 3 3 6 4 4 2" xfId="3764" xr:uid="{CBEB6D9C-3350-4F95-A53C-438C056AF773}"/>
    <cellStyle name="Millares 3 3 6 4 5" xfId="3759" xr:uid="{E2B4F368-285D-4277-9FD9-71FD772E3DD6}"/>
    <cellStyle name="Millares 3 3 6 5" xfId="1651" xr:uid="{F1D00327-63C3-4A4D-B6AD-8DDBC95DCC18}"/>
    <cellStyle name="Millares 3 3 6 5 2" xfId="1652" xr:uid="{31472EB2-AF48-438A-BB8C-2D3F484D3A93}"/>
    <cellStyle name="Millares 3 3 6 5 2 2" xfId="3766" xr:uid="{21B3E380-0551-41AA-A2DB-0E19D52D560D}"/>
    <cellStyle name="Millares 3 3 6 5 3" xfId="1653" xr:uid="{8DF27C06-476D-4425-AD54-8FE6A0DB2A3C}"/>
    <cellStyle name="Millares 3 3 6 5 3 2" xfId="3767" xr:uid="{B3B6D827-0B67-40DD-AB81-57F37F81D285}"/>
    <cellStyle name="Millares 3 3 6 5 4" xfId="3765" xr:uid="{42E88A81-C2B5-4E4F-AA29-87868036E88A}"/>
    <cellStyle name="Millares 3 3 6 6" xfId="1654" xr:uid="{16094FB7-0EE4-4E01-BD80-193C4CFD5A98}"/>
    <cellStyle name="Millares 3 3 6 6 2" xfId="3768" xr:uid="{58F27293-0055-456F-85C6-A94865F5F458}"/>
    <cellStyle name="Millares 3 3 6 7" xfId="1655" xr:uid="{24C7EDFC-98ED-4427-8A1F-7959D5D732F3}"/>
    <cellStyle name="Millares 3 3 6 7 2" xfId="3769" xr:uid="{96E66845-A136-4159-BE84-F84ED31E6A05}"/>
    <cellStyle name="Millares 3 3 6 8" xfId="3722" xr:uid="{F05AA27D-E402-43E3-9581-C4324EEED1B4}"/>
    <cellStyle name="Millares 3 3 7" xfId="1656" xr:uid="{6E7DD74F-DC3C-4DA8-B60A-915636BB9829}"/>
    <cellStyle name="Millares 3 3 7 2" xfId="1657" xr:uid="{A1901333-4978-4D73-A84E-AE48C6DA7B63}"/>
    <cellStyle name="Millares 3 3 7 2 2" xfId="1658" xr:uid="{71D469A6-8D42-4ACE-8210-903B94467A22}"/>
    <cellStyle name="Millares 3 3 7 2 2 2" xfId="1659" xr:uid="{3C5FC213-1E5C-41E8-9569-C390A7C5125F}"/>
    <cellStyle name="Millares 3 3 7 2 2 2 2" xfId="1660" xr:uid="{C759F743-1801-4F12-8411-441165B2CBF1}"/>
    <cellStyle name="Millares 3 3 7 2 2 2 2 2" xfId="1661" xr:uid="{2B7EDA22-DC80-43B3-BECB-080BFDFEB998}"/>
    <cellStyle name="Millares 3 3 7 2 2 2 2 2 2" xfId="3775" xr:uid="{00E72A26-B63B-4D32-BC79-D26828E79BA3}"/>
    <cellStyle name="Millares 3 3 7 2 2 2 2 3" xfId="1662" xr:uid="{C90A6CBD-98FF-4658-820D-C92750B2F30E}"/>
    <cellStyle name="Millares 3 3 7 2 2 2 2 3 2" xfId="3776" xr:uid="{1BEF7536-BE50-4623-99F1-50349A4489F1}"/>
    <cellStyle name="Millares 3 3 7 2 2 2 2 4" xfId="3774" xr:uid="{29FEB945-BAE0-4B90-BFE3-5EB1808BD5D6}"/>
    <cellStyle name="Millares 3 3 7 2 2 2 3" xfId="1663" xr:uid="{25C08614-5506-4FFB-95BA-C99B44550809}"/>
    <cellStyle name="Millares 3 3 7 2 2 2 3 2" xfId="3777" xr:uid="{D5AF980D-39F5-407F-82F5-295C4A1D728F}"/>
    <cellStyle name="Millares 3 3 7 2 2 2 4" xfId="1664" xr:uid="{E1584120-CDFF-4FF9-9550-D213C2B888DA}"/>
    <cellStyle name="Millares 3 3 7 2 2 2 4 2" xfId="3778" xr:uid="{D883DA7B-85B4-4EF8-A52B-1AB4381119E0}"/>
    <cellStyle name="Millares 3 3 7 2 2 2 5" xfId="3773" xr:uid="{6AF7EE00-27E0-4342-930A-7ED89DA25C46}"/>
    <cellStyle name="Millares 3 3 7 2 2 3" xfId="1665" xr:uid="{BA62EA30-2D5E-4064-BBFB-25917E543806}"/>
    <cellStyle name="Millares 3 3 7 2 2 3 2" xfId="1666" xr:uid="{38061BFD-4863-487E-804C-4992DB60C931}"/>
    <cellStyle name="Millares 3 3 7 2 2 3 2 2" xfId="3780" xr:uid="{B244DFCD-5D31-437F-B990-C22F591F1CC5}"/>
    <cellStyle name="Millares 3 3 7 2 2 3 3" xfId="1667" xr:uid="{B514DEE1-9065-4E25-A351-0424C0B1B89F}"/>
    <cellStyle name="Millares 3 3 7 2 2 3 3 2" xfId="3781" xr:uid="{52CBACE4-6872-4128-AB23-43E25564F82A}"/>
    <cellStyle name="Millares 3 3 7 2 2 3 4" xfId="3779" xr:uid="{5EDEB1BC-26B6-41D3-892F-11DE58415CDD}"/>
    <cellStyle name="Millares 3 3 7 2 2 4" xfId="1668" xr:uid="{2DED3047-C1FD-4EB6-81C4-CEE36AB0E02F}"/>
    <cellStyle name="Millares 3 3 7 2 2 4 2" xfId="3782" xr:uid="{64056C5C-0953-433F-A9F8-C1036C42AFB0}"/>
    <cellStyle name="Millares 3 3 7 2 2 5" xfId="1669" xr:uid="{2A109073-99C4-4B4C-B6DB-C5EF5050E67E}"/>
    <cellStyle name="Millares 3 3 7 2 2 5 2" xfId="3783" xr:uid="{B58EFCBF-A32C-4508-9ADB-29EA09749038}"/>
    <cellStyle name="Millares 3 3 7 2 2 6" xfId="3772" xr:uid="{D3301A18-20B2-4239-97C0-0374B7892C77}"/>
    <cellStyle name="Millares 3 3 7 2 3" xfId="1670" xr:uid="{D325BEEE-6501-4EB7-8819-314EBFF0F1A7}"/>
    <cellStyle name="Millares 3 3 7 2 3 2" xfId="1671" xr:uid="{287C5B97-056F-4A0D-989E-D88C9A84AC2F}"/>
    <cellStyle name="Millares 3 3 7 2 3 2 2" xfId="1672" xr:uid="{BFEAE8E8-ECF4-4DA1-B191-AAFB78958B2D}"/>
    <cellStyle name="Millares 3 3 7 2 3 2 2 2" xfId="3786" xr:uid="{EA8198B1-3817-499E-8B45-A5BD7D89B26A}"/>
    <cellStyle name="Millares 3 3 7 2 3 2 3" xfId="1673" xr:uid="{89560130-3EAF-477E-AE22-60BA341E4443}"/>
    <cellStyle name="Millares 3 3 7 2 3 2 3 2" xfId="3787" xr:uid="{6A2AD9A9-4EB8-469D-A4F0-6A68DEECB5BF}"/>
    <cellStyle name="Millares 3 3 7 2 3 2 4" xfId="3785" xr:uid="{05A49422-52E5-4A48-A256-CA4EB2F0A449}"/>
    <cellStyle name="Millares 3 3 7 2 3 3" xfId="1674" xr:uid="{31BB293A-05E9-4AC1-82A6-7098D589A60E}"/>
    <cellStyle name="Millares 3 3 7 2 3 3 2" xfId="3788" xr:uid="{3CA3474E-FDDE-42DC-A1C6-BECE3DCF06D5}"/>
    <cellStyle name="Millares 3 3 7 2 3 4" xfId="1675" xr:uid="{01011418-E9CF-4BAF-9241-50BD97E46FD1}"/>
    <cellStyle name="Millares 3 3 7 2 3 4 2" xfId="3789" xr:uid="{1BB028C3-2451-4672-8810-22FBC1CFC1B9}"/>
    <cellStyle name="Millares 3 3 7 2 3 5" xfId="3784" xr:uid="{1D35B2A6-E102-48ED-9736-440446CB2A46}"/>
    <cellStyle name="Millares 3 3 7 2 4" xfId="1676" xr:uid="{A24D5D4F-3A78-4D23-B6DF-47D1D341FDC4}"/>
    <cellStyle name="Millares 3 3 7 2 4 2" xfId="1677" xr:uid="{3033403B-96C3-4F2B-86A8-F78B77C87A21}"/>
    <cellStyle name="Millares 3 3 7 2 4 2 2" xfId="3791" xr:uid="{5F0C7FA8-DF5A-40E2-8CE1-3911132B03D2}"/>
    <cellStyle name="Millares 3 3 7 2 4 3" xfId="1678" xr:uid="{FD0462FE-9DEF-407B-B2D2-DCF470B21F3E}"/>
    <cellStyle name="Millares 3 3 7 2 4 3 2" xfId="3792" xr:uid="{E87412B7-8B7B-472A-81F6-B2EEE46643A9}"/>
    <cellStyle name="Millares 3 3 7 2 4 4" xfId="3790" xr:uid="{2DF89365-AC1A-40FD-8FB9-4913A7B719F7}"/>
    <cellStyle name="Millares 3 3 7 2 5" xfId="1679" xr:uid="{4BB5707B-A34A-48F9-BE8B-2CB281233B9B}"/>
    <cellStyle name="Millares 3 3 7 2 5 2" xfId="3793" xr:uid="{BE774103-19B3-42AC-BC42-25975A707EFC}"/>
    <cellStyle name="Millares 3 3 7 2 6" xfId="1680" xr:uid="{B3DEEAF4-98D0-48D4-BFF3-60D22D595339}"/>
    <cellStyle name="Millares 3 3 7 2 6 2" xfId="3794" xr:uid="{84822D35-3290-4C0A-AB55-24958F715560}"/>
    <cellStyle name="Millares 3 3 7 2 7" xfId="3771" xr:uid="{0B095627-B590-4466-A9B8-6B3ABA07661F}"/>
    <cellStyle name="Millares 3 3 7 3" xfId="1681" xr:uid="{9828C781-971B-4132-B930-148004D157C0}"/>
    <cellStyle name="Millares 3 3 7 3 2" xfId="1682" xr:uid="{DF34202C-FD4D-4969-B192-A3DE803506F6}"/>
    <cellStyle name="Millares 3 3 7 3 2 2" xfId="1683" xr:uid="{566044AC-15BA-443F-8A95-1325F62DE4B0}"/>
    <cellStyle name="Millares 3 3 7 3 2 2 2" xfId="1684" xr:uid="{4E3DA4E9-4FB6-4280-857E-B377DAE39789}"/>
    <cellStyle name="Millares 3 3 7 3 2 2 2 2" xfId="3798" xr:uid="{78C5995C-CD58-40E8-982E-E245806B2D35}"/>
    <cellStyle name="Millares 3 3 7 3 2 2 3" xfId="1685" xr:uid="{B66FF449-A156-4238-99BE-7A9369B6735E}"/>
    <cellStyle name="Millares 3 3 7 3 2 2 3 2" xfId="3799" xr:uid="{4AFFC1CE-0079-441F-9EAD-9E2C20FA66EE}"/>
    <cellStyle name="Millares 3 3 7 3 2 2 4" xfId="3797" xr:uid="{B7CB61F3-D210-41F4-9F67-44E8DAB2C0D1}"/>
    <cellStyle name="Millares 3 3 7 3 2 3" xfId="1686" xr:uid="{B6576DF1-8387-4347-9C21-86BAFE066E39}"/>
    <cellStyle name="Millares 3 3 7 3 2 3 2" xfId="3800" xr:uid="{9746228F-AA6E-4199-9B83-ED21C2834487}"/>
    <cellStyle name="Millares 3 3 7 3 2 4" xfId="1687" xr:uid="{4DA0D76D-8741-46DC-83DD-D73F16D7E636}"/>
    <cellStyle name="Millares 3 3 7 3 2 4 2" xfId="3801" xr:uid="{09226D4F-FEB3-4C44-AAA9-15759752669A}"/>
    <cellStyle name="Millares 3 3 7 3 2 5" xfId="3796" xr:uid="{E0F881DC-ED0C-46BB-8D71-379243F45813}"/>
    <cellStyle name="Millares 3 3 7 3 3" xfId="1688" xr:uid="{4F4F2B9B-9AD5-46CE-8626-93ED15B4787B}"/>
    <cellStyle name="Millares 3 3 7 3 3 2" xfId="1689" xr:uid="{DEEB3897-7D31-4B35-B7F1-27CF20437148}"/>
    <cellStyle name="Millares 3 3 7 3 3 2 2" xfId="3803" xr:uid="{2EF6CF28-901D-482A-9635-7329FEB7EADE}"/>
    <cellStyle name="Millares 3 3 7 3 3 3" xfId="1690" xr:uid="{F7B6102A-7CD5-4A4D-8B4F-540348EB6863}"/>
    <cellStyle name="Millares 3 3 7 3 3 3 2" xfId="3804" xr:uid="{E9D2C92C-3AA9-4457-874E-BCEB9A225EF2}"/>
    <cellStyle name="Millares 3 3 7 3 3 4" xfId="3802" xr:uid="{2041AC8A-1610-4223-8CC3-15A8B29AE66B}"/>
    <cellStyle name="Millares 3 3 7 3 4" xfId="1691" xr:uid="{90C9CF40-2320-4098-AA5B-BD0104986BB3}"/>
    <cellStyle name="Millares 3 3 7 3 4 2" xfId="3805" xr:uid="{92F12815-45F2-4B8F-B222-5A2D0572D5F6}"/>
    <cellStyle name="Millares 3 3 7 3 5" xfId="1692" xr:uid="{5EE765B0-9269-40CE-84C8-B05C13512060}"/>
    <cellStyle name="Millares 3 3 7 3 5 2" xfId="3806" xr:uid="{1A1A01B0-2F8D-4751-8B50-21A65503ED8B}"/>
    <cellStyle name="Millares 3 3 7 3 6" xfId="3795" xr:uid="{446C21D4-F945-4571-B334-B2D615B835EA}"/>
    <cellStyle name="Millares 3 3 7 4" xfId="1693" xr:uid="{AFFD5E9C-1B3A-41EE-8250-1EEAF17A7B97}"/>
    <cellStyle name="Millares 3 3 7 4 2" xfId="1694" xr:uid="{58FA202B-C07A-4AE6-BAE5-6831ADA9F5CC}"/>
    <cellStyle name="Millares 3 3 7 4 2 2" xfId="1695" xr:uid="{97EB6189-EAFE-4C9C-AFC0-31695BB642EE}"/>
    <cellStyle name="Millares 3 3 7 4 2 2 2" xfId="3809" xr:uid="{574D438C-71E1-4035-9939-707F532B40B2}"/>
    <cellStyle name="Millares 3 3 7 4 2 3" xfId="1696" xr:uid="{39108AA3-40EE-45E9-876D-666CC6774731}"/>
    <cellStyle name="Millares 3 3 7 4 2 3 2" xfId="3810" xr:uid="{9EB5E8EE-274F-42EA-B75A-8119EA8595B1}"/>
    <cellStyle name="Millares 3 3 7 4 2 4" xfId="3808" xr:uid="{EC969D90-6C28-445E-8286-4BB99F056E0E}"/>
    <cellStyle name="Millares 3 3 7 4 3" xfId="1697" xr:uid="{BB9EFFE9-F3FA-4B45-BE18-00153027CFFE}"/>
    <cellStyle name="Millares 3 3 7 4 3 2" xfId="3811" xr:uid="{9A297F87-A400-4842-AB34-D8A4535B126F}"/>
    <cellStyle name="Millares 3 3 7 4 4" xfId="1698" xr:uid="{0431C68C-18A4-4474-8CD4-DB824330D885}"/>
    <cellStyle name="Millares 3 3 7 4 4 2" xfId="3812" xr:uid="{DEB44E4F-9022-479B-9210-B479C8B4AEC6}"/>
    <cellStyle name="Millares 3 3 7 4 5" xfId="3807" xr:uid="{8A94A42A-7A62-4C4A-B7C8-B8CC6D0227F3}"/>
    <cellStyle name="Millares 3 3 7 5" xfId="1699" xr:uid="{03D000F6-0E37-461C-A7DA-D3BDD84C3CCE}"/>
    <cellStyle name="Millares 3 3 7 5 2" xfId="1700" xr:uid="{019CB7BA-F299-4FCE-8D71-303B188A4FAB}"/>
    <cellStyle name="Millares 3 3 7 5 2 2" xfId="3814" xr:uid="{15398EB0-7EEE-4B15-8FE9-DE654A899FD8}"/>
    <cellStyle name="Millares 3 3 7 5 3" xfId="1701" xr:uid="{B6684C8B-D4C6-43DB-B098-FD586DCA4C9D}"/>
    <cellStyle name="Millares 3 3 7 5 3 2" xfId="3815" xr:uid="{63126470-4EC0-46DB-9712-9337979A590C}"/>
    <cellStyle name="Millares 3 3 7 5 4" xfId="3813" xr:uid="{E9D6BCA2-331A-496C-93E1-A581DE6560B2}"/>
    <cellStyle name="Millares 3 3 7 6" xfId="1702" xr:uid="{2D0E9F4A-82B7-4865-BDEB-B8499747E0A5}"/>
    <cellStyle name="Millares 3 3 7 6 2" xfId="3816" xr:uid="{1443D28D-9B30-4258-AFF2-E01BF34E672B}"/>
    <cellStyle name="Millares 3 3 7 7" xfId="1703" xr:uid="{946B45A2-CCDA-43D6-94A2-A3AF9A5A8893}"/>
    <cellStyle name="Millares 3 3 7 7 2" xfId="3817" xr:uid="{E5A067CD-ECCD-4EC9-89F2-10DFFDAEC868}"/>
    <cellStyle name="Millares 3 3 7 8" xfId="3770" xr:uid="{960982B4-9DE5-4A80-A934-BF23A774C22C}"/>
    <cellStyle name="Millares 3 3 8" xfId="1704" xr:uid="{6AADE205-C7C0-4345-AD46-2F9341E95220}"/>
    <cellStyle name="Millares 3 3 8 2" xfId="1705" xr:uid="{E6083A5D-4B14-4A98-ACAC-645CE9734904}"/>
    <cellStyle name="Millares 3 3 8 2 2" xfId="1706" xr:uid="{18FBD36E-BB81-4921-B4D2-91258D6772AC}"/>
    <cellStyle name="Millares 3 3 8 2 2 2" xfId="1707" xr:uid="{F02BB681-EE04-4687-8624-BA5C3D4BBC12}"/>
    <cellStyle name="Millares 3 3 8 2 2 2 2" xfId="1708" xr:uid="{C5D924A3-B5C7-4021-9CDE-808434D6205C}"/>
    <cellStyle name="Millares 3 3 8 2 2 2 2 2" xfId="3822" xr:uid="{5D31826A-0095-4D42-BEDB-0856E4E89B68}"/>
    <cellStyle name="Millares 3 3 8 2 2 2 3" xfId="1709" xr:uid="{44406C72-92EE-4E5F-825A-3CA5D1C1BD62}"/>
    <cellStyle name="Millares 3 3 8 2 2 2 3 2" xfId="3823" xr:uid="{415F0C4D-2B74-40BA-81DA-63203FD8325F}"/>
    <cellStyle name="Millares 3 3 8 2 2 2 4" xfId="3821" xr:uid="{389F5163-A293-4FB2-BF3F-0F6625CC2E71}"/>
    <cellStyle name="Millares 3 3 8 2 2 3" xfId="1710" xr:uid="{C8438862-3F9A-48C5-B7DA-1294F5CDFEB5}"/>
    <cellStyle name="Millares 3 3 8 2 2 3 2" xfId="3824" xr:uid="{058591E1-D5CC-4B90-991A-6B26CDB05B2E}"/>
    <cellStyle name="Millares 3 3 8 2 2 4" xfId="1711" xr:uid="{1097DD55-B082-4A6E-BAB2-8C8AEF0C50A4}"/>
    <cellStyle name="Millares 3 3 8 2 2 4 2" xfId="3825" xr:uid="{B0FEF025-CA09-4A35-BFF4-DF8517FB877F}"/>
    <cellStyle name="Millares 3 3 8 2 2 5" xfId="3820" xr:uid="{EE1D47C6-1903-4B41-88D8-C3222AAF34F8}"/>
    <cellStyle name="Millares 3 3 8 2 3" xfId="1712" xr:uid="{C5F8B953-AE4C-443E-8C26-3B20060BF5DC}"/>
    <cellStyle name="Millares 3 3 8 2 3 2" xfId="1713" xr:uid="{71E12B05-F85B-461F-BB8F-814D9D696C8C}"/>
    <cellStyle name="Millares 3 3 8 2 3 2 2" xfId="3827" xr:uid="{690DCD67-E926-4F68-A584-EB94D5E33C33}"/>
    <cellStyle name="Millares 3 3 8 2 3 3" xfId="1714" xr:uid="{D43B85B7-9825-44A8-8A0E-F28EA20AA082}"/>
    <cellStyle name="Millares 3 3 8 2 3 3 2" xfId="3828" xr:uid="{BF4FCD3D-4C71-4F18-8375-BEB770B9933B}"/>
    <cellStyle name="Millares 3 3 8 2 3 4" xfId="3826" xr:uid="{5155A289-2F75-4503-AEEB-B81DF9B44B7C}"/>
    <cellStyle name="Millares 3 3 8 2 4" xfId="1715" xr:uid="{758D9853-C7E2-4061-9F6A-885B822AF5E6}"/>
    <cellStyle name="Millares 3 3 8 2 4 2" xfId="3829" xr:uid="{B8CCBC5D-4F42-4719-9501-BA77D97DA8A1}"/>
    <cellStyle name="Millares 3 3 8 2 5" xfId="1716" xr:uid="{D8BAA77D-1FAA-4FFD-824A-317993146DA7}"/>
    <cellStyle name="Millares 3 3 8 2 5 2" xfId="3830" xr:uid="{61001993-F39C-476D-926A-0ECCFED9491D}"/>
    <cellStyle name="Millares 3 3 8 2 6" xfId="3819" xr:uid="{A087E594-1E5D-4294-90B8-08EA91C5B788}"/>
    <cellStyle name="Millares 3 3 8 3" xfId="1717" xr:uid="{2BA295D3-0EA2-47F4-91EA-13DA91F395DB}"/>
    <cellStyle name="Millares 3 3 8 3 2" xfId="1718" xr:uid="{AA6CC678-A073-470F-9208-F717C3817961}"/>
    <cellStyle name="Millares 3 3 8 3 2 2" xfId="1719" xr:uid="{E11C209A-CD31-47EE-B037-6AC36BB28E9B}"/>
    <cellStyle name="Millares 3 3 8 3 2 2 2" xfId="3833" xr:uid="{CA5A1F80-23AF-4A3A-B2AE-0AFEFB1524FF}"/>
    <cellStyle name="Millares 3 3 8 3 2 3" xfId="1720" xr:uid="{D954CF39-6736-4FC2-88DB-BF0F8205C54E}"/>
    <cellStyle name="Millares 3 3 8 3 2 3 2" xfId="3834" xr:uid="{21AB49A8-23B4-4D2C-8099-911932653381}"/>
    <cellStyle name="Millares 3 3 8 3 2 4" xfId="3832" xr:uid="{5FAEDA03-FF6A-4291-9556-85EC136491CC}"/>
    <cellStyle name="Millares 3 3 8 3 3" xfId="1721" xr:uid="{7047CF2F-06B0-436E-8604-1EA7014F750D}"/>
    <cellStyle name="Millares 3 3 8 3 3 2" xfId="3835" xr:uid="{ED966F09-917B-4EE7-97FE-FBCE2F829A25}"/>
    <cellStyle name="Millares 3 3 8 3 4" xfId="1722" xr:uid="{4878C458-C527-4A80-8A11-637F8D5A6657}"/>
    <cellStyle name="Millares 3 3 8 3 4 2" xfId="3836" xr:uid="{5AFF883A-7788-4134-B679-CA7995307D6C}"/>
    <cellStyle name="Millares 3 3 8 3 5" xfId="3831" xr:uid="{91C4AF2B-30AA-4A09-B5A7-60F46C3C50FC}"/>
    <cellStyle name="Millares 3 3 8 4" xfId="1723" xr:uid="{7C8EDF6A-82D2-4F60-ABDD-A074581DC002}"/>
    <cellStyle name="Millares 3 3 8 4 2" xfId="1724" xr:uid="{B6D58786-7D53-4862-885F-FFD2BD60F3C8}"/>
    <cellStyle name="Millares 3 3 8 4 2 2" xfId="3838" xr:uid="{CC7D0A5C-815C-44A1-BCD2-4D09810056C1}"/>
    <cellStyle name="Millares 3 3 8 4 3" xfId="1725" xr:uid="{098E8C77-2CB7-4A2B-AE95-238A095EAB2B}"/>
    <cellStyle name="Millares 3 3 8 4 3 2" xfId="3839" xr:uid="{EF5F0063-79C2-4C15-8909-BD75A83103A2}"/>
    <cellStyle name="Millares 3 3 8 4 4" xfId="3837" xr:uid="{0DA0C229-8000-4065-9C91-3C911BC4456D}"/>
    <cellStyle name="Millares 3 3 8 5" xfId="1726" xr:uid="{7BA7E6EC-49C9-4138-AFC7-5181507F61FA}"/>
    <cellStyle name="Millares 3 3 8 5 2" xfId="3840" xr:uid="{AD33C6DC-7670-4E96-A330-49CAE286BAB6}"/>
    <cellStyle name="Millares 3 3 8 6" xfId="1727" xr:uid="{BE7D4B95-29F7-4A00-AD38-04FEDB5AA886}"/>
    <cellStyle name="Millares 3 3 8 6 2" xfId="3841" xr:uid="{709EC047-1B03-4684-B4C9-B496EA7ECCFF}"/>
    <cellStyle name="Millares 3 3 8 7" xfId="3818" xr:uid="{A0EB343C-8DF0-4CBB-8878-5BA235377667}"/>
    <cellStyle name="Millares 3 3 9" xfId="1728" xr:uid="{9BA0A653-2C22-4303-A10F-48EB1AD4C3DF}"/>
    <cellStyle name="Millares 3 3 9 2" xfId="1729" xr:uid="{F8DA53B2-BBC2-4B0B-82EC-D2B6BAFE5CED}"/>
    <cellStyle name="Millares 3 3 9 2 2" xfId="1730" xr:uid="{CB36C6F7-771D-46B8-835B-4DB3BCFBE789}"/>
    <cellStyle name="Millares 3 3 9 2 2 2" xfId="1731" xr:uid="{4D39E13C-2E30-4849-863C-7B3E83AE0A03}"/>
    <cellStyle name="Millares 3 3 9 2 2 2 2" xfId="3845" xr:uid="{44CD80F8-D350-4145-874C-3498B3A0A210}"/>
    <cellStyle name="Millares 3 3 9 2 2 3" xfId="1732" xr:uid="{47B7CCA4-EA2D-45FA-84F1-E85CE7E3FCD7}"/>
    <cellStyle name="Millares 3 3 9 2 2 3 2" xfId="3846" xr:uid="{BFB69C18-04BC-4B42-91E1-60FAC7227902}"/>
    <cellStyle name="Millares 3 3 9 2 2 4" xfId="3844" xr:uid="{489EBB13-F3FC-492D-A4F3-695B6F209C66}"/>
    <cellStyle name="Millares 3 3 9 2 3" xfId="1733" xr:uid="{DAAD213B-8C8C-4B6B-BA16-1F3F369EC490}"/>
    <cellStyle name="Millares 3 3 9 2 3 2" xfId="3847" xr:uid="{280C3BEC-98B6-4CA6-B359-89C682AC4D9B}"/>
    <cellStyle name="Millares 3 3 9 2 4" xfId="1734" xr:uid="{32317B8B-99FB-4409-AC77-DA7EDF985602}"/>
    <cellStyle name="Millares 3 3 9 2 4 2" xfId="3848" xr:uid="{011D9CF2-FF53-47B9-A6A7-2EA5EB07D89C}"/>
    <cellStyle name="Millares 3 3 9 2 5" xfId="3843" xr:uid="{F7EF4601-C7F2-45E9-BFB5-8CA57B1761A2}"/>
    <cellStyle name="Millares 3 3 9 3" xfId="1735" xr:uid="{592A06B6-A3C1-455A-A05A-384C1FB0C342}"/>
    <cellStyle name="Millares 3 3 9 3 2" xfId="1736" xr:uid="{814B90B7-E3B1-46DE-9F83-23A576DE379F}"/>
    <cellStyle name="Millares 3 3 9 3 2 2" xfId="3850" xr:uid="{BC93AEB5-9888-4773-84DB-C84CE9B50617}"/>
    <cellStyle name="Millares 3 3 9 3 3" xfId="1737" xr:uid="{536239C1-8742-4912-A0DF-8BAD3453C158}"/>
    <cellStyle name="Millares 3 3 9 3 3 2" xfId="3851" xr:uid="{F699362E-004F-4FCC-90A7-CD5CBA8EB56D}"/>
    <cellStyle name="Millares 3 3 9 3 4" xfId="3849" xr:uid="{05547F2E-9741-4451-961C-E95DF553A22D}"/>
    <cellStyle name="Millares 3 3 9 4" xfId="1738" xr:uid="{21F11E8A-99B6-49B8-9391-DDBE71453A81}"/>
    <cellStyle name="Millares 3 3 9 4 2" xfId="3852" xr:uid="{2DAC0CD4-DF4F-4ECA-A707-1757E29FE363}"/>
    <cellStyle name="Millares 3 3 9 5" xfId="1739" xr:uid="{9E449859-D13C-4C82-AB97-DA037351BC31}"/>
    <cellStyle name="Millares 3 3 9 5 2" xfId="3853" xr:uid="{4E595203-B01D-4617-BFBD-337F9BFD258B}"/>
    <cellStyle name="Millares 3 3 9 6" xfId="3842" xr:uid="{6C240A0A-86E9-404D-9495-A0139D374F0F}"/>
    <cellStyle name="Millares 3 4" xfId="1740" xr:uid="{A902636F-6FFF-450E-95E7-5E9BE7277C34}"/>
    <cellStyle name="Millares 3 4 2" xfId="1741" xr:uid="{938F2331-7DAD-443A-A2FF-025C967B43EA}"/>
    <cellStyle name="Millares 3 4 2 2" xfId="1742" xr:uid="{F9F733DC-5A4F-4B9D-9CDF-7A2B7EE168D3}"/>
    <cellStyle name="Millares 3 4 2 2 2" xfId="1743" xr:uid="{8170859D-242C-408F-990B-354BE4ABA147}"/>
    <cellStyle name="Millares 3 4 2 2 2 2" xfId="1744" xr:uid="{2B5FDB80-FFB0-466F-A57B-D091B4F75A1E}"/>
    <cellStyle name="Millares 3 4 2 2 2 2 2" xfId="1745" xr:uid="{A58A5849-0314-4AD9-9A2E-42DE5E2BCCE6}"/>
    <cellStyle name="Millares 3 4 2 2 2 2 2 2" xfId="1746" xr:uid="{F2219834-228F-4779-A6E7-1D862ACFA971}"/>
    <cellStyle name="Millares 3 4 2 2 2 2 2 2 2" xfId="3860" xr:uid="{327EBB2D-B22F-48C0-9C6F-920C752BA10F}"/>
    <cellStyle name="Millares 3 4 2 2 2 2 2 3" xfId="1747" xr:uid="{5292A2FA-A1ED-4FDC-8015-83159D512271}"/>
    <cellStyle name="Millares 3 4 2 2 2 2 2 3 2" xfId="3861" xr:uid="{821880E7-4EE8-4F8E-A62A-CA627914E915}"/>
    <cellStyle name="Millares 3 4 2 2 2 2 2 4" xfId="3859" xr:uid="{1BD787F5-7BA8-4AE9-9B5A-6307E182478E}"/>
    <cellStyle name="Millares 3 4 2 2 2 2 3" xfId="1748" xr:uid="{5929FD0F-113C-4FBF-B713-DEFFF14B338A}"/>
    <cellStyle name="Millares 3 4 2 2 2 2 3 2" xfId="3862" xr:uid="{419BC279-B4B5-47EF-B98C-9295E10F7EE8}"/>
    <cellStyle name="Millares 3 4 2 2 2 2 4" xfId="1749" xr:uid="{F80D3542-5F30-4953-97D4-4FD794CCACB6}"/>
    <cellStyle name="Millares 3 4 2 2 2 2 4 2" xfId="3863" xr:uid="{72D88FCC-F7AB-42C9-A2C5-7769E0CCD134}"/>
    <cellStyle name="Millares 3 4 2 2 2 2 5" xfId="3858" xr:uid="{EF1E3F40-F303-4A1A-BB5E-09F62EA0B3D6}"/>
    <cellStyle name="Millares 3 4 2 2 2 3" xfId="1750" xr:uid="{52EAA437-77BC-47ED-823C-D42BA7B7E12B}"/>
    <cellStyle name="Millares 3 4 2 2 2 3 2" xfId="1751" xr:uid="{F5D1B18B-8FF0-4998-B889-13948A118F1E}"/>
    <cellStyle name="Millares 3 4 2 2 2 3 2 2" xfId="3865" xr:uid="{F02B5498-1692-4A89-B9BF-D097EDA116C0}"/>
    <cellStyle name="Millares 3 4 2 2 2 3 3" xfId="1752" xr:uid="{56A0B47E-B127-49A0-824B-3F44E9567124}"/>
    <cellStyle name="Millares 3 4 2 2 2 3 3 2" xfId="3866" xr:uid="{873A7248-666E-4420-B79C-DDB711B7B7E1}"/>
    <cellStyle name="Millares 3 4 2 2 2 3 4" xfId="3864" xr:uid="{1D1A5035-12F5-4CCC-828B-50AAB4B0081B}"/>
    <cellStyle name="Millares 3 4 2 2 2 4" xfId="1753" xr:uid="{2F01D5E9-9B83-458F-B9E9-B350ECDBA137}"/>
    <cellStyle name="Millares 3 4 2 2 2 4 2" xfId="3867" xr:uid="{EAFFE6FC-2A81-4362-8114-8AFBADF11D32}"/>
    <cellStyle name="Millares 3 4 2 2 2 5" xfId="1754" xr:uid="{D6CCA482-B470-4D39-AABB-A49CA545B3EA}"/>
    <cellStyle name="Millares 3 4 2 2 2 5 2" xfId="3868" xr:uid="{9E55049E-E76C-46A4-AB3E-9038D913CBAB}"/>
    <cellStyle name="Millares 3 4 2 2 2 6" xfId="3857" xr:uid="{CD585696-7ACA-4F44-A441-FDBE3EBAC5A7}"/>
    <cellStyle name="Millares 3 4 2 2 3" xfId="1755" xr:uid="{A5CA664B-747B-4142-BA04-C65F5EA740E2}"/>
    <cellStyle name="Millares 3 4 2 2 3 2" xfId="1756" xr:uid="{8EAAF684-EA08-4E4C-AFFF-C90634B34237}"/>
    <cellStyle name="Millares 3 4 2 2 3 2 2" xfId="1757" xr:uid="{EEFF925F-9FAC-4B41-9C0D-D9E0D0530E46}"/>
    <cellStyle name="Millares 3 4 2 2 3 2 2 2" xfId="3871" xr:uid="{5FE99B56-2B27-4EE4-890A-C9D76494BF38}"/>
    <cellStyle name="Millares 3 4 2 2 3 2 3" xfId="1758" xr:uid="{107FD3C7-A2E6-4298-99DB-B7576B33BE47}"/>
    <cellStyle name="Millares 3 4 2 2 3 2 3 2" xfId="3872" xr:uid="{76757764-C4F4-45E2-A7B4-9D692B411954}"/>
    <cellStyle name="Millares 3 4 2 2 3 2 4" xfId="3870" xr:uid="{9879E2C3-3A79-419B-89CF-F721DC8162B6}"/>
    <cellStyle name="Millares 3 4 2 2 3 3" xfId="1759" xr:uid="{B6439746-C933-47BF-9D97-9A8D6EFE2A58}"/>
    <cellStyle name="Millares 3 4 2 2 3 3 2" xfId="3873" xr:uid="{E2D3ABF1-5E40-4220-A69F-6DE02B2C91BA}"/>
    <cellStyle name="Millares 3 4 2 2 3 4" xfId="1760" xr:uid="{AA0B1DC5-A1B0-45CC-B13A-BF04E07D3A47}"/>
    <cellStyle name="Millares 3 4 2 2 3 4 2" xfId="3874" xr:uid="{1EE39B74-690D-4B3B-BB03-8D47F7875FB5}"/>
    <cellStyle name="Millares 3 4 2 2 3 5" xfId="3869" xr:uid="{35C0876D-CBCA-4F52-B24E-E4C2629484E8}"/>
    <cellStyle name="Millares 3 4 2 2 4" xfId="1761" xr:uid="{672F31D3-37DE-4DFC-9FA3-C342333AC393}"/>
    <cellStyle name="Millares 3 4 2 2 4 2" xfId="1762" xr:uid="{48DC6585-238C-4A9B-81EA-E73A7BBE5E9F}"/>
    <cellStyle name="Millares 3 4 2 2 4 2 2" xfId="3876" xr:uid="{05880FEE-B1CB-432F-8453-A403BF950BC6}"/>
    <cellStyle name="Millares 3 4 2 2 4 3" xfId="1763" xr:uid="{D1A1D224-9B50-4732-8E7F-071E8EBAAA2D}"/>
    <cellStyle name="Millares 3 4 2 2 4 3 2" xfId="3877" xr:uid="{39449F14-58B0-4BA6-9B57-A85FCE56A925}"/>
    <cellStyle name="Millares 3 4 2 2 4 4" xfId="3875" xr:uid="{5D068C55-58B0-4B71-B5B7-F698FC278CE3}"/>
    <cellStyle name="Millares 3 4 2 2 5" xfId="1764" xr:uid="{34D91A1B-590C-4B6F-887C-7F677E366C35}"/>
    <cellStyle name="Millares 3 4 2 2 5 2" xfId="3878" xr:uid="{09993355-28E9-4986-B9CF-E65D063DB234}"/>
    <cellStyle name="Millares 3 4 2 2 6" xfId="1765" xr:uid="{1C9B6C5A-4635-4646-9DA4-167BC70FCE96}"/>
    <cellStyle name="Millares 3 4 2 2 6 2" xfId="3879" xr:uid="{D28396FF-B5DA-4415-A7F7-89BBEEBDCBCD}"/>
    <cellStyle name="Millares 3 4 2 2 7" xfId="3856" xr:uid="{665B5BAD-ADE2-4B83-9051-B4EE52765D20}"/>
    <cellStyle name="Millares 3 4 2 3" xfId="1766" xr:uid="{00BC395D-ACD4-488A-B947-5BF3899594E8}"/>
    <cellStyle name="Millares 3 4 2 3 2" xfId="1767" xr:uid="{6290CFC2-1BDC-42A9-B666-D47D3D6F9E7F}"/>
    <cellStyle name="Millares 3 4 2 3 2 2" xfId="1768" xr:uid="{66306523-3CEF-471B-92F0-CDED2A037769}"/>
    <cellStyle name="Millares 3 4 2 3 2 2 2" xfId="1769" xr:uid="{A473B3C2-9CEF-4600-97D0-44D206CDD651}"/>
    <cellStyle name="Millares 3 4 2 3 2 2 2 2" xfId="3883" xr:uid="{F83B247F-1CE4-40C8-99E5-C6E6AC46765B}"/>
    <cellStyle name="Millares 3 4 2 3 2 2 3" xfId="1770" xr:uid="{C257DDE4-837B-4B63-8F92-F21972F2C1E5}"/>
    <cellStyle name="Millares 3 4 2 3 2 2 3 2" xfId="3884" xr:uid="{61D60983-10DD-409A-94BE-A5BC0F9D06B3}"/>
    <cellStyle name="Millares 3 4 2 3 2 2 4" xfId="3882" xr:uid="{48936CB5-A274-4B85-BAF6-7397AE2FEC08}"/>
    <cellStyle name="Millares 3 4 2 3 2 3" xfId="1771" xr:uid="{25BC940D-E563-4CD3-BAA6-DAB01B755AF0}"/>
    <cellStyle name="Millares 3 4 2 3 2 3 2" xfId="3885" xr:uid="{E3C64DFC-9C3C-48A7-863E-13C34BCDD851}"/>
    <cellStyle name="Millares 3 4 2 3 2 4" xfId="1772" xr:uid="{28F1CA32-B5C4-43B7-B667-F8040C3BB172}"/>
    <cellStyle name="Millares 3 4 2 3 2 4 2" xfId="3886" xr:uid="{04769ACB-E619-46E0-9765-89CBF1A56A48}"/>
    <cellStyle name="Millares 3 4 2 3 2 5" xfId="3881" xr:uid="{6B9465D3-7890-409C-A375-F586AE8F74EB}"/>
    <cellStyle name="Millares 3 4 2 3 3" xfId="1773" xr:uid="{AAE3A66A-28F7-4882-937E-56FEB3A1BE74}"/>
    <cellStyle name="Millares 3 4 2 3 3 2" xfId="1774" xr:uid="{699E44EB-372B-4F7B-86D3-AD5CDF988E0D}"/>
    <cellStyle name="Millares 3 4 2 3 3 2 2" xfId="3888" xr:uid="{D69BBB5F-A229-43A3-9451-AAE3B5084ACF}"/>
    <cellStyle name="Millares 3 4 2 3 3 3" xfId="1775" xr:uid="{687F299E-6A16-489B-9E5D-E8718E54DBA8}"/>
    <cellStyle name="Millares 3 4 2 3 3 3 2" xfId="3889" xr:uid="{AFD728F7-2648-4E85-9A2B-293CEEE0310F}"/>
    <cellStyle name="Millares 3 4 2 3 3 4" xfId="3887" xr:uid="{4A75CD63-6543-49F8-A3E0-6DA3399D1ED4}"/>
    <cellStyle name="Millares 3 4 2 3 4" xfId="1776" xr:uid="{5330ED82-8784-4E0B-A77C-15F7DE6E209A}"/>
    <cellStyle name="Millares 3 4 2 3 4 2" xfId="3890" xr:uid="{5AFF0FB7-BB0C-4231-89D4-5EAEECB0FF1D}"/>
    <cellStyle name="Millares 3 4 2 3 5" xfId="1777" xr:uid="{097B12F4-040A-4D31-A1D9-14FA420109D9}"/>
    <cellStyle name="Millares 3 4 2 3 5 2" xfId="3891" xr:uid="{67212847-015F-4B1F-8462-8A92D73F0755}"/>
    <cellStyle name="Millares 3 4 2 3 6" xfId="3880" xr:uid="{6E033957-E24F-4489-AE3B-08CDBC3A0F35}"/>
    <cellStyle name="Millares 3 4 2 4" xfId="1778" xr:uid="{3871B427-241E-40D6-8043-090585BDDE5C}"/>
    <cellStyle name="Millares 3 4 2 4 2" xfId="1779" xr:uid="{D1E93A4F-F046-467A-8DAC-75FC471B80EC}"/>
    <cellStyle name="Millares 3 4 2 4 2 2" xfId="1780" xr:uid="{0D19B788-E748-4EEE-8028-320C40A67A5B}"/>
    <cellStyle name="Millares 3 4 2 4 2 2 2" xfId="3894" xr:uid="{32C96354-F999-40CA-8C91-49895C7B5007}"/>
    <cellStyle name="Millares 3 4 2 4 2 3" xfId="1781" xr:uid="{46063ED1-6E3C-4F89-9162-3C92144A6060}"/>
    <cellStyle name="Millares 3 4 2 4 2 3 2" xfId="3895" xr:uid="{55D687A1-D590-435D-AE98-D8800C8CD521}"/>
    <cellStyle name="Millares 3 4 2 4 2 4" xfId="3893" xr:uid="{F1528FCA-E4E5-4FFF-B59B-9E58A6CC99C8}"/>
    <cellStyle name="Millares 3 4 2 4 3" xfId="1782" xr:uid="{D8DD1C4D-197B-44FB-BD86-D21C92627FFE}"/>
    <cellStyle name="Millares 3 4 2 4 3 2" xfId="3896" xr:uid="{025A8C1A-1288-4D96-B4DE-5BDCB2566298}"/>
    <cellStyle name="Millares 3 4 2 4 4" xfId="1783" xr:uid="{E1D7FCAB-FCA9-475B-9B0C-3F9117C9C0D1}"/>
    <cellStyle name="Millares 3 4 2 4 4 2" xfId="3897" xr:uid="{B99CF32F-88FD-4B2F-8998-8817AAB72D1E}"/>
    <cellStyle name="Millares 3 4 2 4 5" xfId="3892" xr:uid="{F95912F4-AD38-497D-AC33-46FE9E78A23B}"/>
    <cellStyle name="Millares 3 4 2 5" xfId="1784" xr:uid="{D5AC843A-48F2-4C08-8EAA-766DB7C49F75}"/>
    <cellStyle name="Millares 3 4 2 5 2" xfId="1785" xr:uid="{3C2E9360-2327-470B-BC68-B3AC85F059F5}"/>
    <cellStyle name="Millares 3 4 2 5 2 2" xfId="3899" xr:uid="{2F8BE6F8-6618-4D70-B45A-21CE5AA01152}"/>
    <cellStyle name="Millares 3 4 2 5 3" xfId="1786" xr:uid="{E0719C1C-635F-438C-8E77-E55B0BC74BD6}"/>
    <cellStyle name="Millares 3 4 2 5 3 2" xfId="3900" xr:uid="{13A0493A-AF42-481E-B7F7-E3A2465CAABE}"/>
    <cellStyle name="Millares 3 4 2 5 4" xfId="3898" xr:uid="{E43F9E48-6B64-465C-8298-4FF4CABBD087}"/>
    <cellStyle name="Millares 3 4 2 6" xfId="1787" xr:uid="{0886DF27-ED15-4215-8020-870065F03739}"/>
    <cellStyle name="Millares 3 4 2 6 2" xfId="3901" xr:uid="{12FF46E2-64C9-450F-8832-C9C7DB5D049B}"/>
    <cellStyle name="Millares 3 4 2 7" xfId="1788" xr:uid="{BAD319B0-D494-460D-8A2D-DEC822360526}"/>
    <cellStyle name="Millares 3 4 2 7 2" xfId="3902" xr:uid="{875BFE59-FBC1-433D-9FB4-AF21FF6378A7}"/>
    <cellStyle name="Millares 3 4 2 8" xfId="3855" xr:uid="{7F22CF9E-6A9A-4D14-A0D5-490887645B37}"/>
    <cellStyle name="Millares 3 4 3" xfId="1789" xr:uid="{8A88881E-6C37-4A51-8042-818B65DABF38}"/>
    <cellStyle name="Millares 3 4 3 2" xfId="1790" xr:uid="{19B3A4BA-CB46-424B-B621-F6712B6AC4FF}"/>
    <cellStyle name="Millares 3 4 3 2 2" xfId="1791" xr:uid="{797E296B-5686-45A5-8AAF-15BEED3E5251}"/>
    <cellStyle name="Millares 3 4 3 2 2 2" xfId="1792" xr:uid="{BB565EF9-1E2B-484B-8FCC-5D26C4ED3A46}"/>
    <cellStyle name="Millares 3 4 3 2 2 2 2" xfId="1793" xr:uid="{295160B4-E747-4206-9A3D-BE550216DD3D}"/>
    <cellStyle name="Millares 3 4 3 2 2 2 2 2" xfId="3907" xr:uid="{081CF2AB-895A-49AA-8827-C6E3F064C281}"/>
    <cellStyle name="Millares 3 4 3 2 2 2 3" xfId="1794" xr:uid="{5A43EE9A-292A-4BFE-886C-3F59AD469430}"/>
    <cellStyle name="Millares 3 4 3 2 2 2 3 2" xfId="3908" xr:uid="{0F53D38E-4A73-4A6E-89C2-E2B1519AD9D3}"/>
    <cellStyle name="Millares 3 4 3 2 2 2 4" xfId="3906" xr:uid="{25AFD17D-B9F7-49AC-856E-D19B42487F94}"/>
    <cellStyle name="Millares 3 4 3 2 2 3" xfId="1795" xr:uid="{7EDEAD60-96AD-427D-8D5D-0CEF5EF65968}"/>
    <cellStyle name="Millares 3 4 3 2 2 3 2" xfId="3909" xr:uid="{9F84771E-B872-4A86-95BB-EAEBB750A9D7}"/>
    <cellStyle name="Millares 3 4 3 2 2 4" xfId="1796" xr:uid="{D7291C1B-8F81-4F5B-859B-E067FA5335B7}"/>
    <cellStyle name="Millares 3 4 3 2 2 4 2" xfId="3910" xr:uid="{2EC548BC-935A-41E2-B562-9553AA2DB7C0}"/>
    <cellStyle name="Millares 3 4 3 2 2 5" xfId="3905" xr:uid="{5FF07C47-2C95-48C7-B5EB-0CC4393BC76F}"/>
    <cellStyle name="Millares 3 4 3 2 3" xfId="1797" xr:uid="{A40DF157-C889-4DB9-9840-A0CAC22C095E}"/>
    <cellStyle name="Millares 3 4 3 2 3 2" xfId="1798" xr:uid="{BEE54F1A-F647-413E-AEB1-2F6ADA76BB9C}"/>
    <cellStyle name="Millares 3 4 3 2 3 2 2" xfId="3912" xr:uid="{F267744B-C00E-441A-8906-0C43FE6F8EE9}"/>
    <cellStyle name="Millares 3 4 3 2 3 3" xfId="1799" xr:uid="{B9CC20D6-3426-46D1-A1C0-E3293AB94A1A}"/>
    <cellStyle name="Millares 3 4 3 2 3 3 2" xfId="3913" xr:uid="{9A20C6AD-780C-4D14-83D4-7E76FEDFEA82}"/>
    <cellStyle name="Millares 3 4 3 2 3 4" xfId="3911" xr:uid="{97E29885-7346-4EEE-A4C5-201725C7F51E}"/>
    <cellStyle name="Millares 3 4 3 2 4" xfId="1800" xr:uid="{485880E7-FBCB-49E2-BE78-E1E50413CC1C}"/>
    <cellStyle name="Millares 3 4 3 2 4 2" xfId="3914" xr:uid="{D204BEA9-BF5D-4257-B60C-27B54525F521}"/>
    <cellStyle name="Millares 3 4 3 2 5" xfId="1801" xr:uid="{E71F24D7-0986-4482-ACB0-01D1F5C76F66}"/>
    <cellStyle name="Millares 3 4 3 2 5 2" xfId="3915" xr:uid="{808A24AC-276D-432F-B40F-93B9F919862A}"/>
    <cellStyle name="Millares 3 4 3 2 6" xfId="3904" xr:uid="{B2D81005-140F-466C-9C81-72DD489F8FD1}"/>
    <cellStyle name="Millares 3 4 3 3" xfId="1802" xr:uid="{69E6F4A8-694E-475A-BA71-8E8656F0F721}"/>
    <cellStyle name="Millares 3 4 3 3 2" xfId="1803" xr:uid="{4E72D956-D042-4790-BDA9-285ABEE7B281}"/>
    <cellStyle name="Millares 3 4 3 3 2 2" xfId="1804" xr:uid="{79B074B0-9393-4673-869E-BD42B23AFC09}"/>
    <cellStyle name="Millares 3 4 3 3 2 2 2" xfId="3918" xr:uid="{67DC9B1A-692F-4B5E-B7B7-8E6BBDBA69B2}"/>
    <cellStyle name="Millares 3 4 3 3 2 3" xfId="1805" xr:uid="{8FF61E13-9604-43BA-8D74-6B04CE208EDA}"/>
    <cellStyle name="Millares 3 4 3 3 2 3 2" xfId="3919" xr:uid="{20B3A1C6-FD9E-4E8E-A6EB-C46BD398581D}"/>
    <cellStyle name="Millares 3 4 3 3 2 4" xfId="3917" xr:uid="{D8B9AE91-12EB-4681-B762-D1C46C9B7392}"/>
    <cellStyle name="Millares 3 4 3 3 3" xfId="1806" xr:uid="{7CB91152-9AE7-4450-8179-7264F6FF354A}"/>
    <cellStyle name="Millares 3 4 3 3 3 2" xfId="3920" xr:uid="{5E1A255D-DB55-4BFA-B2B6-A18E08285D52}"/>
    <cellStyle name="Millares 3 4 3 3 4" xfId="1807" xr:uid="{D50A6BA4-C3E7-41C6-A39A-EC560C52F589}"/>
    <cellStyle name="Millares 3 4 3 3 4 2" xfId="3921" xr:uid="{3B954960-5302-499C-AEAB-B7FA389CC49B}"/>
    <cellStyle name="Millares 3 4 3 3 5" xfId="3916" xr:uid="{50EA43B9-58FF-4EAB-9699-32B7875C5118}"/>
    <cellStyle name="Millares 3 4 3 4" xfId="1808" xr:uid="{295B6A1E-B9D3-426A-87B7-5FA5BA3F91EE}"/>
    <cellStyle name="Millares 3 4 3 4 2" xfId="1809" xr:uid="{9BC8022B-C931-4194-BA09-57760536238A}"/>
    <cellStyle name="Millares 3 4 3 4 2 2" xfId="3923" xr:uid="{2369CFDD-BCDE-40CB-AFA3-1365D1B5320D}"/>
    <cellStyle name="Millares 3 4 3 4 3" xfId="1810" xr:uid="{724D80ED-7C49-403B-BADB-3F719D267F53}"/>
    <cellStyle name="Millares 3 4 3 4 3 2" xfId="3924" xr:uid="{9AD6D150-A1AB-4D0B-BDFD-FAA0F0F296BF}"/>
    <cellStyle name="Millares 3 4 3 4 4" xfId="3922" xr:uid="{C1DC6149-9B6A-4900-8467-9E3A134081C0}"/>
    <cellStyle name="Millares 3 4 3 5" xfId="1811" xr:uid="{DD01B99C-E329-4C35-A514-42EC4CEE168D}"/>
    <cellStyle name="Millares 3 4 3 5 2" xfId="3925" xr:uid="{0899F8CF-CD7F-445C-8EB8-9FE425BF5068}"/>
    <cellStyle name="Millares 3 4 3 6" xfId="1812" xr:uid="{44CF0EA2-5D9A-481B-9534-4F1F8AC3641F}"/>
    <cellStyle name="Millares 3 4 3 6 2" xfId="3926" xr:uid="{DE4705D9-E208-4AFC-A1C0-C2C02F366501}"/>
    <cellStyle name="Millares 3 4 3 7" xfId="3903" xr:uid="{7B0BD8CB-B2D8-45AD-A1DB-1510DAED7F56}"/>
    <cellStyle name="Millares 3 4 4" xfId="1813" xr:uid="{C94A8DD5-C83E-481A-A7F6-A31F388C41EB}"/>
    <cellStyle name="Millares 3 4 4 2" xfId="1814" xr:uid="{BD2E7ADC-4909-4411-A3FD-52176DF9A066}"/>
    <cellStyle name="Millares 3 4 4 2 2" xfId="1815" xr:uid="{22C26F3A-504B-4FE8-9FB0-BD095B91D0C9}"/>
    <cellStyle name="Millares 3 4 4 2 2 2" xfId="1816" xr:uid="{440C2628-D220-43C3-B56E-2D6DB0D3B6E2}"/>
    <cellStyle name="Millares 3 4 4 2 2 2 2" xfId="3930" xr:uid="{A53EBC81-2F97-4BEA-B467-308564292609}"/>
    <cellStyle name="Millares 3 4 4 2 2 3" xfId="1817" xr:uid="{E72162AE-692E-4AF7-90A2-DE1D7C5B0B67}"/>
    <cellStyle name="Millares 3 4 4 2 2 3 2" xfId="3931" xr:uid="{EEA7EC0A-D5A5-4F0E-89B1-4D4BACAB5F5C}"/>
    <cellStyle name="Millares 3 4 4 2 2 4" xfId="3929" xr:uid="{BDA6F3D0-FC00-4663-A4E7-7A17F2BAF303}"/>
    <cellStyle name="Millares 3 4 4 2 3" xfId="1818" xr:uid="{0D34E93B-E945-411B-9B36-84F3B0646EC1}"/>
    <cellStyle name="Millares 3 4 4 2 3 2" xfId="3932" xr:uid="{DD9B8BA2-279C-4890-A80E-90AB3481DA81}"/>
    <cellStyle name="Millares 3 4 4 2 4" xfId="1819" xr:uid="{25303638-350B-497D-B9B5-838E712D1266}"/>
    <cellStyle name="Millares 3 4 4 2 4 2" xfId="3933" xr:uid="{68DE08BD-D65F-42A6-8D8A-735E082F52D8}"/>
    <cellStyle name="Millares 3 4 4 2 5" xfId="3928" xr:uid="{37DBBFCF-ACB6-4EB8-9B15-1FB5E2158EE6}"/>
    <cellStyle name="Millares 3 4 4 3" xfId="1820" xr:uid="{5F11BA9B-EE70-4046-88F2-D197A61013AC}"/>
    <cellStyle name="Millares 3 4 4 3 2" xfId="1821" xr:uid="{54A10BC3-5078-4892-AC0F-B271E0F98321}"/>
    <cellStyle name="Millares 3 4 4 3 2 2" xfId="3935" xr:uid="{55CC8CB4-410B-481B-ABD7-D136925E5CC7}"/>
    <cellStyle name="Millares 3 4 4 3 3" xfId="1822" xr:uid="{D5FD3E21-AE00-4A3C-8097-07E2617E7194}"/>
    <cellStyle name="Millares 3 4 4 3 3 2" xfId="3936" xr:uid="{9E422637-9E7C-4A7E-B4D8-4C5668AD3AF0}"/>
    <cellStyle name="Millares 3 4 4 3 4" xfId="3934" xr:uid="{F3294E53-EC26-434F-BCAA-FCD64D700994}"/>
    <cellStyle name="Millares 3 4 4 4" xfId="1823" xr:uid="{B67EF215-C75F-40BE-8B50-CB697D1CB51F}"/>
    <cellStyle name="Millares 3 4 4 4 2" xfId="3937" xr:uid="{8A57599E-314D-417E-B6C8-A1C58A688B17}"/>
    <cellStyle name="Millares 3 4 4 5" xfId="1824" xr:uid="{BD83D707-7200-4EB7-B9F2-742C9E452A77}"/>
    <cellStyle name="Millares 3 4 4 5 2" xfId="3938" xr:uid="{23CE22BA-CED1-4D38-8977-BEC746B81A85}"/>
    <cellStyle name="Millares 3 4 4 6" xfId="3927" xr:uid="{7077680B-3820-4DF5-893E-9D88E63CD364}"/>
    <cellStyle name="Millares 3 4 5" xfId="1825" xr:uid="{5D770C45-9B66-4665-BA2F-ED1D1A9F62E3}"/>
    <cellStyle name="Millares 3 4 5 2" xfId="1826" xr:uid="{9D1F3F86-7549-4E03-8D8A-16BE5BB3B95F}"/>
    <cellStyle name="Millares 3 4 5 2 2" xfId="1827" xr:uid="{72BF5EDD-E72A-4361-80B2-0A7154051D1B}"/>
    <cellStyle name="Millares 3 4 5 2 2 2" xfId="3941" xr:uid="{B5D502B5-D1AB-4E90-B2B9-7B8AF4340D5E}"/>
    <cellStyle name="Millares 3 4 5 2 3" xfId="1828" xr:uid="{C80F856A-1C12-42AC-AA9C-3EFDBA10D643}"/>
    <cellStyle name="Millares 3 4 5 2 3 2" xfId="3942" xr:uid="{E9146849-8FC1-44E2-8C84-A0F8D43D1EB0}"/>
    <cellStyle name="Millares 3 4 5 2 4" xfId="3940" xr:uid="{0531764C-1636-4711-B519-1F7216B6568A}"/>
    <cellStyle name="Millares 3 4 5 3" xfId="1829" xr:uid="{8D300488-1C02-437A-BC78-078EB046292B}"/>
    <cellStyle name="Millares 3 4 5 3 2" xfId="3943" xr:uid="{489A9A09-B512-4E11-AAFB-8A8DCA56D886}"/>
    <cellStyle name="Millares 3 4 5 4" xfId="1830" xr:uid="{F43AE062-949F-47FD-AE47-65EFDBC97983}"/>
    <cellStyle name="Millares 3 4 5 4 2" xfId="3944" xr:uid="{B5F692B2-B9BD-4706-A4E5-C05DAC8A20EB}"/>
    <cellStyle name="Millares 3 4 5 5" xfId="3939" xr:uid="{7D6F23C4-4984-4862-A2C0-B649777F9121}"/>
    <cellStyle name="Millares 3 4 6" xfId="1831" xr:uid="{BAFAEC49-B254-473D-8C73-F5F124D4610E}"/>
    <cellStyle name="Millares 3 4 6 2" xfId="1832" xr:uid="{D5B7844F-53FE-44EB-AC3F-D7D6AF04EBFB}"/>
    <cellStyle name="Millares 3 4 6 2 2" xfId="3946" xr:uid="{27223889-F448-4C4F-BE2C-ACCC7B7A96D6}"/>
    <cellStyle name="Millares 3 4 6 3" xfId="1833" xr:uid="{0CA71C41-AACE-4FDD-97F1-6470F83FACFD}"/>
    <cellStyle name="Millares 3 4 6 3 2" xfId="3947" xr:uid="{B1E3BCDA-D235-4664-86EC-2074BD8327B5}"/>
    <cellStyle name="Millares 3 4 6 4" xfId="3945" xr:uid="{07DB3450-EA3E-43D4-9044-41206A18740A}"/>
    <cellStyle name="Millares 3 4 7" xfId="1834" xr:uid="{E57BDC7A-F448-409F-AC0B-1C1CA9E5371C}"/>
    <cellStyle name="Millares 3 4 7 2" xfId="3948" xr:uid="{620519A6-D058-4F70-8A64-1DB722D98190}"/>
    <cellStyle name="Millares 3 4 8" xfId="1835" xr:uid="{10DCE095-1FFD-403F-A363-F2E24486CBA2}"/>
    <cellStyle name="Millares 3 4 8 2" xfId="3949" xr:uid="{F989FC95-326D-4530-9C3C-0C2B58C0F57F}"/>
    <cellStyle name="Millares 3 4 9" xfId="3854" xr:uid="{D77A5EC0-2DEE-4B11-919A-5E7C205C6DEE}"/>
    <cellStyle name="Millares 3 5" xfId="1836" xr:uid="{2EAD301B-4CC4-41A4-8E5A-577656E13AEB}"/>
    <cellStyle name="Millares 3 5 2" xfId="1837" xr:uid="{1C1775E4-E2E0-4768-AD3F-6A8A61495C28}"/>
    <cellStyle name="Millares 3 5 2 2" xfId="1838" xr:uid="{BF377D5B-7DD2-4283-B43A-FC9A7CDEB85B}"/>
    <cellStyle name="Millares 3 5 2 2 2" xfId="1839" xr:uid="{3A802F3D-78EE-4ABC-92E1-CC803FDBC39B}"/>
    <cellStyle name="Millares 3 5 2 2 2 2" xfId="1840" xr:uid="{4A650785-219B-494E-B3F9-4D0BB34869AE}"/>
    <cellStyle name="Millares 3 5 2 2 2 2 2" xfId="1841" xr:uid="{D2FA2A57-0D7F-481D-A5A9-D64D33FEB47C}"/>
    <cellStyle name="Millares 3 5 2 2 2 2 2 2" xfId="1842" xr:uid="{D0A6C3B8-5B06-4DDE-9346-E36CE031281F}"/>
    <cellStyle name="Millares 3 5 2 2 2 2 2 2 2" xfId="3956" xr:uid="{0E141BA1-DA55-48E7-94A4-BCEF0872E1ED}"/>
    <cellStyle name="Millares 3 5 2 2 2 2 2 3" xfId="1843" xr:uid="{D51D1D7F-27F5-48B8-A9CC-E0FD84AD8D6D}"/>
    <cellStyle name="Millares 3 5 2 2 2 2 2 3 2" xfId="3957" xr:uid="{41B57CE2-9252-4B79-A83C-2BB830B61F19}"/>
    <cellStyle name="Millares 3 5 2 2 2 2 2 4" xfId="3955" xr:uid="{A7BCA261-F5C1-4BD2-B660-5CFD483D03D0}"/>
    <cellStyle name="Millares 3 5 2 2 2 2 3" xfId="1844" xr:uid="{09971488-F973-4074-B106-F7B59C5AA7DC}"/>
    <cellStyle name="Millares 3 5 2 2 2 2 3 2" xfId="3958" xr:uid="{6FD7E2F9-D81A-473F-96C2-E47188EE4B2B}"/>
    <cellStyle name="Millares 3 5 2 2 2 2 4" xfId="1845" xr:uid="{49C3AD9F-7B48-433D-9FCA-FB9D89C9E1DC}"/>
    <cellStyle name="Millares 3 5 2 2 2 2 4 2" xfId="3959" xr:uid="{BC081025-A587-43AF-81E8-27DDFCB5BBE5}"/>
    <cellStyle name="Millares 3 5 2 2 2 2 5" xfId="3954" xr:uid="{AEF8F75A-289E-4C3A-A8A7-C61E379BC06F}"/>
    <cellStyle name="Millares 3 5 2 2 2 3" xfId="1846" xr:uid="{C51DF73A-D174-40C9-8194-D4DA6149D759}"/>
    <cellStyle name="Millares 3 5 2 2 2 3 2" xfId="1847" xr:uid="{988B23E3-08BD-48C7-8568-81EADBDF97EC}"/>
    <cellStyle name="Millares 3 5 2 2 2 3 2 2" xfId="3961" xr:uid="{44028798-D858-480B-9074-63848BF326E0}"/>
    <cellStyle name="Millares 3 5 2 2 2 3 3" xfId="1848" xr:uid="{26D1850A-9B47-458A-90A3-9786ADF050AC}"/>
    <cellStyle name="Millares 3 5 2 2 2 3 3 2" xfId="3962" xr:uid="{35298232-2569-4967-88E4-2057F0CD321D}"/>
    <cellStyle name="Millares 3 5 2 2 2 3 4" xfId="3960" xr:uid="{AA492125-E0DA-4A65-8692-E3B465E7FA3C}"/>
    <cellStyle name="Millares 3 5 2 2 2 4" xfId="1849" xr:uid="{777EC435-3FEB-4FCD-9C13-E57180E25794}"/>
    <cellStyle name="Millares 3 5 2 2 2 4 2" xfId="3963" xr:uid="{93E20FFB-6D38-455B-9296-B6CFD8FADCFA}"/>
    <cellStyle name="Millares 3 5 2 2 2 5" xfId="1850" xr:uid="{64B828CA-6B7B-4D96-B4B3-AA4BE877ED67}"/>
    <cellStyle name="Millares 3 5 2 2 2 5 2" xfId="3964" xr:uid="{6B78BB2E-0E74-4152-8200-B2A7A2B40697}"/>
    <cellStyle name="Millares 3 5 2 2 2 6" xfId="3953" xr:uid="{DA5091F1-5099-4516-AE71-27909F0FB9E7}"/>
    <cellStyle name="Millares 3 5 2 2 3" xfId="1851" xr:uid="{21230ABA-D664-4BEA-A508-04FCDCF31019}"/>
    <cellStyle name="Millares 3 5 2 2 3 2" xfId="1852" xr:uid="{1462ABCB-C545-4A3B-B9BD-89A7C33352FA}"/>
    <cellStyle name="Millares 3 5 2 2 3 2 2" xfId="1853" xr:uid="{4D060C9D-416F-408F-A49B-C1FEC2DE7038}"/>
    <cellStyle name="Millares 3 5 2 2 3 2 2 2" xfId="3967" xr:uid="{EB3E9F18-AF4A-4DEA-8977-A93050A721C3}"/>
    <cellStyle name="Millares 3 5 2 2 3 2 3" xfId="1854" xr:uid="{63E93F20-8037-4B53-8414-2336D779A0CA}"/>
    <cellStyle name="Millares 3 5 2 2 3 2 3 2" xfId="3968" xr:uid="{B22C8889-3E24-462C-BFB0-4653AF70C5EE}"/>
    <cellStyle name="Millares 3 5 2 2 3 2 4" xfId="3966" xr:uid="{E5D31C49-47A9-481E-9FD8-E944FDA3F739}"/>
    <cellStyle name="Millares 3 5 2 2 3 3" xfId="1855" xr:uid="{C7E78A16-09E9-436C-8004-6B89C25F70BE}"/>
    <cellStyle name="Millares 3 5 2 2 3 3 2" xfId="3969" xr:uid="{90D6F240-4CFB-4977-B304-B67175F6F603}"/>
    <cellStyle name="Millares 3 5 2 2 3 4" xfId="1856" xr:uid="{858B9AA8-EF7F-45AA-812E-C47D0DCD444D}"/>
    <cellStyle name="Millares 3 5 2 2 3 4 2" xfId="3970" xr:uid="{B933CA2B-B15A-4934-9057-95B32FF0B962}"/>
    <cellStyle name="Millares 3 5 2 2 3 5" xfId="3965" xr:uid="{55EDED00-29E4-470D-815B-E01AF1763C84}"/>
    <cellStyle name="Millares 3 5 2 2 4" xfId="1857" xr:uid="{243B82DC-11EE-4BE4-8125-588CCA2E009A}"/>
    <cellStyle name="Millares 3 5 2 2 4 2" xfId="1858" xr:uid="{FF335D85-66A0-4F5B-80CB-3295F82D46B4}"/>
    <cellStyle name="Millares 3 5 2 2 4 2 2" xfId="3972" xr:uid="{3221A797-786A-403B-874B-86CED262C12E}"/>
    <cellStyle name="Millares 3 5 2 2 4 3" xfId="1859" xr:uid="{2971E870-8368-454D-BB44-D0A9AF85370D}"/>
    <cellStyle name="Millares 3 5 2 2 4 3 2" xfId="3973" xr:uid="{BCED4037-DDB5-4136-BE9C-7D5957C8993D}"/>
    <cellStyle name="Millares 3 5 2 2 4 4" xfId="3971" xr:uid="{662612D1-351A-4D93-AD07-A6C66F8C003A}"/>
    <cellStyle name="Millares 3 5 2 2 5" xfId="1860" xr:uid="{9A9EE6B4-77BA-4FF0-BC2B-00D1F74A9FF7}"/>
    <cellStyle name="Millares 3 5 2 2 5 2" xfId="3974" xr:uid="{08319F7B-4BF2-423A-A21E-94B14C8D01C1}"/>
    <cellStyle name="Millares 3 5 2 2 6" xfId="1861" xr:uid="{2D59EDA4-6C23-4EC5-A6EB-96C9DDF9D4F2}"/>
    <cellStyle name="Millares 3 5 2 2 6 2" xfId="3975" xr:uid="{E484FA68-41D8-42E0-9E57-25E3D2E41338}"/>
    <cellStyle name="Millares 3 5 2 2 7" xfId="3952" xr:uid="{B8DF161A-0D7A-42DA-9538-A7920C1560DC}"/>
    <cellStyle name="Millares 3 5 2 3" xfId="1862" xr:uid="{83A2FA82-1830-4B77-8366-1A2C94DDF613}"/>
    <cellStyle name="Millares 3 5 2 3 2" xfId="1863" xr:uid="{896414D8-C89F-41D0-A7DF-A34698703A33}"/>
    <cellStyle name="Millares 3 5 2 3 2 2" xfId="1864" xr:uid="{D4BEBB06-D45E-493E-BF8E-7BBC2ACB827F}"/>
    <cellStyle name="Millares 3 5 2 3 2 2 2" xfId="1865" xr:uid="{A591EBE4-5990-4383-BEC1-1877A49F342D}"/>
    <cellStyle name="Millares 3 5 2 3 2 2 2 2" xfId="3979" xr:uid="{D9DC7204-5D80-4387-8E30-1CF598E325B4}"/>
    <cellStyle name="Millares 3 5 2 3 2 2 3" xfId="1866" xr:uid="{6160BDAC-8A2C-4B53-AAA9-5F3BD78CC8D5}"/>
    <cellStyle name="Millares 3 5 2 3 2 2 3 2" xfId="3980" xr:uid="{2CE70411-825F-40B3-90CF-7524E504B849}"/>
    <cellStyle name="Millares 3 5 2 3 2 2 4" xfId="3978" xr:uid="{3FFC89C4-FA36-4573-81B8-9079C0E70B4C}"/>
    <cellStyle name="Millares 3 5 2 3 2 3" xfId="1867" xr:uid="{A07BD471-AFA3-4BD6-8C98-F5763396E8B9}"/>
    <cellStyle name="Millares 3 5 2 3 2 3 2" xfId="3981" xr:uid="{0CCFDE98-CE9B-42B2-8C29-7685CD292C6E}"/>
    <cellStyle name="Millares 3 5 2 3 2 4" xfId="1868" xr:uid="{34CF1F1C-43BF-4A8B-B8A6-790A8923C05B}"/>
    <cellStyle name="Millares 3 5 2 3 2 4 2" xfId="3982" xr:uid="{E4EA08BA-7138-48E7-82C3-5D55EE726288}"/>
    <cellStyle name="Millares 3 5 2 3 2 5" xfId="3977" xr:uid="{9CE4A24C-6B99-45B9-B6A2-F5FA9B9EE54E}"/>
    <cellStyle name="Millares 3 5 2 3 3" xfId="1869" xr:uid="{ECDF0B32-0502-44A5-AB57-8BA8B31C144F}"/>
    <cellStyle name="Millares 3 5 2 3 3 2" xfId="1870" xr:uid="{BF35E863-1BEC-412B-9F29-286C067029B7}"/>
    <cellStyle name="Millares 3 5 2 3 3 2 2" xfId="3984" xr:uid="{CF0627FE-2F9D-4EA1-8B96-0AE16CC7DCDB}"/>
    <cellStyle name="Millares 3 5 2 3 3 3" xfId="1871" xr:uid="{9D2EF716-6A87-4150-AE5F-910E60D1F0CF}"/>
    <cellStyle name="Millares 3 5 2 3 3 3 2" xfId="3985" xr:uid="{E68A8369-295D-4FBB-B50E-7C78C901053A}"/>
    <cellStyle name="Millares 3 5 2 3 3 4" xfId="3983" xr:uid="{907871DA-E27D-4022-AA42-01034B19EC77}"/>
    <cellStyle name="Millares 3 5 2 3 4" xfId="1872" xr:uid="{DF816101-5EE5-4895-A9AB-254760360E21}"/>
    <cellStyle name="Millares 3 5 2 3 4 2" xfId="3986" xr:uid="{3E8AAB0D-C23D-4C1C-998A-3C4E4836ADE0}"/>
    <cellStyle name="Millares 3 5 2 3 5" xfId="1873" xr:uid="{8CA30EEE-9EE1-4423-8DC5-0CC725237C56}"/>
    <cellStyle name="Millares 3 5 2 3 5 2" xfId="3987" xr:uid="{D9799736-8EF8-46BC-AD53-7F071CE6CE39}"/>
    <cellStyle name="Millares 3 5 2 3 6" xfId="3976" xr:uid="{DA82871D-09DD-43C9-9294-CF7E4ABA4726}"/>
    <cellStyle name="Millares 3 5 2 4" xfId="1874" xr:uid="{9C8B20BC-4579-4098-9F57-51FDD5B652A1}"/>
    <cellStyle name="Millares 3 5 2 4 2" xfId="1875" xr:uid="{EE5C861A-A5B5-466B-AD3D-A441A037155A}"/>
    <cellStyle name="Millares 3 5 2 4 2 2" xfId="1876" xr:uid="{D4A4DDDD-DD24-4C88-8D85-A05E7EB0171F}"/>
    <cellStyle name="Millares 3 5 2 4 2 2 2" xfId="3990" xr:uid="{56CE8968-0512-4896-941C-520DB4DD5CD2}"/>
    <cellStyle name="Millares 3 5 2 4 2 3" xfId="1877" xr:uid="{78DCFD45-1AD0-460E-B582-DF8E7A60EB9D}"/>
    <cellStyle name="Millares 3 5 2 4 2 3 2" xfId="3991" xr:uid="{274A4A0B-C350-4A95-A758-6355A8D94990}"/>
    <cellStyle name="Millares 3 5 2 4 2 4" xfId="3989" xr:uid="{FFD0B2A1-17C3-4004-B7CA-BB372ACB3775}"/>
    <cellStyle name="Millares 3 5 2 4 3" xfId="1878" xr:uid="{582F54AA-8C08-4690-B4E6-223012F8E2EC}"/>
    <cellStyle name="Millares 3 5 2 4 3 2" xfId="3992" xr:uid="{A227E99C-BACB-4EB5-9769-CE68B66F9241}"/>
    <cellStyle name="Millares 3 5 2 4 4" xfId="1879" xr:uid="{E122F109-E536-4A31-8823-6093EC93C94A}"/>
    <cellStyle name="Millares 3 5 2 4 4 2" xfId="3993" xr:uid="{72721DB4-BF9B-40EB-9CD3-868FC8E82A5A}"/>
    <cellStyle name="Millares 3 5 2 4 5" xfId="3988" xr:uid="{1E05116F-4412-49E5-9851-A758ED0F8FF6}"/>
    <cellStyle name="Millares 3 5 2 5" xfId="1880" xr:uid="{F0DEAA09-C0A4-46FA-8889-6D0755C675B1}"/>
    <cellStyle name="Millares 3 5 2 5 2" xfId="1881" xr:uid="{B7634755-F1CF-4EA4-ADF6-0680A7088A3A}"/>
    <cellStyle name="Millares 3 5 2 5 2 2" xfId="3995" xr:uid="{29039464-A9FA-466D-867F-D5CB7042CFA1}"/>
    <cellStyle name="Millares 3 5 2 5 3" xfId="1882" xr:uid="{63731754-F45D-411C-AA6A-9C5176CD9579}"/>
    <cellStyle name="Millares 3 5 2 5 3 2" xfId="3996" xr:uid="{F2A0F297-DD28-4FCE-9BE3-6BE9C1546624}"/>
    <cellStyle name="Millares 3 5 2 5 4" xfId="3994" xr:uid="{E9433ACB-4F15-4CB7-9C81-5479C8866B05}"/>
    <cellStyle name="Millares 3 5 2 6" xfId="1883" xr:uid="{EB66E548-6A64-4CD4-BA59-4592D28A76E2}"/>
    <cellStyle name="Millares 3 5 2 6 2" xfId="3997" xr:uid="{3225009F-7517-4B0A-91D3-69F4167C19F4}"/>
    <cellStyle name="Millares 3 5 2 7" xfId="1884" xr:uid="{ED21EA9F-7979-45D5-830A-462FB34AF6EA}"/>
    <cellStyle name="Millares 3 5 2 7 2" xfId="3998" xr:uid="{0AF24204-249D-455E-ADC2-5B8D79A8BFEC}"/>
    <cellStyle name="Millares 3 5 2 8" xfId="3951" xr:uid="{E39D68E8-A1B5-48F1-A5CA-217FC8F31FE8}"/>
    <cellStyle name="Millares 3 5 3" xfId="1885" xr:uid="{CCBC4F3C-0728-420A-9F6D-D48727EF4E2B}"/>
    <cellStyle name="Millares 3 5 3 2" xfId="1886" xr:uid="{188307F7-20FE-441D-82F5-631D494DA395}"/>
    <cellStyle name="Millares 3 5 3 2 2" xfId="1887" xr:uid="{D64C8217-AAD5-4CF5-806D-136CB6C71FB5}"/>
    <cellStyle name="Millares 3 5 3 2 2 2" xfId="1888" xr:uid="{9DEC8889-7FA2-4D97-9545-9527753311FF}"/>
    <cellStyle name="Millares 3 5 3 2 2 2 2" xfId="1889" xr:uid="{C30A063A-5FC6-40E0-BCF9-AC6AB03D018A}"/>
    <cellStyle name="Millares 3 5 3 2 2 2 2 2" xfId="4003" xr:uid="{DC781790-8F11-4316-9646-4DEE6B4B5F39}"/>
    <cellStyle name="Millares 3 5 3 2 2 2 3" xfId="1890" xr:uid="{726AE01A-1722-4DDE-9804-A47FB7527EA2}"/>
    <cellStyle name="Millares 3 5 3 2 2 2 3 2" xfId="4004" xr:uid="{4A2C6A07-736F-46B0-87B3-39FE0F0B81B7}"/>
    <cellStyle name="Millares 3 5 3 2 2 2 4" xfId="4002" xr:uid="{4C1A0B12-B173-4641-BE44-4B88E3E1E4F9}"/>
    <cellStyle name="Millares 3 5 3 2 2 3" xfId="1891" xr:uid="{DB37B3F5-5FB7-4524-9A38-E5CB06D0D243}"/>
    <cellStyle name="Millares 3 5 3 2 2 3 2" xfId="4005" xr:uid="{7C912D6C-8058-4DEF-B35F-F0697DFFF8AD}"/>
    <cellStyle name="Millares 3 5 3 2 2 4" xfId="1892" xr:uid="{BA409E80-640A-4002-A580-5044FE4B8B99}"/>
    <cellStyle name="Millares 3 5 3 2 2 4 2" xfId="4006" xr:uid="{300022DF-74A3-44C1-AA99-09ABA13DD0A4}"/>
    <cellStyle name="Millares 3 5 3 2 2 5" xfId="4001" xr:uid="{16DD8D22-9970-447E-B969-D0AA4F94894D}"/>
    <cellStyle name="Millares 3 5 3 2 3" xfId="1893" xr:uid="{68957E9D-28A9-4D9A-A0F3-2B32912B76E2}"/>
    <cellStyle name="Millares 3 5 3 2 3 2" xfId="1894" xr:uid="{35367722-5E19-46FC-B84C-2E9365335D69}"/>
    <cellStyle name="Millares 3 5 3 2 3 2 2" xfId="4008" xr:uid="{9E1313FD-ABC8-426A-8007-4E76310D2E49}"/>
    <cellStyle name="Millares 3 5 3 2 3 3" xfId="1895" xr:uid="{95B9BA3E-B0A3-4D77-94FD-E4873A8D36B6}"/>
    <cellStyle name="Millares 3 5 3 2 3 3 2" xfId="4009" xr:uid="{383BA083-B92E-4361-9386-1EC95D953C76}"/>
    <cellStyle name="Millares 3 5 3 2 3 4" xfId="4007" xr:uid="{0032B813-A515-4C2A-9C3A-50EC1FB3437A}"/>
    <cellStyle name="Millares 3 5 3 2 4" xfId="1896" xr:uid="{42A265C3-5916-4D6D-9DF6-5D6ADA6A34ED}"/>
    <cellStyle name="Millares 3 5 3 2 4 2" xfId="4010" xr:uid="{88B39011-79A0-421C-981F-BA7180CD4847}"/>
    <cellStyle name="Millares 3 5 3 2 5" xfId="1897" xr:uid="{0ED9080F-6C20-41C3-AA41-99F8140A2F0D}"/>
    <cellStyle name="Millares 3 5 3 2 5 2" xfId="4011" xr:uid="{24E562C2-0DE6-485A-BE57-DBED834D5CDE}"/>
    <cellStyle name="Millares 3 5 3 2 6" xfId="4000" xr:uid="{2854365A-836C-4B40-8757-7E2D36B7686A}"/>
    <cellStyle name="Millares 3 5 3 3" xfId="1898" xr:uid="{4FEA90D4-BEB7-4064-BB0C-233C5823B375}"/>
    <cellStyle name="Millares 3 5 3 3 2" xfId="1899" xr:uid="{A8F54231-600B-4D45-92BA-9F0A768DBD67}"/>
    <cellStyle name="Millares 3 5 3 3 2 2" xfId="1900" xr:uid="{515C667F-34A0-4ED4-A77B-8FF67B21C9DF}"/>
    <cellStyle name="Millares 3 5 3 3 2 2 2" xfId="4014" xr:uid="{6D12D71E-3FFE-444D-9CFB-A3412209496A}"/>
    <cellStyle name="Millares 3 5 3 3 2 3" xfId="1901" xr:uid="{A264C056-1986-4C5B-AE09-A56FA1C8D9BA}"/>
    <cellStyle name="Millares 3 5 3 3 2 3 2" xfId="4015" xr:uid="{D69FAC20-6E5D-46B6-8C8F-D0EBC552A05C}"/>
    <cellStyle name="Millares 3 5 3 3 2 4" xfId="4013" xr:uid="{52AB5177-C0A0-4418-AC59-D1F64DCAF9BE}"/>
    <cellStyle name="Millares 3 5 3 3 3" xfId="1902" xr:uid="{CDF5C193-2815-412D-9255-DEA62FC007E1}"/>
    <cellStyle name="Millares 3 5 3 3 3 2" xfId="4016" xr:uid="{39960182-42AD-4697-BE2D-6BFE9EC33318}"/>
    <cellStyle name="Millares 3 5 3 3 4" xfId="1903" xr:uid="{A31B862A-D60E-445E-8B2C-3825A03B440E}"/>
    <cellStyle name="Millares 3 5 3 3 4 2" xfId="4017" xr:uid="{3E66C515-5801-49A5-A860-CE8755FE1F94}"/>
    <cellStyle name="Millares 3 5 3 3 5" xfId="4012" xr:uid="{778791BE-8519-4B06-9720-AD2C58A18C86}"/>
    <cellStyle name="Millares 3 5 3 4" xfId="1904" xr:uid="{437899E2-9CC5-477B-98FD-259921050028}"/>
    <cellStyle name="Millares 3 5 3 4 2" xfId="1905" xr:uid="{8AAE5B7E-B7D7-4519-8D03-1E8C386E4525}"/>
    <cellStyle name="Millares 3 5 3 4 2 2" xfId="4019" xr:uid="{8E8E5244-6B6F-47C1-942E-8150E068E7DA}"/>
    <cellStyle name="Millares 3 5 3 4 3" xfId="1906" xr:uid="{882427A6-F32C-45EE-AB24-C293A0E250CB}"/>
    <cellStyle name="Millares 3 5 3 4 3 2" xfId="4020" xr:uid="{CB16143A-9085-4E76-B037-338E507876BC}"/>
    <cellStyle name="Millares 3 5 3 4 4" xfId="4018" xr:uid="{575A75CC-1909-4C4C-AFF1-E9D15CAB6E08}"/>
    <cellStyle name="Millares 3 5 3 5" xfId="1907" xr:uid="{39EBC1C9-1130-4BE7-B7CD-2AFAC9208BC8}"/>
    <cellStyle name="Millares 3 5 3 5 2" xfId="4021" xr:uid="{78F3248D-6619-4A49-82A6-02FFA7569F8C}"/>
    <cellStyle name="Millares 3 5 3 6" xfId="1908" xr:uid="{EBD7BCB4-B3DD-4A19-A15B-773F2D3C9BA1}"/>
    <cellStyle name="Millares 3 5 3 6 2" xfId="4022" xr:uid="{17DF51CE-01D4-4075-9794-39CDE0FB8170}"/>
    <cellStyle name="Millares 3 5 3 7" xfId="3999" xr:uid="{8F97731C-20C9-40E0-87F6-42F650967B50}"/>
    <cellStyle name="Millares 3 5 4" xfId="1909" xr:uid="{CFA4B99B-CE0F-4FE3-9655-671093E0F188}"/>
    <cellStyle name="Millares 3 5 4 2" xfId="1910" xr:uid="{40D062B3-6B97-460A-BF89-23EA97E8C9C9}"/>
    <cellStyle name="Millares 3 5 4 2 2" xfId="1911" xr:uid="{5B790D4A-2208-463F-86BE-42B9AA9B4CA3}"/>
    <cellStyle name="Millares 3 5 4 2 2 2" xfId="1912" xr:uid="{F5FE0DF9-8185-4AA0-A2D9-A5A9C20786FB}"/>
    <cellStyle name="Millares 3 5 4 2 2 2 2" xfId="4026" xr:uid="{1EA57BB0-B206-479A-A395-A62CF3DEED55}"/>
    <cellStyle name="Millares 3 5 4 2 2 3" xfId="1913" xr:uid="{D0DA5741-2CA4-43F3-BBC9-CF857B41B1FB}"/>
    <cellStyle name="Millares 3 5 4 2 2 3 2" xfId="4027" xr:uid="{96A403D6-3740-42F0-A934-74ABC12BAA9F}"/>
    <cellStyle name="Millares 3 5 4 2 2 4" xfId="4025" xr:uid="{4D9FA380-3AEE-4A27-94E0-6E2C84F5DCE8}"/>
    <cellStyle name="Millares 3 5 4 2 3" xfId="1914" xr:uid="{93A6616F-AC0E-499F-AD99-33A0E31C38F9}"/>
    <cellStyle name="Millares 3 5 4 2 3 2" xfId="4028" xr:uid="{72C97CFA-FFD1-4781-935C-10AFE5C1FC5A}"/>
    <cellStyle name="Millares 3 5 4 2 4" xfId="1915" xr:uid="{961FE57A-7D16-4DA9-8B64-80D6790C4879}"/>
    <cellStyle name="Millares 3 5 4 2 4 2" xfId="4029" xr:uid="{E2E44AEB-A00B-429D-B151-685ED55BEAD0}"/>
    <cellStyle name="Millares 3 5 4 2 5" xfId="4024" xr:uid="{856C7D10-935A-4D5E-9582-E9D2E95BDE45}"/>
    <cellStyle name="Millares 3 5 4 3" xfId="1916" xr:uid="{203AE12C-BA8C-4789-A15B-90787571729A}"/>
    <cellStyle name="Millares 3 5 4 3 2" xfId="1917" xr:uid="{DBCE8391-21E5-47F7-A46D-54DBB1AC8DE7}"/>
    <cellStyle name="Millares 3 5 4 3 2 2" xfId="4031" xr:uid="{D17812E2-E980-4BFD-A8B5-BE2A56CD82D1}"/>
    <cellStyle name="Millares 3 5 4 3 3" xfId="1918" xr:uid="{23801D6F-200A-453D-941F-FFABB399E997}"/>
    <cellStyle name="Millares 3 5 4 3 3 2" xfId="4032" xr:uid="{30471410-6C99-4A24-99E7-2FE0D2E6BD25}"/>
    <cellStyle name="Millares 3 5 4 3 4" xfId="4030" xr:uid="{9B6C94A2-A9BD-4762-93F5-9B555894BA33}"/>
    <cellStyle name="Millares 3 5 4 4" xfId="1919" xr:uid="{43604DC1-54B6-4ACB-A4E4-B6C75652B403}"/>
    <cellStyle name="Millares 3 5 4 4 2" xfId="4033" xr:uid="{F3E00419-3CDF-448A-8860-139EFA6EABD2}"/>
    <cellStyle name="Millares 3 5 4 5" xfId="1920" xr:uid="{9968A5B1-1530-49FF-99DC-D8E6079FA332}"/>
    <cellStyle name="Millares 3 5 4 5 2" xfId="4034" xr:uid="{19474339-1584-43D6-80CA-288C03FE2EA4}"/>
    <cellStyle name="Millares 3 5 4 6" xfId="4023" xr:uid="{46C808E9-DEB8-44DB-AE6C-08056BFB18AB}"/>
    <cellStyle name="Millares 3 5 5" xfId="1921" xr:uid="{4BF69176-85A3-4DBB-B5AF-7B19D2A746B9}"/>
    <cellStyle name="Millares 3 5 5 2" xfId="1922" xr:uid="{B2141436-E0DB-440B-8E4A-9A37E1CCD0EA}"/>
    <cellStyle name="Millares 3 5 5 2 2" xfId="1923" xr:uid="{0EE465EA-E033-4D4D-B077-02B60F712813}"/>
    <cellStyle name="Millares 3 5 5 2 2 2" xfId="4037" xr:uid="{07A3B728-FBAB-4C9E-AD0C-98508B68EA18}"/>
    <cellStyle name="Millares 3 5 5 2 3" xfId="1924" xr:uid="{B34DF49A-B9C1-4CB7-AC98-2CA793EEFD36}"/>
    <cellStyle name="Millares 3 5 5 2 3 2" xfId="4038" xr:uid="{F91041DA-0A68-4918-8207-EDB2B6E4B920}"/>
    <cellStyle name="Millares 3 5 5 2 4" xfId="4036" xr:uid="{D1050417-A0BF-4FB6-810F-56E005A31E0A}"/>
    <cellStyle name="Millares 3 5 5 3" xfId="1925" xr:uid="{83244214-D8F4-475D-8D8B-8D4F279F5186}"/>
    <cellStyle name="Millares 3 5 5 3 2" xfId="4039" xr:uid="{D1083E1A-3094-45E7-977A-FA979B2AC5B2}"/>
    <cellStyle name="Millares 3 5 5 4" xfId="1926" xr:uid="{A7C51411-C9C7-470F-AEA5-85974E064B5A}"/>
    <cellStyle name="Millares 3 5 5 4 2" xfId="4040" xr:uid="{2540A3BD-2164-4E35-B0E7-5A8D6B0C733B}"/>
    <cellStyle name="Millares 3 5 5 5" xfId="4035" xr:uid="{17EC9A36-D914-4ACA-87A7-E6905CF6D58D}"/>
    <cellStyle name="Millares 3 5 6" xfId="1927" xr:uid="{D7257AA5-11EE-4AF0-B153-0BF73479970C}"/>
    <cellStyle name="Millares 3 5 6 2" xfId="1928" xr:uid="{553F3DD5-F5BE-4790-8EF3-C4D3547F4C92}"/>
    <cellStyle name="Millares 3 5 6 2 2" xfId="4042" xr:uid="{E150690C-959B-4643-8E6D-108B92BDDA49}"/>
    <cellStyle name="Millares 3 5 6 3" xfId="1929" xr:uid="{CE90D987-4FA1-4496-9B44-479C2B4CE9AE}"/>
    <cellStyle name="Millares 3 5 6 3 2" xfId="4043" xr:uid="{2A7F68EF-CD5F-4D34-811B-01F0C86CC0ED}"/>
    <cellStyle name="Millares 3 5 6 4" xfId="4041" xr:uid="{71E46EC0-3D64-4BF6-BF66-4713A51D5132}"/>
    <cellStyle name="Millares 3 5 7" xfId="1930" xr:uid="{54F41D1A-AE0F-4DD1-8953-57DE4142678B}"/>
    <cellStyle name="Millares 3 5 7 2" xfId="4044" xr:uid="{50FF433D-C128-465A-94E6-FC73206B0D39}"/>
    <cellStyle name="Millares 3 5 8" xfId="1931" xr:uid="{D53787A9-9593-481C-B191-1001D6751469}"/>
    <cellStyle name="Millares 3 5 8 2" xfId="4045" xr:uid="{E74DF9C1-FF69-4641-A337-80AA74F13F8B}"/>
    <cellStyle name="Millares 3 5 9" xfId="3950" xr:uid="{A4A02F24-037A-4C84-870C-C4CAC156F70E}"/>
    <cellStyle name="Millares 3 6" xfId="1932" xr:uid="{11185AFC-FD5E-44B4-9500-1A3259417916}"/>
    <cellStyle name="Millares 3 6 2" xfId="1933" xr:uid="{C0961C7D-B54C-44C4-8504-0F39DE6CD835}"/>
    <cellStyle name="Millares 3 6 2 2" xfId="1934" xr:uid="{4C2D2805-4D27-45A4-B76C-C78040F448FD}"/>
    <cellStyle name="Millares 3 6 2 2 2" xfId="1935" xr:uid="{21B1E50F-CD1F-4916-87F3-DF2E43B20E06}"/>
    <cellStyle name="Millares 3 6 2 2 2 2" xfId="1936" xr:uid="{98723846-D5A8-4C16-9B02-B148410704C1}"/>
    <cellStyle name="Millares 3 6 2 2 2 2 2" xfId="1937" xr:uid="{CA6F106E-807F-4542-8641-9A581B03BA78}"/>
    <cellStyle name="Millares 3 6 2 2 2 2 2 2" xfId="1938" xr:uid="{17A888C6-2C79-4CA6-9CAB-7C04DD8D66AB}"/>
    <cellStyle name="Millares 3 6 2 2 2 2 2 2 2" xfId="4052" xr:uid="{5C2D134D-2D84-4096-982B-B0313F1209E1}"/>
    <cellStyle name="Millares 3 6 2 2 2 2 2 3" xfId="1939" xr:uid="{9640BF5C-9E52-4745-B2C1-4C795F5A1C22}"/>
    <cellStyle name="Millares 3 6 2 2 2 2 2 3 2" xfId="4053" xr:uid="{F4540C3D-4F20-4C9B-A5D8-B6025F072CF0}"/>
    <cellStyle name="Millares 3 6 2 2 2 2 2 4" xfId="4051" xr:uid="{39E07652-59CF-43B7-94B9-41572747E9D4}"/>
    <cellStyle name="Millares 3 6 2 2 2 2 3" xfId="1940" xr:uid="{17EDC7AD-6059-4899-922D-321D9582167B}"/>
    <cellStyle name="Millares 3 6 2 2 2 2 3 2" xfId="4054" xr:uid="{FF797068-F740-4D4B-9453-FFBAE29CE246}"/>
    <cellStyle name="Millares 3 6 2 2 2 2 4" xfId="1941" xr:uid="{95871414-8D5C-4C6F-808D-79276429E11A}"/>
    <cellStyle name="Millares 3 6 2 2 2 2 4 2" xfId="4055" xr:uid="{5F73E738-C416-43F8-BDD3-5EAD6B9DAC5F}"/>
    <cellStyle name="Millares 3 6 2 2 2 2 5" xfId="4050" xr:uid="{FE434B51-27BE-416F-B49B-EE2C54F471B3}"/>
    <cellStyle name="Millares 3 6 2 2 2 3" xfId="1942" xr:uid="{DE1193A9-603E-4B2B-85FF-6E1226F71BE1}"/>
    <cellStyle name="Millares 3 6 2 2 2 3 2" xfId="1943" xr:uid="{41D6E466-7250-4DDA-B9EC-936404E180AA}"/>
    <cellStyle name="Millares 3 6 2 2 2 3 2 2" xfId="4057" xr:uid="{CE22E913-9D07-479F-AF5C-0FCB68DF02A3}"/>
    <cellStyle name="Millares 3 6 2 2 2 3 3" xfId="1944" xr:uid="{EBD918EF-EA20-4354-8950-3DAE0E060D77}"/>
    <cellStyle name="Millares 3 6 2 2 2 3 3 2" xfId="4058" xr:uid="{187A2065-0F6A-4D3C-9135-AA8B44120F27}"/>
    <cellStyle name="Millares 3 6 2 2 2 3 4" xfId="4056" xr:uid="{F753642C-7415-43D1-92B0-2659074C7243}"/>
    <cellStyle name="Millares 3 6 2 2 2 4" xfId="1945" xr:uid="{5707720A-17E4-4A6B-909F-277EC0AF66D3}"/>
    <cellStyle name="Millares 3 6 2 2 2 4 2" xfId="4059" xr:uid="{6724398F-BD6A-4544-A09E-B79C479DBD8C}"/>
    <cellStyle name="Millares 3 6 2 2 2 5" xfId="1946" xr:uid="{9F3F4606-5C99-4386-A9A5-FCBCB9F895C7}"/>
    <cellStyle name="Millares 3 6 2 2 2 5 2" xfId="4060" xr:uid="{ED8BFBB8-8E6B-4874-B5F0-2672C5D1A567}"/>
    <cellStyle name="Millares 3 6 2 2 2 6" xfId="4049" xr:uid="{69099FEF-76A9-4424-9E1F-23A9EE4C300E}"/>
    <cellStyle name="Millares 3 6 2 2 3" xfId="1947" xr:uid="{CFE7F656-5B1B-42A0-8705-C95497754789}"/>
    <cellStyle name="Millares 3 6 2 2 3 2" xfId="1948" xr:uid="{A81EF31E-75F2-4FC5-9D11-E9755E67D1F6}"/>
    <cellStyle name="Millares 3 6 2 2 3 2 2" xfId="1949" xr:uid="{E20B91B2-035B-4093-9742-5F933D506D69}"/>
    <cellStyle name="Millares 3 6 2 2 3 2 2 2" xfId="4063" xr:uid="{2BADEE2E-F29E-4ADF-814F-7923501912EF}"/>
    <cellStyle name="Millares 3 6 2 2 3 2 3" xfId="1950" xr:uid="{69FC1D21-D7E1-43EC-A712-01C9397D780B}"/>
    <cellStyle name="Millares 3 6 2 2 3 2 3 2" xfId="4064" xr:uid="{16C47C00-45C8-4A35-A8C8-C2D057C8D136}"/>
    <cellStyle name="Millares 3 6 2 2 3 2 4" xfId="4062" xr:uid="{CB3C4E23-18BF-4B7F-B683-4A34844DCF3F}"/>
    <cellStyle name="Millares 3 6 2 2 3 3" xfId="1951" xr:uid="{83F11416-0D72-40D0-852D-917A637FA9A2}"/>
    <cellStyle name="Millares 3 6 2 2 3 3 2" xfId="4065" xr:uid="{9C56F931-AA57-464B-A155-E51072A75D80}"/>
    <cellStyle name="Millares 3 6 2 2 3 4" xfId="1952" xr:uid="{EBDB41D8-9602-4A65-873A-27EC86ADA29D}"/>
    <cellStyle name="Millares 3 6 2 2 3 4 2" xfId="4066" xr:uid="{76D3854D-8F31-447A-BBA6-A5222B3E88B2}"/>
    <cellStyle name="Millares 3 6 2 2 3 5" xfId="4061" xr:uid="{ACF13871-C437-40EB-AA4C-B0DA1C3CA3DE}"/>
    <cellStyle name="Millares 3 6 2 2 4" xfId="1953" xr:uid="{E3A63051-5A62-4A86-9FC9-CCD2AED97091}"/>
    <cellStyle name="Millares 3 6 2 2 4 2" xfId="1954" xr:uid="{281717F9-CD48-4EF6-9069-56DE056F6358}"/>
    <cellStyle name="Millares 3 6 2 2 4 2 2" xfId="4068" xr:uid="{30521338-D5C3-4C80-B58E-63422A6C5995}"/>
    <cellStyle name="Millares 3 6 2 2 4 3" xfId="1955" xr:uid="{542A0956-5E3E-4EE3-9F4C-5FCAE1DEE828}"/>
    <cellStyle name="Millares 3 6 2 2 4 3 2" xfId="4069" xr:uid="{EDFADBF9-57F7-4F86-9AE1-101D58FB980D}"/>
    <cellStyle name="Millares 3 6 2 2 4 4" xfId="4067" xr:uid="{52468410-C540-4516-9398-D0199C5A62E2}"/>
    <cellStyle name="Millares 3 6 2 2 5" xfId="1956" xr:uid="{CF3A5E27-278B-4281-856F-4B96B1AAEA67}"/>
    <cellStyle name="Millares 3 6 2 2 5 2" xfId="4070" xr:uid="{0553878B-9283-4106-8206-378EC1C35972}"/>
    <cellStyle name="Millares 3 6 2 2 6" xfId="1957" xr:uid="{3D8ADF99-5614-4795-BA00-9FF7D37F5B6B}"/>
    <cellStyle name="Millares 3 6 2 2 6 2" xfId="4071" xr:uid="{BFF2EC65-B95F-4C62-A0C4-5D9CD19E80B7}"/>
    <cellStyle name="Millares 3 6 2 2 7" xfId="4048" xr:uid="{BBC7B927-0449-409C-B9B2-42E0C09B2393}"/>
    <cellStyle name="Millares 3 6 2 3" xfId="1958" xr:uid="{359E0661-02F3-4982-9F83-79EF88AC843D}"/>
    <cellStyle name="Millares 3 6 2 3 2" xfId="1959" xr:uid="{ACB90369-B164-4C7F-84D5-3A585576B544}"/>
    <cellStyle name="Millares 3 6 2 3 2 2" xfId="1960" xr:uid="{19558CC0-FECD-4AFE-88F9-DB2DF8B423EA}"/>
    <cellStyle name="Millares 3 6 2 3 2 2 2" xfId="1961" xr:uid="{5D8A0CD4-DE67-476E-B0B9-5345A65CC1EE}"/>
    <cellStyle name="Millares 3 6 2 3 2 2 2 2" xfId="4075" xr:uid="{DAB74A19-4605-404C-A43E-1EE2EA91EB19}"/>
    <cellStyle name="Millares 3 6 2 3 2 2 3" xfId="1962" xr:uid="{255EFB45-34E9-4AC9-849A-DD0FA1842842}"/>
    <cellStyle name="Millares 3 6 2 3 2 2 3 2" xfId="4076" xr:uid="{A6541D00-04C2-4C49-928D-0228826D200A}"/>
    <cellStyle name="Millares 3 6 2 3 2 2 4" xfId="4074" xr:uid="{58DCB184-CB79-4E0C-84F0-CE117230EA52}"/>
    <cellStyle name="Millares 3 6 2 3 2 3" xfId="1963" xr:uid="{C5A89206-5C71-4127-84C4-44244BA6B5CF}"/>
    <cellStyle name="Millares 3 6 2 3 2 3 2" xfId="4077" xr:uid="{53BEEF82-67D8-445E-8077-371A619D6057}"/>
    <cellStyle name="Millares 3 6 2 3 2 4" xfId="1964" xr:uid="{BDC7A2B8-16E9-4298-B6A9-9574AE355730}"/>
    <cellStyle name="Millares 3 6 2 3 2 4 2" xfId="4078" xr:uid="{13E4B76A-793F-4592-9A08-BABA89358BC6}"/>
    <cellStyle name="Millares 3 6 2 3 2 5" xfId="4073" xr:uid="{AF3BF3DB-E411-47F5-9625-3ED13D57DBF5}"/>
    <cellStyle name="Millares 3 6 2 3 3" xfId="1965" xr:uid="{6B50AA09-8BEC-4C76-9EF3-B37AED72B0A8}"/>
    <cellStyle name="Millares 3 6 2 3 3 2" xfId="1966" xr:uid="{52B40F20-39A7-41C4-B37C-F5123142A0D0}"/>
    <cellStyle name="Millares 3 6 2 3 3 2 2" xfId="4080" xr:uid="{765B6C6B-B140-45D3-B329-9EEA7BD6C5E8}"/>
    <cellStyle name="Millares 3 6 2 3 3 3" xfId="1967" xr:uid="{734512AC-A79C-49DA-B04B-7A7004B4D48A}"/>
    <cellStyle name="Millares 3 6 2 3 3 3 2" xfId="4081" xr:uid="{AA15A331-6A40-4400-A4B9-3631B3922E99}"/>
    <cellStyle name="Millares 3 6 2 3 3 4" xfId="4079" xr:uid="{101B5C8A-083A-4EF3-89FA-9D5FF39A98DD}"/>
    <cellStyle name="Millares 3 6 2 3 4" xfId="1968" xr:uid="{DA90A333-8857-418E-A603-4B5A47CDA859}"/>
    <cellStyle name="Millares 3 6 2 3 4 2" xfId="4082" xr:uid="{B33DCBC5-1CBA-41E6-ABDA-A993F57BF1A6}"/>
    <cellStyle name="Millares 3 6 2 3 5" xfId="1969" xr:uid="{5CD2409E-ADE9-4A5A-AC76-3ED7C53B219F}"/>
    <cellStyle name="Millares 3 6 2 3 5 2" xfId="4083" xr:uid="{DB10F68E-BAC5-42C7-9607-212077F56AB1}"/>
    <cellStyle name="Millares 3 6 2 3 6" xfId="4072" xr:uid="{142C13E8-ED44-419E-B490-0C28E1DB8856}"/>
    <cellStyle name="Millares 3 6 2 4" xfId="1970" xr:uid="{E48E7CC8-3C0D-48CA-85AD-AE46AE1479D9}"/>
    <cellStyle name="Millares 3 6 2 4 2" xfId="1971" xr:uid="{859FD3AA-8530-4BC1-BDCF-B5B02CEECA70}"/>
    <cellStyle name="Millares 3 6 2 4 2 2" xfId="1972" xr:uid="{2640F8C0-AE36-490A-84E6-E979678415EE}"/>
    <cellStyle name="Millares 3 6 2 4 2 2 2" xfId="4086" xr:uid="{5AE9A401-62C1-4237-BBCF-17D9EC1CB3EE}"/>
    <cellStyle name="Millares 3 6 2 4 2 3" xfId="1973" xr:uid="{A13C9E4A-C14C-4CB2-8627-3E6949193770}"/>
    <cellStyle name="Millares 3 6 2 4 2 3 2" xfId="4087" xr:uid="{365F5F49-A5CF-4F61-BB8E-B5F56BD0960B}"/>
    <cellStyle name="Millares 3 6 2 4 2 4" xfId="4085" xr:uid="{11E8312C-BF87-40A7-9D55-EB62862ECFCA}"/>
    <cellStyle name="Millares 3 6 2 4 3" xfId="1974" xr:uid="{62C9B722-7111-45AC-81AF-0506D4821332}"/>
    <cellStyle name="Millares 3 6 2 4 3 2" xfId="4088" xr:uid="{86094E11-7F65-49D3-8DBF-CD398529669F}"/>
    <cellStyle name="Millares 3 6 2 4 4" xfId="1975" xr:uid="{44B44CDE-3107-4BE5-82C8-F4CEBF78C253}"/>
    <cellStyle name="Millares 3 6 2 4 4 2" xfId="4089" xr:uid="{B95E5178-9EBC-4239-A63B-D02840D40A32}"/>
    <cellStyle name="Millares 3 6 2 4 5" xfId="4084" xr:uid="{C9A97CF8-5719-4E44-A572-B4CE9E82E985}"/>
    <cellStyle name="Millares 3 6 2 5" xfId="1976" xr:uid="{F9CD9CC9-AC77-43FD-934F-1EF83B3E2696}"/>
    <cellStyle name="Millares 3 6 2 5 2" xfId="1977" xr:uid="{342EEDD1-A9E9-4538-A870-5CC0D80DDC4A}"/>
    <cellStyle name="Millares 3 6 2 5 2 2" xfId="4091" xr:uid="{7AF278AB-4977-49EC-ACE2-E572A29C55CB}"/>
    <cellStyle name="Millares 3 6 2 5 3" xfId="1978" xr:uid="{904D5AFB-812D-48C0-9243-69B4975D3B10}"/>
    <cellStyle name="Millares 3 6 2 5 3 2" xfId="4092" xr:uid="{D1513F48-51DC-44BE-821B-611E653C8C58}"/>
    <cellStyle name="Millares 3 6 2 5 4" xfId="4090" xr:uid="{CB0DC0D5-0D62-41BB-9DD1-F51E7B698237}"/>
    <cellStyle name="Millares 3 6 2 6" xfId="1979" xr:uid="{367905BB-EC5C-4B36-AF5B-E6769164B740}"/>
    <cellStyle name="Millares 3 6 2 6 2" xfId="4093" xr:uid="{FD4C8160-DBE1-4287-A5DC-8BCB9F7B72E1}"/>
    <cellStyle name="Millares 3 6 2 7" xfId="1980" xr:uid="{A988DFAC-0018-49BB-9605-D3FFFF9F6237}"/>
    <cellStyle name="Millares 3 6 2 7 2" xfId="4094" xr:uid="{61DFAB16-17CC-439A-85B6-76D66C699D1F}"/>
    <cellStyle name="Millares 3 6 2 8" xfId="4047" xr:uid="{187CE22E-4CB3-49B5-BD41-95C78B698036}"/>
    <cellStyle name="Millares 3 6 3" xfId="1981" xr:uid="{BCC85413-F52A-46F0-AE17-C5B3F45F7D55}"/>
    <cellStyle name="Millares 3 6 3 2" xfId="1982" xr:uid="{C4CB0D02-D531-4303-9A8B-4C3EEFA22BE5}"/>
    <cellStyle name="Millares 3 6 3 2 2" xfId="1983" xr:uid="{997637FB-38ED-4BAA-AA1C-E543B6809BCD}"/>
    <cellStyle name="Millares 3 6 3 2 2 2" xfId="1984" xr:uid="{373EE8C5-2D8B-4460-A10A-C25F5FB29D0A}"/>
    <cellStyle name="Millares 3 6 3 2 2 2 2" xfId="1985" xr:uid="{471B4693-FC14-48AC-B8D9-A1C189EF0BDF}"/>
    <cellStyle name="Millares 3 6 3 2 2 2 2 2" xfId="4099" xr:uid="{D1D24558-F964-45D4-AB69-7CEAFF0B0CB9}"/>
    <cellStyle name="Millares 3 6 3 2 2 2 3" xfId="1986" xr:uid="{9FBF83F7-CC2F-4B7D-894A-1824560147BF}"/>
    <cellStyle name="Millares 3 6 3 2 2 2 3 2" xfId="4100" xr:uid="{B211F054-2CC9-46E0-B467-2C537E82D6D5}"/>
    <cellStyle name="Millares 3 6 3 2 2 2 4" xfId="4098" xr:uid="{169C2416-4C1C-43B8-84A5-61E29F7868BD}"/>
    <cellStyle name="Millares 3 6 3 2 2 3" xfId="1987" xr:uid="{32E01EDC-5074-4BFF-94DA-10F8C0E62BB3}"/>
    <cellStyle name="Millares 3 6 3 2 2 3 2" xfId="4101" xr:uid="{9A5EFB6C-CCB5-4497-A209-35C63671ADF1}"/>
    <cellStyle name="Millares 3 6 3 2 2 4" xfId="1988" xr:uid="{AF371985-8767-4713-9074-8F63DD364A29}"/>
    <cellStyle name="Millares 3 6 3 2 2 4 2" xfId="4102" xr:uid="{B7CAF237-04CF-4012-98CB-C8071CB0F09B}"/>
    <cellStyle name="Millares 3 6 3 2 2 5" xfId="4097" xr:uid="{0E34D8F1-289D-48E6-B1B2-7047649FD3E1}"/>
    <cellStyle name="Millares 3 6 3 2 3" xfId="1989" xr:uid="{B348EA38-1FD6-4B45-9818-0F25A0E01B51}"/>
    <cellStyle name="Millares 3 6 3 2 3 2" xfId="1990" xr:uid="{77B7ABDA-B80E-48AF-8036-907B06564C17}"/>
    <cellStyle name="Millares 3 6 3 2 3 2 2" xfId="4104" xr:uid="{A024E8B0-E570-4715-B8C0-8755B81F7376}"/>
    <cellStyle name="Millares 3 6 3 2 3 3" xfId="1991" xr:uid="{87F06FD3-266F-4706-8814-3FAF8B67AE64}"/>
    <cellStyle name="Millares 3 6 3 2 3 3 2" xfId="4105" xr:uid="{B4D1AABE-EFB9-400D-A12C-AB48C35D3E1E}"/>
    <cellStyle name="Millares 3 6 3 2 3 4" xfId="4103" xr:uid="{69484F37-0CD2-4B54-A0D6-BBDDC8F87FB0}"/>
    <cellStyle name="Millares 3 6 3 2 4" xfId="1992" xr:uid="{E8922A5C-36DD-4CA7-846C-0003E2D06FB5}"/>
    <cellStyle name="Millares 3 6 3 2 4 2" xfId="4106" xr:uid="{82EA475D-0459-4303-9A39-D1D88B5AF7AA}"/>
    <cellStyle name="Millares 3 6 3 2 5" xfId="1993" xr:uid="{AC7F4247-EBAF-4FD1-B4F4-873EB22B9F3B}"/>
    <cellStyle name="Millares 3 6 3 2 5 2" xfId="4107" xr:uid="{A19F8F56-70BD-4CBF-9984-E087A158C9BD}"/>
    <cellStyle name="Millares 3 6 3 2 6" xfId="4096" xr:uid="{4BDC8388-5DE1-4531-BD52-98941E9AC123}"/>
    <cellStyle name="Millares 3 6 3 3" xfId="1994" xr:uid="{3AE07C70-8C81-4E58-8B1C-55FB26255D5D}"/>
    <cellStyle name="Millares 3 6 3 3 2" xfId="1995" xr:uid="{91F89D32-CDFA-43A0-B123-50BDB8FA7246}"/>
    <cellStyle name="Millares 3 6 3 3 2 2" xfId="1996" xr:uid="{892A76E2-BFB8-417C-8F70-BC289417824A}"/>
    <cellStyle name="Millares 3 6 3 3 2 2 2" xfId="4110" xr:uid="{91144478-A0AF-485F-87AF-C045256FAF80}"/>
    <cellStyle name="Millares 3 6 3 3 2 3" xfId="1997" xr:uid="{BC93D48F-22E4-4DC8-916E-7A5F069012D5}"/>
    <cellStyle name="Millares 3 6 3 3 2 3 2" xfId="4111" xr:uid="{78CEA7B9-E701-4F94-839B-FF6D419F1BC1}"/>
    <cellStyle name="Millares 3 6 3 3 2 4" xfId="4109" xr:uid="{75995C62-41B0-4C7B-8DE8-75C88E1E89AB}"/>
    <cellStyle name="Millares 3 6 3 3 3" xfId="1998" xr:uid="{809F9122-BD2E-4D62-9D54-6CC590DE0D1A}"/>
    <cellStyle name="Millares 3 6 3 3 3 2" xfId="4112" xr:uid="{CAABCA61-B5AB-4CE5-822C-47489A033860}"/>
    <cellStyle name="Millares 3 6 3 3 4" xfId="1999" xr:uid="{3F19C8AE-D38C-4EC1-9F3A-AA5D46AB7C41}"/>
    <cellStyle name="Millares 3 6 3 3 4 2" xfId="4113" xr:uid="{F6D2BFD1-D459-43EE-9A97-77B2AD0AF234}"/>
    <cellStyle name="Millares 3 6 3 3 5" xfId="4108" xr:uid="{A34AFFA2-CFB9-4F4A-BEBC-F5470B6D7C04}"/>
    <cellStyle name="Millares 3 6 3 4" xfId="2000" xr:uid="{E35625D8-5CB1-4613-8706-C58EBE333D27}"/>
    <cellStyle name="Millares 3 6 3 4 2" xfId="2001" xr:uid="{1763A4CA-AAC4-4EC8-A3B9-8AFCFA2E9FC7}"/>
    <cellStyle name="Millares 3 6 3 4 2 2" xfId="4115" xr:uid="{448935EE-6422-4CA7-BCFD-36544AD11B6F}"/>
    <cellStyle name="Millares 3 6 3 4 3" xfId="2002" xr:uid="{19AF7AD2-1938-464F-87D6-21604C164F32}"/>
    <cellStyle name="Millares 3 6 3 4 3 2" xfId="4116" xr:uid="{BF06610B-CDD1-4A19-90FD-F6ED0E4732CC}"/>
    <cellStyle name="Millares 3 6 3 4 4" xfId="4114" xr:uid="{21294E3F-16C6-46A8-80B0-7B0CF5A0A2FD}"/>
    <cellStyle name="Millares 3 6 3 5" xfId="2003" xr:uid="{921A6AC1-1805-48CD-86F3-31E3CC7262DA}"/>
    <cellStyle name="Millares 3 6 3 5 2" xfId="4117" xr:uid="{B6846B64-4340-40CC-86A7-7132D38469B0}"/>
    <cellStyle name="Millares 3 6 3 6" xfId="2004" xr:uid="{858B4F45-0062-4E10-9757-25D9798239CF}"/>
    <cellStyle name="Millares 3 6 3 6 2" xfId="4118" xr:uid="{CCC55935-E4E7-4A91-9C9C-994339EAE126}"/>
    <cellStyle name="Millares 3 6 3 7" xfId="4095" xr:uid="{DB44B92C-D95C-4310-A0E0-C578489A3A22}"/>
    <cellStyle name="Millares 3 6 4" xfId="2005" xr:uid="{2E85AEE8-BD70-49E5-8023-EA559892C0E4}"/>
    <cellStyle name="Millares 3 6 4 2" xfId="2006" xr:uid="{95E7C2BC-F1CB-4EB7-9897-B73DBF9E3721}"/>
    <cellStyle name="Millares 3 6 4 2 2" xfId="2007" xr:uid="{0A1215F3-0B62-49AD-A2AB-93D8BF7C9407}"/>
    <cellStyle name="Millares 3 6 4 2 2 2" xfId="2008" xr:uid="{45ACB9C2-ED1E-4027-9FA0-077D4538ECD7}"/>
    <cellStyle name="Millares 3 6 4 2 2 2 2" xfId="4122" xr:uid="{502EDF9F-FDE5-4E62-B3A8-493C0F0283D5}"/>
    <cellStyle name="Millares 3 6 4 2 2 3" xfId="2009" xr:uid="{46EBE316-F872-4294-8B57-7482D47A73DB}"/>
    <cellStyle name="Millares 3 6 4 2 2 3 2" xfId="4123" xr:uid="{8CF549CB-C0A7-4A58-8745-3977FBA53860}"/>
    <cellStyle name="Millares 3 6 4 2 2 4" xfId="4121" xr:uid="{FF7CDE73-7C40-4C95-B546-7B01F0F0B7BA}"/>
    <cellStyle name="Millares 3 6 4 2 3" xfId="2010" xr:uid="{C0BF560E-BFA8-4CCB-8C62-9048970E89AC}"/>
    <cellStyle name="Millares 3 6 4 2 3 2" xfId="4124" xr:uid="{8CD5E399-1682-4BA8-8DDF-240053ABD78A}"/>
    <cellStyle name="Millares 3 6 4 2 4" xfId="2011" xr:uid="{CEE1D416-3E4F-440C-B52F-C34E1CCB2364}"/>
    <cellStyle name="Millares 3 6 4 2 4 2" xfId="4125" xr:uid="{25290E7C-5ADE-4B94-AB80-78D9652B3161}"/>
    <cellStyle name="Millares 3 6 4 2 5" xfId="4120" xr:uid="{ACA356DC-CCEB-4209-B502-4DAB8FD24C69}"/>
    <cellStyle name="Millares 3 6 4 3" xfId="2012" xr:uid="{B5247E7D-DA82-4C2F-B3DF-EBE8EF9D1E63}"/>
    <cellStyle name="Millares 3 6 4 3 2" xfId="2013" xr:uid="{4E56C080-F610-433E-A5A4-E53280D511F5}"/>
    <cellStyle name="Millares 3 6 4 3 2 2" xfId="4127" xr:uid="{127BABBF-909F-4997-AFE3-5E7D46DD3320}"/>
    <cellStyle name="Millares 3 6 4 3 3" xfId="2014" xr:uid="{C42F7E62-C3D3-4065-B422-558952564B25}"/>
    <cellStyle name="Millares 3 6 4 3 3 2" xfId="4128" xr:uid="{25C54DAB-E8C7-413C-9E11-BE8A6171665F}"/>
    <cellStyle name="Millares 3 6 4 3 4" xfId="4126" xr:uid="{657AB51F-6968-4D4D-A1D4-F9E813E44AEB}"/>
    <cellStyle name="Millares 3 6 4 4" xfId="2015" xr:uid="{2DE6D3D6-1AA9-4360-B6D3-F9608198992B}"/>
    <cellStyle name="Millares 3 6 4 4 2" xfId="4129" xr:uid="{7BF7D3D2-2219-4988-B611-53E9ED3FA7C0}"/>
    <cellStyle name="Millares 3 6 4 5" xfId="2016" xr:uid="{EC2E1CF3-253C-4D15-A65E-4C8005C7FF55}"/>
    <cellStyle name="Millares 3 6 4 5 2" xfId="4130" xr:uid="{465740AF-8DFB-4053-96F0-CE5C6DB17004}"/>
    <cellStyle name="Millares 3 6 4 6" xfId="4119" xr:uid="{A8BEC746-E3D0-4C5E-AEDB-85E444689CF5}"/>
    <cellStyle name="Millares 3 6 5" xfId="2017" xr:uid="{B7146DED-D3C2-4AD2-B880-2198A3040940}"/>
    <cellStyle name="Millares 3 6 5 2" xfId="2018" xr:uid="{A73FDC82-36DD-45C8-80C6-2AFCC23C02A9}"/>
    <cellStyle name="Millares 3 6 5 2 2" xfId="2019" xr:uid="{11CB982D-C366-4AE6-9177-C298023C2E52}"/>
    <cellStyle name="Millares 3 6 5 2 2 2" xfId="4133" xr:uid="{AF79CFAC-9169-4B18-ACE9-1F227DBB7EB5}"/>
    <cellStyle name="Millares 3 6 5 2 3" xfId="2020" xr:uid="{E53AF9CD-95AB-4832-A10E-CCB42E6AEEEE}"/>
    <cellStyle name="Millares 3 6 5 2 3 2" xfId="4134" xr:uid="{4811BFAA-9E22-43B6-BB6B-E7EA316C49B0}"/>
    <cellStyle name="Millares 3 6 5 2 4" xfId="4132" xr:uid="{D995AB8F-1C70-4416-AE47-08E441E59D15}"/>
    <cellStyle name="Millares 3 6 5 3" xfId="2021" xr:uid="{6FC320E8-4763-4991-A811-7B48C1D9CE7B}"/>
    <cellStyle name="Millares 3 6 5 3 2" xfId="4135" xr:uid="{39300F33-3D2D-4EB6-B748-46BE8D2092E2}"/>
    <cellStyle name="Millares 3 6 5 4" xfId="2022" xr:uid="{C8662B08-9C30-4EF9-98A5-B753F9CC37DE}"/>
    <cellStyle name="Millares 3 6 5 4 2" xfId="4136" xr:uid="{970DFA86-98E2-446C-A0C6-C0C345C98762}"/>
    <cellStyle name="Millares 3 6 5 5" xfId="4131" xr:uid="{CA27FD7C-009C-4A7A-A86E-E461ED6277ED}"/>
    <cellStyle name="Millares 3 6 6" xfId="2023" xr:uid="{6D7C30C8-0767-4627-BAE2-7228CAF8DA55}"/>
    <cellStyle name="Millares 3 6 6 2" xfId="2024" xr:uid="{6A6490DD-F015-4389-8E01-C8C343C44049}"/>
    <cellStyle name="Millares 3 6 6 2 2" xfId="4138" xr:uid="{E3CC816C-992B-42E1-A22B-BDBC8D195DB1}"/>
    <cellStyle name="Millares 3 6 6 3" xfId="2025" xr:uid="{B4EB2535-5836-45ED-9DBB-C397269197B8}"/>
    <cellStyle name="Millares 3 6 6 3 2" xfId="4139" xr:uid="{B1F9FECC-AF7E-4837-AF11-1A7EB9A030F3}"/>
    <cellStyle name="Millares 3 6 6 4" xfId="4137" xr:uid="{E9B11AC2-E57D-4E76-B902-8B1612CA7D44}"/>
    <cellStyle name="Millares 3 6 7" xfId="2026" xr:uid="{A900E0BA-ED79-471E-A6A7-A652FC17DEEB}"/>
    <cellStyle name="Millares 3 6 7 2" xfId="4140" xr:uid="{38563BAC-9C22-436D-92ED-0853B37B13EC}"/>
    <cellStyle name="Millares 3 6 8" xfId="2027" xr:uid="{413140AE-7076-41C8-86A4-7F94FB1396A9}"/>
    <cellStyle name="Millares 3 6 8 2" xfId="4141" xr:uid="{47C675C8-F50B-401A-9415-EEE5101FF6D8}"/>
    <cellStyle name="Millares 3 6 9" xfId="4046" xr:uid="{3BE91D3C-E660-4599-B87C-5E4EE7A16575}"/>
    <cellStyle name="Millares 3 7" xfId="2028" xr:uid="{86814B11-08D3-4CC0-85CB-B0AF3027B5EB}"/>
    <cellStyle name="Millares 3 7 2" xfId="2029" xr:uid="{CED0F646-C90E-45AC-90C2-13E86527C6DC}"/>
    <cellStyle name="Millares 3 7 2 2" xfId="2030" xr:uid="{D4E59326-8AF6-4B29-B2BC-7FDF0610AEAE}"/>
    <cellStyle name="Millares 3 7 2 2 2" xfId="2031" xr:uid="{A01958E0-7F01-45FB-A66A-0AD75E30E1E8}"/>
    <cellStyle name="Millares 3 7 2 2 2 2" xfId="2032" xr:uid="{14C2A286-624A-4075-BBAF-C71146988934}"/>
    <cellStyle name="Millares 3 7 2 2 2 2 2" xfId="2033" xr:uid="{D62A4FAE-3B96-4039-B5C2-BA5D3A315CBE}"/>
    <cellStyle name="Millares 3 7 2 2 2 2 2 2" xfId="2034" xr:uid="{4615CC24-9829-46C4-9BD0-2DE0A3A3BC60}"/>
    <cellStyle name="Millares 3 7 2 2 2 2 2 2 2" xfId="4148" xr:uid="{F42F230F-2B8E-437A-8643-0E742CA971D5}"/>
    <cellStyle name="Millares 3 7 2 2 2 2 2 3" xfId="2035" xr:uid="{82293B29-9A26-4239-A904-15223943B0BA}"/>
    <cellStyle name="Millares 3 7 2 2 2 2 2 3 2" xfId="4149" xr:uid="{7A661F40-E592-4903-839F-2CC54D82BE7D}"/>
    <cellStyle name="Millares 3 7 2 2 2 2 2 4" xfId="4147" xr:uid="{B61C1D4A-80D2-4307-B833-A2243A279639}"/>
    <cellStyle name="Millares 3 7 2 2 2 2 3" xfId="2036" xr:uid="{91B126CA-0420-4F0E-88CA-B3503DEFEE40}"/>
    <cellStyle name="Millares 3 7 2 2 2 2 3 2" xfId="4150" xr:uid="{528E1D83-62D4-41E2-BA5A-E857E57642E5}"/>
    <cellStyle name="Millares 3 7 2 2 2 2 4" xfId="2037" xr:uid="{51060C9F-6926-4298-BA30-5427DD78A003}"/>
    <cellStyle name="Millares 3 7 2 2 2 2 4 2" xfId="4151" xr:uid="{9E3EF43B-B7B0-427B-BA8A-D03047271654}"/>
    <cellStyle name="Millares 3 7 2 2 2 2 5" xfId="4146" xr:uid="{04A3AD66-D83F-4AA1-AFF4-344DF041EABE}"/>
    <cellStyle name="Millares 3 7 2 2 2 3" xfId="2038" xr:uid="{81FBFF35-A419-4782-87FD-6C4104915D5D}"/>
    <cellStyle name="Millares 3 7 2 2 2 3 2" xfId="2039" xr:uid="{E4399A37-C645-4AE9-A868-1E4AACA863D2}"/>
    <cellStyle name="Millares 3 7 2 2 2 3 2 2" xfId="4153" xr:uid="{E0E74B33-0897-40F5-8AF9-AB51542ABEC1}"/>
    <cellStyle name="Millares 3 7 2 2 2 3 3" xfId="2040" xr:uid="{7D1EA5E6-D33D-4290-ABE6-FB2327784C0A}"/>
    <cellStyle name="Millares 3 7 2 2 2 3 3 2" xfId="4154" xr:uid="{249B2EFB-599D-4762-AB2F-A35EAACE7840}"/>
    <cellStyle name="Millares 3 7 2 2 2 3 4" xfId="4152" xr:uid="{4FFC5522-C5FE-4869-9369-74D98AE641FB}"/>
    <cellStyle name="Millares 3 7 2 2 2 4" xfId="2041" xr:uid="{F379362D-D08D-4B6D-99AD-E2791A719ADF}"/>
    <cellStyle name="Millares 3 7 2 2 2 4 2" xfId="4155" xr:uid="{CAC24EC4-EA5D-4D4F-8DE3-33D3DB12F224}"/>
    <cellStyle name="Millares 3 7 2 2 2 5" xfId="2042" xr:uid="{272359C7-8600-4F46-8BB6-41030C1016B4}"/>
    <cellStyle name="Millares 3 7 2 2 2 5 2" xfId="4156" xr:uid="{8C5D30C0-EAA3-43F2-B92C-D3A1426C4F64}"/>
    <cellStyle name="Millares 3 7 2 2 2 6" xfId="4145" xr:uid="{AAE7971F-DD48-4FD9-A2D5-1F8ED02C5C26}"/>
    <cellStyle name="Millares 3 7 2 2 3" xfId="2043" xr:uid="{F2694D49-B0F0-48BB-B67B-E7885B44B73B}"/>
    <cellStyle name="Millares 3 7 2 2 3 2" xfId="2044" xr:uid="{074657B9-F9D8-4385-B99E-D1CD4704BC60}"/>
    <cellStyle name="Millares 3 7 2 2 3 2 2" xfId="2045" xr:uid="{3DBEEA19-8A44-441C-8753-4B23D013853E}"/>
    <cellStyle name="Millares 3 7 2 2 3 2 2 2" xfId="4159" xr:uid="{A386CA73-B4A3-4FCB-841E-2982419BAFC5}"/>
    <cellStyle name="Millares 3 7 2 2 3 2 3" xfId="2046" xr:uid="{35929D8D-D3D6-4F72-99F4-38F1740CDDC4}"/>
    <cellStyle name="Millares 3 7 2 2 3 2 3 2" xfId="4160" xr:uid="{B6C19996-CB0D-49B3-8E1C-DE7514237933}"/>
    <cellStyle name="Millares 3 7 2 2 3 2 4" xfId="4158" xr:uid="{5006B557-C5C8-4E9F-8223-402B580C5BDE}"/>
    <cellStyle name="Millares 3 7 2 2 3 3" xfId="2047" xr:uid="{11558FE5-D51D-4BC9-B74E-F9D91777B18F}"/>
    <cellStyle name="Millares 3 7 2 2 3 3 2" xfId="4161" xr:uid="{ABCB856C-DE14-4ED4-BD55-E48A210D2431}"/>
    <cellStyle name="Millares 3 7 2 2 3 4" xfId="2048" xr:uid="{7866B39B-6FF3-4985-BD77-3D429E7372C0}"/>
    <cellStyle name="Millares 3 7 2 2 3 4 2" xfId="4162" xr:uid="{3D241C6E-F543-43DC-B43E-904D335E1E70}"/>
    <cellStyle name="Millares 3 7 2 2 3 5" xfId="4157" xr:uid="{5F5FB8A7-9A0B-4D6B-B55F-068D220B6BB5}"/>
    <cellStyle name="Millares 3 7 2 2 4" xfId="2049" xr:uid="{41181EF2-C97B-4537-AA8B-C1758C30EEBA}"/>
    <cellStyle name="Millares 3 7 2 2 4 2" xfId="2050" xr:uid="{119FB6D2-B238-4370-8CAF-36116A548422}"/>
    <cellStyle name="Millares 3 7 2 2 4 2 2" xfId="4164" xr:uid="{FD3E3699-B3B1-41B9-9FA5-1380087B1488}"/>
    <cellStyle name="Millares 3 7 2 2 4 3" xfId="2051" xr:uid="{970644C6-15CF-468E-8EDA-6FF4D2701587}"/>
    <cellStyle name="Millares 3 7 2 2 4 3 2" xfId="4165" xr:uid="{404D2D1B-123B-4D0D-AC15-A34F1CE3ADBE}"/>
    <cellStyle name="Millares 3 7 2 2 4 4" xfId="4163" xr:uid="{B40DF170-0ECF-487A-B338-E215235B4AC1}"/>
    <cellStyle name="Millares 3 7 2 2 5" xfId="2052" xr:uid="{4C532AB0-F4BB-4628-8E2B-128D1F611F9A}"/>
    <cellStyle name="Millares 3 7 2 2 5 2" xfId="4166" xr:uid="{DEE9D63F-02BE-4C65-8CBD-C6ACDFA9C703}"/>
    <cellStyle name="Millares 3 7 2 2 6" xfId="2053" xr:uid="{9A7A3EE6-3F1A-49D3-A7AB-1E26B58DAFA1}"/>
    <cellStyle name="Millares 3 7 2 2 6 2" xfId="4167" xr:uid="{396C0B64-E819-4140-86B9-6D4E8C5CBE88}"/>
    <cellStyle name="Millares 3 7 2 2 7" xfId="4144" xr:uid="{5741A6AF-F051-492F-AAFB-6081920F4578}"/>
    <cellStyle name="Millares 3 7 2 3" xfId="2054" xr:uid="{FAE288F5-781A-46A0-9C8E-48F1BD7BCF86}"/>
    <cellStyle name="Millares 3 7 2 3 2" xfId="2055" xr:uid="{F56707D5-3017-4719-8D13-74326C739E0A}"/>
    <cellStyle name="Millares 3 7 2 3 2 2" xfId="2056" xr:uid="{4D28C01A-0288-40B4-8C46-BA4886BC2D16}"/>
    <cellStyle name="Millares 3 7 2 3 2 2 2" xfId="2057" xr:uid="{67C796D2-90BA-44CB-986C-2A607AAE7472}"/>
    <cellStyle name="Millares 3 7 2 3 2 2 2 2" xfId="4171" xr:uid="{52C2E469-EEA5-4C22-8B66-326F4E2099B1}"/>
    <cellStyle name="Millares 3 7 2 3 2 2 3" xfId="2058" xr:uid="{5EF2C868-9F12-4599-89C4-C3B5DAB4DD97}"/>
    <cellStyle name="Millares 3 7 2 3 2 2 3 2" xfId="4172" xr:uid="{0096DB8D-0C73-42B8-A5A2-731CF893DC4D}"/>
    <cellStyle name="Millares 3 7 2 3 2 2 4" xfId="4170" xr:uid="{772D2D2C-3FB6-4BD8-A81D-C1BE6757C32C}"/>
    <cellStyle name="Millares 3 7 2 3 2 3" xfId="2059" xr:uid="{99ED6DE8-786D-4FD7-AD02-AF0CDF542E0C}"/>
    <cellStyle name="Millares 3 7 2 3 2 3 2" xfId="4173" xr:uid="{07802352-336E-47F2-A33A-317DFBF00D25}"/>
    <cellStyle name="Millares 3 7 2 3 2 4" xfId="2060" xr:uid="{5317591A-AD0B-45A8-9EE5-52FBE8A03531}"/>
    <cellStyle name="Millares 3 7 2 3 2 4 2" xfId="4174" xr:uid="{841F43A5-DBE2-4A00-AD75-F4A9DCAA8CB6}"/>
    <cellStyle name="Millares 3 7 2 3 2 5" xfId="4169" xr:uid="{4D32D613-06DC-4955-9462-867F168E5CC6}"/>
    <cellStyle name="Millares 3 7 2 3 3" xfId="2061" xr:uid="{490CCC2D-1F64-42D1-BBD1-5BCF0FBF15F7}"/>
    <cellStyle name="Millares 3 7 2 3 3 2" xfId="2062" xr:uid="{01C15B4F-D981-42BE-BE33-A43F87F0005D}"/>
    <cellStyle name="Millares 3 7 2 3 3 2 2" xfId="4176" xr:uid="{A33C2BF8-5E82-4E7B-9606-9F8EB35CBBA8}"/>
    <cellStyle name="Millares 3 7 2 3 3 3" xfId="2063" xr:uid="{E1FF4E80-14FF-4BE3-8EB5-8FA465D14040}"/>
    <cellStyle name="Millares 3 7 2 3 3 3 2" xfId="4177" xr:uid="{7BC28214-424E-4447-ABC5-4D5BB88F7431}"/>
    <cellStyle name="Millares 3 7 2 3 3 4" xfId="4175" xr:uid="{C1D58D32-0696-46A2-9B2F-521414E6401E}"/>
    <cellStyle name="Millares 3 7 2 3 4" xfId="2064" xr:uid="{7C02C8E5-6507-4AB4-808D-64431661735D}"/>
    <cellStyle name="Millares 3 7 2 3 4 2" xfId="4178" xr:uid="{1237BFFE-3C69-4F0E-90CD-1B19630AFD6E}"/>
    <cellStyle name="Millares 3 7 2 3 5" xfId="2065" xr:uid="{77FDD471-C6FE-4C79-B2BA-EE7EA22F980E}"/>
    <cellStyle name="Millares 3 7 2 3 5 2" xfId="4179" xr:uid="{EE91D6D7-639D-43D0-B9A2-F5426936673C}"/>
    <cellStyle name="Millares 3 7 2 3 6" xfId="4168" xr:uid="{521924B1-6ECA-426C-9E92-3817B85925A5}"/>
    <cellStyle name="Millares 3 7 2 4" xfId="2066" xr:uid="{DA25CA5A-C834-4EBE-A526-D10499DA3A15}"/>
    <cellStyle name="Millares 3 7 2 4 2" xfId="2067" xr:uid="{69E5DB67-21F6-4299-AE63-F100F380FB02}"/>
    <cellStyle name="Millares 3 7 2 4 2 2" xfId="2068" xr:uid="{35F49462-92D8-4AF5-9B64-A98BAB91475B}"/>
    <cellStyle name="Millares 3 7 2 4 2 2 2" xfId="4182" xr:uid="{351F6AC9-D562-42C9-A32C-A0FA3CC1B234}"/>
    <cellStyle name="Millares 3 7 2 4 2 3" xfId="2069" xr:uid="{0D55426D-E69F-4BD5-8E92-710D5FA3065C}"/>
    <cellStyle name="Millares 3 7 2 4 2 3 2" xfId="4183" xr:uid="{5A7985DF-B13B-4EB9-9589-2C50D1187A45}"/>
    <cellStyle name="Millares 3 7 2 4 2 4" xfId="4181" xr:uid="{3F4F9E98-6C99-4B96-9056-78053CFD1A48}"/>
    <cellStyle name="Millares 3 7 2 4 3" xfId="2070" xr:uid="{CFBECC9C-5AF6-43E4-9A98-0FE34314E9BB}"/>
    <cellStyle name="Millares 3 7 2 4 3 2" xfId="4184" xr:uid="{D206CE7C-62F1-4CC0-A0DD-F39001FA5C99}"/>
    <cellStyle name="Millares 3 7 2 4 4" xfId="2071" xr:uid="{00C55CEB-0270-44E3-9CB5-A3A2FED4953B}"/>
    <cellStyle name="Millares 3 7 2 4 4 2" xfId="4185" xr:uid="{DE3137C2-847D-474B-B223-919B6A5689C7}"/>
    <cellStyle name="Millares 3 7 2 4 5" xfId="4180" xr:uid="{0707FB04-422F-40A8-97B9-21BC67E2E784}"/>
    <cellStyle name="Millares 3 7 2 5" xfId="2072" xr:uid="{4524E8D3-B164-4376-B5A4-E4AC371FFD9B}"/>
    <cellStyle name="Millares 3 7 2 5 2" xfId="2073" xr:uid="{43C92E5A-782F-41EB-B288-0173891C27D0}"/>
    <cellStyle name="Millares 3 7 2 5 2 2" xfId="4187" xr:uid="{8CCFF1CA-AAEB-4311-BB20-3CBD8CD7806C}"/>
    <cellStyle name="Millares 3 7 2 5 3" xfId="2074" xr:uid="{FB2A5A54-F316-43D8-A230-6839D2E59665}"/>
    <cellStyle name="Millares 3 7 2 5 3 2" xfId="4188" xr:uid="{27B96B7A-86CB-48A8-B088-C9722FDB0C39}"/>
    <cellStyle name="Millares 3 7 2 5 4" xfId="4186" xr:uid="{36A4C274-FBB9-48F3-8190-A9D309BC65E0}"/>
    <cellStyle name="Millares 3 7 2 6" xfId="2075" xr:uid="{6822EEEA-44AB-4F30-97F8-C7754D356955}"/>
    <cellStyle name="Millares 3 7 2 6 2" xfId="4189" xr:uid="{E4A993EA-EAB2-47EB-BF27-DAA3060AECEB}"/>
    <cellStyle name="Millares 3 7 2 7" xfId="2076" xr:uid="{C0FC259E-B2D6-406C-A1BE-B8BCB4E7AB00}"/>
    <cellStyle name="Millares 3 7 2 7 2" xfId="4190" xr:uid="{35A46FA2-0CCB-4674-8E67-EDD05B2F8396}"/>
    <cellStyle name="Millares 3 7 2 8" xfId="4143" xr:uid="{45DCE6A2-B5DA-4198-985C-27B67BB54706}"/>
    <cellStyle name="Millares 3 7 3" xfId="2077" xr:uid="{3682C742-830D-4C7D-9190-1F1D7D2BD704}"/>
    <cellStyle name="Millares 3 7 3 2" xfId="2078" xr:uid="{BEA6E06E-45C6-43A0-8543-3DF9F0EF5EEE}"/>
    <cellStyle name="Millares 3 7 3 2 2" xfId="2079" xr:uid="{B8005AB9-7C7B-49D8-BAF8-68302DFB1991}"/>
    <cellStyle name="Millares 3 7 3 2 2 2" xfId="2080" xr:uid="{3845082E-1066-47DD-8A68-8BA34C2A29C6}"/>
    <cellStyle name="Millares 3 7 3 2 2 2 2" xfId="2081" xr:uid="{0153D194-711F-4C12-8408-B2CDD330C269}"/>
    <cellStyle name="Millares 3 7 3 2 2 2 2 2" xfId="4195" xr:uid="{86ECD4A6-FA5C-49FA-AF82-315720A340A5}"/>
    <cellStyle name="Millares 3 7 3 2 2 2 3" xfId="2082" xr:uid="{CD97FDC5-C7DA-4E31-85AF-FAB584ECECE1}"/>
    <cellStyle name="Millares 3 7 3 2 2 2 3 2" xfId="4196" xr:uid="{308243F0-6D53-4521-89D7-151C2F4E9F2C}"/>
    <cellStyle name="Millares 3 7 3 2 2 2 4" xfId="4194" xr:uid="{20B7EE53-3CC7-47CD-A90A-5B355EB0D289}"/>
    <cellStyle name="Millares 3 7 3 2 2 3" xfId="2083" xr:uid="{9ED4A225-A417-4086-AA3B-FF5CC8D3E72B}"/>
    <cellStyle name="Millares 3 7 3 2 2 3 2" xfId="4197" xr:uid="{8CE02EED-C65F-4990-84D8-3905D3D4ED35}"/>
    <cellStyle name="Millares 3 7 3 2 2 4" xfId="2084" xr:uid="{307F6BAE-A995-4C46-A04B-4C1FC4E5E889}"/>
    <cellStyle name="Millares 3 7 3 2 2 4 2" xfId="4198" xr:uid="{3ADF951B-E341-4F75-85DA-016C6CAF3282}"/>
    <cellStyle name="Millares 3 7 3 2 2 5" xfId="4193" xr:uid="{C19F244B-B295-485A-A9E5-5E7337B0E622}"/>
    <cellStyle name="Millares 3 7 3 2 3" xfId="2085" xr:uid="{8562B5E2-80B8-4194-88A1-E73AF9736BBF}"/>
    <cellStyle name="Millares 3 7 3 2 3 2" xfId="2086" xr:uid="{46B8037B-5396-4163-B0D5-B3F82648B368}"/>
    <cellStyle name="Millares 3 7 3 2 3 2 2" xfId="4200" xr:uid="{08E1D3C9-846A-46CC-973B-0BE68EE9392C}"/>
    <cellStyle name="Millares 3 7 3 2 3 3" xfId="2087" xr:uid="{8FF81FCB-A23D-4C40-AB83-BCC48FFA8211}"/>
    <cellStyle name="Millares 3 7 3 2 3 3 2" xfId="4201" xr:uid="{B92F2213-A014-46EA-A238-CBD887F689A2}"/>
    <cellStyle name="Millares 3 7 3 2 3 4" xfId="4199" xr:uid="{C175471C-C133-4C41-A499-A887FD4014FE}"/>
    <cellStyle name="Millares 3 7 3 2 4" xfId="2088" xr:uid="{34B2AC08-12A3-4B5D-9B31-40907B6F1175}"/>
    <cellStyle name="Millares 3 7 3 2 4 2" xfId="4202" xr:uid="{61E16201-1B86-4F29-A469-936A916081AA}"/>
    <cellStyle name="Millares 3 7 3 2 5" xfId="2089" xr:uid="{FFAC6741-702F-4D01-857B-0AE8F9B5F637}"/>
    <cellStyle name="Millares 3 7 3 2 5 2" xfId="4203" xr:uid="{A31B9B4E-DFF4-4892-B806-5FB738B42937}"/>
    <cellStyle name="Millares 3 7 3 2 6" xfId="4192" xr:uid="{6B003216-C245-488E-8ECF-EBB1B3BE6F8D}"/>
    <cellStyle name="Millares 3 7 3 3" xfId="2090" xr:uid="{3F665269-7576-4B9E-B1BD-958B0125FFE2}"/>
    <cellStyle name="Millares 3 7 3 3 2" xfId="2091" xr:uid="{C33C3186-236D-4F30-8BE6-7CA246B0C437}"/>
    <cellStyle name="Millares 3 7 3 3 2 2" xfId="2092" xr:uid="{126D2091-A8EC-4DAE-A37E-D6B2234D5FEF}"/>
    <cellStyle name="Millares 3 7 3 3 2 2 2" xfId="4206" xr:uid="{3509BB17-8D99-4C76-A387-FF725EDAE109}"/>
    <cellStyle name="Millares 3 7 3 3 2 3" xfId="2093" xr:uid="{6AD1C5D0-E37A-459E-90AE-0D8779B26669}"/>
    <cellStyle name="Millares 3 7 3 3 2 3 2" xfId="4207" xr:uid="{C65F95BA-35B5-45FE-9794-D01DD5C5948D}"/>
    <cellStyle name="Millares 3 7 3 3 2 4" xfId="4205" xr:uid="{F1D587F4-9DC5-469C-AF17-6AAB200A0C56}"/>
    <cellStyle name="Millares 3 7 3 3 3" xfId="2094" xr:uid="{2CFA673D-6E91-4ECE-A183-909579C400FF}"/>
    <cellStyle name="Millares 3 7 3 3 3 2" xfId="4208" xr:uid="{89CE9D41-D474-4A7C-A0F9-61C4E4667AB3}"/>
    <cellStyle name="Millares 3 7 3 3 4" xfId="2095" xr:uid="{A47B5083-BDA2-45E5-B4C0-E978E72DECC5}"/>
    <cellStyle name="Millares 3 7 3 3 4 2" xfId="4209" xr:uid="{BA1B96B6-17A9-4E9A-AC78-FFAF83868913}"/>
    <cellStyle name="Millares 3 7 3 3 5" xfId="4204" xr:uid="{21C270AB-E7F0-4BD6-927B-B2020D61FC63}"/>
    <cellStyle name="Millares 3 7 3 4" xfId="2096" xr:uid="{7E5F6D8E-F540-46C1-A6D4-9E5FC5D4805E}"/>
    <cellStyle name="Millares 3 7 3 4 2" xfId="2097" xr:uid="{732A591B-1722-4602-B1EC-20A2E18030C4}"/>
    <cellStyle name="Millares 3 7 3 4 2 2" xfId="4211" xr:uid="{71C6BBAD-52C8-4F44-8411-AE599FB14F27}"/>
    <cellStyle name="Millares 3 7 3 4 3" xfId="2098" xr:uid="{BEC65F04-8D9B-42C3-829B-5E50F37B92F9}"/>
    <cellStyle name="Millares 3 7 3 4 3 2" xfId="4212" xr:uid="{60B6CFB6-8420-47E9-9930-479BCCB49ABB}"/>
    <cellStyle name="Millares 3 7 3 4 4" xfId="4210" xr:uid="{0041BAE4-F080-4DB3-B2CC-0DD754EA6456}"/>
    <cellStyle name="Millares 3 7 3 5" xfId="2099" xr:uid="{0A5CCE13-0B6E-4F91-B2D1-2890CD4DFCCD}"/>
    <cellStyle name="Millares 3 7 3 5 2" xfId="4213" xr:uid="{4D74D27C-DC0A-4454-B1EC-9092AF869F90}"/>
    <cellStyle name="Millares 3 7 3 6" xfId="2100" xr:uid="{325A9AE4-CB4C-4E98-9D7A-4FB8A64A5D19}"/>
    <cellStyle name="Millares 3 7 3 6 2" xfId="4214" xr:uid="{A625566F-15A0-4A65-AE32-31C3F206AD79}"/>
    <cellStyle name="Millares 3 7 3 7" xfId="4191" xr:uid="{F4153267-27F2-4DF4-BD60-9DAB90A09F7E}"/>
    <cellStyle name="Millares 3 7 4" xfId="2101" xr:uid="{A902FF19-F9B5-474B-A1A8-186482CBEFA2}"/>
    <cellStyle name="Millares 3 7 4 2" xfId="2102" xr:uid="{17B235E7-52C1-47E4-A4B2-B4D54CE97FA9}"/>
    <cellStyle name="Millares 3 7 4 2 2" xfId="2103" xr:uid="{635BF15C-9A5C-4B1F-BFC1-8A90651A1B3A}"/>
    <cellStyle name="Millares 3 7 4 2 2 2" xfId="2104" xr:uid="{6E500FE4-7ED9-481D-9C82-E15A5145D45A}"/>
    <cellStyle name="Millares 3 7 4 2 2 2 2" xfId="4218" xr:uid="{3006C246-C89B-4B4B-9902-DFCC78A8CAD5}"/>
    <cellStyle name="Millares 3 7 4 2 2 3" xfId="2105" xr:uid="{E6E6023B-74FF-4071-91E2-0C2B01FA7DE9}"/>
    <cellStyle name="Millares 3 7 4 2 2 3 2" xfId="4219" xr:uid="{1593383D-9326-4526-9807-42A4DE2DC6EF}"/>
    <cellStyle name="Millares 3 7 4 2 2 4" xfId="4217" xr:uid="{E8A89236-10A0-49E9-91A4-1E77C24C837D}"/>
    <cellStyle name="Millares 3 7 4 2 3" xfId="2106" xr:uid="{A5E3DA8D-872F-43F8-B852-3C97E6F0CFB8}"/>
    <cellStyle name="Millares 3 7 4 2 3 2" xfId="4220" xr:uid="{E69F291A-377C-4690-ADA4-10BC6B58C6E9}"/>
    <cellStyle name="Millares 3 7 4 2 4" xfId="2107" xr:uid="{FE8FCA83-5E1A-47EB-A5A0-CAEF729F768C}"/>
    <cellStyle name="Millares 3 7 4 2 4 2" xfId="4221" xr:uid="{05003063-EF49-464D-88B5-FE79888F0197}"/>
    <cellStyle name="Millares 3 7 4 2 5" xfId="4216" xr:uid="{FE9A67DC-554A-4720-B97E-9443B80BE4E4}"/>
    <cellStyle name="Millares 3 7 4 3" xfId="2108" xr:uid="{7AA57462-9957-4CA1-90ED-9059ADDBBAFA}"/>
    <cellStyle name="Millares 3 7 4 3 2" xfId="2109" xr:uid="{04AD9D55-BBFF-4BC6-96DB-A96AA3095B0E}"/>
    <cellStyle name="Millares 3 7 4 3 2 2" xfId="4223" xr:uid="{5DB8F5A1-F92F-4389-8E5F-C29F4B8E7292}"/>
    <cellStyle name="Millares 3 7 4 3 3" xfId="2110" xr:uid="{78917B13-80BE-4D53-B872-4456FD96ED88}"/>
    <cellStyle name="Millares 3 7 4 3 3 2" xfId="4224" xr:uid="{E7453459-629B-42FE-BE9E-FD0DDD7AE0A5}"/>
    <cellStyle name="Millares 3 7 4 3 4" xfId="4222" xr:uid="{04276ABD-3E70-4145-9755-4292DD42E8CE}"/>
    <cellStyle name="Millares 3 7 4 4" xfId="2111" xr:uid="{F2ECE5A0-E52E-4C76-9675-BD29A2DFFCC5}"/>
    <cellStyle name="Millares 3 7 4 4 2" xfId="4225" xr:uid="{09E15F0A-44B4-4281-876E-E235ECB589E2}"/>
    <cellStyle name="Millares 3 7 4 5" xfId="2112" xr:uid="{5CE98362-33A6-4EF1-B266-CE5DB23B2143}"/>
    <cellStyle name="Millares 3 7 4 5 2" xfId="4226" xr:uid="{1C1924FF-D4F3-4094-9C4D-5ACD036C9DA3}"/>
    <cellStyle name="Millares 3 7 4 6" xfId="4215" xr:uid="{B45975D9-7E31-4893-A8AC-D5DED3BE2BCD}"/>
    <cellStyle name="Millares 3 7 5" xfId="2113" xr:uid="{603135D1-FF56-41BC-8242-3A24B5BE4AEC}"/>
    <cellStyle name="Millares 3 7 5 2" xfId="2114" xr:uid="{7B562470-4E6B-4F09-8983-4E3CF997C081}"/>
    <cellStyle name="Millares 3 7 5 2 2" xfId="2115" xr:uid="{E9B89F43-BBFD-4BF1-95A2-3B4F125542C9}"/>
    <cellStyle name="Millares 3 7 5 2 2 2" xfId="4229" xr:uid="{9CE66F62-46CF-451F-8E4F-92308FE0418C}"/>
    <cellStyle name="Millares 3 7 5 2 3" xfId="2116" xr:uid="{39A240E8-611D-45E4-B6D5-5405B6A06212}"/>
    <cellStyle name="Millares 3 7 5 2 3 2" xfId="4230" xr:uid="{C3F32085-BF5B-477F-A2E0-53FF0D2144A0}"/>
    <cellStyle name="Millares 3 7 5 2 4" xfId="4228" xr:uid="{7970B173-2B2A-4ACD-AFB1-633C479D24A9}"/>
    <cellStyle name="Millares 3 7 5 3" xfId="2117" xr:uid="{6C9AC32B-3439-45F6-ACD6-7177F1B362B8}"/>
    <cellStyle name="Millares 3 7 5 3 2" xfId="4231" xr:uid="{E775426C-10A7-4030-B4BB-72407C391E5C}"/>
    <cellStyle name="Millares 3 7 5 4" xfId="2118" xr:uid="{A423773E-93FE-4D52-B611-97A72130721A}"/>
    <cellStyle name="Millares 3 7 5 4 2" xfId="4232" xr:uid="{2476FE04-0F14-4EE4-A59A-B3AC5E698F3A}"/>
    <cellStyle name="Millares 3 7 5 5" xfId="4227" xr:uid="{ADCF2D56-6BB7-4822-B223-84C94B810B47}"/>
    <cellStyle name="Millares 3 7 6" xfId="2119" xr:uid="{C340931E-2C60-46FD-AB5E-D6DA62067D89}"/>
    <cellStyle name="Millares 3 7 6 2" xfId="2120" xr:uid="{9578C03C-BE69-400E-9BDB-8E88B8C41208}"/>
    <cellStyle name="Millares 3 7 6 2 2" xfId="4234" xr:uid="{2E4A210E-AD20-420C-9CDF-1C4F56B4EBE9}"/>
    <cellStyle name="Millares 3 7 6 3" xfId="2121" xr:uid="{DD442CB7-9E78-4A7F-8343-D8FEAF949336}"/>
    <cellStyle name="Millares 3 7 6 3 2" xfId="4235" xr:uid="{ED287C35-7354-4CC6-9D0E-B0D28B7AB2D3}"/>
    <cellStyle name="Millares 3 7 6 4" xfId="4233" xr:uid="{A3865EF5-1F42-4E4A-824D-ADB0D2A53AF5}"/>
    <cellStyle name="Millares 3 7 7" xfId="2122" xr:uid="{F484C856-A145-4B9B-9198-9E3459A1367B}"/>
    <cellStyle name="Millares 3 7 7 2" xfId="4236" xr:uid="{677A66BD-E617-492F-8BE8-FCD51941C72F}"/>
    <cellStyle name="Millares 3 7 8" xfId="2123" xr:uid="{7E46D893-5500-4FC8-8366-ABC6222619E1}"/>
    <cellStyle name="Millares 3 7 8 2" xfId="4237" xr:uid="{24F6DA6A-40E1-45FE-A612-0B7DF7483FC9}"/>
    <cellStyle name="Millares 3 7 9" xfId="4142" xr:uid="{B9550F47-9712-4A65-9FAD-9ED219A3AD74}"/>
    <cellStyle name="Millares 3 8" xfId="2124" xr:uid="{12C9F2C5-D91A-49BC-BAF5-34666F19BB6C}"/>
    <cellStyle name="Millares 3 8 2" xfId="2125" xr:uid="{5FDB652E-F709-473B-8162-FE873E7B7AA2}"/>
    <cellStyle name="Millares 3 8 2 2" xfId="2126" xr:uid="{28CFC392-4CAB-469E-84B5-306FBEF67755}"/>
    <cellStyle name="Millares 3 8 2 2 2" xfId="2127" xr:uid="{6CE51F67-06A8-4500-A533-381A6BB37C16}"/>
    <cellStyle name="Millares 3 8 2 2 2 2" xfId="2128" xr:uid="{8C7F3246-87FF-42C9-85B0-02FC1989D705}"/>
    <cellStyle name="Millares 3 8 2 2 2 2 2" xfId="2129" xr:uid="{D0A3F87F-35FA-49BD-B0C2-E75D0A200AD1}"/>
    <cellStyle name="Millares 3 8 2 2 2 2 2 2" xfId="4243" xr:uid="{D86BD027-5F6F-4510-9298-2E4E3557107F}"/>
    <cellStyle name="Millares 3 8 2 2 2 2 3" xfId="2130" xr:uid="{02AAD80D-6A05-4F96-B652-0A95452558F9}"/>
    <cellStyle name="Millares 3 8 2 2 2 2 3 2" xfId="4244" xr:uid="{F46CD497-FA22-4B72-A92E-3A5138A2BBDD}"/>
    <cellStyle name="Millares 3 8 2 2 2 2 4" xfId="4242" xr:uid="{33A71BEE-8CE2-495B-8711-476821DE03C8}"/>
    <cellStyle name="Millares 3 8 2 2 2 3" xfId="2131" xr:uid="{E4FDAD4B-3748-400A-A0E8-BDFA6A1127AE}"/>
    <cellStyle name="Millares 3 8 2 2 2 3 2" xfId="4245" xr:uid="{6F74D708-4E72-4DC4-BFA5-D271AD5D8C49}"/>
    <cellStyle name="Millares 3 8 2 2 2 4" xfId="2132" xr:uid="{4445FC76-8C5C-45E8-ABD3-078A7931AAF7}"/>
    <cellStyle name="Millares 3 8 2 2 2 4 2" xfId="4246" xr:uid="{FD739312-1E77-4D8B-B2FD-C31007CA135C}"/>
    <cellStyle name="Millares 3 8 2 2 2 5" xfId="4241" xr:uid="{C24A1C5A-07BD-4776-8374-D9151B9AE607}"/>
    <cellStyle name="Millares 3 8 2 2 3" xfId="2133" xr:uid="{61380FFE-3F6B-4920-A707-DA56833446FC}"/>
    <cellStyle name="Millares 3 8 2 2 3 2" xfId="2134" xr:uid="{CEE154F2-CC78-4D02-80FF-5756D2D8CDB3}"/>
    <cellStyle name="Millares 3 8 2 2 3 2 2" xfId="4248" xr:uid="{17B1BF75-1BBB-4278-9177-BF7A23E9F3D7}"/>
    <cellStyle name="Millares 3 8 2 2 3 3" xfId="2135" xr:uid="{547F1EC0-3A4A-4372-AD04-AA671419BC94}"/>
    <cellStyle name="Millares 3 8 2 2 3 3 2" xfId="4249" xr:uid="{3ABD8BC3-2D8C-40DB-A59C-A3621B0DF301}"/>
    <cellStyle name="Millares 3 8 2 2 3 4" xfId="4247" xr:uid="{8287A75D-CE31-4301-86FF-C0146851CD00}"/>
    <cellStyle name="Millares 3 8 2 2 4" xfId="2136" xr:uid="{1B55365D-93A1-4946-B3D6-08F22C8A25A3}"/>
    <cellStyle name="Millares 3 8 2 2 4 2" xfId="4250" xr:uid="{5B26CA47-7AC4-489F-AC2A-597832C80490}"/>
    <cellStyle name="Millares 3 8 2 2 5" xfId="2137" xr:uid="{099C5AC3-2352-4E53-9DD6-12ADEC1935E4}"/>
    <cellStyle name="Millares 3 8 2 2 5 2" xfId="4251" xr:uid="{02F14CDF-D3FB-4D6C-AA15-91142DF38804}"/>
    <cellStyle name="Millares 3 8 2 2 6" xfId="4240" xr:uid="{541A511D-8E5F-4416-A297-A6AAE09BAAFC}"/>
    <cellStyle name="Millares 3 8 2 3" xfId="2138" xr:uid="{C5DA69B0-E737-419B-BA02-8940A44A63C3}"/>
    <cellStyle name="Millares 3 8 2 3 2" xfId="2139" xr:uid="{09B1F387-756D-47D1-9D86-F3177DFBDD83}"/>
    <cellStyle name="Millares 3 8 2 3 2 2" xfId="2140" xr:uid="{C777CDA0-56DE-4624-8E9D-6EC6F8E1C6E7}"/>
    <cellStyle name="Millares 3 8 2 3 2 2 2" xfId="4254" xr:uid="{5B5CF087-37D1-4343-BE34-A81E7E6871BA}"/>
    <cellStyle name="Millares 3 8 2 3 2 3" xfId="2141" xr:uid="{40D7A7F5-1086-4CE9-8274-B538E1DABA2B}"/>
    <cellStyle name="Millares 3 8 2 3 2 3 2" xfId="4255" xr:uid="{1820DF82-91C5-415B-8E7E-138AFAC589AC}"/>
    <cellStyle name="Millares 3 8 2 3 2 4" xfId="4253" xr:uid="{D5413578-4A5E-4A3B-B0D5-FEBDD37083FD}"/>
    <cellStyle name="Millares 3 8 2 3 3" xfId="2142" xr:uid="{5A983233-DC0F-48B5-AAC2-42F40E0E87F2}"/>
    <cellStyle name="Millares 3 8 2 3 3 2" xfId="4256" xr:uid="{0BE77649-6AC8-4677-AD76-45F5AEEDC29B}"/>
    <cellStyle name="Millares 3 8 2 3 4" xfId="2143" xr:uid="{B344EE37-AB31-452E-BBB5-F5F9ED0AA703}"/>
    <cellStyle name="Millares 3 8 2 3 4 2" xfId="4257" xr:uid="{B01DBE95-2B46-4B31-8066-073C005BC097}"/>
    <cellStyle name="Millares 3 8 2 3 5" xfId="4252" xr:uid="{9A0FDBAC-54B5-4964-BDCB-58C581943708}"/>
    <cellStyle name="Millares 3 8 2 4" xfId="2144" xr:uid="{53C89F06-0B3C-411C-82A3-CEA5F2246387}"/>
    <cellStyle name="Millares 3 8 2 4 2" xfId="2145" xr:uid="{F09A1BDF-88A1-4DFD-AC4F-3B9825F6D024}"/>
    <cellStyle name="Millares 3 8 2 4 2 2" xfId="4259" xr:uid="{5975BB28-18D6-42BC-8370-B84C09B81CD3}"/>
    <cellStyle name="Millares 3 8 2 4 3" xfId="2146" xr:uid="{AB5A33A9-2961-4D47-BB6E-49FC1673984B}"/>
    <cellStyle name="Millares 3 8 2 4 3 2" xfId="4260" xr:uid="{8114819F-D22B-423E-AE39-7F6AD488F080}"/>
    <cellStyle name="Millares 3 8 2 4 4" xfId="4258" xr:uid="{B3AF7798-F991-4CBA-9D91-5F8B7C967DB4}"/>
    <cellStyle name="Millares 3 8 2 5" xfId="2147" xr:uid="{46371353-6297-4E28-B8BD-4664C4392B51}"/>
    <cellStyle name="Millares 3 8 2 5 2" xfId="4261" xr:uid="{2FC76D7A-661A-437B-B592-0A1386695352}"/>
    <cellStyle name="Millares 3 8 2 6" xfId="2148" xr:uid="{AEDD4FD1-6062-43C7-873B-4138FEEA6ECE}"/>
    <cellStyle name="Millares 3 8 2 6 2" xfId="4262" xr:uid="{1B403284-1CB2-45E9-8A0F-B5F0F893E6E3}"/>
    <cellStyle name="Millares 3 8 2 7" xfId="4239" xr:uid="{2054A39C-B368-4CCA-AAEF-A5C2EF976C4A}"/>
    <cellStyle name="Millares 3 8 3" xfId="2149" xr:uid="{5CC107D7-B7AB-4C2A-8965-9E242256E17C}"/>
    <cellStyle name="Millares 3 8 3 2" xfId="2150" xr:uid="{1B17DC74-7E83-42E2-8079-374D17B41928}"/>
    <cellStyle name="Millares 3 8 3 2 2" xfId="2151" xr:uid="{C5A3B3D4-ED98-487E-81B4-D6B660F0524E}"/>
    <cellStyle name="Millares 3 8 3 2 2 2" xfId="2152" xr:uid="{2E8387F7-F049-48A3-9916-BEDAD2169647}"/>
    <cellStyle name="Millares 3 8 3 2 2 2 2" xfId="4266" xr:uid="{F3BC45DF-F484-458C-95B6-435616635E32}"/>
    <cellStyle name="Millares 3 8 3 2 2 3" xfId="2153" xr:uid="{8B3A6D15-F28D-47FB-9DF0-C0B98A3A8581}"/>
    <cellStyle name="Millares 3 8 3 2 2 3 2" xfId="4267" xr:uid="{2FB722BE-A7F7-4A3D-8560-EB33272B08DF}"/>
    <cellStyle name="Millares 3 8 3 2 2 4" xfId="4265" xr:uid="{2304689A-C4D6-45CC-B1A6-02106B5B0C9D}"/>
    <cellStyle name="Millares 3 8 3 2 3" xfId="2154" xr:uid="{B7B3529C-FB81-49AD-9CD6-D33C0D5B06F5}"/>
    <cellStyle name="Millares 3 8 3 2 3 2" xfId="4268" xr:uid="{F5DB9F98-89E5-452E-8475-CADB3D25C74A}"/>
    <cellStyle name="Millares 3 8 3 2 4" xfId="2155" xr:uid="{0B7BF51E-9F4C-4464-B056-2FC421B81FEA}"/>
    <cellStyle name="Millares 3 8 3 2 4 2" xfId="4269" xr:uid="{F5070EA7-EE6B-4B9B-96C2-0145AA4ED1C6}"/>
    <cellStyle name="Millares 3 8 3 2 5" xfId="4264" xr:uid="{B779FEE9-A86A-48AB-9067-5DE1FBE44A51}"/>
    <cellStyle name="Millares 3 8 3 3" xfId="2156" xr:uid="{E9935740-E2F3-41D4-9179-6454A365D94F}"/>
    <cellStyle name="Millares 3 8 3 3 2" xfId="2157" xr:uid="{71041491-0D52-46EE-82FE-9C798563A109}"/>
    <cellStyle name="Millares 3 8 3 3 2 2" xfId="4271" xr:uid="{4A9A8D65-3C94-43D3-B6B3-0F69A55D17DD}"/>
    <cellStyle name="Millares 3 8 3 3 3" xfId="2158" xr:uid="{1BB42295-32E6-4BBC-B034-EB188DBDAF17}"/>
    <cellStyle name="Millares 3 8 3 3 3 2" xfId="4272" xr:uid="{F88F9EB5-3D34-4453-AABF-0571116DA054}"/>
    <cellStyle name="Millares 3 8 3 3 4" xfId="4270" xr:uid="{DC532226-A3F9-4A67-8579-3B4AB5EEFA54}"/>
    <cellStyle name="Millares 3 8 3 4" xfId="2159" xr:uid="{A07B5931-776A-4C0D-9801-83B216EBFA1A}"/>
    <cellStyle name="Millares 3 8 3 4 2" xfId="4273" xr:uid="{42C7B314-DEDC-4A13-8EE2-087814E28470}"/>
    <cellStyle name="Millares 3 8 3 5" xfId="2160" xr:uid="{12852F1A-9DE3-4032-A823-D89BD1B02BF3}"/>
    <cellStyle name="Millares 3 8 3 5 2" xfId="4274" xr:uid="{826A85DF-1F75-4637-BD72-994C6A95E0F5}"/>
    <cellStyle name="Millares 3 8 3 6" xfId="4263" xr:uid="{E73FAFC9-8660-4E0E-9997-C1A020CA7E92}"/>
    <cellStyle name="Millares 3 8 4" xfId="2161" xr:uid="{F5186377-3D18-42FA-B34F-84036963875C}"/>
    <cellStyle name="Millares 3 8 4 2" xfId="2162" xr:uid="{414FB097-AB35-4568-9FDD-C546A60FEC13}"/>
    <cellStyle name="Millares 3 8 4 2 2" xfId="2163" xr:uid="{C938F2DB-F3AC-4BF4-BE6D-85C4D13D19FE}"/>
    <cellStyle name="Millares 3 8 4 2 2 2" xfId="4277" xr:uid="{0EC19D44-DD3C-458D-9B1E-CD24CBFC7F2D}"/>
    <cellStyle name="Millares 3 8 4 2 3" xfId="2164" xr:uid="{E6A96EB1-A058-487A-8CEE-B90635C4570E}"/>
    <cellStyle name="Millares 3 8 4 2 3 2" xfId="4278" xr:uid="{599A43AD-58E9-4208-ABBF-ABD6797BE5C4}"/>
    <cellStyle name="Millares 3 8 4 2 4" xfId="4276" xr:uid="{4A915D62-DFAC-4D9D-86E4-E8EEB23E8A08}"/>
    <cellStyle name="Millares 3 8 4 3" xfId="2165" xr:uid="{FCD5BE75-A8CD-4F9E-B834-A7BF6D429877}"/>
    <cellStyle name="Millares 3 8 4 3 2" xfId="4279" xr:uid="{3B185CA8-DB8C-431D-86C5-B73784B346C9}"/>
    <cellStyle name="Millares 3 8 4 4" xfId="2166" xr:uid="{E7D2CB3D-2407-4CEA-81C1-AD96C2620359}"/>
    <cellStyle name="Millares 3 8 4 4 2" xfId="4280" xr:uid="{7D897EF7-4E71-40DF-867A-D1E44DDBA2E8}"/>
    <cellStyle name="Millares 3 8 4 5" xfId="4275" xr:uid="{061F9053-866E-4AFF-BF4C-B53C6DB11BA5}"/>
    <cellStyle name="Millares 3 8 5" xfId="2167" xr:uid="{DA84FC8E-446C-489E-806D-36ADE623A47D}"/>
    <cellStyle name="Millares 3 8 5 2" xfId="2168" xr:uid="{8A570D5E-1E39-41E5-8E58-ABEE080BA562}"/>
    <cellStyle name="Millares 3 8 5 2 2" xfId="4282" xr:uid="{BA34AD61-636A-4574-830F-15DEA65C6E1B}"/>
    <cellStyle name="Millares 3 8 5 3" xfId="2169" xr:uid="{8CDBC942-F9D2-40B3-89BD-E80A935C5687}"/>
    <cellStyle name="Millares 3 8 5 3 2" xfId="4283" xr:uid="{B29D1457-829F-444C-AEFE-9BD7ECFCB1CD}"/>
    <cellStyle name="Millares 3 8 5 4" xfId="4281" xr:uid="{21778D8C-C4AB-4E90-8462-C61BB67B1CD6}"/>
    <cellStyle name="Millares 3 8 6" xfId="2170" xr:uid="{E292D2DF-3C53-4B39-817E-49C5DCBA7463}"/>
    <cellStyle name="Millares 3 8 6 2" xfId="4284" xr:uid="{3EFB3216-164C-4AE3-ABC1-EAAD5FC62F70}"/>
    <cellStyle name="Millares 3 8 7" xfId="2171" xr:uid="{4668A23F-138C-4833-B6D1-B38A251EEBA4}"/>
    <cellStyle name="Millares 3 8 7 2" xfId="4285" xr:uid="{05F8FEAF-F510-42E8-8655-D677B0501FAD}"/>
    <cellStyle name="Millares 3 8 8" xfId="4238" xr:uid="{F312D76B-8EEF-43F1-84B2-6481A012FD44}"/>
    <cellStyle name="Millares 3 9" xfId="2172" xr:uid="{23CF8CC3-B527-45F1-870A-E8E6B875CC02}"/>
    <cellStyle name="Millares 3 9 2" xfId="2173" xr:uid="{9B6BE6BB-6396-4D71-8A21-8439ACB8D5DD}"/>
    <cellStyle name="Millares 3 9 2 2" xfId="2174" xr:uid="{304E7BD1-12A8-4D38-A305-24D9618EBEA8}"/>
    <cellStyle name="Millares 3 9 2 2 2" xfId="2175" xr:uid="{8DF6B234-28DF-4836-8274-F0F3A9D514A2}"/>
    <cellStyle name="Millares 3 9 2 2 2 2" xfId="2176" xr:uid="{300BE866-638E-4CDA-9D61-20A902331D60}"/>
    <cellStyle name="Millares 3 9 2 2 2 2 2" xfId="2177" xr:uid="{4CD226B6-C245-47FF-80DA-9FE166E98FCF}"/>
    <cellStyle name="Millares 3 9 2 2 2 2 2 2" xfId="4291" xr:uid="{A34EDBDA-7FF8-44D0-BE11-B52045D528AA}"/>
    <cellStyle name="Millares 3 9 2 2 2 2 3" xfId="2178" xr:uid="{8458055C-B511-4D5B-BC62-28E73431AA21}"/>
    <cellStyle name="Millares 3 9 2 2 2 2 3 2" xfId="4292" xr:uid="{10DB8672-6614-492D-80CA-B2ED6A893B2C}"/>
    <cellStyle name="Millares 3 9 2 2 2 2 4" xfId="4290" xr:uid="{1F3070F1-D54B-4B5C-AFD4-D374BEAB39E8}"/>
    <cellStyle name="Millares 3 9 2 2 2 3" xfId="2179" xr:uid="{8F5F5C78-720A-45ED-9E07-85F4167DB6DA}"/>
    <cellStyle name="Millares 3 9 2 2 2 3 2" xfId="4293" xr:uid="{47298732-0F04-44B0-A49B-7F6CA0DE5F4A}"/>
    <cellStyle name="Millares 3 9 2 2 2 4" xfId="2180" xr:uid="{78D581F2-A877-4B35-9194-6822887083A1}"/>
    <cellStyle name="Millares 3 9 2 2 2 4 2" xfId="4294" xr:uid="{C275941B-BD98-4DD7-8F04-65FE8B32AE39}"/>
    <cellStyle name="Millares 3 9 2 2 2 5" xfId="4289" xr:uid="{AD4D9538-7841-4B2D-B9FD-EBB47BFCDDFF}"/>
    <cellStyle name="Millares 3 9 2 2 3" xfId="2181" xr:uid="{709F11DC-8F84-4E4F-AF63-3BA943E7AB31}"/>
    <cellStyle name="Millares 3 9 2 2 3 2" xfId="2182" xr:uid="{07C08160-A62B-4017-8F09-5DEBADB016BF}"/>
    <cellStyle name="Millares 3 9 2 2 3 2 2" xfId="4296" xr:uid="{E7C5218D-E206-47F3-A502-85BED00840A5}"/>
    <cellStyle name="Millares 3 9 2 2 3 3" xfId="2183" xr:uid="{CAC98005-0593-4E88-9383-414E18BCC893}"/>
    <cellStyle name="Millares 3 9 2 2 3 3 2" xfId="4297" xr:uid="{FEA4BFC6-C886-410D-9C93-24F78D678FB2}"/>
    <cellStyle name="Millares 3 9 2 2 3 4" xfId="4295" xr:uid="{CC0290EB-C9A1-4BD7-BCDB-1B41DD165B9F}"/>
    <cellStyle name="Millares 3 9 2 2 4" xfId="2184" xr:uid="{4148DE25-8A3A-462E-896E-FA0A354CF042}"/>
    <cellStyle name="Millares 3 9 2 2 4 2" xfId="4298" xr:uid="{D98905AA-F195-4D7E-AD25-B440297E36F1}"/>
    <cellStyle name="Millares 3 9 2 2 5" xfId="2185" xr:uid="{FA4A5A07-C5FF-4F87-9DCB-804A2BED020B}"/>
    <cellStyle name="Millares 3 9 2 2 5 2" xfId="4299" xr:uid="{1C8185DF-0516-405A-BDCF-050172906013}"/>
    <cellStyle name="Millares 3 9 2 2 6" xfId="4288" xr:uid="{CCF6D189-672C-4CD7-AFBB-3F744D450C55}"/>
    <cellStyle name="Millares 3 9 2 3" xfId="2186" xr:uid="{A39325D8-70D1-4E67-8514-AD1550C2FF5E}"/>
    <cellStyle name="Millares 3 9 2 3 2" xfId="2187" xr:uid="{91B849DE-058A-4671-9FB7-027836EB30D9}"/>
    <cellStyle name="Millares 3 9 2 3 2 2" xfId="2188" xr:uid="{16A7657B-44F8-4207-BC31-672A1AD67778}"/>
    <cellStyle name="Millares 3 9 2 3 2 2 2" xfId="4302" xr:uid="{99F71955-3290-4A24-AF99-5426C238EA00}"/>
    <cellStyle name="Millares 3 9 2 3 2 3" xfId="2189" xr:uid="{05DEC8DF-1691-4FEC-8DEE-E379E69B7889}"/>
    <cellStyle name="Millares 3 9 2 3 2 3 2" xfId="4303" xr:uid="{E1C7AA9E-6839-428C-AAA8-80E1C111A058}"/>
    <cellStyle name="Millares 3 9 2 3 2 4" xfId="4301" xr:uid="{1D360E9A-88CF-4726-9531-8BD64F5952A4}"/>
    <cellStyle name="Millares 3 9 2 3 3" xfId="2190" xr:uid="{AC4037DC-C4E8-4748-9306-7E04C0CC8DBF}"/>
    <cellStyle name="Millares 3 9 2 3 3 2" xfId="4304" xr:uid="{FBD1A068-DD26-4D80-9EEF-5EBBBC275824}"/>
    <cellStyle name="Millares 3 9 2 3 4" xfId="2191" xr:uid="{5C940375-883D-40CA-88E9-64BFB1430923}"/>
    <cellStyle name="Millares 3 9 2 3 4 2" xfId="4305" xr:uid="{DE0F6C59-AF62-4AD3-929E-F73003E84263}"/>
    <cellStyle name="Millares 3 9 2 3 5" xfId="4300" xr:uid="{B4C9590A-49E3-4A87-AD3D-A50BD71F42BC}"/>
    <cellStyle name="Millares 3 9 2 4" xfId="2192" xr:uid="{2BA1C538-80A4-4F83-BFD7-87BF334FDAF9}"/>
    <cellStyle name="Millares 3 9 2 4 2" xfId="2193" xr:uid="{867613FF-7733-4CC1-AB81-B3D3C233780A}"/>
    <cellStyle name="Millares 3 9 2 4 2 2" xfId="4307" xr:uid="{91AD896B-8986-4CF5-8C4E-CBD1B9B25581}"/>
    <cellStyle name="Millares 3 9 2 4 3" xfId="2194" xr:uid="{F74E15D2-DE69-4915-9DA2-66F4DF1CE884}"/>
    <cellStyle name="Millares 3 9 2 4 3 2" xfId="4308" xr:uid="{010DDA71-C8B7-4A1F-AB80-B3235D31FA21}"/>
    <cellStyle name="Millares 3 9 2 4 4" xfId="4306" xr:uid="{744886B2-F1BC-4CCC-A1A4-94478A298676}"/>
    <cellStyle name="Millares 3 9 2 5" xfId="2195" xr:uid="{2342B7FB-4260-4CC2-89C1-7A66F14FA68F}"/>
    <cellStyle name="Millares 3 9 2 5 2" xfId="4309" xr:uid="{39567E76-B163-4407-A6B9-0890A7C5D3F9}"/>
    <cellStyle name="Millares 3 9 2 6" xfId="2196" xr:uid="{692141BC-2F43-4449-9D5F-7776875BA3ED}"/>
    <cellStyle name="Millares 3 9 2 6 2" xfId="4310" xr:uid="{22B50E79-F958-4E73-9E6C-E94A684C61EA}"/>
    <cellStyle name="Millares 3 9 2 7" xfId="4287" xr:uid="{A5A7A9CA-047E-43D3-9302-15DBD0101998}"/>
    <cellStyle name="Millares 3 9 3" xfId="2197" xr:uid="{1D02EBCF-0691-4935-862D-54F83D998FF1}"/>
    <cellStyle name="Millares 3 9 3 2" xfId="2198" xr:uid="{D0EDBA64-94CA-4A47-8675-CBC22E1F60B0}"/>
    <cellStyle name="Millares 3 9 3 2 2" xfId="2199" xr:uid="{B7F38D72-60A4-42FE-B95B-BFE690F8D95A}"/>
    <cellStyle name="Millares 3 9 3 2 2 2" xfId="2200" xr:uid="{B489C383-E885-4311-A7C4-7C08A1197C44}"/>
    <cellStyle name="Millares 3 9 3 2 2 2 2" xfId="4314" xr:uid="{847D8B48-C3A6-4C1C-8540-D9B23B4764C7}"/>
    <cellStyle name="Millares 3 9 3 2 2 3" xfId="2201" xr:uid="{2470FFEB-F771-4F91-A9C3-89A4BFDAC4D4}"/>
    <cellStyle name="Millares 3 9 3 2 2 3 2" xfId="4315" xr:uid="{3E011194-A4F5-4A7D-946E-2BA4C2DEBAB3}"/>
    <cellStyle name="Millares 3 9 3 2 2 4" xfId="4313" xr:uid="{F8080D1D-E406-42E9-B730-B93AD8DFF32D}"/>
    <cellStyle name="Millares 3 9 3 2 3" xfId="2202" xr:uid="{8980A1DA-10B5-4A54-8073-8C9DAB970DDB}"/>
    <cellStyle name="Millares 3 9 3 2 3 2" xfId="4316" xr:uid="{4DCD2132-3484-46A7-8710-6233875A6301}"/>
    <cellStyle name="Millares 3 9 3 2 4" xfId="2203" xr:uid="{C7E2F795-038C-44AF-AA91-E1BFA1240DC7}"/>
    <cellStyle name="Millares 3 9 3 2 4 2" xfId="4317" xr:uid="{930E5475-9609-45F6-87A0-0204A4077386}"/>
    <cellStyle name="Millares 3 9 3 2 5" xfId="4312" xr:uid="{3361A8B2-7195-499A-93B5-0E15E1AD2CC2}"/>
    <cellStyle name="Millares 3 9 3 3" xfId="2204" xr:uid="{94D94A99-0401-4764-B1C2-CA705BA68B60}"/>
    <cellStyle name="Millares 3 9 3 3 2" xfId="2205" xr:uid="{C08A6115-D504-4AAE-AD14-3CBC68EE9E7A}"/>
    <cellStyle name="Millares 3 9 3 3 2 2" xfId="4319" xr:uid="{A3234888-557E-4090-BF45-338D91CABB6B}"/>
    <cellStyle name="Millares 3 9 3 3 3" xfId="2206" xr:uid="{32DF0043-95DC-4AA5-A0B9-66BCBB2330F2}"/>
    <cellStyle name="Millares 3 9 3 3 3 2" xfId="4320" xr:uid="{718512AE-A876-4B43-912A-A89ADBF69D59}"/>
    <cellStyle name="Millares 3 9 3 3 4" xfId="4318" xr:uid="{1B446998-46C4-4A6B-8116-9B573BE0514C}"/>
    <cellStyle name="Millares 3 9 3 4" xfId="2207" xr:uid="{ADC6BD45-138A-474D-A75E-E9AD16EECC3B}"/>
    <cellStyle name="Millares 3 9 3 4 2" xfId="4321" xr:uid="{DF8ADBE5-81E7-4D86-BA63-563B705A8A1C}"/>
    <cellStyle name="Millares 3 9 3 5" xfId="2208" xr:uid="{7FBA7E5C-3814-4B3B-A48E-CDB4638297B9}"/>
    <cellStyle name="Millares 3 9 3 5 2" xfId="4322" xr:uid="{8DF482E0-2D9D-4732-821E-9C80069ABD18}"/>
    <cellStyle name="Millares 3 9 3 6" xfId="4311" xr:uid="{CD561EDE-3AE5-4CD4-B26C-FEBFD5539A36}"/>
    <cellStyle name="Millares 3 9 4" xfId="2209" xr:uid="{73F40ACF-B11A-4FD8-8186-80B581A097D2}"/>
    <cellStyle name="Millares 3 9 4 2" xfId="2210" xr:uid="{6E501D5A-11C0-4032-8DB0-0C7F2F745867}"/>
    <cellStyle name="Millares 3 9 4 2 2" xfId="2211" xr:uid="{264AD32B-04D2-4CEE-868D-41644B3A7A4A}"/>
    <cellStyle name="Millares 3 9 4 2 2 2" xfId="4325" xr:uid="{D11FA47E-F5F0-4DBA-9F76-8A6EB0B2AB01}"/>
    <cellStyle name="Millares 3 9 4 2 3" xfId="2212" xr:uid="{BB3C8606-160D-451F-AF67-85D619FC9E69}"/>
    <cellStyle name="Millares 3 9 4 2 3 2" xfId="4326" xr:uid="{FB21DD83-875C-445F-8622-542DDE8F0EC5}"/>
    <cellStyle name="Millares 3 9 4 2 4" xfId="4324" xr:uid="{3ACD8C62-8C96-4DAA-B75B-CF6897FD5705}"/>
    <cellStyle name="Millares 3 9 4 3" xfId="2213" xr:uid="{638DDC64-E4EF-4256-AE9E-80DA0D8FF029}"/>
    <cellStyle name="Millares 3 9 4 3 2" xfId="4327" xr:uid="{29B6A3C9-958B-4DBA-970D-2A801C57330B}"/>
    <cellStyle name="Millares 3 9 4 4" xfId="2214" xr:uid="{71E2C78E-437B-4237-BDE0-69F4ED8345F9}"/>
    <cellStyle name="Millares 3 9 4 4 2" xfId="4328" xr:uid="{7E748559-BEDC-4E2D-8C57-2F49C02CBB06}"/>
    <cellStyle name="Millares 3 9 4 5" xfId="4323" xr:uid="{DC7754EB-33C4-4AD9-9178-C5588086F29B}"/>
    <cellStyle name="Millares 3 9 5" xfId="2215" xr:uid="{2E2F0FB9-9A3C-43A2-BA3A-BA8CE98DDAF8}"/>
    <cellStyle name="Millares 3 9 5 2" xfId="2216" xr:uid="{8623F6F3-D59B-4860-8FC6-4C9015BDEC88}"/>
    <cellStyle name="Millares 3 9 5 2 2" xfId="4330" xr:uid="{FC052789-DFFC-477D-AEFD-9E139AA21E47}"/>
    <cellStyle name="Millares 3 9 5 3" xfId="2217" xr:uid="{7E2E6302-2EE1-4D6E-BBEC-D9AC9097FC4E}"/>
    <cellStyle name="Millares 3 9 5 3 2" xfId="4331" xr:uid="{AA0ECBF3-9240-43D7-8820-7FDE4F6D6A80}"/>
    <cellStyle name="Millares 3 9 5 4" xfId="4329" xr:uid="{CB1028B0-7A38-47C9-9984-3C3E0812D3BE}"/>
    <cellStyle name="Millares 3 9 6" xfId="2218" xr:uid="{A31777A4-FAA2-49FE-A3BA-91FD0C9F106F}"/>
    <cellStyle name="Millares 3 9 6 2" xfId="4332" xr:uid="{2F30D2BC-3CAF-48C0-93BD-D47B02E2B2F3}"/>
    <cellStyle name="Millares 3 9 7" xfId="2219" xr:uid="{3155B958-B193-418A-AA7F-5BF1FEF6AA2E}"/>
    <cellStyle name="Millares 3 9 7 2" xfId="4333" xr:uid="{0212460F-EB03-4FA3-993A-F7C2A398A8BD}"/>
    <cellStyle name="Millares 3 9 8" xfId="4286" xr:uid="{799EC60B-C52E-4314-9DB1-EE7D1C7C5680}"/>
    <cellStyle name="Millares 4" xfId="2220" xr:uid="{0CF0475F-9991-49A7-A804-AE3E0C0B816F}"/>
    <cellStyle name="Millares 5" xfId="11" xr:uid="{E183F47A-0CFE-4CBB-A8FD-8ADC37A388E6}"/>
    <cellStyle name="Millares_INFOBU12" xfId="5" xr:uid="{626DDC04-04CD-4FA0-91C4-FDE294FAC1A0}"/>
    <cellStyle name="Moneda" xfId="4334" builtinId="4"/>
    <cellStyle name="Normal" xfId="0" builtinId="0"/>
    <cellStyle name="Normal 2" xfId="1" xr:uid="{711D8417-92CC-434D-A1F4-1EB568A85B1A}"/>
    <cellStyle name="Normal 2 2" xfId="7" xr:uid="{D557A004-A48A-481B-A1DC-F460CC9DD525}"/>
    <cellStyle name="Normal 3" xfId="6" xr:uid="{B24E0F32-2C20-4E5A-A70D-5B7A4D7B471A}"/>
    <cellStyle name="Normal 3 2" xfId="2221" xr:uid="{55C9F5E9-507E-47E9-957C-2F1B3F7AD046}"/>
    <cellStyle name="Normal 4" xfId="4339" xr:uid="{9BEE3439-F007-4791-9ECF-14B156807E75}"/>
    <cellStyle name="Normal 4 2" xfId="9" xr:uid="{BB711DD7-E3DA-4557-ADD4-6CE8B8F51D2F}"/>
    <cellStyle name="Normal 5" xfId="8" xr:uid="{D54325BF-DB54-45B9-8F96-85599107F19C}"/>
    <cellStyle name="Normal_OPECE" xfId="4337" xr:uid="{890CB297-8FE9-40EA-BDDD-6012BB3B79CB}"/>
    <cellStyle name="Normal_OPSEP" xfId="4335" xr:uid="{DDD5AB70-BE49-4481-B9B6-29E6D5A09F0D}"/>
    <cellStyle name="Normal_Posturas _1" xfId="4336" xr:uid="{47A37A53-D0F5-4A9A-BEDB-D08A97D63ECE}"/>
    <cellStyle name="Normal_TITULOS" xfId="4338" xr:uid="{0F5C99D3-361D-439E-AF31-6A00E752E8AA}"/>
    <cellStyle name="Porcentaje" xfId="10" builtinId="5"/>
    <cellStyle name="Porcentaje 2" xfId="3" xr:uid="{5F56194C-3893-47FE-80C6-05BC99659134}"/>
  </cellStyles>
  <dxfs count="0"/>
  <tableStyles count="1" defaultTableStyle="TableStyleMedium2" defaultPivotStyle="PivotStyleLight16">
    <tableStyle name="Invisible" pivot="0" table="0" count="0" xr9:uid="{31BCC2D2-B814-4D30-83B7-0E6D626025E7}"/>
  </tableStyles>
  <colors>
    <mruColors>
      <color rgb="FF28CBFF"/>
      <color rgb="FF2B2B75"/>
      <color rgb="FF011389"/>
      <color rgb="FF283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5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1.xml"/></Relationships>
</file>

<file path=xl/charts/_rels/chart2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3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5.xml"/></Relationships>
</file>

<file path=xl/charts/_rels/chart3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3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7.xml"/></Relationships>
</file>

<file path=xl/charts/_rels/chart3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3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9.xml"/></Relationships>
</file>

<file path=xl/charts/_rels/chart3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3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1.xml"/></Relationships>
</file>

<file path=xl/charts/_rels/chart3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3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3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5.xml"/></Relationships>
</file>

<file path=xl/charts/_rels/chart3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3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7.xml"/></Relationships>
</file>

<file path=xl/charts/_rels/chart3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3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9.xml"/></Relationships>
</file>

<file path=xl/charts/_rels/chart3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3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1.xml"/></Relationships>
</file>

<file path=xl/charts/_rels/chart3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3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3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5.xml"/></Relationships>
</file>

<file path=xl/charts/_rels/chart3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3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7.xml"/></Relationships>
</file>

<file path=xl/charts/_rels/chart3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3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9.xml"/></Relationships>
</file>

<file path=xl/charts/_rels/chart3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3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1.xml"/></Relationships>
</file>

<file path=xl/charts/_rels/chart3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3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3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5.xml"/></Relationships>
</file>

<file path=xl/charts/_rels/chart3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3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7.xml"/></Relationships>
</file>

<file path=xl/charts/_rels/chart3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3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9.xml"/></Relationships>
</file>

<file path=xl/charts/_rels/chart3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3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1.xml"/></Relationships>
</file>

<file path=xl/charts/_rels/chart3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3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3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5.xml"/></Relationships>
</file>

<file path=xl/charts/_rels/chart3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3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7.xml"/></Relationships>
</file>

<file path=xl/charts/_rels/chart3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3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9.xml"/></Relationships>
</file>

<file path=xl/charts/_rels/chart3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3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1.xml"/></Relationships>
</file>

<file path=xl/charts/_rels/chart3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3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3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5.xml"/></Relationships>
</file>

<file path=xl/charts/_rels/chart3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3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7.xml"/></Relationships>
</file>

<file path=xl/charts/_rels/chart3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3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9.xml"/></Relationships>
</file>

<file path=xl/charts/_rels/chart3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3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3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3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5.xml"/></Relationships>
</file>

<file path=xl/charts/_rels/chart3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6A-4BE4-BAED-B4268501D46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6A-4BE4-BAED-B4268501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76992"/>
        <c:axId val="79950592"/>
      </c:barChart>
      <c:catAx>
        <c:axId val="7947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95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95059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4769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06-4694-A61D-E3A6C1B5123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06-4694-A61D-E3A6C1B5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09056"/>
        <c:axId val="128510592"/>
      </c:barChart>
      <c:catAx>
        <c:axId val="12850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51059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0905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9-4A73-8455-6585F132DE1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09-4A73-8455-6585F13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38720"/>
        <c:axId val="144640256"/>
      </c:barChart>
      <c:catAx>
        <c:axId val="144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4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640256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3872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9F-484F-AF99-D57044C0193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C9F-484F-AF99-D57044C0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016"/>
        <c:axId val="152647552"/>
      </c:barChart>
      <c:catAx>
        <c:axId val="152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64755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601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7C-431F-A4BC-0C9A9E273D1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7C-431F-A4BC-0C9A9E27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64416"/>
        <c:axId val="152765952"/>
      </c:barChart>
      <c:catAx>
        <c:axId val="15276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65952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4416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3A-40E1-B280-BDE21A05E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43A-40E1-B280-BDE21A0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4256"/>
        <c:axId val="152822912"/>
      </c:barChart>
      <c:catAx>
        <c:axId val="152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82291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84256"/>
        <c:crosses val="autoZero"/>
        <c:crossBetween val="between"/>
        <c:majorUnit val="3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5E-45BA-BFDF-36B32FE4299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5E-45BA-BFDF-36B32FE4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38592"/>
        <c:axId val="160248576"/>
      </c:barChart>
      <c:catAx>
        <c:axId val="16023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4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48576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385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43F-4CD0-B0B0-619C00CB431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43F-4CD0-B0B0-619C00CB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2784"/>
        <c:axId val="160272768"/>
      </c:barChart>
      <c:catAx>
        <c:axId val="1602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7276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62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16-41CC-B56C-A4814DDD68A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16-41CC-B56C-A4814DDD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160301056"/>
      </c:barChart>
      <c:catAx>
        <c:axId val="1602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01056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91072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CE-4C68-9929-CA554972135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CE-4C68-9929-CA55497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19360"/>
        <c:axId val="160320896"/>
      </c:barChart>
      <c:catAx>
        <c:axId val="16031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2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20896"/>
        <c:scaling>
          <c:orientation val="minMax"/>
          <c:max val="12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19360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E-44BB-9B75-83A5AC8D1D2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E-44BB-9B75-83A5AC8D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9936"/>
        <c:axId val="160361472"/>
      </c:barChart>
      <c:catAx>
        <c:axId val="1603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6147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5993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CA1-4F24-960B-A6484E3403D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CA1-4F24-960B-A6484E34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2352"/>
        <c:axId val="148370176"/>
      </c:bar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37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7017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212352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2A-4267-865F-7D5159C460F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2A-4267-865F-7D5159C4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38784"/>
        <c:axId val="160840320"/>
      </c:barChart>
      <c:catAx>
        <c:axId val="16083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40320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38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9D-40D5-BDAC-E2C275E91D5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9D-40D5-BDAC-E2C275E9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7888"/>
        <c:axId val="161159424"/>
      </c:barChart>
      <c:catAx>
        <c:axId val="1611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59424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788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9B-4662-B6CB-9443CB211A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49B-4662-B6CB-9443CB21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8464"/>
        <c:axId val="161200000"/>
      </c:barChart>
      <c:catAx>
        <c:axId val="16119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2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200000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9846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E1-4F17-A661-5C88385FDF0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E1-4F17-A661-5C88385F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4400"/>
        <c:axId val="161895936"/>
      </c:barChart>
      <c:catAx>
        <c:axId val="16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9593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4400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13-4048-A33F-39C028BED2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913-4048-A33F-39C028BE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14240"/>
        <c:axId val="161936512"/>
      </c:barChart>
      <c:catAx>
        <c:axId val="16191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3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36512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14240"/>
        <c:crosses val="autoZero"/>
        <c:crossBetween val="between"/>
        <c:majorUnit val="2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4F9-46A1-A4B5-A99B56BB8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4F9-46A1-A4B5-A99B56BB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680"/>
        <c:axId val="163533568"/>
      </c:barChart>
      <c:catAx>
        <c:axId val="16352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3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533568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2768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8A-4420-80CC-C8ECAC4C166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8A-4420-80CC-C8ECAC4C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4160"/>
        <c:axId val="163774848"/>
      </c:barChart>
      <c:catAx>
        <c:axId val="1635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7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74848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64160"/>
        <c:crosses val="autoZero"/>
        <c:crossBetween val="between"/>
        <c:majorUnit val="4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6D3-4A11-82FB-68ADD411CF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6D3-4A11-82FB-68ADD41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1344"/>
        <c:axId val="163803136"/>
      </c:barChart>
      <c:catAx>
        <c:axId val="1638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03136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134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2-4A35-9629-A076CC6223A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BF2-4A35-9629-A076CC62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3248"/>
        <c:axId val="163814784"/>
      </c:barChart>
      <c:catAx>
        <c:axId val="16381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14784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3248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11-4E0A-B72F-D2772D9D19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11-4E0A-B72F-D2772D9D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4304"/>
        <c:axId val="163875840"/>
      </c:barChart>
      <c:catAx>
        <c:axId val="16387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75840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4304"/>
        <c:crosses val="autoZero"/>
        <c:crossBetween val="between"/>
        <c:majorUnit val="1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9B-470F-9505-9D66142C08E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69B-470F-9505-9D6614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1296"/>
        <c:axId val="152726912"/>
      </c:barChart>
      <c:catAx>
        <c:axId val="1523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691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3112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A-4E8C-894B-AABC74F01A3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F0A-4E8C-894B-AABC74F0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45952"/>
        <c:axId val="164047488"/>
      </c:barChart>
      <c:catAx>
        <c:axId val="1640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4748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5952"/>
        <c:crosses val="autoZero"/>
        <c:crossBetween val="between"/>
        <c:majorUnit val="1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85-49DC-AA14-F41712C723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085-49DC-AA14-F41712C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66048"/>
        <c:axId val="164067584"/>
      </c:barChart>
      <c:catAx>
        <c:axId val="16406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6758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604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D3-42BA-8B01-62ADD98704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1D3-42BA-8B01-62ADD987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62272"/>
        <c:axId val="164263808"/>
      </c:barChart>
      <c:catAx>
        <c:axId val="1642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6380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2272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EF-44AF-8029-0E36AF518FEF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EF-44AF-8029-0E36AF51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2368"/>
        <c:axId val="164283904"/>
      </c:barChart>
      <c:catAx>
        <c:axId val="1642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8390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236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A3-4EB2-B5AB-ABC0DE3719F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A3-4EB2-B5AB-ABC0DE37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5424"/>
        <c:axId val="164775040"/>
      </c:barChart>
      <c:catAx>
        <c:axId val="1646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77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5040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695424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BC9-41EE-B2E1-06C3D83C799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BC9-41EE-B2E1-06C3D83C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2016"/>
        <c:axId val="175637248"/>
      </c:barChart>
      <c:catAx>
        <c:axId val="164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3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3724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82201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7552821479249792E-4"/>
                  <c:y val="-4.93204760252753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Bonos del Estado</c:v>
                </c:pt>
                <c:pt idx="4">
                  <c:v>Obligaciones y Papel Comercial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178162581.84</c:v>
                </c:pt>
                <c:pt idx="1">
                  <c:v>141278399.69999999</c:v>
                </c:pt>
                <c:pt idx="2">
                  <c:v>88962257.689999998</c:v>
                </c:pt>
                <c:pt idx="3">
                  <c:v>80143774.930000007</c:v>
                </c:pt>
                <c:pt idx="4">
                  <c:v>69092842.039999977</c:v>
                </c:pt>
                <c:pt idx="5">
                  <c:v>44981545.030000016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Notas de Crédito</c:v>
                </c:pt>
                <c:pt idx="4">
                  <c:v>Obligaciones y Papel Comercial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255852405</c:v>
                </c:pt>
                <c:pt idx="1">
                  <c:v>190466252</c:v>
                </c:pt>
                <c:pt idx="2">
                  <c:v>166344747</c:v>
                </c:pt>
                <c:pt idx="3">
                  <c:v>40140196</c:v>
                </c:pt>
                <c:pt idx="4">
                  <c:v>37527392.799999997</c:v>
                </c:pt>
                <c:pt idx="5">
                  <c:v>49828022.640000001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7.1055381400208992E-2"/>
                  <c:y val="-0.157333611444264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9.0909090909090912E-2"/>
                  <c:y val="0.149220072656480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Nacional!$K$13:$K$14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Nacional!$L$13:$L$14</c:f>
              <c:numCache>
                <c:formatCode>_(* #,##0_);_(* \(#,##0\);_(* "-"??_);_(@_)</c:formatCode>
                <c:ptCount val="2"/>
                <c:pt idx="0">
                  <c:v>600852543.90000057</c:v>
                </c:pt>
                <c:pt idx="1">
                  <c:v>826270672.95000005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 i="0" u="none" strike="noStrike" baseline="0">
                <a:solidFill>
                  <a:srgbClr val="000000"/>
                </a:solidFill>
                <a:latin typeface="Segoe UI Variable Display Semib" pitchFamily="2" charset="0"/>
                <a:cs typeface="Poppins" panose="00000500000000000000" pitchFamily="2" charset="0"/>
              </a:rPr>
              <a:t>Enero 2025</a:t>
            </a:r>
            <a:endParaRPr lang="es-MX" sz="900" b="1">
              <a:latin typeface="Segoe UI Variable Display Semib" pitchFamily="2" charset="0"/>
            </a:endParaRP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Nacional!$K$18:$K$19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Nacional!$L$18:$L$19</c:f>
              <c:numCache>
                <c:formatCode>#,##0</c:formatCode>
                <c:ptCount val="2"/>
                <c:pt idx="0">
                  <c:v>602621401.23000062</c:v>
                </c:pt>
                <c:pt idx="1">
                  <c:v>832439383.71000004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665401537129E-2"/>
                  <c:y val="-8.26653986573070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4.3224758775656645E-2"/>
                  <c:y val="9.9573013966908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Nacional!$K$8:$K$9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Nacional!$L$8:$L$9</c:f>
              <c:numCache>
                <c:formatCode>_(* #,##0_);_(* \(#,##0\);_(* "-"??_);_(@_)</c:formatCode>
                <c:ptCount val="2"/>
                <c:pt idx="0">
                  <c:v>1768857.3300000003</c:v>
                </c:pt>
                <c:pt idx="1">
                  <c:v>6168710.7600000007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B4-487D-B217-80486E46956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B4-487D-B217-80486E4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5552"/>
        <c:axId val="175673728"/>
      </c:barChart>
      <c:catAx>
        <c:axId val="1756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7372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55552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5.4898196612469113E-2"/>
                  <c:y val="-0.128212714939562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4.2254122945787724E-2"/>
                  <c:y val="0.14622412810559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Nacional!$K$39:$K$40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Nacional!$L$39:$L$40</c:f>
              <c:numCache>
                <c:formatCode>#,##0</c:formatCode>
                <c:ptCount val="2"/>
                <c:pt idx="0">
                  <c:v>319777649.23104149</c:v>
                </c:pt>
                <c:pt idx="1">
                  <c:v>417618712.30410963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5.9648450344681324E-2"/>
                  <c:y val="8.47156911468119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Nacional!$K$44:$K$45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Nacional!$L$44:$L$45</c:f>
              <c:numCache>
                <c:formatCode>#,##0</c:formatCode>
                <c:ptCount val="2"/>
                <c:pt idx="0">
                  <c:v>321546506.56104147</c:v>
                </c:pt>
                <c:pt idx="1">
                  <c:v>423787423.06410962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5.3065665552817123E-2"/>
                  <c:y val="-8.8519964575249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5.4146357637852707E-2"/>
                  <c:y val="0.105783749473947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Nacional!$K$33:$K$34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Nacional!$L$33:$L$34</c:f>
              <c:numCache>
                <c:formatCode>#,##0</c:formatCode>
                <c:ptCount val="2"/>
                <c:pt idx="0">
                  <c:v>1768857.3300000003</c:v>
                </c:pt>
                <c:pt idx="1">
                  <c:v>6168710.7600000007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A7E-4C02-83A8-F2DA27811DF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A7E-4C02-83A8-F2DA2781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18528"/>
        <c:axId val="177324416"/>
      </c:barChart>
      <c:catAx>
        <c:axId val="1773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24416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1852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B5-472E-BFEE-D6A389A0048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5B5-472E-BFEE-D6A389A0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9056"/>
        <c:axId val="184324096"/>
      </c:barChart>
      <c:catAx>
        <c:axId val="184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2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409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9056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63E-BEEC-E29A38AC951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E1-463E-BEEC-E29A38AC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38304"/>
        <c:axId val="184339840"/>
      </c:barChart>
      <c:catAx>
        <c:axId val="184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39840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8304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8-4EAD-B3EC-741902B6A58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C8-4EAD-B3EC-741902B6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2016"/>
        <c:axId val="188703872"/>
      </c:barChart>
      <c:catAx>
        <c:axId val="18426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3872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201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06-47FE-A470-E06F67CE0C5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06-47FE-A470-E06F67C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6224"/>
        <c:axId val="184437760"/>
      </c:barChart>
      <c:catAx>
        <c:axId val="184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437760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622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2-4862-965A-D93C2056660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2-4862-965A-D93C2056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41056"/>
        <c:axId val="185342592"/>
      </c:barChart>
      <c:catAx>
        <c:axId val="18534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342592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105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72-4D67-B55B-CA657F7CB2D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72-4D67-B55B-CA657F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3264"/>
        <c:axId val="185964800"/>
      </c:barChart>
      <c:catAx>
        <c:axId val="185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480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326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EE4-45D4-B328-DDD3C69D5F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EE4-45D4-B328-DDD3C69D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0080"/>
        <c:axId val="186271616"/>
      </c:barChart>
      <c:catAx>
        <c:axId val="18627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1616"/>
        <c:scaling>
          <c:orientation val="minMax"/>
          <c:max val="7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0080"/>
        <c:crosses val="autoZero"/>
        <c:crossBetween val="between"/>
        <c:majorUnit val="1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29-4A56-A06C-337AC0E2808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29-4A56-A06C-337AC0E2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4752"/>
        <c:axId val="186316288"/>
      </c:barChart>
      <c:catAx>
        <c:axId val="1863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16288"/>
        <c:scaling>
          <c:orientation val="minMax"/>
          <c:max val="63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4752"/>
        <c:crosses val="autoZero"/>
        <c:crossBetween val="between"/>
        <c:majorUnit val="9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9B9-4A94-A54D-E04360BA26F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9B9-4A94-A54D-E04360BA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2080"/>
        <c:axId val="188707968"/>
      </c:barChart>
      <c:catAx>
        <c:axId val="188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7968"/>
        <c:scaling>
          <c:orientation val="minMax"/>
          <c:max val="32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2080"/>
        <c:crosses val="autoZero"/>
        <c:crossBetween val="between"/>
        <c:majorUnit val="8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DC-4EA5-A672-241A2DFCDCB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DC-4EA5-A672-241A2DFC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32768"/>
        <c:axId val="188871424"/>
      </c:barChart>
      <c:catAx>
        <c:axId val="18883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7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42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32768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BE-4460-9193-CF2DB385780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7BE-4460-9193-CF2DB38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0352"/>
        <c:axId val="190054400"/>
      </c:barChart>
      <c:catAx>
        <c:axId val="18970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5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44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9700352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1B-4A5C-8748-4D1444A61DD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1B-4A5C-8748-4D1444A6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4512"/>
        <c:axId val="190066048"/>
      </c:barChart>
      <c:catAx>
        <c:axId val="1900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604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451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DE8-4497-AF0F-FEA1B270222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E8-4497-AF0F-FEA1B270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29664"/>
        <c:axId val="190131200"/>
      </c:barChart>
      <c:catAx>
        <c:axId val="1901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2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2966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0F-4318-990B-F3E4A6A1B57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0F-4318-990B-F3E4A6A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57728"/>
        <c:axId val="216059264"/>
      </c:barChart>
      <c:catAx>
        <c:axId val="21605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059264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772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1DE-4C71-B638-ACC39AD6B55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1DE-4C71-B638-ACC39AD6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7952"/>
        <c:axId val="190159488"/>
      </c:barChart>
      <c:catAx>
        <c:axId val="1901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948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795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312-441C-9E30-ADB89C07FDC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312-441C-9E30-ADB89C07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51776"/>
        <c:axId val="190253312"/>
      </c:barChart>
      <c:catAx>
        <c:axId val="1902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5331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177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A0-449B-B41F-3F1C4E98D56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A0-449B-B41F-3F1C4E9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1872"/>
        <c:axId val="190273408"/>
      </c:barChart>
      <c:catAx>
        <c:axId val="19027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73408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1872"/>
        <c:crosses val="autoZero"/>
        <c:crossBetween val="between"/>
        <c:majorUnit val="3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1C8-4DAD-A955-24BA1A1CF94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1C8-4DAD-A955-24BA1A1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28896"/>
        <c:axId val="197330432"/>
      </c:barChart>
      <c:catAx>
        <c:axId val="1973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33043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288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B2-4625-BDE5-C20F5770F32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B2-4625-BDE5-C20F5770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6928"/>
        <c:axId val="197461120"/>
      </c:barChart>
      <c:catAx>
        <c:axId val="1973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61120"/>
        <c:scaling>
          <c:orientation val="minMax"/>
          <c:max val="9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56928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F57-4C10-B8ED-614819A5884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F57-4C10-B8ED-614819A5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91712"/>
        <c:axId val="197501696"/>
      </c:barChart>
      <c:catAx>
        <c:axId val="19749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01696"/>
        <c:scaling>
          <c:orientation val="minMax"/>
          <c:max val="3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91712"/>
        <c:crosses val="autoZero"/>
        <c:crossBetween val="between"/>
        <c:majorUnit val="8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D7-411A-8594-DEBD6E2053C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D7-411A-8594-DEBD6E20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1808"/>
        <c:axId val="197521792"/>
      </c:barChart>
      <c:catAx>
        <c:axId val="1975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2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2179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11808"/>
        <c:crosses val="autoZero"/>
        <c:crossBetween val="between"/>
        <c:majorUnit val="3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2E-4AAC-8F12-9E0A7A66927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2E-4AAC-8F12-9E0A7A66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90208"/>
        <c:axId val="200192000"/>
      </c:barChart>
      <c:catAx>
        <c:axId val="20019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192000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020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D6-4A10-BD75-C6937B6ADF7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D6-4A10-BD75-C6937B6A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7616"/>
        <c:axId val="200609152"/>
      </c:barChart>
      <c:catAx>
        <c:axId val="20060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09152"/>
        <c:scaling>
          <c:orientation val="minMax"/>
          <c:max val="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7616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3A-40BC-8FFE-968C009DF76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3A-40BC-8FFE-968C009D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35904"/>
        <c:axId val="200637440"/>
      </c:bar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3744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5904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5A-486A-85E9-CF24F59457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5A-486A-85E9-CF24F594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63296"/>
        <c:axId val="442664832"/>
      </c:barChart>
      <c:catAx>
        <c:axId val="4426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2664832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329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CA-4FE8-A5DA-8B18AD15BA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CA-4FE8-A5DA-8B18AD15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56000"/>
        <c:axId val="200657536"/>
      </c:barChart>
      <c:catAx>
        <c:axId val="20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57536"/>
        <c:scaling>
          <c:orientation val="minMax"/>
          <c:max val="1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600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F1-4A24-B3B3-BBC863C7DB3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BF1-4A24-B3B3-BBC863C7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56"/>
        <c:axId val="200718592"/>
      </c:barChart>
      <c:catAx>
        <c:axId val="20071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71859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705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39-4AA6-A691-409652D7DDC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539-4AA6-A691-409652D7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10880"/>
        <c:axId val="200812416"/>
      </c:barChart>
      <c:catAx>
        <c:axId val="20081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12416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088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97-4BB7-9974-8654CBDD6D5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97-4BB7-9974-8654CBDD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5552"/>
        <c:axId val="200857088"/>
      </c:barChart>
      <c:catAx>
        <c:axId val="200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5708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5552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EA-46A9-9022-3258AC88F24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EA-46A9-9022-3258AC8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33440"/>
        <c:axId val="201147520"/>
      </c:barChart>
      <c:catAx>
        <c:axId val="20113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4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47520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3344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DC-4A43-87BA-92DC99C7160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DC-4A43-87BA-92DC99C7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0400"/>
        <c:axId val="201200384"/>
      </c:barChart>
      <c:catAx>
        <c:axId val="2011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0038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90400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77-4F29-8B27-101140E9B2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677-4F29-8B27-101140E9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5072"/>
        <c:axId val="201245056"/>
      </c:barChart>
      <c:catAx>
        <c:axId val="20123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45056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35072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Mensual'!$J$23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Mensual'!$J$24:$J$26</c:f>
              <c:numCache>
                <c:formatCode>_(* #,##0_);_(* \(#,##0\);_(* "-"_);_(@_)</c:formatCode>
                <c:ptCount val="3"/>
                <c:pt idx="0">
                  <c:v>1768857.3300000003</c:v>
                </c:pt>
                <c:pt idx="1">
                  <c:v>600852543.90000057</c:v>
                </c:pt>
                <c:pt idx="2">
                  <c:v>602621401.23000062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Mensual'!$K$23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b="0"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Mensual'!$K$24:$K$26</c:f>
              <c:numCache>
                <c:formatCode>_(* #,##0_);_(* \(#,##0\);_(* "-"_);_(@_)</c:formatCode>
                <c:ptCount val="3"/>
                <c:pt idx="0">
                  <c:v>6168710.7600000007</c:v>
                </c:pt>
                <c:pt idx="1">
                  <c:v>826270672.95000005</c:v>
                </c:pt>
                <c:pt idx="2">
                  <c:v>832439383.71000004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ax val="10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Mensual'!$J$51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Mensual'!$J$52:$J$54</c:f>
              <c:numCache>
                <c:formatCode>_(* #,##0_);_(* \(#,##0\);_(* "-"_);_(@_)</c:formatCode>
                <c:ptCount val="3"/>
                <c:pt idx="0">
                  <c:v>1768857.3300000003</c:v>
                </c:pt>
                <c:pt idx="1">
                  <c:v>319777649.23104149</c:v>
                </c:pt>
                <c:pt idx="2">
                  <c:v>321546506.56104147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Mensual'!$K$51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Mensual'!$K$52:$K$54</c:f>
              <c:numCache>
                <c:formatCode>_(* #,##0_);_(* \(#,##0\);_(* "-"_);_(@_)</c:formatCode>
                <c:ptCount val="3"/>
                <c:pt idx="0">
                  <c:v>6168710.7600000007</c:v>
                </c:pt>
                <c:pt idx="1">
                  <c:v>417622991.05591834</c:v>
                </c:pt>
                <c:pt idx="2">
                  <c:v>423791701.81591833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17-4C51-8CE1-85A38758D02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17-4C51-8CE1-85A3875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44448"/>
        <c:axId val="128393216"/>
      </c:barChart>
      <c:catAx>
        <c:axId val="50714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39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9321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0714444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8-473D-A899-8D8CDF27A2E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388-473D-A899-8D8CDF27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2000"/>
        <c:axId val="128433536"/>
      </c:barChart>
      <c:catAx>
        <c:axId val="12843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33536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2000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0B-4590-9029-D0D1A88122D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70B-4590-9029-D0D1A881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61824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0288"/>
        <c:crosses val="autoZero"/>
        <c:crossBetween val="between"/>
        <c:majorUnit val="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image" Target="../media/image2.pn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_rels/drawing3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9.xml"/><Relationship Id="rId7" Type="http://schemas.openxmlformats.org/officeDocument/2006/relationships/image" Target="../media/image2.png"/><Relationship Id="rId2" Type="http://schemas.openxmlformats.org/officeDocument/2006/relationships/chart" Target="../charts/chart358.xml"/><Relationship Id="rId1" Type="http://schemas.openxmlformats.org/officeDocument/2006/relationships/chart" Target="../charts/chart357.xml"/><Relationship Id="rId6" Type="http://schemas.openxmlformats.org/officeDocument/2006/relationships/chart" Target="../charts/chart362.xml"/><Relationship Id="rId5" Type="http://schemas.openxmlformats.org/officeDocument/2006/relationships/chart" Target="../charts/chart361.xml"/><Relationship Id="rId4" Type="http://schemas.openxmlformats.org/officeDocument/2006/relationships/chart" Target="../charts/chart360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85.xml"/><Relationship Id="rId21" Type="http://schemas.openxmlformats.org/officeDocument/2006/relationships/chart" Target="../charts/chart89.xml"/><Relationship Id="rId63" Type="http://schemas.openxmlformats.org/officeDocument/2006/relationships/chart" Target="../charts/chart131.xml"/><Relationship Id="rId159" Type="http://schemas.openxmlformats.org/officeDocument/2006/relationships/chart" Target="../charts/chart227.xml"/><Relationship Id="rId170" Type="http://schemas.openxmlformats.org/officeDocument/2006/relationships/chart" Target="../charts/chart238.xml"/><Relationship Id="rId226" Type="http://schemas.openxmlformats.org/officeDocument/2006/relationships/chart" Target="../charts/chart294.xml"/><Relationship Id="rId268" Type="http://schemas.openxmlformats.org/officeDocument/2006/relationships/chart" Target="../charts/chart336.xml"/><Relationship Id="rId32" Type="http://schemas.openxmlformats.org/officeDocument/2006/relationships/chart" Target="../charts/chart100.xml"/><Relationship Id="rId74" Type="http://schemas.openxmlformats.org/officeDocument/2006/relationships/chart" Target="../charts/chart142.xml"/><Relationship Id="rId128" Type="http://schemas.openxmlformats.org/officeDocument/2006/relationships/chart" Target="../charts/chart196.xml"/><Relationship Id="rId5" Type="http://schemas.openxmlformats.org/officeDocument/2006/relationships/chart" Target="../charts/chart73.xml"/><Relationship Id="rId181" Type="http://schemas.openxmlformats.org/officeDocument/2006/relationships/chart" Target="../charts/chart249.xml"/><Relationship Id="rId237" Type="http://schemas.openxmlformats.org/officeDocument/2006/relationships/chart" Target="../charts/chart305.xml"/><Relationship Id="rId279" Type="http://schemas.openxmlformats.org/officeDocument/2006/relationships/chart" Target="../charts/chart347.xml"/><Relationship Id="rId43" Type="http://schemas.openxmlformats.org/officeDocument/2006/relationships/chart" Target="../charts/chart111.xml"/><Relationship Id="rId139" Type="http://schemas.openxmlformats.org/officeDocument/2006/relationships/chart" Target="../charts/chart207.xml"/><Relationship Id="rId85" Type="http://schemas.openxmlformats.org/officeDocument/2006/relationships/chart" Target="../charts/chart153.xml"/><Relationship Id="rId150" Type="http://schemas.openxmlformats.org/officeDocument/2006/relationships/chart" Target="../charts/chart218.xml"/><Relationship Id="rId192" Type="http://schemas.openxmlformats.org/officeDocument/2006/relationships/chart" Target="../charts/chart260.xml"/><Relationship Id="rId206" Type="http://schemas.openxmlformats.org/officeDocument/2006/relationships/chart" Target="../charts/chart274.xml"/><Relationship Id="rId248" Type="http://schemas.openxmlformats.org/officeDocument/2006/relationships/chart" Target="../charts/chart316.xml"/><Relationship Id="rId269" Type="http://schemas.openxmlformats.org/officeDocument/2006/relationships/chart" Target="../charts/chart337.xml"/><Relationship Id="rId12" Type="http://schemas.openxmlformats.org/officeDocument/2006/relationships/chart" Target="../charts/chart80.xml"/><Relationship Id="rId33" Type="http://schemas.openxmlformats.org/officeDocument/2006/relationships/chart" Target="../charts/chart101.xml"/><Relationship Id="rId108" Type="http://schemas.openxmlformats.org/officeDocument/2006/relationships/chart" Target="../charts/chart176.xml"/><Relationship Id="rId129" Type="http://schemas.openxmlformats.org/officeDocument/2006/relationships/chart" Target="../charts/chart197.xml"/><Relationship Id="rId280" Type="http://schemas.openxmlformats.org/officeDocument/2006/relationships/chart" Target="../charts/chart348.xml"/><Relationship Id="rId54" Type="http://schemas.openxmlformats.org/officeDocument/2006/relationships/chart" Target="../charts/chart122.xml"/><Relationship Id="rId75" Type="http://schemas.openxmlformats.org/officeDocument/2006/relationships/chart" Target="../charts/chart143.xml"/><Relationship Id="rId96" Type="http://schemas.openxmlformats.org/officeDocument/2006/relationships/chart" Target="../charts/chart164.xml"/><Relationship Id="rId140" Type="http://schemas.openxmlformats.org/officeDocument/2006/relationships/chart" Target="../charts/chart208.xml"/><Relationship Id="rId161" Type="http://schemas.openxmlformats.org/officeDocument/2006/relationships/chart" Target="../charts/chart229.xml"/><Relationship Id="rId182" Type="http://schemas.openxmlformats.org/officeDocument/2006/relationships/chart" Target="../charts/chart250.xml"/><Relationship Id="rId217" Type="http://schemas.openxmlformats.org/officeDocument/2006/relationships/chart" Target="../charts/chart285.xml"/><Relationship Id="rId6" Type="http://schemas.openxmlformats.org/officeDocument/2006/relationships/chart" Target="../charts/chart74.xml"/><Relationship Id="rId238" Type="http://schemas.openxmlformats.org/officeDocument/2006/relationships/chart" Target="../charts/chart306.xml"/><Relationship Id="rId259" Type="http://schemas.openxmlformats.org/officeDocument/2006/relationships/chart" Target="../charts/chart327.xml"/><Relationship Id="rId23" Type="http://schemas.openxmlformats.org/officeDocument/2006/relationships/chart" Target="../charts/chart91.xml"/><Relationship Id="rId119" Type="http://schemas.openxmlformats.org/officeDocument/2006/relationships/chart" Target="../charts/chart187.xml"/><Relationship Id="rId270" Type="http://schemas.openxmlformats.org/officeDocument/2006/relationships/chart" Target="../charts/chart338.xml"/><Relationship Id="rId44" Type="http://schemas.openxmlformats.org/officeDocument/2006/relationships/chart" Target="../charts/chart112.xml"/><Relationship Id="rId65" Type="http://schemas.openxmlformats.org/officeDocument/2006/relationships/chart" Target="../charts/chart133.xml"/><Relationship Id="rId86" Type="http://schemas.openxmlformats.org/officeDocument/2006/relationships/chart" Target="../charts/chart154.xml"/><Relationship Id="rId130" Type="http://schemas.openxmlformats.org/officeDocument/2006/relationships/chart" Target="../charts/chart198.xml"/><Relationship Id="rId151" Type="http://schemas.openxmlformats.org/officeDocument/2006/relationships/chart" Target="../charts/chart219.xml"/><Relationship Id="rId172" Type="http://schemas.openxmlformats.org/officeDocument/2006/relationships/chart" Target="../charts/chart240.xml"/><Relationship Id="rId193" Type="http://schemas.openxmlformats.org/officeDocument/2006/relationships/chart" Target="../charts/chart261.xml"/><Relationship Id="rId207" Type="http://schemas.openxmlformats.org/officeDocument/2006/relationships/chart" Target="../charts/chart275.xml"/><Relationship Id="rId228" Type="http://schemas.openxmlformats.org/officeDocument/2006/relationships/chart" Target="../charts/chart296.xml"/><Relationship Id="rId249" Type="http://schemas.openxmlformats.org/officeDocument/2006/relationships/chart" Target="../charts/chart317.xml"/><Relationship Id="rId13" Type="http://schemas.openxmlformats.org/officeDocument/2006/relationships/chart" Target="../charts/chart81.xml"/><Relationship Id="rId109" Type="http://schemas.openxmlformats.org/officeDocument/2006/relationships/chart" Target="../charts/chart177.xml"/><Relationship Id="rId260" Type="http://schemas.openxmlformats.org/officeDocument/2006/relationships/chart" Target="../charts/chart328.xml"/><Relationship Id="rId281" Type="http://schemas.openxmlformats.org/officeDocument/2006/relationships/chart" Target="../charts/chart349.xml"/><Relationship Id="rId34" Type="http://schemas.openxmlformats.org/officeDocument/2006/relationships/chart" Target="../charts/chart102.xml"/><Relationship Id="rId55" Type="http://schemas.openxmlformats.org/officeDocument/2006/relationships/chart" Target="../charts/chart123.xml"/><Relationship Id="rId76" Type="http://schemas.openxmlformats.org/officeDocument/2006/relationships/chart" Target="../charts/chart144.xml"/><Relationship Id="rId97" Type="http://schemas.openxmlformats.org/officeDocument/2006/relationships/chart" Target="../charts/chart165.xml"/><Relationship Id="rId120" Type="http://schemas.openxmlformats.org/officeDocument/2006/relationships/chart" Target="../charts/chart188.xml"/><Relationship Id="rId141" Type="http://schemas.openxmlformats.org/officeDocument/2006/relationships/chart" Target="../charts/chart209.xml"/><Relationship Id="rId7" Type="http://schemas.openxmlformats.org/officeDocument/2006/relationships/chart" Target="../charts/chart75.xml"/><Relationship Id="rId162" Type="http://schemas.openxmlformats.org/officeDocument/2006/relationships/chart" Target="../charts/chart230.xml"/><Relationship Id="rId183" Type="http://schemas.openxmlformats.org/officeDocument/2006/relationships/chart" Target="../charts/chart251.xml"/><Relationship Id="rId218" Type="http://schemas.openxmlformats.org/officeDocument/2006/relationships/chart" Target="../charts/chart286.xml"/><Relationship Id="rId239" Type="http://schemas.openxmlformats.org/officeDocument/2006/relationships/chart" Target="../charts/chart307.xml"/><Relationship Id="rId250" Type="http://schemas.openxmlformats.org/officeDocument/2006/relationships/chart" Target="../charts/chart318.xml"/><Relationship Id="rId271" Type="http://schemas.openxmlformats.org/officeDocument/2006/relationships/chart" Target="../charts/chart339.xml"/><Relationship Id="rId24" Type="http://schemas.openxmlformats.org/officeDocument/2006/relationships/chart" Target="../charts/chart92.xml"/><Relationship Id="rId45" Type="http://schemas.openxmlformats.org/officeDocument/2006/relationships/chart" Target="../charts/chart113.xml"/><Relationship Id="rId66" Type="http://schemas.openxmlformats.org/officeDocument/2006/relationships/chart" Target="../charts/chart134.xml"/><Relationship Id="rId87" Type="http://schemas.openxmlformats.org/officeDocument/2006/relationships/chart" Target="../charts/chart155.xml"/><Relationship Id="rId110" Type="http://schemas.openxmlformats.org/officeDocument/2006/relationships/chart" Target="../charts/chart178.xml"/><Relationship Id="rId131" Type="http://schemas.openxmlformats.org/officeDocument/2006/relationships/chart" Target="../charts/chart199.xml"/><Relationship Id="rId152" Type="http://schemas.openxmlformats.org/officeDocument/2006/relationships/chart" Target="../charts/chart220.xml"/><Relationship Id="rId173" Type="http://schemas.openxmlformats.org/officeDocument/2006/relationships/chart" Target="../charts/chart241.xml"/><Relationship Id="rId194" Type="http://schemas.openxmlformats.org/officeDocument/2006/relationships/chart" Target="../charts/chart262.xml"/><Relationship Id="rId208" Type="http://schemas.openxmlformats.org/officeDocument/2006/relationships/chart" Target="../charts/chart276.xml"/><Relationship Id="rId229" Type="http://schemas.openxmlformats.org/officeDocument/2006/relationships/chart" Target="../charts/chart297.xml"/><Relationship Id="rId240" Type="http://schemas.openxmlformats.org/officeDocument/2006/relationships/chart" Target="../charts/chart308.xml"/><Relationship Id="rId261" Type="http://schemas.openxmlformats.org/officeDocument/2006/relationships/chart" Target="../charts/chart329.xml"/><Relationship Id="rId14" Type="http://schemas.openxmlformats.org/officeDocument/2006/relationships/chart" Target="../charts/chart82.xml"/><Relationship Id="rId35" Type="http://schemas.openxmlformats.org/officeDocument/2006/relationships/chart" Target="../charts/chart103.xml"/><Relationship Id="rId56" Type="http://schemas.openxmlformats.org/officeDocument/2006/relationships/chart" Target="../charts/chart124.xml"/><Relationship Id="rId77" Type="http://schemas.openxmlformats.org/officeDocument/2006/relationships/chart" Target="../charts/chart145.xml"/><Relationship Id="rId100" Type="http://schemas.openxmlformats.org/officeDocument/2006/relationships/chart" Target="../charts/chart168.xml"/><Relationship Id="rId282" Type="http://schemas.openxmlformats.org/officeDocument/2006/relationships/chart" Target="../charts/chart350.xml"/><Relationship Id="rId8" Type="http://schemas.openxmlformats.org/officeDocument/2006/relationships/chart" Target="../charts/chart76.xml"/><Relationship Id="rId98" Type="http://schemas.openxmlformats.org/officeDocument/2006/relationships/chart" Target="../charts/chart166.xml"/><Relationship Id="rId121" Type="http://schemas.openxmlformats.org/officeDocument/2006/relationships/chart" Target="../charts/chart189.xml"/><Relationship Id="rId142" Type="http://schemas.openxmlformats.org/officeDocument/2006/relationships/chart" Target="../charts/chart210.xml"/><Relationship Id="rId163" Type="http://schemas.openxmlformats.org/officeDocument/2006/relationships/chart" Target="../charts/chart231.xml"/><Relationship Id="rId184" Type="http://schemas.openxmlformats.org/officeDocument/2006/relationships/chart" Target="../charts/chart252.xml"/><Relationship Id="rId219" Type="http://schemas.openxmlformats.org/officeDocument/2006/relationships/chart" Target="../charts/chart287.xml"/><Relationship Id="rId230" Type="http://schemas.openxmlformats.org/officeDocument/2006/relationships/chart" Target="../charts/chart298.xml"/><Relationship Id="rId251" Type="http://schemas.openxmlformats.org/officeDocument/2006/relationships/chart" Target="../charts/chart319.xml"/><Relationship Id="rId25" Type="http://schemas.openxmlformats.org/officeDocument/2006/relationships/chart" Target="../charts/chart93.xml"/><Relationship Id="rId46" Type="http://schemas.openxmlformats.org/officeDocument/2006/relationships/chart" Target="../charts/chart114.xml"/><Relationship Id="rId67" Type="http://schemas.openxmlformats.org/officeDocument/2006/relationships/chart" Target="../charts/chart135.xml"/><Relationship Id="rId272" Type="http://schemas.openxmlformats.org/officeDocument/2006/relationships/chart" Target="../charts/chart340.xml"/><Relationship Id="rId88" Type="http://schemas.openxmlformats.org/officeDocument/2006/relationships/chart" Target="../charts/chart156.xml"/><Relationship Id="rId111" Type="http://schemas.openxmlformats.org/officeDocument/2006/relationships/chart" Target="../charts/chart179.xml"/><Relationship Id="rId132" Type="http://schemas.openxmlformats.org/officeDocument/2006/relationships/chart" Target="../charts/chart200.xml"/><Relationship Id="rId153" Type="http://schemas.openxmlformats.org/officeDocument/2006/relationships/chart" Target="../charts/chart221.xml"/><Relationship Id="rId174" Type="http://schemas.openxmlformats.org/officeDocument/2006/relationships/chart" Target="../charts/chart242.xml"/><Relationship Id="rId195" Type="http://schemas.openxmlformats.org/officeDocument/2006/relationships/chart" Target="../charts/chart263.xml"/><Relationship Id="rId209" Type="http://schemas.openxmlformats.org/officeDocument/2006/relationships/chart" Target="../charts/chart277.xml"/><Relationship Id="rId220" Type="http://schemas.openxmlformats.org/officeDocument/2006/relationships/chart" Target="../charts/chart288.xml"/><Relationship Id="rId241" Type="http://schemas.openxmlformats.org/officeDocument/2006/relationships/chart" Target="../charts/chart309.xml"/><Relationship Id="rId15" Type="http://schemas.openxmlformats.org/officeDocument/2006/relationships/chart" Target="../charts/chart83.xml"/><Relationship Id="rId36" Type="http://schemas.openxmlformats.org/officeDocument/2006/relationships/chart" Target="../charts/chart104.xml"/><Relationship Id="rId57" Type="http://schemas.openxmlformats.org/officeDocument/2006/relationships/chart" Target="../charts/chart125.xml"/><Relationship Id="rId262" Type="http://schemas.openxmlformats.org/officeDocument/2006/relationships/chart" Target="../charts/chart330.xml"/><Relationship Id="rId283" Type="http://schemas.openxmlformats.org/officeDocument/2006/relationships/chart" Target="../charts/chart351.xml"/><Relationship Id="rId78" Type="http://schemas.openxmlformats.org/officeDocument/2006/relationships/chart" Target="../charts/chart146.xml"/><Relationship Id="rId99" Type="http://schemas.openxmlformats.org/officeDocument/2006/relationships/chart" Target="../charts/chart167.xml"/><Relationship Id="rId101" Type="http://schemas.openxmlformats.org/officeDocument/2006/relationships/chart" Target="../charts/chart169.xml"/><Relationship Id="rId122" Type="http://schemas.openxmlformats.org/officeDocument/2006/relationships/chart" Target="../charts/chart190.xml"/><Relationship Id="rId143" Type="http://schemas.openxmlformats.org/officeDocument/2006/relationships/chart" Target="../charts/chart211.xml"/><Relationship Id="rId164" Type="http://schemas.openxmlformats.org/officeDocument/2006/relationships/chart" Target="../charts/chart232.xml"/><Relationship Id="rId185" Type="http://schemas.openxmlformats.org/officeDocument/2006/relationships/chart" Target="../charts/chart253.xml"/><Relationship Id="rId9" Type="http://schemas.openxmlformats.org/officeDocument/2006/relationships/chart" Target="../charts/chart77.xml"/><Relationship Id="rId210" Type="http://schemas.openxmlformats.org/officeDocument/2006/relationships/chart" Target="../charts/chart278.xml"/><Relationship Id="rId26" Type="http://schemas.openxmlformats.org/officeDocument/2006/relationships/chart" Target="../charts/chart94.xml"/><Relationship Id="rId231" Type="http://schemas.openxmlformats.org/officeDocument/2006/relationships/chart" Target="../charts/chart299.xml"/><Relationship Id="rId252" Type="http://schemas.openxmlformats.org/officeDocument/2006/relationships/chart" Target="../charts/chart320.xml"/><Relationship Id="rId273" Type="http://schemas.openxmlformats.org/officeDocument/2006/relationships/chart" Target="../charts/chart341.xml"/><Relationship Id="rId47" Type="http://schemas.openxmlformats.org/officeDocument/2006/relationships/chart" Target="../charts/chart115.xml"/><Relationship Id="rId68" Type="http://schemas.openxmlformats.org/officeDocument/2006/relationships/chart" Target="../charts/chart136.xml"/><Relationship Id="rId89" Type="http://schemas.openxmlformats.org/officeDocument/2006/relationships/chart" Target="../charts/chart157.xml"/><Relationship Id="rId112" Type="http://schemas.openxmlformats.org/officeDocument/2006/relationships/chart" Target="../charts/chart180.xml"/><Relationship Id="rId133" Type="http://schemas.openxmlformats.org/officeDocument/2006/relationships/chart" Target="../charts/chart201.xml"/><Relationship Id="rId154" Type="http://schemas.openxmlformats.org/officeDocument/2006/relationships/chart" Target="../charts/chart222.xml"/><Relationship Id="rId175" Type="http://schemas.openxmlformats.org/officeDocument/2006/relationships/chart" Target="../charts/chart243.xml"/><Relationship Id="rId196" Type="http://schemas.openxmlformats.org/officeDocument/2006/relationships/chart" Target="../charts/chart264.xml"/><Relationship Id="rId200" Type="http://schemas.openxmlformats.org/officeDocument/2006/relationships/chart" Target="../charts/chart268.xml"/><Relationship Id="rId16" Type="http://schemas.openxmlformats.org/officeDocument/2006/relationships/chart" Target="../charts/chart84.xml"/><Relationship Id="rId221" Type="http://schemas.openxmlformats.org/officeDocument/2006/relationships/chart" Target="../charts/chart289.xml"/><Relationship Id="rId242" Type="http://schemas.openxmlformats.org/officeDocument/2006/relationships/chart" Target="../charts/chart310.xml"/><Relationship Id="rId263" Type="http://schemas.openxmlformats.org/officeDocument/2006/relationships/chart" Target="../charts/chart331.xml"/><Relationship Id="rId284" Type="http://schemas.openxmlformats.org/officeDocument/2006/relationships/chart" Target="../charts/chart352.xml"/><Relationship Id="rId37" Type="http://schemas.openxmlformats.org/officeDocument/2006/relationships/chart" Target="../charts/chart105.xml"/><Relationship Id="rId58" Type="http://schemas.openxmlformats.org/officeDocument/2006/relationships/chart" Target="../charts/chart126.xml"/><Relationship Id="rId79" Type="http://schemas.openxmlformats.org/officeDocument/2006/relationships/chart" Target="../charts/chart147.xml"/><Relationship Id="rId102" Type="http://schemas.openxmlformats.org/officeDocument/2006/relationships/chart" Target="../charts/chart170.xml"/><Relationship Id="rId123" Type="http://schemas.openxmlformats.org/officeDocument/2006/relationships/chart" Target="../charts/chart191.xml"/><Relationship Id="rId144" Type="http://schemas.openxmlformats.org/officeDocument/2006/relationships/chart" Target="../charts/chart212.xml"/><Relationship Id="rId90" Type="http://schemas.openxmlformats.org/officeDocument/2006/relationships/chart" Target="../charts/chart158.xml"/><Relationship Id="rId165" Type="http://schemas.openxmlformats.org/officeDocument/2006/relationships/chart" Target="../charts/chart233.xml"/><Relationship Id="rId186" Type="http://schemas.openxmlformats.org/officeDocument/2006/relationships/chart" Target="../charts/chart254.xml"/><Relationship Id="rId211" Type="http://schemas.openxmlformats.org/officeDocument/2006/relationships/chart" Target="../charts/chart279.xml"/><Relationship Id="rId232" Type="http://schemas.openxmlformats.org/officeDocument/2006/relationships/chart" Target="../charts/chart300.xml"/><Relationship Id="rId253" Type="http://schemas.openxmlformats.org/officeDocument/2006/relationships/chart" Target="../charts/chart321.xml"/><Relationship Id="rId274" Type="http://schemas.openxmlformats.org/officeDocument/2006/relationships/chart" Target="../charts/chart342.xml"/><Relationship Id="rId27" Type="http://schemas.openxmlformats.org/officeDocument/2006/relationships/chart" Target="../charts/chart95.xml"/><Relationship Id="rId48" Type="http://schemas.openxmlformats.org/officeDocument/2006/relationships/chart" Target="../charts/chart116.xml"/><Relationship Id="rId69" Type="http://schemas.openxmlformats.org/officeDocument/2006/relationships/chart" Target="../charts/chart137.xml"/><Relationship Id="rId113" Type="http://schemas.openxmlformats.org/officeDocument/2006/relationships/chart" Target="../charts/chart181.xml"/><Relationship Id="rId134" Type="http://schemas.openxmlformats.org/officeDocument/2006/relationships/chart" Target="../charts/chart202.xml"/><Relationship Id="rId80" Type="http://schemas.openxmlformats.org/officeDocument/2006/relationships/chart" Target="../charts/chart148.xml"/><Relationship Id="rId155" Type="http://schemas.openxmlformats.org/officeDocument/2006/relationships/chart" Target="../charts/chart223.xml"/><Relationship Id="rId176" Type="http://schemas.openxmlformats.org/officeDocument/2006/relationships/chart" Target="../charts/chart244.xml"/><Relationship Id="rId197" Type="http://schemas.openxmlformats.org/officeDocument/2006/relationships/chart" Target="../charts/chart265.xml"/><Relationship Id="rId201" Type="http://schemas.openxmlformats.org/officeDocument/2006/relationships/chart" Target="../charts/chart269.xml"/><Relationship Id="rId222" Type="http://schemas.openxmlformats.org/officeDocument/2006/relationships/chart" Target="../charts/chart290.xml"/><Relationship Id="rId243" Type="http://schemas.openxmlformats.org/officeDocument/2006/relationships/chart" Target="../charts/chart311.xml"/><Relationship Id="rId264" Type="http://schemas.openxmlformats.org/officeDocument/2006/relationships/chart" Target="../charts/chart332.xml"/><Relationship Id="rId285" Type="http://schemas.openxmlformats.org/officeDocument/2006/relationships/chart" Target="../charts/chart353.xml"/><Relationship Id="rId17" Type="http://schemas.openxmlformats.org/officeDocument/2006/relationships/chart" Target="../charts/chart85.xml"/><Relationship Id="rId38" Type="http://schemas.openxmlformats.org/officeDocument/2006/relationships/chart" Target="../charts/chart106.xml"/><Relationship Id="rId59" Type="http://schemas.openxmlformats.org/officeDocument/2006/relationships/chart" Target="../charts/chart127.xml"/><Relationship Id="rId103" Type="http://schemas.openxmlformats.org/officeDocument/2006/relationships/chart" Target="../charts/chart171.xml"/><Relationship Id="rId124" Type="http://schemas.openxmlformats.org/officeDocument/2006/relationships/chart" Target="../charts/chart192.xml"/><Relationship Id="rId70" Type="http://schemas.openxmlformats.org/officeDocument/2006/relationships/chart" Target="../charts/chart138.xml"/><Relationship Id="rId91" Type="http://schemas.openxmlformats.org/officeDocument/2006/relationships/chart" Target="../charts/chart159.xml"/><Relationship Id="rId145" Type="http://schemas.openxmlformats.org/officeDocument/2006/relationships/chart" Target="../charts/chart213.xml"/><Relationship Id="rId166" Type="http://schemas.openxmlformats.org/officeDocument/2006/relationships/chart" Target="../charts/chart234.xml"/><Relationship Id="rId187" Type="http://schemas.openxmlformats.org/officeDocument/2006/relationships/chart" Target="../charts/chart255.xml"/><Relationship Id="rId1" Type="http://schemas.openxmlformats.org/officeDocument/2006/relationships/chart" Target="../charts/chart69.xml"/><Relationship Id="rId212" Type="http://schemas.openxmlformats.org/officeDocument/2006/relationships/chart" Target="../charts/chart280.xml"/><Relationship Id="rId233" Type="http://schemas.openxmlformats.org/officeDocument/2006/relationships/chart" Target="../charts/chart301.xml"/><Relationship Id="rId254" Type="http://schemas.openxmlformats.org/officeDocument/2006/relationships/chart" Target="../charts/chart322.xml"/><Relationship Id="rId28" Type="http://schemas.openxmlformats.org/officeDocument/2006/relationships/chart" Target="../charts/chart96.xml"/><Relationship Id="rId49" Type="http://schemas.openxmlformats.org/officeDocument/2006/relationships/chart" Target="../charts/chart117.xml"/><Relationship Id="rId114" Type="http://schemas.openxmlformats.org/officeDocument/2006/relationships/chart" Target="../charts/chart182.xml"/><Relationship Id="rId275" Type="http://schemas.openxmlformats.org/officeDocument/2006/relationships/chart" Target="../charts/chart343.xml"/><Relationship Id="rId60" Type="http://schemas.openxmlformats.org/officeDocument/2006/relationships/chart" Target="../charts/chart128.xml"/><Relationship Id="rId81" Type="http://schemas.openxmlformats.org/officeDocument/2006/relationships/chart" Target="../charts/chart149.xml"/><Relationship Id="rId135" Type="http://schemas.openxmlformats.org/officeDocument/2006/relationships/chart" Target="../charts/chart203.xml"/><Relationship Id="rId156" Type="http://schemas.openxmlformats.org/officeDocument/2006/relationships/chart" Target="../charts/chart224.xml"/><Relationship Id="rId177" Type="http://schemas.openxmlformats.org/officeDocument/2006/relationships/chart" Target="../charts/chart245.xml"/><Relationship Id="rId198" Type="http://schemas.openxmlformats.org/officeDocument/2006/relationships/chart" Target="../charts/chart266.xml"/><Relationship Id="rId202" Type="http://schemas.openxmlformats.org/officeDocument/2006/relationships/chart" Target="../charts/chart270.xml"/><Relationship Id="rId223" Type="http://schemas.openxmlformats.org/officeDocument/2006/relationships/chart" Target="../charts/chart291.xml"/><Relationship Id="rId244" Type="http://schemas.openxmlformats.org/officeDocument/2006/relationships/chart" Target="../charts/chart312.xml"/><Relationship Id="rId18" Type="http://schemas.openxmlformats.org/officeDocument/2006/relationships/chart" Target="../charts/chart86.xml"/><Relationship Id="rId39" Type="http://schemas.openxmlformats.org/officeDocument/2006/relationships/chart" Target="../charts/chart107.xml"/><Relationship Id="rId265" Type="http://schemas.openxmlformats.org/officeDocument/2006/relationships/chart" Target="../charts/chart333.xml"/><Relationship Id="rId286" Type="http://schemas.openxmlformats.org/officeDocument/2006/relationships/chart" Target="../charts/chart354.xml"/><Relationship Id="rId50" Type="http://schemas.openxmlformats.org/officeDocument/2006/relationships/chart" Target="../charts/chart118.xml"/><Relationship Id="rId104" Type="http://schemas.openxmlformats.org/officeDocument/2006/relationships/chart" Target="../charts/chart172.xml"/><Relationship Id="rId125" Type="http://schemas.openxmlformats.org/officeDocument/2006/relationships/chart" Target="../charts/chart193.xml"/><Relationship Id="rId146" Type="http://schemas.openxmlformats.org/officeDocument/2006/relationships/chart" Target="../charts/chart214.xml"/><Relationship Id="rId167" Type="http://schemas.openxmlformats.org/officeDocument/2006/relationships/chart" Target="../charts/chart235.xml"/><Relationship Id="rId188" Type="http://schemas.openxmlformats.org/officeDocument/2006/relationships/chart" Target="../charts/chart256.xml"/><Relationship Id="rId71" Type="http://schemas.openxmlformats.org/officeDocument/2006/relationships/chart" Target="../charts/chart139.xml"/><Relationship Id="rId92" Type="http://schemas.openxmlformats.org/officeDocument/2006/relationships/chart" Target="../charts/chart160.xml"/><Relationship Id="rId213" Type="http://schemas.openxmlformats.org/officeDocument/2006/relationships/chart" Target="../charts/chart281.xml"/><Relationship Id="rId234" Type="http://schemas.openxmlformats.org/officeDocument/2006/relationships/chart" Target="../charts/chart302.xml"/><Relationship Id="rId2" Type="http://schemas.openxmlformats.org/officeDocument/2006/relationships/chart" Target="../charts/chart70.xml"/><Relationship Id="rId29" Type="http://schemas.openxmlformats.org/officeDocument/2006/relationships/chart" Target="../charts/chart97.xml"/><Relationship Id="rId255" Type="http://schemas.openxmlformats.org/officeDocument/2006/relationships/chart" Target="../charts/chart323.xml"/><Relationship Id="rId276" Type="http://schemas.openxmlformats.org/officeDocument/2006/relationships/chart" Target="../charts/chart344.xml"/><Relationship Id="rId40" Type="http://schemas.openxmlformats.org/officeDocument/2006/relationships/chart" Target="../charts/chart108.xml"/><Relationship Id="rId115" Type="http://schemas.openxmlformats.org/officeDocument/2006/relationships/chart" Target="../charts/chart183.xml"/><Relationship Id="rId136" Type="http://schemas.openxmlformats.org/officeDocument/2006/relationships/chart" Target="../charts/chart204.xml"/><Relationship Id="rId157" Type="http://schemas.openxmlformats.org/officeDocument/2006/relationships/chart" Target="../charts/chart225.xml"/><Relationship Id="rId178" Type="http://schemas.openxmlformats.org/officeDocument/2006/relationships/chart" Target="../charts/chart246.xml"/><Relationship Id="rId61" Type="http://schemas.openxmlformats.org/officeDocument/2006/relationships/chart" Target="../charts/chart129.xml"/><Relationship Id="rId82" Type="http://schemas.openxmlformats.org/officeDocument/2006/relationships/chart" Target="../charts/chart150.xml"/><Relationship Id="rId199" Type="http://schemas.openxmlformats.org/officeDocument/2006/relationships/chart" Target="../charts/chart267.xml"/><Relationship Id="rId203" Type="http://schemas.openxmlformats.org/officeDocument/2006/relationships/chart" Target="../charts/chart271.xml"/><Relationship Id="rId19" Type="http://schemas.openxmlformats.org/officeDocument/2006/relationships/chart" Target="../charts/chart87.xml"/><Relationship Id="rId224" Type="http://schemas.openxmlformats.org/officeDocument/2006/relationships/chart" Target="../charts/chart292.xml"/><Relationship Id="rId245" Type="http://schemas.openxmlformats.org/officeDocument/2006/relationships/chart" Target="../charts/chart313.xml"/><Relationship Id="rId266" Type="http://schemas.openxmlformats.org/officeDocument/2006/relationships/chart" Target="../charts/chart334.xml"/><Relationship Id="rId287" Type="http://schemas.openxmlformats.org/officeDocument/2006/relationships/chart" Target="../charts/chart355.xml"/><Relationship Id="rId30" Type="http://schemas.openxmlformats.org/officeDocument/2006/relationships/chart" Target="../charts/chart98.xml"/><Relationship Id="rId105" Type="http://schemas.openxmlformats.org/officeDocument/2006/relationships/chart" Target="../charts/chart173.xml"/><Relationship Id="rId126" Type="http://schemas.openxmlformats.org/officeDocument/2006/relationships/chart" Target="../charts/chart194.xml"/><Relationship Id="rId147" Type="http://schemas.openxmlformats.org/officeDocument/2006/relationships/chart" Target="../charts/chart215.xml"/><Relationship Id="rId168" Type="http://schemas.openxmlformats.org/officeDocument/2006/relationships/chart" Target="../charts/chart236.xml"/><Relationship Id="rId51" Type="http://schemas.openxmlformats.org/officeDocument/2006/relationships/chart" Target="../charts/chart119.xml"/><Relationship Id="rId72" Type="http://schemas.openxmlformats.org/officeDocument/2006/relationships/chart" Target="../charts/chart140.xml"/><Relationship Id="rId93" Type="http://schemas.openxmlformats.org/officeDocument/2006/relationships/chart" Target="../charts/chart161.xml"/><Relationship Id="rId189" Type="http://schemas.openxmlformats.org/officeDocument/2006/relationships/chart" Target="../charts/chart257.xml"/><Relationship Id="rId3" Type="http://schemas.openxmlformats.org/officeDocument/2006/relationships/chart" Target="../charts/chart71.xml"/><Relationship Id="rId214" Type="http://schemas.openxmlformats.org/officeDocument/2006/relationships/chart" Target="../charts/chart282.xml"/><Relationship Id="rId235" Type="http://schemas.openxmlformats.org/officeDocument/2006/relationships/chart" Target="../charts/chart303.xml"/><Relationship Id="rId256" Type="http://schemas.openxmlformats.org/officeDocument/2006/relationships/chart" Target="../charts/chart324.xml"/><Relationship Id="rId277" Type="http://schemas.openxmlformats.org/officeDocument/2006/relationships/chart" Target="../charts/chart345.xml"/><Relationship Id="rId116" Type="http://schemas.openxmlformats.org/officeDocument/2006/relationships/chart" Target="../charts/chart184.xml"/><Relationship Id="rId137" Type="http://schemas.openxmlformats.org/officeDocument/2006/relationships/chart" Target="../charts/chart205.xml"/><Relationship Id="rId158" Type="http://schemas.openxmlformats.org/officeDocument/2006/relationships/chart" Target="../charts/chart226.xml"/><Relationship Id="rId20" Type="http://schemas.openxmlformats.org/officeDocument/2006/relationships/chart" Target="../charts/chart88.xml"/><Relationship Id="rId41" Type="http://schemas.openxmlformats.org/officeDocument/2006/relationships/chart" Target="../charts/chart109.xml"/><Relationship Id="rId62" Type="http://schemas.openxmlformats.org/officeDocument/2006/relationships/chart" Target="../charts/chart130.xml"/><Relationship Id="rId83" Type="http://schemas.openxmlformats.org/officeDocument/2006/relationships/chart" Target="../charts/chart151.xml"/><Relationship Id="rId179" Type="http://schemas.openxmlformats.org/officeDocument/2006/relationships/chart" Target="../charts/chart247.xml"/><Relationship Id="rId190" Type="http://schemas.openxmlformats.org/officeDocument/2006/relationships/chart" Target="../charts/chart258.xml"/><Relationship Id="rId204" Type="http://schemas.openxmlformats.org/officeDocument/2006/relationships/chart" Target="../charts/chart272.xml"/><Relationship Id="rId225" Type="http://schemas.openxmlformats.org/officeDocument/2006/relationships/chart" Target="../charts/chart293.xml"/><Relationship Id="rId246" Type="http://schemas.openxmlformats.org/officeDocument/2006/relationships/chart" Target="../charts/chart314.xml"/><Relationship Id="rId267" Type="http://schemas.openxmlformats.org/officeDocument/2006/relationships/chart" Target="../charts/chart335.xml"/><Relationship Id="rId288" Type="http://schemas.openxmlformats.org/officeDocument/2006/relationships/chart" Target="../charts/chart356.xml"/><Relationship Id="rId106" Type="http://schemas.openxmlformats.org/officeDocument/2006/relationships/chart" Target="../charts/chart174.xml"/><Relationship Id="rId127" Type="http://schemas.openxmlformats.org/officeDocument/2006/relationships/chart" Target="../charts/chart195.xml"/><Relationship Id="rId10" Type="http://schemas.openxmlformats.org/officeDocument/2006/relationships/chart" Target="../charts/chart78.xml"/><Relationship Id="rId31" Type="http://schemas.openxmlformats.org/officeDocument/2006/relationships/chart" Target="../charts/chart99.xml"/><Relationship Id="rId52" Type="http://schemas.openxmlformats.org/officeDocument/2006/relationships/chart" Target="../charts/chart120.xml"/><Relationship Id="rId73" Type="http://schemas.openxmlformats.org/officeDocument/2006/relationships/chart" Target="../charts/chart141.xml"/><Relationship Id="rId94" Type="http://schemas.openxmlformats.org/officeDocument/2006/relationships/chart" Target="../charts/chart162.xml"/><Relationship Id="rId148" Type="http://schemas.openxmlformats.org/officeDocument/2006/relationships/chart" Target="../charts/chart216.xml"/><Relationship Id="rId169" Type="http://schemas.openxmlformats.org/officeDocument/2006/relationships/chart" Target="../charts/chart237.xml"/><Relationship Id="rId4" Type="http://schemas.openxmlformats.org/officeDocument/2006/relationships/chart" Target="../charts/chart72.xml"/><Relationship Id="rId180" Type="http://schemas.openxmlformats.org/officeDocument/2006/relationships/chart" Target="../charts/chart248.xml"/><Relationship Id="rId215" Type="http://schemas.openxmlformats.org/officeDocument/2006/relationships/chart" Target="../charts/chart283.xml"/><Relationship Id="rId236" Type="http://schemas.openxmlformats.org/officeDocument/2006/relationships/chart" Target="../charts/chart304.xml"/><Relationship Id="rId257" Type="http://schemas.openxmlformats.org/officeDocument/2006/relationships/chart" Target="../charts/chart325.xml"/><Relationship Id="rId278" Type="http://schemas.openxmlformats.org/officeDocument/2006/relationships/chart" Target="../charts/chart346.xml"/><Relationship Id="rId42" Type="http://schemas.openxmlformats.org/officeDocument/2006/relationships/chart" Target="../charts/chart110.xml"/><Relationship Id="rId84" Type="http://schemas.openxmlformats.org/officeDocument/2006/relationships/chart" Target="../charts/chart152.xml"/><Relationship Id="rId138" Type="http://schemas.openxmlformats.org/officeDocument/2006/relationships/chart" Target="../charts/chart206.xml"/><Relationship Id="rId191" Type="http://schemas.openxmlformats.org/officeDocument/2006/relationships/chart" Target="../charts/chart259.xml"/><Relationship Id="rId205" Type="http://schemas.openxmlformats.org/officeDocument/2006/relationships/chart" Target="../charts/chart273.xml"/><Relationship Id="rId247" Type="http://schemas.openxmlformats.org/officeDocument/2006/relationships/chart" Target="../charts/chart315.xml"/><Relationship Id="rId107" Type="http://schemas.openxmlformats.org/officeDocument/2006/relationships/chart" Target="../charts/chart175.xml"/><Relationship Id="rId289" Type="http://schemas.openxmlformats.org/officeDocument/2006/relationships/image" Target="../media/image2.png"/><Relationship Id="rId11" Type="http://schemas.openxmlformats.org/officeDocument/2006/relationships/chart" Target="../charts/chart79.xml"/><Relationship Id="rId53" Type="http://schemas.openxmlformats.org/officeDocument/2006/relationships/chart" Target="../charts/chart121.xml"/><Relationship Id="rId149" Type="http://schemas.openxmlformats.org/officeDocument/2006/relationships/chart" Target="../charts/chart217.xml"/><Relationship Id="rId95" Type="http://schemas.openxmlformats.org/officeDocument/2006/relationships/chart" Target="../charts/chart163.xml"/><Relationship Id="rId160" Type="http://schemas.openxmlformats.org/officeDocument/2006/relationships/chart" Target="../charts/chart228.xml"/><Relationship Id="rId216" Type="http://schemas.openxmlformats.org/officeDocument/2006/relationships/chart" Target="../charts/chart284.xml"/><Relationship Id="rId258" Type="http://schemas.openxmlformats.org/officeDocument/2006/relationships/chart" Target="../charts/chart326.xml"/><Relationship Id="rId22" Type="http://schemas.openxmlformats.org/officeDocument/2006/relationships/chart" Target="../charts/chart90.xml"/><Relationship Id="rId64" Type="http://schemas.openxmlformats.org/officeDocument/2006/relationships/chart" Target="../charts/chart132.xml"/><Relationship Id="rId118" Type="http://schemas.openxmlformats.org/officeDocument/2006/relationships/chart" Target="../charts/chart186.xml"/><Relationship Id="rId171" Type="http://schemas.openxmlformats.org/officeDocument/2006/relationships/chart" Target="../charts/chart239.xml"/><Relationship Id="rId227" Type="http://schemas.openxmlformats.org/officeDocument/2006/relationships/chart" Target="../charts/chart2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681534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5351367" cy="7708469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8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ENERO 2025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6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9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4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7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8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1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3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6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6E766-9B65-4D23-B114-F3B684007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80D66C-DCCA-405E-B186-2F385011B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34547A-47D9-4ACE-9676-D202F4A8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C42CE0-C328-4EEA-BB7C-39EFA561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C2B7FB-6D8F-4886-9212-3C0AA9ED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FB6685-2B60-4E52-AD3D-515166B1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A25592-6A74-44F7-9CF2-BCE9F5C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D7523-6832-4085-BFC7-4E3FE1D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91361D-F2D8-484A-A903-24BDEAF6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B390BA-585E-4EB6-A6B6-132D639B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980FFA-367F-459E-8AC9-BDFA52A4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3CD0E3-81DD-488E-B31D-C69594B08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1F9BF-9A54-4EF5-98F9-D04D34724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C16495F-2E6B-4DFC-98F4-F1D06753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EE1448-7BDE-420C-AF70-D55A4635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9E5FBF-4613-4EAB-B765-52E73C8F8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0384F5A-6296-415D-A72E-7535DE9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98876DB-0FEC-4A4E-8B62-02E628CD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F5BFB90-2BF1-46F8-8E08-4D8A7210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08BE4A9-B73A-49F0-9864-C3961089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82A4BF4-C639-43DE-8E60-AF2D80C6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928E580-4B59-4066-864B-0CF00CEA0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1632CFF-50CF-461D-A28B-ABFADF9D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5D72A4A-0C74-438D-A9AD-79B93E6E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A686BDD-75B0-4393-B1BB-3B4CD1830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B791D02-1748-46B9-8A2C-03B73201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5500CE5E-AA7F-40E1-9CFB-DF90C11D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C23032E-1AE9-4676-B714-E0A82128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3FC4D0B-F7EC-452A-A550-5CDDB675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6457701-1E7B-4024-BFBC-DC9A1CB6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9A958CA-E0C6-45C9-9947-A145EA159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37F88483-B428-4BC2-9E00-21647563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19297FB-02D8-4D73-8B37-DC65A80B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62064B-5D0A-4DFE-B55E-BCA56C4B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A4B389C-C962-446B-9422-A809A483C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CB0E8FF-B60A-4CFB-96EC-C2D1D5CE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8A5B0DE-1C89-41C2-A6F2-1850BBC3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A6625B0-26AD-46AC-A424-3D66BDA2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22AC2D-EDC5-4058-BB8A-353E64A7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511EB70-E9D5-4A7F-917C-125F7E90E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807E1CC-34C3-40C3-87D9-F034A488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EE8B5018-D510-43BD-BC0C-240EBC576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F92D412-E105-4DB9-A039-AFBE93BE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7360D360-C226-4D22-B9F8-82750AC2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479E3AC-5355-44A9-9728-E2DF9432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3997D2ED-8C4D-4085-9112-8A719D59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197FF19-238E-462C-A06E-F780612C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E41DEDC9-9B2D-414C-AF41-9E9D1095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6A8DE893-5E9E-4AC5-A422-5F4ABD43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46924F31-0231-49B3-AD74-B108C5A4A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E6EB808-F3AE-45F9-AA18-176980D88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2475D9CA-3BAE-4A64-A20F-90C64CEA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A19D3A63-CCA6-4F82-99E2-7873076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1E8EDC63-5935-483B-AF0E-CFC83CF8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DF8986E-7B04-478C-9694-301C1B92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EEDEF84-91F1-4D72-90D2-1F5BF097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DEC3CD44-F24E-438B-92C1-F8206131D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3A0D82D0-9C95-4672-9DE0-ABB86C76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6C691308-364F-4C04-8EF5-7EC43EE0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D44A67F-5D11-4701-82C8-7D86DF3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FE2F34FA-B341-4399-A7D4-F80CD6DA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72618A95-E3C0-48F7-97C7-4FE73C23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35665074-92EC-4821-9891-0E7A03421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679C3F3-8960-4FC8-9714-C0AA897F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9C74C954-01B4-4CAE-9513-3FB24528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1542D0E2-00D1-42ED-B41A-48C9453B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17</xdr:row>
      <xdr:rowOff>13854</xdr:rowOff>
    </xdr:from>
    <xdr:to>
      <xdr:col>7</xdr:col>
      <xdr:colOff>0</xdr:colOff>
      <xdr:row>33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61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13421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7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0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1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4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5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8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9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65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66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2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9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73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0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0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9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1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1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0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2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2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3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3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3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4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4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4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8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5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5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59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0.02182</cdr:x>
      <cdr:y>0.01489</cdr:y>
    </cdr:from>
    <cdr:to>
      <cdr:x>0.98994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005" y="57203"/>
          <a:ext cx="4792025" cy="7392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  2025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9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2024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41275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8</xdr:row>
      <xdr:rowOff>88900</xdr:rowOff>
    </xdr:from>
    <xdr:to>
      <xdr:col>3</xdr:col>
      <xdr:colOff>120650</xdr:colOff>
      <xdr:row>27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38</xdr:row>
      <xdr:rowOff>108156</xdr:rowOff>
    </xdr:from>
    <xdr:to>
      <xdr:col>8</xdr:col>
      <xdr:colOff>200025</xdr:colOff>
      <xdr:row>61</xdr:row>
      <xdr:rowOff>139700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481853" y="8499121"/>
          <a:ext cx="10045513" cy="3509850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8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646398" y="9291654"/>
          <a:ext cx="3403496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759404</xdr:colOff>
      <xdr:row>0</xdr:row>
      <xdr:rowOff>0</xdr:rowOff>
    </xdr:from>
    <xdr:to>
      <xdr:col>9</xdr:col>
      <xdr:colOff>2</xdr:colOff>
      <xdr:row>1</xdr:row>
      <xdr:rowOff>14154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3440" y="0"/>
          <a:ext cx="3369253" cy="970118"/>
        </a:xfrm>
        <a:prstGeom prst="rect">
          <a:avLst/>
        </a:prstGeom>
      </xdr:spPr>
    </xdr:pic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2025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3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 2025</a:t>
          </a:r>
        </a:p>
      </cdr:txBody>
    </cdr:sp>
  </cdr:relSizeAnchor>
</c:userShapes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0.01582</cdr:x>
      <cdr:y>0.01799</cdr:y>
    </cdr:from>
    <cdr:to>
      <cdr:x>0.97474</cdr:x>
      <cdr:y>0.25844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91" y="48236"/>
          <a:ext cx="2872553" cy="644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2025</a:t>
          </a:r>
          <a:endParaRPr lang="es-EC" sz="900" b="0">
            <a:effectLst/>
          </a:endParaRPr>
        </a:p>
      </cdr:txBody>
    </cdr:sp>
  </cdr:relSizeAnchor>
</c:userShapes>
</file>

<file path=xl/drawings/drawing365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0.21164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90" y="59298"/>
          <a:ext cx="2941743" cy="512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1100" b="0" i="0" baseline="0">
              <a:effectLst/>
              <a:latin typeface="+mn-lt"/>
              <a:ea typeface="+mn-ea"/>
              <a:cs typeface="+mn-cs"/>
            </a:rPr>
            <a:t>Enero 2025</a:t>
          </a:r>
          <a:endParaRPr lang="es-EC" sz="900" b="0">
            <a:effectLst/>
          </a:endParaRPr>
        </a:p>
      </cdr:txBody>
    </cdr:sp>
  </cdr:relSizeAnchor>
</c:userShapes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2025</a:t>
          </a:r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76C7AFB4-9D1D-4965-AEBB-141BE5D7DF01}"/>
            </a:ext>
          </a:extLst>
        </xdr:cNvPr>
        <xdr:cNvSpPr>
          <a:spLocks noChangeArrowheads="1"/>
        </xdr:cNvSpPr>
      </xdr:nvSpPr>
      <xdr:spPr bwMode="auto">
        <a:xfrm>
          <a:off x="2674620" y="178467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Advfinsa y Asesoval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C921D-D533-4469-97B2-28575D17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3D78B6F7-1174-46A3-9FA2-5767855968F8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45F5B79B-AD9A-45CC-B945-227F7749401C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1404192</xdr:colOff>
      <xdr:row>0</xdr:row>
      <xdr:rowOff>0</xdr:rowOff>
    </xdr:from>
    <xdr:to>
      <xdr:col>12</xdr:col>
      <xdr:colOff>0</xdr:colOff>
      <xdr:row>1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4A30D-CE69-4E8B-AC71-D17C21CAF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1052" y="0"/>
          <a:ext cx="4775628" cy="1232807"/>
        </a:xfrm>
        <a:prstGeom prst="rect">
          <a:avLst/>
        </a:prstGeom>
      </xdr:spPr>
    </xdr:pic>
    <xdr:clientData/>
  </xdr:twoCellAnchor>
</xdr:wsDr>
</file>

<file path=xl/drawings/drawing36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1</xdr:row>
      <xdr:rowOff>0</xdr:rowOff>
    </xdr:from>
    <xdr:to>
      <xdr:col>6</xdr:col>
      <xdr:colOff>893066</xdr:colOff>
      <xdr:row>2</xdr:row>
      <xdr:rowOff>13804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8AEF7-7474-460A-82A4-CF51273F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269" y="53340"/>
          <a:ext cx="4363257" cy="1438744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2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3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6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7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0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1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4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5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8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9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2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3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8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6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9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46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47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73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99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00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26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7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2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53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79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80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06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2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33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59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60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1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19050</xdr:colOff>
      <xdr:row>1</xdr:row>
      <xdr:rowOff>13420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38893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261793" y="7352145"/>
          <a:ext cx="12758809" cy="5256877"/>
          <a:chOff x="53975" y="9245600"/>
          <a:chExt cx="9819952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32052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1438276</xdr:colOff>
      <xdr:row>1</xdr:row>
      <xdr:rowOff>9525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163003" y="0"/>
          <a:ext cx="3209848" cy="952500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tabSelected="1" zoomScale="118" zoomScaleNormal="118" workbookViewId="0">
      <selection activeCell="H2" sqref="H2"/>
    </sheetView>
  </sheetViews>
  <sheetFormatPr baseColWidth="10" defaultColWidth="11.441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71"/>
  <sheetViews>
    <sheetView showGridLines="0" zoomScale="55" zoomScaleNormal="55" workbookViewId="0"/>
  </sheetViews>
  <sheetFormatPr baseColWidth="10" defaultColWidth="11.5546875" defaultRowHeight="19.8" x14ac:dyDescent="0.3"/>
  <cols>
    <col min="1" max="1" width="0.6640625" style="7" customWidth="1"/>
    <col min="2" max="2" width="34.6640625" style="7" customWidth="1"/>
    <col min="3" max="4" width="29" style="7" customWidth="1"/>
    <col min="5" max="5" width="11.44140625" style="7" hidden="1" customWidth="1"/>
    <col min="6" max="6" width="22.6640625" style="7" customWidth="1"/>
    <col min="7" max="7" width="24" style="7" customWidth="1"/>
    <col min="8" max="8" width="48.5546875" style="7" customWidth="1"/>
    <col min="9" max="9" width="11.5546875" style="7"/>
    <col min="10" max="10" width="17.109375" style="7" bestFit="1" customWidth="1"/>
    <col min="11" max="11" width="15.33203125" style="7" customWidth="1"/>
    <col min="12" max="16384" width="11.5546875" style="7"/>
  </cols>
  <sheetData>
    <row r="1" spans="1:13" ht="73.5" customHeight="1" x14ac:dyDescent="0.3">
      <c r="B1" s="424" t="s">
        <v>415</v>
      </c>
      <c r="C1" s="425"/>
      <c r="D1" s="48"/>
      <c r="E1" s="48"/>
      <c r="F1" s="48"/>
      <c r="G1" s="65"/>
    </row>
    <row r="2" spans="1:13" ht="9.75" customHeight="1" x14ac:dyDescent="0.3">
      <c r="B2" s="426" t="s">
        <v>0</v>
      </c>
      <c r="C2" s="427"/>
      <c r="D2" s="427"/>
      <c r="E2" s="427"/>
      <c r="F2" s="427"/>
      <c r="G2" s="428"/>
    </row>
    <row r="3" spans="1:13" s="8" customFormat="1" ht="23.25" customHeight="1" x14ac:dyDescent="0.3">
      <c r="B3" s="426"/>
      <c r="C3" s="427"/>
      <c r="D3" s="427"/>
      <c r="E3" s="427"/>
      <c r="F3" s="427"/>
      <c r="G3" s="428"/>
      <c r="H3" s="66"/>
      <c r="I3" s="7"/>
      <c r="J3" s="7"/>
      <c r="K3" s="7"/>
      <c r="L3" s="7"/>
      <c r="M3" s="7"/>
    </row>
    <row r="4" spans="1:13" s="10" customFormat="1" ht="68.400000000000006" customHeight="1" x14ac:dyDescent="0.3">
      <c r="B4" s="432" t="s">
        <v>416</v>
      </c>
      <c r="C4" s="433"/>
      <c r="D4" s="433"/>
      <c r="E4" s="433"/>
      <c r="F4" s="433"/>
      <c r="G4" s="434"/>
      <c r="H4" s="9"/>
      <c r="I4" s="9"/>
      <c r="J4" s="9"/>
      <c r="K4" s="9"/>
      <c r="L4" s="9"/>
      <c r="M4" s="9"/>
    </row>
    <row r="5" spans="1:13" s="10" customFormat="1" ht="68.400000000000006" customHeight="1" x14ac:dyDescent="0.3">
      <c r="B5" s="435"/>
      <c r="C5" s="436"/>
      <c r="D5" s="436"/>
      <c r="E5" s="436"/>
      <c r="F5" s="436"/>
      <c r="G5" s="437"/>
      <c r="H5" s="9"/>
      <c r="I5" s="9"/>
      <c r="J5" s="9"/>
      <c r="K5" s="9"/>
      <c r="L5" s="9"/>
      <c r="M5" s="9"/>
    </row>
    <row r="6" spans="1:13" s="8" customFormat="1" x14ac:dyDescent="0.3">
      <c r="B6" s="26"/>
      <c r="C6" s="27"/>
      <c r="D6" s="27"/>
      <c r="E6" s="27"/>
      <c r="F6" s="28"/>
      <c r="G6" s="29"/>
      <c r="H6" s="11"/>
      <c r="I6" s="7"/>
      <c r="J6" s="7"/>
      <c r="K6" s="7"/>
      <c r="L6" s="7"/>
      <c r="M6" s="7"/>
    </row>
    <row r="7" spans="1:13" s="8" customFormat="1" x14ac:dyDescent="0.3">
      <c r="A7" s="49"/>
      <c r="B7" s="429" t="s">
        <v>1</v>
      </c>
      <c r="C7" s="430"/>
      <c r="D7" s="430"/>
      <c r="E7" s="430"/>
      <c r="F7" s="430"/>
      <c r="G7" s="431"/>
      <c r="H7" s="11"/>
      <c r="I7" s="7"/>
      <c r="J7" s="7"/>
      <c r="K7" s="7"/>
      <c r="L7" s="7"/>
      <c r="M7" s="7"/>
    </row>
    <row r="8" spans="1:13" s="8" customFormat="1" x14ac:dyDescent="0.3">
      <c r="A8" s="49"/>
      <c r="B8" s="429" t="s">
        <v>2</v>
      </c>
      <c r="C8" s="430"/>
      <c r="D8" s="430"/>
      <c r="E8" s="430"/>
      <c r="F8" s="430"/>
      <c r="G8" s="431"/>
      <c r="H8" s="11"/>
      <c r="I8" s="7"/>
      <c r="J8" s="7"/>
      <c r="K8" s="7"/>
      <c r="L8" s="7"/>
      <c r="M8" s="7"/>
    </row>
    <row r="9" spans="1:13" s="8" customFormat="1" x14ac:dyDescent="0.3">
      <c r="A9" s="49"/>
      <c r="B9" s="429" t="s">
        <v>817</v>
      </c>
      <c r="C9" s="430"/>
      <c r="D9" s="430"/>
      <c r="E9" s="430"/>
      <c r="F9" s="430"/>
      <c r="G9" s="431"/>
      <c r="H9" s="11"/>
      <c r="I9" s="7"/>
      <c r="J9" s="7"/>
      <c r="K9" s="7"/>
      <c r="L9" s="7"/>
      <c r="M9" s="7"/>
    </row>
    <row r="10" spans="1:13" s="8" customFormat="1" x14ac:dyDescent="0.3">
      <c r="A10" s="49"/>
      <c r="B10" s="438" t="s">
        <v>3</v>
      </c>
      <c r="C10" s="439"/>
      <c r="D10" s="439"/>
      <c r="E10" s="439"/>
      <c r="F10" s="439"/>
      <c r="G10" s="440"/>
      <c r="H10" s="11"/>
      <c r="I10" s="7"/>
      <c r="J10" s="7"/>
      <c r="K10" s="7"/>
      <c r="L10" s="7"/>
      <c r="M10" s="7"/>
    </row>
    <row r="11" spans="1:13" s="8" customFormat="1" x14ac:dyDescent="0.3">
      <c r="A11" s="49"/>
      <c r="B11" s="50"/>
      <c r="C11" s="51"/>
      <c r="D11" s="52"/>
      <c r="E11" s="51"/>
      <c r="F11" s="51"/>
      <c r="G11" s="53"/>
      <c r="H11" s="12"/>
      <c r="I11" s="7"/>
      <c r="J11" s="7"/>
      <c r="K11" s="7"/>
      <c r="L11" s="7"/>
      <c r="M11" s="7"/>
    </row>
    <row r="12" spans="1:13" s="8" customFormat="1" ht="24" x14ac:dyDescent="0.3">
      <c r="A12" s="49"/>
      <c r="B12" s="54"/>
      <c r="C12" s="55" t="s">
        <v>4</v>
      </c>
      <c r="D12" s="55" t="s">
        <v>4</v>
      </c>
      <c r="E12" s="55"/>
      <c r="F12" s="55" t="s">
        <v>5</v>
      </c>
      <c r="G12" s="56" t="s">
        <v>6</v>
      </c>
      <c r="H12" s="13"/>
      <c r="I12" s="7"/>
      <c r="J12" s="7"/>
      <c r="K12" s="7"/>
      <c r="L12" s="7"/>
      <c r="M12" s="7"/>
    </row>
    <row r="13" spans="1:13" s="8" customFormat="1" x14ac:dyDescent="0.3">
      <c r="A13" s="49"/>
      <c r="B13" s="54"/>
      <c r="C13" s="57" t="s">
        <v>7</v>
      </c>
      <c r="D13" s="55" t="s">
        <v>8</v>
      </c>
      <c r="E13" s="58"/>
      <c r="F13" s="57" t="s">
        <v>9</v>
      </c>
      <c r="G13" s="59" t="s">
        <v>10</v>
      </c>
      <c r="H13" s="12"/>
      <c r="I13" s="7"/>
      <c r="J13" s="7"/>
      <c r="K13" s="7"/>
      <c r="L13" s="7"/>
      <c r="M13" s="7"/>
    </row>
    <row r="14" spans="1:13" s="8" customFormat="1" ht="24" customHeight="1" x14ac:dyDescent="0.3">
      <c r="A14" s="49"/>
      <c r="B14" s="60" t="s">
        <v>11</v>
      </c>
      <c r="C14" s="61">
        <v>1768857.3300000003</v>
      </c>
      <c r="D14" s="61">
        <v>6168710.7600000007</v>
      </c>
      <c r="E14" s="62"/>
      <c r="F14" s="63">
        <f>SUM(C14:E14)</f>
        <v>7937568.0900000008</v>
      </c>
      <c r="G14" s="197">
        <f>+C14/F14</f>
        <v>0.2228462559242122</v>
      </c>
      <c r="H14" s="12"/>
      <c r="I14" s="16"/>
      <c r="J14" s="4"/>
      <c r="K14" s="7"/>
      <c r="L14" s="7"/>
      <c r="M14" s="7"/>
    </row>
    <row r="15" spans="1:13" s="8" customFormat="1" x14ac:dyDescent="0.3">
      <c r="A15" s="49"/>
      <c r="B15" s="60" t="s">
        <v>12</v>
      </c>
      <c r="C15" s="61">
        <f>+C16-C14</f>
        <v>600852543.90000057</v>
      </c>
      <c r="D15" s="61">
        <f>+D16-D14</f>
        <v>826270672.95000005</v>
      </c>
      <c r="E15" s="63"/>
      <c r="F15" s="63">
        <f>SUM(C15:E15)</f>
        <v>1427123216.8500006</v>
      </c>
      <c r="G15" s="197">
        <f>+C15/F15</f>
        <v>0.42102359264130301</v>
      </c>
      <c r="H15" s="12"/>
      <c r="I15" s="7"/>
      <c r="J15" s="7"/>
      <c r="K15" s="7"/>
      <c r="L15" s="7"/>
      <c r="M15" s="7"/>
    </row>
    <row r="16" spans="1:13" s="8" customFormat="1" ht="24" customHeight="1" x14ac:dyDescent="0.3">
      <c r="A16" s="49"/>
      <c r="B16" s="64" t="s">
        <v>13</v>
      </c>
      <c r="C16" s="61">
        <v>602621401.23000062</v>
      </c>
      <c r="D16" s="61">
        <v>832439383.71000004</v>
      </c>
      <c r="E16" s="61"/>
      <c r="F16" s="63">
        <f>SUM(F14:F15)</f>
        <v>1435060784.9400005</v>
      </c>
      <c r="G16" s="197">
        <f>+C16/F16</f>
        <v>0.41992743969740348</v>
      </c>
      <c r="H16" s="12"/>
      <c r="I16" s="7"/>
      <c r="J16" s="5"/>
      <c r="K16" s="7"/>
      <c r="L16" s="7"/>
      <c r="M16" s="7"/>
    </row>
    <row r="17" spans="2:13" s="8" customFormat="1" ht="24" x14ac:dyDescent="0.3">
      <c r="B17" s="35"/>
      <c r="C17" s="61"/>
      <c r="D17" s="61"/>
      <c r="E17" s="22"/>
      <c r="F17" s="23"/>
      <c r="G17" s="36"/>
      <c r="H17" s="12"/>
      <c r="I17" s="7"/>
      <c r="J17" s="7"/>
      <c r="K17" s="7"/>
      <c r="L17" s="7"/>
      <c r="M17" s="7"/>
    </row>
    <row r="18" spans="2:13" s="8" customFormat="1" ht="22.8" x14ac:dyDescent="0.3">
      <c r="B18" s="21"/>
      <c r="C18" s="22"/>
      <c r="D18" s="30"/>
      <c r="E18" s="22"/>
      <c r="F18" s="23"/>
      <c r="G18" s="23"/>
      <c r="H18" s="17"/>
      <c r="I18" s="7"/>
      <c r="J18" s="7"/>
      <c r="K18" s="7"/>
      <c r="L18" s="7"/>
      <c r="M18" s="7"/>
    </row>
    <row r="19" spans="2:13" s="8" customFormat="1" ht="24" x14ac:dyDescent="0.3">
      <c r="B19" s="21"/>
      <c r="C19" s="22"/>
      <c r="D19" s="30"/>
      <c r="E19" s="22"/>
      <c r="F19" s="23"/>
      <c r="G19" s="23"/>
      <c r="H19" s="17"/>
      <c r="I19" s="7"/>
      <c r="J19" s="7"/>
      <c r="K19" s="7"/>
      <c r="L19" s="7"/>
      <c r="M19" s="7"/>
    </row>
    <row r="20" spans="2:13" s="8" customFormat="1" ht="24" x14ac:dyDescent="0.3">
      <c r="B20" s="21"/>
      <c r="C20" s="22"/>
      <c r="D20" s="30"/>
      <c r="E20" s="22"/>
      <c r="F20" s="23"/>
      <c r="G20" s="23"/>
      <c r="H20" s="17"/>
      <c r="I20" s="7"/>
      <c r="J20" s="7"/>
      <c r="K20" s="7"/>
      <c r="L20" s="7"/>
      <c r="M20" s="7"/>
    </row>
    <row r="21" spans="2:13" s="8" customFormat="1" ht="24" x14ac:dyDescent="0.3">
      <c r="B21" s="21"/>
      <c r="C21" s="22"/>
      <c r="D21" s="30"/>
      <c r="E21" s="22"/>
      <c r="F21" s="23"/>
      <c r="G21" s="23"/>
      <c r="H21" s="17"/>
      <c r="I21" s="7"/>
      <c r="J21" s="7"/>
      <c r="K21" s="7"/>
      <c r="L21" s="7"/>
      <c r="M21" s="7"/>
    </row>
    <row r="22" spans="2:13" s="8" customFormat="1" ht="24" x14ac:dyDescent="0.3">
      <c r="B22" s="21"/>
      <c r="C22" s="22"/>
      <c r="D22" s="22"/>
      <c r="E22" s="22"/>
      <c r="F22" s="23"/>
      <c r="G22" s="23"/>
      <c r="H22" s="17"/>
      <c r="L22" s="7"/>
      <c r="M22" s="7"/>
    </row>
    <row r="23" spans="2:13" s="8" customFormat="1" ht="24" x14ac:dyDescent="0.3">
      <c r="B23" s="24"/>
      <c r="C23" s="24"/>
      <c r="D23" s="24"/>
      <c r="E23" s="24"/>
      <c r="F23" s="23"/>
      <c r="G23" s="23"/>
      <c r="H23" s="193"/>
      <c r="I23" s="190"/>
      <c r="J23" s="191" t="s">
        <v>14</v>
      </c>
      <c r="K23" s="191" t="s">
        <v>15</v>
      </c>
      <c r="L23" s="7"/>
      <c r="M23" s="7"/>
    </row>
    <row r="24" spans="2:13" s="8" customFormat="1" ht="24" x14ac:dyDescent="0.3">
      <c r="B24" s="24"/>
      <c r="C24" s="24"/>
      <c r="D24" s="24"/>
      <c r="E24" s="24"/>
      <c r="F24" s="23"/>
      <c r="G24" s="23"/>
      <c r="H24" s="193"/>
      <c r="I24" s="190" t="s">
        <v>11</v>
      </c>
      <c r="J24" s="192">
        <f>C14</f>
        <v>1768857.3300000003</v>
      </c>
      <c r="K24" s="192">
        <f>D14</f>
        <v>6168710.7600000007</v>
      </c>
      <c r="L24" s="7"/>
      <c r="M24" s="7"/>
    </row>
    <row r="25" spans="2:13" s="8" customFormat="1" ht="24" x14ac:dyDescent="0.3">
      <c r="B25" s="24"/>
      <c r="C25" s="24"/>
      <c r="D25" s="24"/>
      <c r="E25" s="24"/>
      <c r="F25" s="23"/>
      <c r="G25" s="23"/>
      <c r="H25" s="193"/>
      <c r="I25" s="190" t="s">
        <v>12</v>
      </c>
      <c r="J25" s="192">
        <f t="shared" ref="J25:K26" si="0">C15</f>
        <v>600852543.90000057</v>
      </c>
      <c r="K25" s="192">
        <f t="shared" si="0"/>
        <v>826270672.95000005</v>
      </c>
      <c r="L25" s="7"/>
      <c r="M25" s="7"/>
    </row>
    <row r="26" spans="2:13" s="8" customFormat="1" ht="24" x14ac:dyDescent="0.3">
      <c r="B26" s="24"/>
      <c r="C26" s="24"/>
      <c r="D26" s="24"/>
      <c r="E26" s="24"/>
      <c r="F26" s="23"/>
      <c r="G26" s="23"/>
      <c r="H26" s="193"/>
      <c r="I26" s="190" t="s">
        <v>13</v>
      </c>
      <c r="J26" s="192">
        <f t="shared" si="0"/>
        <v>602621401.23000062</v>
      </c>
      <c r="K26" s="192">
        <f t="shared" si="0"/>
        <v>832439383.71000004</v>
      </c>
      <c r="L26" s="7"/>
      <c r="M26" s="7"/>
    </row>
    <row r="27" spans="2:13" s="8" customFormat="1" ht="24" x14ac:dyDescent="0.3">
      <c r="B27" s="25"/>
      <c r="C27" s="24"/>
      <c r="D27" s="24"/>
      <c r="E27" s="24"/>
      <c r="F27" s="23"/>
      <c r="G27" s="23"/>
      <c r="H27" s="193"/>
      <c r="I27" s="194"/>
      <c r="J27" s="194"/>
      <c r="K27" s="194"/>
      <c r="L27" s="7"/>
      <c r="M27" s="7"/>
    </row>
    <row r="28" spans="2:13" s="8" customFormat="1" ht="24" x14ac:dyDescent="0.3">
      <c r="B28" s="25"/>
      <c r="C28" s="24"/>
      <c r="D28" s="24"/>
      <c r="E28" s="24"/>
      <c r="F28" s="23"/>
      <c r="G28" s="23"/>
      <c r="H28" s="193"/>
      <c r="I28" s="194"/>
      <c r="J28" s="195"/>
      <c r="K28" s="194"/>
      <c r="L28" s="7"/>
      <c r="M28" s="7"/>
    </row>
    <row r="29" spans="2:13" s="8" customFormat="1" ht="24" x14ac:dyDescent="0.3">
      <c r="B29" s="25"/>
      <c r="C29" s="24"/>
      <c r="D29" s="24"/>
      <c r="E29" s="24"/>
      <c r="F29" s="23"/>
      <c r="G29" s="23"/>
      <c r="H29" s="17"/>
      <c r="I29" s="7"/>
      <c r="J29" s="19"/>
      <c r="K29" s="7"/>
      <c r="L29" s="7"/>
      <c r="M29" s="7"/>
    </row>
    <row r="30" spans="2:13" s="8" customFormat="1" ht="24" x14ac:dyDescent="0.3">
      <c r="B30" s="25"/>
      <c r="C30" s="24"/>
      <c r="D30" s="24"/>
      <c r="E30" s="24"/>
      <c r="F30" s="23"/>
      <c r="G30" s="23"/>
      <c r="H30" s="17"/>
      <c r="I30" s="7"/>
      <c r="J30" s="7"/>
      <c r="K30" s="7"/>
      <c r="L30" s="7"/>
      <c r="M30" s="7"/>
    </row>
    <row r="31" spans="2:13" s="8" customFormat="1" ht="24" x14ac:dyDescent="0.3">
      <c r="B31" s="25"/>
      <c r="C31" s="24"/>
      <c r="D31" s="24"/>
      <c r="E31" s="24"/>
      <c r="F31" s="23"/>
      <c r="G31" s="23"/>
      <c r="H31" s="17"/>
      <c r="I31" s="7"/>
      <c r="J31" s="7"/>
      <c r="K31" s="7"/>
      <c r="L31" s="7"/>
      <c r="M31" s="7"/>
    </row>
    <row r="32" spans="2:13" s="8" customFormat="1" ht="24" x14ac:dyDescent="0.3">
      <c r="B32" s="25"/>
      <c r="C32" s="24"/>
      <c r="D32" s="24"/>
      <c r="E32" s="24"/>
      <c r="F32" s="23"/>
      <c r="G32" s="23"/>
      <c r="H32" s="17"/>
      <c r="I32" s="7"/>
      <c r="J32" s="7"/>
      <c r="K32" s="7"/>
      <c r="L32" s="7"/>
      <c r="M32" s="7"/>
    </row>
    <row r="33" spans="2:13" s="8" customFormat="1" ht="24" x14ac:dyDescent="0.3">
      <c r="B33" s="25"/>
      <c r="C33" s="24"/>
      <c r="D33" s="24"/>
      <c r="E33" s="24"/>
      <c r="F33" s="23"/>
      <c r="G33" s="23"/>
      <c r="H33" s="17"/>
      <c r="I33" s="7"/>
      <c r="J33" s="7"/>
      <c r="K33" s="7"/>
      <c r="L33" s="7"/>
      <c r="M33" s="7"/>
    </row>
    <row r="34" spans="2:13" s="8" customFormat="1" x14ac:dyDescent="0.3">
      <c r="B34" s="31"/>
      <c r="C34" s="32"/>
      <c r="D34" s="32"/>
      <c r="E34" s="32"/>
      <c r="F34" s="33"/>
      <c r="G34" s="34"/>
      <c r="H34" s="6"/>
      <c r="I34" s="7"/>
      <c r="J34" s="7"/>
      <c r="K34" s="7"/>
      <c r="L34" s="7"/>
      <c r="M34" s="7"/>
    </row>
    <row r="35" spans="2:13" s="8" customFormat="1" x14ac:dyDescent="0.3">
      <c r="B35" s="429" t="s">
        <v>16</v>
      </c>
      <c r="C35" s="430"/>
      <c r="D35" s="430"/>
      <c r="E35" s="430"/>
      <c r="F35" s="430"/>
      <c r="G35" s="431"/>
      <c r="H35" s="6"/>
      <c r="I35" s="7"/>
      <c r="J35" s="20"/>
      <c r="K35" s="7"/>
      <c r="L35" s="7"/>
      <c r="M35" s="7"/>
    </row>
    <row r="36" spans="2:13" s="8" customFormat="1" x14ac:dyDescent="0.3">
      <c r="B36" s="429" t="s">
        <v>2</v>
      </c>
      <c r="C36" s="430"/>
      <c r="D36" s="430"/>
      <c r="E36" s="430"/>
      <c r="F36" s="430"/>
      <c r="G36" s="431"/>
      <c r="H36" s="6"/>
      <c r="I36" s="7"/>
      <c r="J36" s="7"/>
      <c r="K36" s="7"/>
      <c r="L36" s="7"/>
      <c r="M36" s="7"/>
    </row>
    <row r="37" spans="2:13" s="8" customFormat="1" x14ac:dyDescent="0.3">
      <c r="B37" s="429" t="str">
        <f>+B9</f>
        <v>EN ENERO DE 2025</v>
      </c>
      <c r="C37" s="430"/>
      <c r="D37" s="430"/>
      <c r="E37" s="430"/>
      <c r="F37" s="430"/>
      <c r="G37" s="431"/>
      <c r="H37" s="6"/>
      <c r="I37" s="7"/>
      <c r="J37" s="7"/>
      <c r="K37" s="7"/>
      <c r="L37" s="7"/>
      <c r="M37" s="7"/>
    </row>
    <row r="38" spans="2:13" s="8" customFormat="1" x14ac:dyDescent="0.3">
      <c r="B38" s="438" t="s">
        <v>17</v>
      </c>
      <c r="C38" s="439"/>
      <c r="D38" s="439"/>
      <c r="E38" s="439"/>
      <c r="F38" s="439"/>
      <c r="G38" s="440"/>
      <c r="H38" s="6"/>
      <c r="I38" s="7"/>
      <c r="J38" s="7"/>
      <c r="K38" s="7"/>
      <c r="L38" s="7"/>
      <c r="M38" s="7"/>
    </row>
    <row r="39" spans="2:13" s="8" customFormat="1" x14ac:dyDescent="0.3">
      <c r="B39" s="67"/>
      <c r="C39" s="68"/>
      <c r="D39" s="69"/>
      <c r="E39" s="68"/>
      <c r="F39" s="68"/>
      <c r="G39" s="70"/>
      <c r="H39" s="7"/>
      <c r="I39" s="7"/>
      <c r="J39" s="7"/>
      <c r="K39" s="7"/>
      <c r="L39" s="7"/>
      <c r="M39" s="7"/>
    </row>
    <row r="40" spans="2:13" s="8" customFormat="1" ht="24" x14ac:dyDescent="0.3">
      <c r="B40" s="67"/>
      <c r="C40" s="71" t="s">
        <v>4</v>
      </c>
      <c r="D40" s="71" t="s">
        <v>4</v>
      </c>
      <c r="E40" s="71"/>
      <c r="F40" s="71" t="s">
        <v>5</v>
      </c>
      <c r="G40" s="72" t="s">
        <v>6</v>
      </c>
      <c r="H40" s="13"/>
      <c r="I40" s="7"/>
      <c r="J40" s="7"/>
      <c r="K40" s="7"/>
      <c r="L40" s="7"/>
      <c r="M40" s="7"/>
    </row>
    <row r="41" spans="2:13" s="8" customFormat="1" ht="24" x14ac:dyDescent="0.3">
      <c r="B41" s="67"/>
      <c r="C41" s="73" t="s">
        <v>7</v>
      </c>
      <c r="D41" s="71" t="s">
        <v>8</v>
      </c>
      <c r="E41" s="74"/>
      <c r="F41" s="73" t="s">
        <v>9</v>
      </c>
      <c r="G41" s="75" t="s">
        <v>10</v>
      </c>
      <c r="H41" s="14"/>
      <c r="I41" s="7"/>
      <c r="J41" s="7"/>
      <c r="K41" s="7"/>
      <c r="L41" s="7"/>
      <c r="M41" s="7"/>
    </row>
    <row r="42" spans="2:13" s="8" customFormat="1" ht="24" x14ac:dyDescent="0.3">
      <c r="B42" s="76" t="s">
        <v>11</v>
      </c>
      <c r="C42" s="99">
        <f>+C14</f>
        <v>1768857.3300000003</v>
      </c>
      <c r="D42" s="100">
        <f>+D14</f>
        <v>6168710.7600000007</v>
      </c>
      <c r="E42" s="101"/>
      <c r="F42" s="102">
        <f>SUM(C42:E42)</f>
        <v>7937568.0900000008</v>
      </c>
      <c r="G42" s="103">
        <f>C42/F42</f>
        <v>0.2228462559242122</v>
      </c>
      <c r="H42" s="15"/>
      <c r="I42" s="7"/>
      <c r="J42" s="7"/>
      <c r="K42" s="7"/>
      <c r="L42" s="7"/>
      <c r="M42" s="7"/>
    </row>
    <row r="43" spans="2:13" s="8" customFormat="1" ht="24" x14ac:dyDescent="0.3">
      <c r="B43" s="76" t="s">
        <v>12</v>
      </c>
      <c r="C43" s="99">
        <f>+C44-C42</f>
        <v>319777649.23104149</v>
      </c>
      <c r="D43" s="100">
        <f>+D44-D42</f>
        <v>417622991.05591834</v>
      </c>
      <c r="E43" s="102"/>
      <c r="F43" s="102">
        <f>SUM(C43:E43)</f>
        <v>737400640.28695989</v>
      </c>
      <c r="G43" s="103">
        <f>C43/F43</f>
        <v>0.43365523673345313</v>
      </c>
      <c r="H43" s="15"/>
      <c r="I43" s="7"/>
      <c r="J43" s="7"/>
      <c r="K43" s="7"/>
      <c r="L43" s="7"/>
      <c r="M43" s="7"/>
    </row>
    <row r="44" spans="2:13" s="8" customFormat="1" ht="24" x14ac:dyDescent="0.3">
      <c r="B44" s="78" t="s">
        <v>13</v>
      </c>
      <c r="C44" s="99">
        <v>321546506.56104147</v>
      </c>
      <c r="D44" s="100">
        <v>423791701.81591833</v>
      </c>
      <c r="E44" s="100"/>
      <c r="F44" s="102">
        <f>SUM(F42:F43)</f>
        <v>745338208.37695992</v>
      </c>
      <c r="G44" s="103">
        <f>C44/F44</f>
        <v>0.43141020136514607</v>
      </c>
      <c r="H44" s="15"/>
      <c r="I44" s="7"/>
      <c r="J44" s="7"/>
      <c r="K44" s="7"/>
      <c r="L44" s="7"/>
      <c r="M44" s="7"/>
    </row>
    <row r="45" spans="2:13" s="8" customFormat="1" ht="24" x14ac:dyDescent="0.3">
      <c r="B45" s="79"/>
      <c r="C45" s="80"/>
      <c r="D45" s="81"/>
      <c r="E45" s="81"/>
      <c r="F45" s="82"/>
      <c r="G45" s="83"/>
      <c r="H45" s="17"/>
      <c r="I45" s="7"/>
      <c r="J45" s="7"/>
      <c r="K45" s="7"/>
      <c r="L45" s="7"/>
      <c r="M45" s="7"/>
    </row>
    <row r="46" spans="2:13" s="8" customFormat="1" ht="24" x14ac:dyDescent="0.3">
      <c r="B46" s="84"/>
      <c r="C46" s="77"/>
      <c r="D46" s="85"/>
      <c r="E46" s="85"/>
      <c r="F46" s="86"/>
      <c r="G46" s="86"/>
      <c r="H46" s="17"/>
      <c r="I46" s="7"/>
      <c r="J46" s="7"/>
      <c r="K46" s="7"/>
      <c r="L46" s="7"/>
      <c r="M46" s="7"/>
    </row>
    <row r="47" spans="2:13" s="8" customFormat="1" ht="24" x14ac:dyDescent="0.3">
      <c r="B47" s="84"/>
      <c r="C47" s="77"/>
      <c r="D47" s="85"/>
      <c r="E47" s="85"/>
      <c r="F47" s="86"/>
      <c r="G47" s="86"/>
      <c r="H47" s="17"/>
      <c r="I47" s="7"/>
      <c r="J47" s="7"/>
      <c r="K47" s="7"/>
      <c r="L47" s="7"/>
      <c r="M47" s="7"/>
    </row>
    <row r="48" spans="2:13" s="8" customFormat="1" ht="24" x14ac:dyDescent="0.3">
      <c r="B48" s="84"/>
      <c r="C48" s="77"/>
      <c r="D48" s="85"/>
      <c r="E48" s="85"/>
      <c r="F48" s="86"/>
      <c r="G48" s="86"/>
      <c r="H48" s="17"/>
      <c r="I48" s="7"/>
      <c r="J48" s="7"/>
      <c r="K48" s="7"/>
      <c r="L48" s="7"/>
      <c r="M48" s="7"/>
    </row>
    <row r="49" spans="2:13" s="8" customFormat="1" ht="24" x14ac:dyDescent="0.3">
      <c r="B49" s="84"/>
      <c r="C49" s="77"/>
      <c r="D49" s="85"/>
      <c r="E49" s="85"/>
      <c r="F49" s="86"/>
      <c r="G49" s="86"/>
      <c r="H49" s="17"/>
      <c r="I49" s="7"/>
      <c r="J49" s="7"/>
      <c r="K49" s="7"/>
      <c r="L49" s="7"/>
      <c r="M49" s="7"/>
    </row>
    <row r="50" spans="2:13" s="8" customFormat="1" ht="24" x14ac:dyDescent="0.3">
      <c r="B50" s="84"/>
      <c r="C50" s="85"/>
      <c r="D50" s="85"/>
      <c r="E50" s="85"/>
      <c r="F50" s="86"/>
      <c r="G50" s="86"/>
      <c r="H50" s="17"/>
      <c r="I50" s="7"/>
      <c r="J50" s="7"/>
      <c r="K50" s="7"/>
      <c r="L50" s="7"/>
      <c r="M50" s="7"/>
    </row>
    <row r="51" spans="2:13" s="8" customFormat="1" ht="24" x14ac:dyDescent="0.3">
      <c r="B51" s="68"/>
      <c r="C51" s="68"/>
      <c r="D51" s="68"/>
      <c r="E51" s="68"/>
      <c r="F51" s="86"/>
      <c r="G51" s="86"/>
      <c r="H51" s="17"/>
      <c r="I51" s="196"/>
      <c r="J51" s="191" t="s">
        <v>14</v>
      </c>
      <c r="K51" s="191" t="s">
        <v>15</v>
      </c>
      <c r="L51" s="7"/>
      <c r="M51" s="7"/>
    </row>
    <row r="52" spans="2:13" s="8" customFormat="1" ht="24" x14ac:dyDescent="0.3">
      <c r="B52" s="68"/>
      <c r="C52" s="68"/>
      <c r="D52" s="68"/>
      <c r="E52" s="68"/>
      <c r="F52" s="86"/>
      <c r="G52" s="86"/>
      <c r="H52" s="17"/>
      <c r="I52" s="190" t="s">
        <v>11</v>
      </c>
      <c r="J52" s="192">
        <f>C42</f>
        <v>1768857.3300000003</v>
      </c>
      <c r="K52" s="192">
        <f>D42</f>
        <v>6168710.7600000007</v>
      </c>
      <c r="L52" s="7"/>
      <c r="M52" s="7"/>
    </row>
    <row r="53" spans="2:13" s="8" customFormat="1" ht="24" x14ac:dyDescent="0.3">
      <c r="B53" s="68"/>
      <c r="C53" s="68"/>
      <c r="D53" s="68"/>
      <c r="E53" s="68"/>
      <c r="F53" s="86"/>
      <c r="G53" s="86"/>
      <c r="H53" s="17"/>
      <c r="I53" s="190" t="s">
        <v>12</v>
      </c>
      <c r="J53" s="192">
        <f t="shared" ref="J53:K54" si="1">C43</f>
        <v>319777649.23104149</v>
      </c>
      <c r="K53" s="192">
        <f t="shared" si="1"/>
        <v>417622991.05591834</v>
      </c>
      <c r="L53" s="7"/>
      <c r="M53" s="7"/>
    </row>
    <row r="54" spans="2:13" s="8" customFormat="1" ht="24" x14ac:dyDescent="0.3">
      <c r="B54" s="68"/>
      <c r="C54" s="68"/>
      <c r="D54" s="68"/>
      <c r="E54" s="68"/>
      <c r="F54" s="86"/>
      <c r="G54" s="86"/>
      <c r="H54" s="17"/>
      <c r="I54" s="190" t="s">
        <v>13</v>
      </c>
      <c r="J54" s="192">
        <f t="shared" si="1"/>
        <v>321546506.56104147</v>
      </c>
      <c r="K54" s="192">
        <f t="shared" si="1"/>
        <v>423791701.81591833</v>
      </c>
      <c r="L54" s="7"/>
      <c r="M54" s="7"/>
    </row>
    <row r="55" spans="2:13" s="8" customFormat="1" ht="24" x14ac:dyDescent="0.3">
      <c r="B55" s="68"/>
      <c r="C55" s="68"/>
      <c r="D55" s="68"/>
      <c r="E55" s="68"/>
      <c r="F55" s="86"/>
      <c r="G55" s="86"/>
      <c r="H55" s="17"/>
      <c r="I55" s="7"/>
      <c r="J55" s="7"/>
      <c r="K55" s="7"/>
      <c r="L55" s="7"/>
      <c r="M55" s="7"/>
    </row>
    <row r="56" spans="2:13" s="8" customFormat="1" ht="24" x14ac:dyDescent="0.3">
      <c r="B56" s="68"/>
      <c r="C56" s="68"/>
      <c r="D56" s="68"/>
      <c r="E56" s="68"/>
      <c r="F56" s="86"/>
      <c r="G56" s="86"/>
      <c r="H56" s="17"/>
      <c r="I56" s="7"/>
      <c r="J56" s="7"/>
      <c r="K56" s="7"/>
      <c r="L56" s="7"/>
      <c r="M56" s="7"/>
    </row>
    <row r="57" spans="2:13" s="8" customFormat="1" ht="24" x14ac:dyDescent="0.3">
      <c r="B57" s="87"/>
      <c r="C57" s="68"/>
      <c r="D57" s="68"/>
      <c r="E57" s="68"/>
      <c r="F57" s="86"/>
      <c r="G57" s="86"/>
      <c r="H57" s="17"/>
      <c r="I57" s="7"/>
      <c r="J57" s="7"/>
      <c r="K57" s="7"/>
      <c r="L57" s="7"/>
      <c r="M57" s="7"/>
    </row>
    <row r="58" spans="2:13" s="8" customFormat="1" ht="24" x14ac:dyDescent="0.3">
      <c r="B58" s="87"/>
      <c r="C58" s="68"/>
      <c r="D58" s="68"/>
      <c r="E58" s="68"/>
      <c r="F58" s="86"/>
      <c r="G58" s="86"/>
      <c r="H58" s="17"/>
      <c r="I58" s="7"/>
      <c r="J58" s="7"/>
      <c r="K58" s="7"/>
      <c r="L58" s="7"/>
      <c r="M58" s="7"/>
    </row>
    <row r="59" spans="2:13" s="8" customFormat="1" ht="24" x14ac:dyDescent="0.3">
      <c r="B59" s="87"/>
      <c r="C59" s="68"/>
      <c r="D59" s="68"/>
      <c r="E59" s="68"/>
      <c r="F59" s="86"/>
      <c r="G59" s="86"/>
      <c r="H59" s="17"/>
      <c r="I59" s="7"/>
      <c r="J59" s="7"/>
      <c r="K59" s="7"/>
      <c r="L59" s="7"/>
      <c r="M59" s="7"/>
    </row>
    <row r="60" spans="2:13" s="8" customFormat="1" ht="24" x14ac:dyDescent="0.3">
      <c r="B60" s="87"/>
      <c r="C60" s="68"/>
      <c r="D60" s="68"/>
      <c r="E60" s="68"/>
      <c r="F60" s="86"/>
      <c r="G60" s="86"/>
      <c r="H60" s="17"/>
      <c r="I60" s="7"/>
      <c r="J60" s="7"/>
      <c r="K60" s="7"/>
      <c r="L60" s="7"/>
      <c r="M60" s="7"/>
    </row>
    <row r="61" spans="2:13" s="8" customFormat="1" ht="24" x14ac:dyDescent="0.3">
      <c r="B61" s="87"/>
      <c r="C61" s="68"/>
      <c r="D61" s="68"/>
      <c r="E61" s="68"/>
      <c r="F61" s="86"/>
      <c r="G61" s="86"/>
      <c r="H61" s="17"/>
      <c r="I61" s="7"/>
      <c r="J61" s="7"/>
      <c r="K61" s="7"/>
      <c r="L61" s="7"/>
      <c r="M61" s="7"/>
    </row>
    <row r="62" spans="2:13" s="8" customFormat="1" ht="24" x14ac:dyDescent="0.3">
      <c r="B62" s="88"/>
      <c r="C62" s="89"/>
      <c r="D62" s="89"/>
      <c r="E62" s="89"/>
      <c r="F62" s="90"/>
      <c r="G62" s="91"/>
      <c r="H62" s="17"/>
      <c r="I62" s="7"/>
      <c r="J62" s="7"/>
      <c r="K62" s="7"/>
      <c r="L62" s="7"/>
      <c r="M62" s="7"/>
    </row>
    <row r="63" spans="2:13" s="8" customFormat="1" ht="24" x14ac:dyDescent="0.3">
      <c r="B63" s="92" t="s">
        <v>18</v>
      </c>
      <c r="C63" s="85"/>
      <c r="D63" s="85"/>
      <c r="E63" s="85"/>
      <c r="F63" s="86"/>
      <c r="G63" s="93"/>
      <c r="H63" s="17"/>
      <c r="I63" s="7"/>
      <c r="J63" s="7"/>
      <c r="K63" s="7"/>
      <c r="L63" s="7"/>
      <c r="M63" s="7"/>
    </row>
    <row r="64" spans="2:13" s="8" customFormat="1" ht="24" x14ac:dyDescent="0.3">
      <c r="B64" s="92" t="s">
        <v>19</v>
      </c>
      <c r="C64" s="85"/>
      <c r="D64" s="85"/>
      <c r="E64" s="85"/>
      <c r="F64" s="86"/>
      <c r="G64" s="93"/>
      <c r="H64" s="17"/>
      <c r="I64" s="7"/>
      <c r="J64" s="7"/>
      <c r="K64" s="7"/>
      <c r="L64" s="7"/>
      <c r="M64" s="7"/>
    </row>
    <row r="65" spans="2:13" s="8" customFormat="1" ht="24" x14ac:dyDescent="0.3">
      <c r="B65" s="92" t="s">
        <v>20</v>
      </c>
      <c r="C65" s="85"/>
      <c r="D65" s="85"/>
      <c r="E65" s="85"/>
      <c r="F65" s="86"/>
      <c r="G65" s="93"/>
      <c r="H65" s="17"/>
      <c r="I65" s="7"/>
      <c r="J65" s="7"/>
      <c r="K65" s="7"/>
      <c r="L65" s="7"/>
      <c r="M65" s="7"/>
    </row>
    <row r="66" spans="2:13" s="8" customFormat="1" ht="24" x14ac:dyDescent="0.3">
      <c r="B66" s="92" t="s">
        <v>21</v>
      </c>
      <c r="C66" s="85"/>
      <c r="D66" s="85"/>
      <c r="E66" s="85"/>
      <c r="F66" s="86"/>
      <c r="G66" s="93"/>
      <c r="H66" s="17"/>
      <c r="I66" s="7"/>
      <c r="J66" s="7"/>
      <c r="K66" s="7"/>
      <c r="L66" s="7"/>
      <c r="M66" s="7"/>
    </row>
    <row r="67" spans="2:13" s="8" customFormat="1" ht="24" x14ac:dyDescent="0.3">
      <c r="B67" s="92" t="s">
        <v>22</v>
      </c>
      <c r="C67" s="85"/>
      <c r="D67" s="85"/>
      <c r="E67" s="85"/>
      <c r="F67" s="86"/>
      <c r="G67" s="93"/>
      <c r="H67" s="17"/>
      <c r="I67" s="7"/>
      <c r="J67" s="7"/>
      <c r="K67" s="7"/>
      <c r="L67" s="7"/>
      <c r="M67" s="7"/>
    </row>
    <row r="68" spans="2:13" s="8" customFormat="1" ht="24" x14ac:dyDescent="0.3">
      <c r="B68" s="92" t="s">
        <v>23</v>
      </c>
      <c r="C68" s="85"/>
      <c r="D68" s="85"/>
      <c r="E68" s="85"/>
      <c r="F68" s="86"/>
      <c r="G68" s="93"/>
      <c r="H68" s="17"/>
      <c r="I68" s="7"/>
      <c r="J68" s="7"/>
      <c r="K68" s="7"/>
      <c r="L68" s="7"/>
      <c r="M68" s="7"/>
    </row>
    <row r="69" spans="2:13" s="8" customFormat="1" ht="24" x14ac:dyDescent="0.3">
      <c r="B69" s="67"/>
      <c r="C69" s="85"/>
      <c r="D69" s="85"/>
      <c r="E69" s="85"/>
      <c r="F69" s="86"/>
      <c r="G69" s="93"/>
      <c r="H69" s="17"/>
      <c r="I69" s="7"/>
      <c r="J69" s="7"/>
      <c r="K69" s="7"/>
      <c r="L69" s="7"/>
      <c r="M69" s="7"/>
    </row>
    <row r="70" spans="2:13" s="8" customFormat="1" x14ac:dyDescent="0.3">
      <c r="B70" s="76" t="s">
        <v>24</v>
      </c>
      <c r="C70" s="94"/>
      <c r="D70" s="94"/>
      <c r="E70" s="94"/>
      <c r="F70" s="68"/>
      <c r="G70" s="70"/>
      <c r="H70" s="7"/>
      <c r="I70" s="7"/>
      <c r="J70" s="7"/>
      <c r="K70" s="7"/>
      <c r="L70" s="7"/>
      <c r="M70" s="7"/>
    </row>
    <row r="71" spans="2:13" s="8" customFormat="1" x14ac:dyDescent="0.3">
      <c r="B71" s="95" t="s">
        <v>25</v>
      </c>
      <c r="C71" s="96"/>
      <c r="D71" s="96"/>
      <c r="E71" s="96"/>
      <c r="F71" s="97"/>
      <c r="G71" s="98"/>
      <c r="H71" s="7"/>
      <c r="I71" s="7"/>
      <c r="J71" s="7"/>
      <c r="K71" s="7"/>
      <c r="L71" s="7"/>
      <c r="M71" s="7"/>
    </row>
  </sheetData>
  <mergeCells count="11">
    <mergeCell ref="B10:G10"/>
    <mergeCell ref="B35:G35"/>
    <mergeCell ref="B36:G36"/>
    <mergeCell ref="B37:G37"/>
    <mergeCell ref="B38:G38"/>
    <mergeCell ref="B1:C1"/>
    <mergeCell ref="B2:G3"/>
    <mergeCell ref="B8:G8"/>
    <mergeCell ref="B9:G9"/>
    <mergeCell ref="B4:G5"/>
    <mergeCell ref="B7:G7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A1:H31"/>
  <sheetViews>
    <sheetView showGridLines="0" topLeftCell="A2" zoomScale="55" zoomScaleNormal="55" workbookViewId="0">
      <selection activeCell="V6" sqref="V6"/>
    </sheetView>
  </sheetViews>
  <sheetFormatPr baseColWidth="10" defaultColWidth="11.5546875" defaultRowHeight="13.2" x14ac:dyDescent="0.3"/>
  <cols>
    <col min="1" max="1" width="1.109375" style="37" customWidth="1"/>
    <col min="2" max="2" width="85.6640625" style="37" customWidth="1"/>
    <col min="3" max="4" width="24.5546875" style="37" customWidth="1"/>
    <col min="5" max="5" width="23.88671875" style="37" customWidth="1"/>
    <col min="6" max="6" width="11.5546875" style="37"/>
    <col min="7" max="7" width="20.6640625" style="37" bestFit="1" customWidth="1"/>
    <col min="8" max="8" width="15.44140625" style="37" bestFit="1" customWidth="1"/>
    <col min="9" max="16384" width="11.5546875" style="37"/>
  </cols>
  <sheetData>
    <row r="1" spans="1:8" s="7" customFormat="1" ht="73.5" customHeight="1" x14ac:dyDescent="0.3">
      <c r="A1" s="381" t="s">
        <v>187</v>
      </c>
      <c r="B1" s="443" t="s">
        <v>334</v>
      </c>
      <c r="C1" s="425"/>
      <c r="D1" s="48"/>
    </row>
    <row r="2" spans="1:8" ht="39.75" customHeight="1" x14ac:dyDescent="0.3">
      <c r="B2" s="441" t="s">
        <v>816</v>
      </c>
      <c r="C2" s="441"/>
      <c r="D2" s="441"/>
      <c r="E2" s="441"/>
    </row>
    <row r="3" spans="1:8" s="7" customFormat="1" ht="51" customHeight="1" x14ac:dyDescent="0.3">
      <c r="B3" s="442" t="s">
        <v>417</v>
      </c>
      <c r="C3" s="442"/>
      <c r="D3" s="442"/>
      <c r="E3" s="442"/>
    </row>
    <row r="4" spans="1:8" s="7" customFormat="1" ht="87.75" customHeight="1" x14ac:dyDescent="0.3">
      <c r="B4" s="442"/>
      <c r="C4" s="442"/>
      <c r="D4" s="442"/>
      <c r="E4" s="442"/>
    </row>
    <row r="5" spans="1:8" ht="15" x14ac:dyDescent="0.3">
      <c r="B5" s="150"/>
      <c r="C5" s="150"/>
      <c r="D5" s="150"/>
      <c r="E5" s="150"/>
    </row>
    <row r="6" spans="1:8" s="39" customFormat="1" ht="42" customHeight="1" x14ac:dyDescent="0.3">
      <c r="B6" s="153"/>
      <c r="C6" s="151">
        <v>2024</v>
      </c>
      <c r="D6" s="151">
        <v>2025</v>
      </c>
      <c r="E6" s="152" t="s">
        <v>26</v>
      </c>
    </row>
    <row r="7" spans="1:8" s="40" customFormat="1" ht="27.75" customHeight="1" x14ac:dyDescent="0.3">
      <c r="B7" s="157" t="s">
        <v>27</v>
      </c>
      <c r="C7" s="158">
        <v>740159014.67000008</v>
      </c>
      <c r="D7" s="158">
        <v>602621401.23000062</v>
      </c>
      <c r="E7" s="159">
        <f>(D7-C7)/C7</f>
        <v>-0.18582170954348318</v>
      </c>
    </row>
    <row r="8" spans="1:8" s="40" customFormat="1" ht="28.5" customHeight="1" x14ac:dyDescent="0.3">
      <c r="B8" s="157" t="s">
        <v>28</v>
      </c>
      <c r="C8" s="158">
        <v>33643591.575909093</v>
      </c>
      <c r="D8" s="158">
        <f>D7/D18</f>
        <v>30131070.061500032</v>
      </c>
      <c r="E8" s="159">
        <f t="shared" ref="E8:E17" si="0">(D8-C8)/C8</f>
        <v>-0.10440388049783145</v>
      </c>
    </row>
    <row r="9" spans="1:8" s="40" customFormat="1" ht="28.5" customHeight="1" x14ac:dyDescent="0.3">
      <c r="B9" s="157" t="s">
        <v>29</v>
      </c>
      <c r="C9" s="158">
        <v>228486924.92999998</v>
      </c>
      <c r="D9" s="158">
        <v>321546506.56104147</v>
      </c>
      <c r="E9" s="159">
        <f t="shared" si="0"/>
        <v>0.40728624475799452</v>
      </c>
    </row>
    <row r="10" spans="1:8" s="40" customFormat="1" ht="28.5" customHeight="1" x14ac:dyDescent="0.3">
      <c r="B10" s="157" t="s">
        <v>30</v>
      </c>
      <c r="C10" s="158">
        <v>739964447.43000007</v>
      </c>
      <c r="D10" s="158">
        <v>600852543.90000057</v>
      </c>
      <c r="E10" s="159">
        <f t="shared" si="0"/>
        <v>-0.18799809100714848</v>
      </c>
      <c r="G10" s="199"/>
    </row>
    <row r="11" spans="1:8" s="40" customFormat="1" ht="28.5" customHeight="1" x14ac:dyDescent="0.3">
      <c r="B11" s="157" t="s">
        <v>31</v>
      </c>
      <c r="C11" s="158">
        <v>194567.24</v>
      </c>
      <c r="D11" s="158">
        <v>1768857.3300000003</v>
      </c>
      <c r="E11" s="159">
        <f t="shared" si="0"/>
        <v>8.0912392548714802</v>
      </c>
    </row>
    <row r="12" spans="1:8" s="40" customFormat="1" ht="28.5" customHeight="1" x14ac:dyDescent="0.3">
      <c r="B12" s="157" t="s">
        <v>32</v>
      </c>
      <c r="C12" s="158">
        <v>268255308.47000009</v>
      </c>
      <c r="D12" s="158">
        <v>279835305.1200006</v>
      </c>
      <c r="E12" s="159">
        <f t="shared" si="0"/>
        <v>4.3167819179598985E-2</v>
      </c>
      <c r="F12" s="202"/>
      <c r="G12" s="202"/>
      <c r="H12" s="305"/>
    </row>
    <row r="13" spans="1:8" s="40" customFormat="1" ht="28.5" customHeight="1" x14ac:dyDescent="0.3">
      <c r="B13" s="157" t="s">
        <v>33</v>
      </c>
      <c r="C13" s="158">
        <v>471903706.19999999</v>
      </c>
      <c r="D13" s="158">
        <v>322786096.11000001</v>
      </c>
      <c r="E13" s="159">
        <f t="shared" si="0"/>
        <v>-0.31599160619179723</v>
      </c>
      <c r="F13" s="202"/>
      <c r="G13" s="202"/>
      <c r="H13" s="305"/>
    </row>
    <row r="14" spans="1:8" s="40" customFormat="1" ht="28.5" customHeight="1" x14ac:dyDescent="0.3">
      <c r="B14" s="157" t="s">
        <v>34</v>
      </c>
      <c r="C14" s="158">
        <v>128.74600000000001</v>
      </c>
      <c r="D14" s="158">
        <v>1059.6479999999999</v>
      </c>
      <c r="E14" s="159">
        <f t="shared" si="0"/>
        <v>7.2305314339862976</v>
      </c>
      <c r="G14" s="202"/>
    </row>
    <row r="15" spans="1:8" s="40" customFormat="1" ht="28.5" customHeight="1" x14ac:dyDescent="0.3">
      <c r="B15" s="157" t="s">
        <v>35</v>
      </c>
      <c r="C15" s="158">
        <v>778</v>
      </c>
      <c r="D15" s="158">
        <v>1557</v>
      </c>
      <c r="E15" s="159">
        <f t="shared" si="0"/>
        <v>1.0012853470437018</v>
      </c>
    </row>
    <row r="16" spans="1:8" s="40" customFormat="1" ht="28.5" customHeight="1" x14ac:dyDescent="0.3">
      <c r="B16" s="157" t="s">
        <v>36</v>
      </c>
      <c r="C16" s="158">
        <v>35.363636363636367</v>
      </c>
      <c r="D16" s="158">
        <f>D15/D18</f>
        <v>77.849999999999994</v>
      </c>
      <c r="E16" s="159">
        <f t="shared" si="0"/>
        <v>1.2014138817480715</v>
      </c>
    </row>
    <row r="17" spans="2:5" s="40" customFormat="1" ht="28.5" customHeight="1" x14ac:dyDescent="0.3">
      <c r="B17" s="157" t="s">
        <v>37</v>
      </c>
      <c r="C17" s="198">
        <v>149.6763</v>
      </c>
      <c r="D17" s="198">
        <v>151.2054</v>
      </c>
      <c r="E17" s="159">
        <f t="shared" si="0"/>
        <v>1.0216046227759503E-2</v>
      </c>
    </row>
    <row r="18" spans="2:5" s="40" customFormat="1" ht="28.5" customHeight="1" x14ac:dyDescent="0.3">
      <c r="B18" s="157" t="s">
        <v>38</v>
      </c>
      <c r="C18" s="158">
        <v>22</v>
      </c>
      <c r="D18" s="158">
        <v>20</v>
      </c>
      <c r="E18" s="159" t="s">
        <v>39</v>
      </c>
    </row>
    <row r="19" spans="2:5" s="40" customFormat="1" ht="20.399999999999999" x14ac:dyDescent="0.3">
      <c r="B19" s="156"/>
      <c r="C19" s="155"/>
      <c r="D19" s="155"/>
      <c r="E19" s="154"/>
    </row>
    <row r="22" spans="2:5" x14ac:dyDescent="0.3">
      <c r="C22" s="38"/>
    </row>
    <row r="25" spans="2:5" x14ac:dyDescent="0.3">
      <c r="C25" s="38"/>
    </row>
    <row r="31" spans="2:5" x14ac:dyDescent="0.3">
      <c r="C31" s="38"/>
    </row>
  </sheetData>
  <mergeCells count="3">
    <mergeCell ref="B2:E2"/>
    <mergeCell ref="B3:E4"/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W69"/>
  <sheetViews>
    <sheetView showGridLines="0" zoomScale="55" zoomScaleNormal="55" workbookViewId="0"/>
  </sheetViews>
  <sheetFormatPr baseColWidth="10" defaultColWidth="11.5546875" defaultRowHeight="13.2" x14ac:dyDescent="0.3"/>
  <cols>
    <col min="1" max="1" width="3" style="37" customWidth="1"/>
    <col min="2" max="2" width="51.6640625" style="37" customWidth="1"/>
    <col min="3" max="3" width="20.88671875" style="37" customWidth="1"/>
    <col min="4" max="4" width="12.6640625" style="37" customWidth="1"/>
    <col min="5" max="5" width="23.6640625" style="37" customWidth="1"/>
    <col min="6" max="6" width="13.33203125" style="37" customWidth="1"/>
    <col min="7" max="7" width="18.33203125" style="37" customWidth="1"/>
    <col min="8" max="8" width="22.6640625" style="37" customWidth="1"/>
    <col min="9" max="9" width="23.109375" style="37" customWidth="1"/>
    <col min="10" max="10" width="4.109375" style="37" customWidth="1"/>
    <col min="11" max="11" width="6.5546875" style="37" customWidth="1"/>
    <col min="12" max="12" width="31" style="200" customWidth="1"/>
    <col min="13" max="13" width="13.6640625" style="200" bestFit="1" customWidth="1"/>
    <col min="14" max="14" width="11.5546875" style="200" bestFit="1" customWidth="1"/>
    <col min="15" max="15" width="16.33203125" style="200" customWidth="1"/>
    <col min="16" max="16" width="14.44140625" style="200" bestFit="1" customWidth="1"/>
    <col min="17" max="19" width="11.5546875" style="200"/>
    <col min="20" max="16384" width="11.5546875" style="37"/>
  </cols>
  <sheetData>
    <row r="1" spans="2:19" ht="74.25" customHeight="1" x14ac:dyDescent="0.3">
      <c r="B1" s="443" t="s">
        <v>418</v>
      </c>
      <c r="C1" s="443"/>
      <c r="D1" s="443"/>
      <c r="E1" s="443"/>
      <c r="F1" s="443"/>
      <c r="G1" s="160"/>
      <c r="H1" s="160"/>
    </row>
    <row r="2" spans="2:19" ht="11.25" customHeight="1" x14ac:dyDescent="0.3">
      <c r="B2" s="161"/>
      <c r="C2" s="161"/>
      <c r="D2" s="161"/>
      <c r="E2" s="161"/>
      <c r="F2" s="161"/>
      <c r="G2" s="161"/>
      <c r="H2" s="162"/>
      <c r="I2" s="162"/>
    </row>
    <row r="3" spans="2:19" s="44" customFormat="1" ht="40.799999999999997" x14ac:dyDescent="0.3">
      <c r="B3" s="188" t="s">
        <v>40</v>
      </c>
      <c r="C3" s="149" t="s">
        <v>419</v>
      </c>
      <c r="D3" s="189" t="s">
        <v>41</v>
      </c>
      <c r="E3" s="149" t="s">
        <v>78</v>
      </c>
      <c r="F3" s="189" t="s">
        <v>41</v>
      </c>
      <c r="G3" s="189" t="s">
        <v>42</v>
      </c>
      <c r="H3" s="149" t="s">
        <v>79</v>
      </c>
      <c r="I3" s="149" t="s">
        <v>43</v>
      </c>
      <c r="L3" s="201"/>
      <c r="M3" s="201"/>
      <c r="N3" s="201"/>
      <c r="O3" s="201"/>
      <c r="P3" s="201"/>
      <c r="Q3" s="201"/>
      <c r="R3" s="201"/>
      <c r="S3" s="201"/>
    </row>
    <row r="4" spans="2:19" s="44" customFormat="1" ht="12" customHeight="1" x14ac:dyDescent="0.3">
      <c r="B4" s="163"/>
      <c r="C4" s="164"/>
      <c r="D4" s="165"/>
      <c r="E4" s="164"/>
      <c r="F4" s="166"/>
      <c r="G4" s="167"/>
      <c r="H4" s="168"/>
      <c r="I4" s="169"/>
      <c r="L4" s="201"/>
      <c r="M4" s="201"/>
      <c r="N4" s="201"/>
      <c r="O4" s="201"/>
      <c r="P4" s="201"/>
      <c r="Q4" s="201"/>
      <c r="R4" s="201"/>
      <c r="S4" s="201"/>
    </row>
    <row r="5" spans="2:19" s="44" customFormat="1" ht="18" customHeight="1" x14ac:dyDescent="0.3">
      <c r="B5" s="181" t="s">
        <v>44</v>
      </c>
      <c r="C5" s="182">
        <v>1664217.3300000003</v>
      </c>
      <c r="D5" s="183">
        <f t="shared" ref="D5:D23" si="0">C5/$C$25</f>
        <v>2.7616299829431802E-3</v>
      </c>
      <c r="E5" s="182">
        <v>194567.24</v>
      </c>
      <c r="F5" s="183">
        <f t="shared" ref="F5:F23" si="1">E5/$E$25</f>
        <v>2.628722152149106E-4</v>
      </c>
      <c r="G5" s="183">
        <f>(C5-E5)/E5</f>
        <v>7.5534303205411168</v>
      </c>
      <c r="H5" s="184">
        <f t="shared" ref="H5:H23" si="2">C5/$M$40</f>
        <v>83210.866500000018</v>
      </c>
      <c r="I5" s="184">
        <f t="shared" ref="I5:I23" si="3">E5/$P$40</f>
        <v>8843.9654545454541</v>
      </c>
      <c r="L5" s="201"/>
      <c r="M5" s="201"/>
      <c r="N5" s="201"/>
      <c r="O5" s="201"/>
      <c r="P5" s="201"/>
      <c r="Q5" s="201"/>
      <c r="R5" s="201"/>
      <c r="S5" s="201"/>
    </row>
    <row r="6" spans="2:19" s="44" customFormat="1" ht="20.399999999999999" x14ac:dyDescent="0.3">
      <c r="B6" s="181" t="s">
        <v>45</v>
      </c>
      <c r="C6" s="182">
        <v>0</v>
      </c>
      <c r="D6" s="183">
        <f t="shared" si="0"/>
        <v>0</v>
      </c>
      <c r="E6" s="182">
        <v>0</v>
      </c>
      <c r="F6" s="183">
        <f t="shared" si="1"/>
        <v>0</v>
      </c>
      <c r="G6" s="183" t="s">
        <v>39</v>
      </c>
      <c r="H6" s="184">
        <f t="shared" si="2"/>
        <v>0</v>
      </c>
      <c r="I6" s="184">
        <f t="shared" si="3"/>
        <v>0</v>
      </c>
      <c r="L6" s="201"/>
      <c r="M6" s="201"/>
      <c r="N6" s="201"/>
      <c r="O6" s="201"/>
      <c r="P6" s="201"/>
      <c r="Q6" s="201"/>
      <c r="R6" s="201"/>
      <c r="S6" s="201"/>
    </row>
    <row r="7" spans="2:19" s="44" customFormat="1" ht="20.399999999999999" x14ac:dyDescent="0.3">
      <c r="B7" s="181" t="s">
        <v>46</v>
      </c>
      <c r="C7" s="182">
        <v>104640</v>
      </c>
      <c r="D7" s="183">
        <f t="shared" si="0"/>
        <v>1.7364136053983666E-4</v>
      </c>
      <c r="E7" s="182">
        <v>0</v>
      </c>
      <c r="F7" s="183">
        <f t="shared" si="1"/>
        <v>0</v>
      </c>
      <c r="G7" s="183" t="s">
        <v>39</v>
      </c>
      <c r="H7" s="184">
        <f t="shared" si="2"/>
        <v>5232</v>
      </c>
      <c r="I7" s="184">
        <f t="shared" si="3"/>
        <v>0</v>
      </c>
      <c r="L7" s="201"/>
      <c r="M7" s="201"/>
      <c r="N7" s="201"/>
      <c r="O7" s="201"/>
      <c r="P7" s="201"/>
      <c r="Q7" s="201"/>
      <c r="R7" s="201"/>
      <c r="S7" s="201"/>
    </row>
    <row r="8" spans="2:19" s="44" customFormat="1" ht="20.399999999999999" x14ac:dyDescent="0.3">
      <c r="B8" s="181" t="s">
        <v>47</v>
      </c>
      <c r="C8" s="182">
        <v>0</v>
      </c>
      <c r="D8" s="183">
        <f t="shared" si="0"/>
        <v>0</v>
      </c>
      <c r="E8" s="182">
        <v>0</v>
      </c>
      <c r="F8" s="183">
        <f t="shared" si="1"/>
        <v>0</v>
      </c>
      <c r="G8" s="183" t="s">
        <v>39</v>
      </c>
      <c r="H8" s="184">
        <f t="shared" si="2"/>
        <v>0</v>
      </c>
      <c r="I8" s="184">
        <f t="shared" si="3"/>
        <v>0</v>
      </c>
      <c r="L8" s="201"/>
      <c r="M8" s="201"/>
      <c r="N8" s="201"/>
      <c r="O8" s="201"/>
      <c r="P8" s="201"/>
      <c r="Q8" s="201"/>
      <c r="R8" s="201"/>
      <c r="S8" s="201"/>
    </row>
    <row r="9" spans="2:19" s="44" customFormat="1" ht="20.399999999999999" x14ac:dyDescent="0.3">
      <c r="B9" s="181" t="s">
        <v>48</v>
      </c>
      <c r="C9" s="182">
        <v>2022351.56</v>
      </c>
      <c r="D9" s="183">
        <f t="shared" si="0"/>
        <v>3.3559238949566238E-3</v>
      </c>
      <c r="E9" s="182">
        <v>4952028.54</v>
      </c>
      <c r="F9" s="183">
        <f t="shared" si="1"/>
        <v>6.6904927680387482E-3</v>
      </c>
      <c r="G9" s="183">
        <f t="shared" ref="G9:G23" si="4">(C9-E9)/E9</f>
        <v>-0.59161148937966335</v>
      </c>
      <c r="H9" s="184">
        <f t="shared" si="2"/>
        <v>101117.57800000001</v>
      </c>
      <c r="I9" s="184">
        <f t="shared" si="3"/>
        <v>225092.20636363636</v>
      </c>
      <c r="L9" s="201"/>
      <c r="M9" s="201"/>
      <c r="N9" s="201"/>
      <c r="O9" s="201"/>
      <c r="P9" s="201"/>
      <c r="Q9" s="201"/>
      <c r="R9" s="201"/>
      <c r="S9" s="201"/>
    </row>
    <row r="10" spans="2:19" s="44" customFormat="1" ht="20.399999999999999" x14ac:dyDescent="0.3">
      <c r="B10" s="181" t="s">
        <v>49</v>
      </c>
      <c r="C10" s="182">
        <v>80143774.930000007</v>
      </c>
      <c r="D10" s="183">
        <f t="shared" si="0"/>
        <v>0.13299191626188506</v>
      </c>
      <c r="E10" s="182">
        <v>31433763.699999999</v>
      </c>
      <c r="F10" s="183">
        <f t="shared" si="1"/>
        <v>4.2468933086376948E-2</v>
      </c>
      <c r="G10" s="183">
        <f t="shared" si="4"/>
        <v>1.5496079850597084</v>
      </c>
      <c r="H10" s="184">
        <f t="shared" si="2"/>
        <v>4007188.7465000004</v>
      </c>
      <c r="I10" s="184">
        <f t="shared" si="3"/>
        <v>1428807.4409090909</v>
      </c>
      <c r="L10" s="201"/>
      <c r="M10" s="201"/>
      <c r="N10" s="201"/>
      <c r="O10" s="201"/>
      <c r="P10" s="201"/>
      <c r="Q10" s="201"/>
      <c r="R10" s="201"/>
      <c r="S10" s="201"/>
    </row>
    <row r="11" spans="2:19" s="44" customFormat="1" ht="20.399999999999999" x14ac:dyDescent="0.3">
      <c r="B11" s="181" t="s">
        <v>50</v>
      </c>
      <c r="C11" s="182">
        <v>178162581.84</v>
      </c>
      <c r="D11" s="183">
        <f t="shared" si="0"/>
        <v>0.2956459586007989</v>
      </c>
      <c r="E11" s="182">
        <v>255852405</v>
      </c>
      <c r="F11" s="183">
        <f t="shared" si="1"/>
        <v>0.34567221321745872</v>
      </c>
      <c r="G11" s="183">
        <f t="shared" si="4"/>
        <v>-0.30365093953289202</v>
      </c>
      <c r="H11" s="184">
        <f t="shared" si="2"/>
        <v>8908129.0920000002</v>
      </c>
      <c r="I11" s="184">
        <f t="shared" si="3"/>
        <v>11629654.772727273</v>
      </c>
      <c r="L11" s="201"/>
      <c r="M11" s="201"/>
      <c r="N11" s="201"/>
      <c r="O11" s="201"/>
      <c r="P11" s="201"/>
      <c r="Q11" s="201"/>
      <c r="R11" s="201"/>
      <c r="S11" s="201"/>
    </row>
    <row r="12" spans="2:19" s="44" customFormat="1" ht="20.399999999999999" x14ac:dyDescent="0.3">
      <c r="B12" s="181" t="s">
        <v>51</v>
      </c>
      <c r="C12" s="182">
        <v>1000000</v>
      </c>
      <c r="D12" s="183">
        <f t="shared" si="0"/>
        <v>1.6594166718256562E-3</v>
      </c>
      <c r="E12" s="182">
        <v>0</v>
      </c>
      <c r="F12" s="183">
        <f t="shared" si="1"/>
        <v>0</v>
      </c>
      <c r="G12" s="183" t="s">
        <v>39</v>
      </c>
      <c r="H12" s="184">
        <f t="shared" si="2"/>
        <v>50000</v>
      </c>
      <c r="I12" s="184">
        <f t="shared" si="3"/>
        <v>0</v>
      </c>
      <c r="L12" s="201"/>
      <c r="M12" s="201"/>
      <c r="N12" s="201"/>
      <c r="O12" s="201"/>
      <c r="P12" s="201"/>
      <c r="Q12" s="201"/>
      <c r="R12" s="201"/>
      <c r="S12" s="201"/>
    </row>
    <row r="13" spans="2:19" s="44" customFormat="1" ht="20.399999999999999" x14ac:dyDescent="0.3">
      <c r="B13" s="181" t="s">
        <v>52</v>
      </c>
      <c r="C13" s="182">
        <v>88962257.689999998</v>
      </c>
      <c r="D13" s="183">
        <f t="shared" si="0"/>
        <v>0.14762545357403617</v>
      </c>
      <c r="E13" s="182">
        <v>166344747</v>
      </c>
      <c r="F13" s="183">
        <f t="shared" si="1"/>
        <v>0.22474190482043049</v>
      </c>
      <c r="G13" s="183">
        <f t="shared" si="4"/>
        <v>-0.46519346541192552</v>
      </c>
      <c r="H13" s="184">
        <f t="shared" si="2"/>
        <v>4448112.8844999997</v>
      </c>
      <c r="I13" s="184">
        <f t="shared" si="3"/>
        <v>7561124.8636363633</v>
      </c>
      <c r="L13" s="201"/>
      <c r="M13" s="201"/>
      <c r="N13" s="201"/>
      <c r="O13" s="201"/>
      <c r="P13" s="201"/>
      <c r="Q13" s="201"/>
      <c r="R13" s="201"/>
      <c r="S13" s="201"/>
    </row>
    <row r="14" spans="2:19" s="44" customFormat="1" ht="20.399999999999999" x14ac:dyDescent="0.3">
      <c r="B14" s="181" t="s">
        <v>53</v>
      </c>
      <c r="C14" s="182">
        <v>141278399.69999999</v>
      </c>
      <c r="D14" s="183">
        <f t="shared" si="0"/>
        <v>0.23443973183102876</v>
      </c>
      <c r="E14" s="182">
        <v>190466252</v>
      </c>
      <c r="F14" s="183">
        <f t="shared" si="1"/>
        <v>0.25733153015338756</v>
      </c>
      <c r="G14" s="183">
        <f t="shared" si="4"/>
        <v>-0.25824969926955887</v>
      </c>
      <c r="H14" s="184">
        <f t="shared" si="2"/>
        <v>7063919.9849999994</v>
      </c>
      <c r="I14" s="184">
        <f t="shared" si="3"/>
        <v>8657556.9090909082</v>
      </c>
      <c r="L14" s="201"/>
      <c r="M14" s="201"/>
      <c r="N14" s="201"/>
      <c r="O14" s="201"/>
      <c r="P14" s="201"/>
      <c r="Q14" s="201"/>
      <c r="R14" s="201"/>
      <c r="S14" s="201"/>
    </row>
    <row r="15" spans="2:19" s="44" customFormat="1" ht="20.399999999999999" x14ac:dyDescent="0.3">
      <c r="B15" s="181" t="s">
        <v>54</v>
      </c>
      <c r="C15" s="182">
        <v>86970.58</v>
      </c>
      <c r="D15" s="183">
        <f t="shared" si="0"/>
        <v>1.4432043041034699E-4</v>
      </c>
      <c r="E15" s="182">
        <v>17249.63</v>
      </c>
      <c r="F15" s="183">
        <f t="shared" si="1"/>
        <v>2.3305302833804801E-5</v>
      </c>
      <c r="G15" s="183">
        <f t="shared" si="4"/>
        <v>4.0418808983149201</v>
      </c>
      <c r="H15" s="184">
        <f t="shared" si="2"/>
        <v>4348.5290000000005</v>
      </c>
      <c r="I15" s="184">
        <f t="shared" si="3"/>
        <v>784.07409090909096</v>
      </c>
      <c r="L15" s="201"/>
      <c r="M15" s="201"/>
      <c r="N15" s="201"/>
      <c r="O15" s="201"/>
      <c r="P15" s="201"/>
      <c r="Q15" s="201"/>
      <c r="R15" s="201"/>
      <c r="S15" s="201"/>
    </row>
    <row r="16" spans="2:19" s="44" customFormat="1" ht="20.399999999999999" x14ac:dyDescent="0.3">
      <c r="B16" s="181" t="s">
        <v>55</v>
      </c>
      <c r="C16" s="182">
        <v>0</v>
      </c>
      <c r="D16" s="183">
        <f t="shared" si="0"/>
        <v>0</v>
      </c>
      <c r="E16" s="182">
        <v>1561976.15</v>
      </c>
      <c r="F16" s="183">
        <f t="shared" si="1"/>
        <v>2.1103251023314997E-3</v>
      </c>
      <c r="G16" s="183">
        <f t="shared" si="4"/>
        <v>-1</v>
      </c>
      <c r="H16" s="184">
        <f t="shared" si="2"/>
        <v>0</v>
      </c>
      <c r="I16" s="184">
        <f t="shared" si="3"/>
        <v>70998.915909090909</v>
      </c>
      <c r="L16" s="201"/>
      <c r="M16" s="201"/>
      <c r="N16" s="201"/>
      <c r="O16" s="201"/>
      <c r="P16" s="201"/>
      <c r="Q16" s="201"/>
      <c r="R16" s="201"/>
      <c r="S16" s="201"/>
    </row>
    <row r="17" spans="2:23" s="44" customFormat="1" ht="20.399999999999999" x14ac:dyDescent="0.3">
      <c r="B17" s="181" t="s">
        <v>56</v>
      </c>
      <c r="C17" s="182">
        <v>29450063.490000017</v>
      </c>
      <c r="D17" s="183">
        <f t="shared" si="0"/>
        <v>4.8869926341630093E-2</v>
      </c>
      <c r="E17" s="182">
        <v>40140196</v>
      </c>
      <c r="F17" s="183">
        <f t="shared" si="1"/>
        <v>5.4231854456488635E-2</v>
      </c>
      <c r="G17" s="183">
        <f t="shared" si="4"/>
        <v>-0.26631988817393876</v>
      </c>
      <c r="H17" s="184">
        <f t="shared" si="2"/>
        <v>1472503.1745000009</v>
      </c>
      <c r="I17" s="184">
        <f t="shared" si="3"/>
        <v>1824554.3636363635</v>
      </c>
      <c r="L17" s="201"/>
      <c r="M17" s="201"/>
      <c r="N17" s="201"/>
      <c r="O17" s="201"/>
      <c r="P17" s="201"/>
      <c r="Q17" s="201"/>
      <c r="R17" s="201"/>
      <c r="S17" s="201"/>
    </row>
    <row r="18" spans="2:23" s="44" customFormat="1" ht="20.399999999999999" x14ac:dyDescent="0.3">
      <c r="B18" s="181" t="s">
        <v>335</v>
      </c>
      <c r="C18" s="182">
        <v>0</v>
      </c>
      <c r="D18" s="183">
        <f t="shared" si="0"/>
        <v>0</v>
      </c>
      <c r="E18" s="182">
        <v>0</v>
      </c>
      <c r="F18" s="183">
        <f t="shared" ref="F18" si="5">E18/$E$25</f>
        <v>0</v>
      </c>
      <c r="G18" s="183" t="s">
        <v>39</v>
      </c>
      <c r="H18" s="184">
        <f t="shared" ref="H18" si="6">C18/$M$40</f>
        <v>0</v>
      </c>
      <c r="I18" s="184">
        <f t="shared" si="3"/>
        <v>0</v>
      </c>
      <c r="L18" s="201"/>
      <c r="M18" s="201"/>
      <c r="N18" s="201"/>
      <c r="O18" s="201"/>
      <c r="P18" s="201"/>
      <c r="Q18" s="201"/>
      <c r="R18" s="201"/>
      <c r="S18" s="201"/>
    </row>
    <row r="19" spans="2:23" s="44" customFormat="1" ht="20.399999999999999" x14ac:dyDescent="0.3">
      <c r="B19" s="181" t="s">
        <v>57</v>
      </c>
      <c r="C19" s="182">
        <v>69092842.039999977</v>
      </c>
      <c r="D19" s="183">
        <f t="shared" si="0"/>
        <v>0.11465381398499254</v>
      </c>
      <c r="E19" s="182">
        <v>37527392.799999997</v>
      </c>
      <c r="F19" s="183">
        <f t="shared" si="1"/>
        <v>5.0701797880136894E-2</v>
      </c>
      <c r="G19" s="183">
        <f t="shared" si="4"/>
        <v>0.84113088826144033</v>
      </c>
      <c r="H19" s="184">
        <f t="shared" si="2"/>
        <v>3454642.101999999</v>
      </c>
      <c r="I19" s="184">
        <f t="shared" si="3"/>
        <v>1705790.5818181818</v>
      </c>
      <c r="L19" s="201"/>
      <c r="M19" s="201"/>
      <c r="N19" s="201"/>
      <c r="O19" s="201"/>
      <c r="P19" s="201"/>
      <c r="Q19" s="201"/>
      <c r="R19" s="201"/>
      <c r="S19" s="201"/>
    </row>
    <row r="20" spans="2:23" s="44" customFormat="1" ht="20.399999999999999" x14ac:dyDescent="0.3">
      <c r="B20" s="181" t="s">
        <v>58</v>
      </c>
      <c r="C20" s="182">
        <v>3185225.4600000004</v>
      </c>
      <c r="D20" s="183">
        <f t="shared" si="0"/>
        <v>5.2856162318475454E-3</v>
      </c>
      <c r="E20" s="182">
        <v>10939930.199999999</v>
      </c>
      <c r="F20" s="183">
        <f t="shared" si="1"/>
        <v>1.4780513338065029E-2</v>
      </c>
      <c r="G20" s="183">
        <f t="shared" si="4"/>
        <v>-0.70884407836532626</v>
      </c>
      <c r="H20" s="184">
        <f t="shared" si="2"/>
        <v>159261.27300000002</v>
      </c>
      <c r="I20" s="184">
        <f t="shared" si="3"/>
        <v>497269.55454545451</v>
      </c>
      <c r="L20" s="201"/>
      <c r="M20" s="201"/>
      <c r="N20" s="201"/>
      <c r="O20" s="201"/>
      <c r="P20" s="201"/>
      <c r="Q20" s="201"/>
      <c r="R20" s="201"/>
      <c r="S20" s="201"/>
    </row>
    <row r="21" spans="2:23" s="44" customFormat="1" ht="20.399999999999999" x14ac:dyDescent="0.3">
      <c r="B21" s="181" t="s">
        <v>59</v>
      </c>
      <c r="C21" s="182">
        <v>2150457.8200000008</v>
      </c>
      <c r="D21" s="183">
        <f t="shared" si="0"/>
        <v>3.5685055585658572E-3</v>
      </c>
      <c r="E21" s="182">
        <v>0</v>
      </c>
      <c r="F21" s="183">
        <f t="shared" si="1"/>
        <v>0</v>
      </c>
      <c r="G21" s="183" t="s">
        <v>39</v>
      </c>
      <c r="H21" s="184">
        <f t="shared" si="2"/>
        <v>107522.89100000003</v>
      </c>
      <c r="I21" s="184">
        <f t="shared" si="3"/>
        <v>0</v>
      </c>
      <c r="L21" s="201"/>
      <c r="M21" s="201"/>
      <c r="N21" s="201"/>
      <c r="O21" s="201"/>
      <c r="P21" s="201"/>
      <c r="Q21" s="201"/>
      <c r="R21" s="201"/>
      <c r="S21" s="201"/>
    </row>
    <row r="22" spans="2:23" s="44" customFormat="1" ht="20.399999999999999" x14ac:dyDescent="0.3">
      <c r="B22" s="181" t="s">
        <v>60</v>
      </c>
      <c r="C22" s="182">
        <v>0</v>
      </c>
      <c r="D22" s="183">
        <f t="shared" si="0"/>
        <v>0</v>
      </c>
      <c r="E22" s="182">
        <v>0</v>
      </c>
      <c r="F22" s="183">
        <f t="shared" si="1"/>
        <v>0</v>
      </c>
      <c r="G22" s="183" t="s">
        <v>39</v>
      </c>
      <c r="H22" s="184">
        <f t="shared" si="2"/>
        <v>0</v>
      </c>
      <c r="I22" s="184">
        <f t="shared" si="3"/>
        <v>0</v>
      </c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</row>
    <row r="23" spans="2:23" s="44" customFormat="1" ht="20.399999999999999" x14ac:dyDescent="0.3">
      <c r="B23" s="181" t="s">
        <v>61</v>
      </c>
      <c r="C23" s="182">
        <v>5317618.7899999982</v>
      </c>
      <c r="D23" s="183">
        <f t="shared" si="0"/>
        <v>8.8241452745393689E-3</v>
      </c>
      <c r="E23" s="182">
        <v>728507.18</v>
      </c>
      <c r="F23" s="183">
        <f t="shared" si="1"/>
        <v>9.8425765923681519E-4</v>
      </c>
      <c r="G23" s="183">
        <f t="shared" si="4"/>
        <v>6.2993361438112361</v>
      </c>
      <c r="H23" s="184">
        <f t="shared" si="2"/>
        <v>265880.93949999992</v>
      </c>
      <c r="I23" s="184">
        <f t="shared" si="3"/>
        <v>33113.96272727273</v>
      </c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spans="2:23" s="44" customFormat="1" ht="20.399999999999999" x14ac:dyDescent="0.3">
      <c r="B24" s="170"/>
      <c r="C24" s="164"/>
      <c r="D24" s="166"/>
      <c r="E24" s="169"/>
      <c r="F24" s="166"/>
      <c r="G24" s="171"/>
      <c r="H24" s="169"/>
      <c r="I24" s="169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5" spans="2:23" s="44" customFormat="1" ht="20.399999999999999" x14ac:dyDescent="0.3">
      <c r="B25" s="185" t="s">
        <v>13</v>
      </c>
      <c r="C25" s="186">
        <f>SUM(C5:C23)</f>
        <v>602621401.23000002</v>
      </c>
      <c r="D25" s="187">
        <f>SUM(D5:D24)</f>
        <v>0.99999999999999989</v>
      </c>
      <c r="E25" s="186">
        <f>SUM(E5:E24)</f>
        <v>740159015.43999994</v>
      </c>
      <c r="F25" s="187">
        <f>SUM(F5:F24)</f>
        <v>1</v>
      </c>
      <c r="G25" s="187">
        <f t="shared" ref="G25" si="7">(C25-E25)/E25</f>
        <v>-0.18582171039048734</v>
      </c>
      <c r="H25" s="186">
        <f>C25/BVGInfo!$D$18</f>
        <v>30131070.061500002</v>
      </c>
      <c r="I25" s="186">
        <f>E25/BVGInfo!$C$18</f>
        <v>33643591.610909089</v>
      </c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</row>
    <row r="26" spans="2:23" ht="5.25" customHeight="1" x14ac:dyDescent="0.3">
      <c r="B26" s="18"/>
      <c r="C26" s="172"/>
      <c r="D26" s="173"/>
      <c r="E26" s="172"/>
      <c r="F26" s="173"/>
      <c r="G26" s="174"/>
      <c r="H26" s="175"/>
      <c r="I26" s="175"/>
      <c r="T26" s="200"/>
      <c r="U26" s="200"/>
      <c r="V26" s="200"/>
      <c r="W26" s="200"/>
    </row>
    <row r="27" spans="2:23" x14ac:dyDescent="0.3">
      <c r="B27" s="176"/>
      <c r="C27" s="177"/>
      <c r="D27" s="178"/>
      <c r="E27" s="179"/>
      <c r="F27" s="178"/>
      <c r="G27" s="178"/>
      <c r="H27" s="148"/>
      <c r="I27" s="148"/>
      <c r="T27" s="200"/>
      <c r="U27" s="200"/>
      <c r="V27" s="200"/>
      <c r="W27" s="200"/>
    </row>
    <row r="28" spans="2:23" x14ac:dyDescent="0.3">
      <c r="C28" s="38"/>
      <c r="E28" s="180"/>
      <c r="F28" s="162"/>
      <c r="H28" s="162"/>
      <c r="I28" s="162"/>
      <c r="T28" s="200"/>
      <c r="U28" s="200"/>
      <c r="V28" s="200"/>
      <c r="W28" s="200"/>
    </row>
    <row r="29" spans="2:23" x14ac:dyDescent="0.3">
      <c r="E29" s="162"/>
      <c r="F29" s="162"/>
      <c r="H29" s="162"/>
      <c r="I29" s="162"/>
      <c r="T29" s="200"/>
      <c r="U29" s="200"/>
      <c r="V29" s="200"/>
      <c r="W29" s="200"/>
    </row>
    <row r="30" spans="2:23" x14ac:dyDescent="0.3">
      <c r="E30" s="162"/>
      <c r="F30" s="162"/>
      <c r="H30" s="162"/>
      <c r="I30" s="162"/>
      <c r="L30" s="416"/>
      <c r="M30" s="416"/>
      <c r="N30" s="416"/>
      <c r="O30" s="416"/>
      <c r="P30" s="416"/>
      <c r="Q30" s="416"/>
      <c r="T30" s="200"/>
      <c r="U30" s="200"/>
      <c r="V30" s="200"/>
      <c r="W30" s="200"/>
    </row>
    <row r="31" spans="2:23" x14ac:dyDescent="0.3">
      <c r="E31" s="162"/>
      <c r="F31" s="162"/>
      <c r="H31" s="162"/>
      <c r="I31" s="162"/>
      <c r="L31" s="417"/>
      <c r="M31" s="418">
        <v>2025</v>
      </c>
      <c r="N31" s="417"/>
      <c r="O31" s="419"/>
      <c r="P31" s="418">
        <v>2024</v>
      </c>
      <c r="Q31" s="417"/>
      <c r="T31" s="200"/>
      <c r="U31" s="200"/>
      <c r="V31" s="200"/>
      <c r="W31" s="200"/>
    </row>
    <row r="32" spans="2:23" ht="11.25" customHeight="1" x14ac:dyDescent="0.3">
      <c r="E32" s="162"/>
      <c r="F32" s="162"/>
      <c r="H32" s="162"/>
      <c r="I32" s="162"/>
      <c r="L32" s="417"/>
      <c r="M32" s="417"/>
      <c r="N32" s="417"/>
      <c r="O32" s="419"/>
      <c r="P32" s="418"/>
      <c r="Q32" s="417"/>
      <c r="T32" s="200"/>
      <c r="U32" s="200"/>
      <c r="V32" s="200"/>
      <c r="W32" s="200"/>
    </row>
    <row r="33" spans="5:23" x14ac:dyDescent="0.3">
      <c r="E33" s="162"/>
      <c r="F33" s="162"/>
      <c r="H33" s="162"/>
      <c r="I33" s="162"/>
      <c r="L33" s="419" t="s">
        <v>50</v>
      </c>
      <c r="M33" s="418">
        <v>178162581.84</v>
      </c>
      <c r="N33" s="420">
        <f>+M33/$M$39</f>
        <v>0.29564595860079895</v>
      </c>
      <c r="O33" s="419" t="s">
        <v>50</v>
      </c>
      <c r="P33" s="418">
        <v>255852405</v>
      </c>
      <c r="Q33" s="420">
        <f>+P33/$P$39</f>
        <v>0.34567221321745872</v>
      </c>
      <c r="T33" s="200"/>
      <c r="U33" s="200"/>
      <c r="V33" s="200"/>
      <c r="W33" s="200"/>
    </row>
    <row r="34" spans="5:23" x14ac:dyDescent="0.3">
      <c r="E34" s="162"/>
      <c r="F34" s="162"/>
      <c r="H34" s="162"/>
      <c r="I34" s="162"/>
      <c r="L34" s="419" t="s">
        <v>53</v>
      </c>
      <c r="M34" s="418">
        <v>141278399.69999999</v>
      </c>
      <c r="N34" s="420">
        <f t="shared" ref="N34:N39" si="8">+M34/$M$39</f>
        <v>0.23443973183102881</v>
      </c>
      <c r="O34" s="419" t="s">
        <v>53</v>
      </c>
      <c r="P34" s="418">
        <v>190466252</v>
      </c>
      <c r="Q34" s="420">
        <f t="shared" ref="Q34:Q39" si="9">+P34/$P$39</f>
        <v>0.25733153015338756</v>
      </c>
      <c r="T34" s="200"/>
      <c r="U34" s="200"/>
      <c r="V34" s="200"/>
      <c r="W34" s="200"/>
    </row>
    <row r="35" spans="5:23" x14ac:dyDescent="0.3">
      <c r="E35" s="162"/>
      <c r="F35" s="162"/>
      <c r="H35" s="162"/>
      <c r="I35" s="162"/>
      <c r="L35" s="419" t="s">
        <v>52</v>
      </c>
      <c r="M35" s="418">
        <v>88962257.689999998</v>
      </c>
      <c r="N35" s="420">
        <f t="shared" si="8"/>
        <v>0.1476254535740362</v>
      </c>
      <c r="O35" s="419" t="s">
        <v>52</v>
      </c>
      <c r="P35" s="418">
        <v>166344747</v>
      </c>
      <c r="Q35" s="420">
        <f t="shared" si="9"/>
        <v>0.22474190482043049</v>
      </c>
      <c r="T35" s="200"/>
      <c r="U35" s="200"/>
      <c r="V35" s="200"/>
      <c r="W35" s="200"/>
    </row>
    <row r="36" spans="5:23" x14ac:dyDescent="0.3">
      <c r="E36" s="162"/>
      <c r="F36" s="162"/>
      <c r="H36" s="162"/>
      <c r="I36" s="162"/>
      <c r="L36" s="419" t="s">
        <v>49</v>
      </c>
      <c r="M36" s="418">
        <v>80143774.930000007</v>
      </c>
      <c r="N36" s="420">
        <f t="shared" si="8"/>
        <v>0.13299191626188508</v>
      </c>
      <c r="O36" s="419" t="s">
        <v>56</v>
      </c>
      <c r="P36" s="418">
        <v>40140196</v>
      </c>
      <c r="Q36" s="420">
        <f t="shared" si="9"/>
        <v>5.4231854456488635E-2</v>
      </c>
      <c r="T36" s="200"/>
      <c r="U36" s="200"/>
      <c r="V36" s="200"/>
      <c r="W36" s="200"/>
    </row>
    <row r="37" spans="5:23" x14ac:dyDescent="0.3">
      <c r="E37" s="162"/>
      <c r="F37" s="162"/>
      <c r="H37" s="162"/>
      <c r="I37" s="162"/>
      <c r="L37" s="419" t="s">
        <v>57</v>
      </c>
      <c r="M37" s="418">
        <v>69092842.039999977</v>
      </c>
      <c r="N37" s="420">
        <f t="shared" si="8"/>
        <v>0.11465381398499257</v>
      </c>
      <c r="O37" s="419" t="s">
        <v>57</v>
      </c>
      <c r="P37" s="418">
        <v>37527392.799999997</v>
      </c>
      <c r="Q37" s="420">
        <f t="shared" si="9"/>
        <v>5.0701797880136894E-2</v>
      </c>
      <c r="T37" s="200"/>
      <c r="U37" s="200"/>
      <c r="V37" s="200"/>
      <c r="W37" s="200"/>
    </row>
    <row r="38" spans="5:23" x14ac:dyDescent="0.3">
      <c r="E38" s="162"/>
      <c r="F38" s="162"/>
      <c r="H38" s="162"/>
      <c r="I38" s="162"/>
      <c r="L38" s="419" t="s">
        <v>62</v>
      </c>
      <c r="M38" s="418">
        <v>44981545.030000016</v>
      </c>
      <c r="N38" s="420">
        <f t="shared" si="8"/>
        <v>7.4643125747258524E-2</v>
      </c>
      <c r="O38" s="419" t="s">
        <v>62</v>
      </c>
      <c r="P38" s="418">
        <v>49828022.640000001</v>
      </c>
      <c r="Q38" s="420">
        <f t="shared" si="9"/>
        <v>6.7320699472097761E-2</v>
      </c>
      <c r="T38" s="200"/>
      <c r="U38" s="200"/>
      <c r="V38" s="200"/>
      <c r="W38" s="200"/>
    </row>
    <row r="39" spans="5:23" x14ac:dyDescent="0.3">
      <c r="E39" s="162"/>
      <c r="F39" s="162"/>
      <c r="H39" s="162"/>
      <c r="I39" s="162"/>
      <c r="L39" s="419" t="s">
        <v>63</v>
      </c>
      <c r="M39" s="418">
        <f>SUM(M33:M38)</f>
        <v>602621401.2299999</v>
      </c>
      <c r="N39" s="420">
        <f t="shared" si="8"/>
        <v>1</v>
      </c>
      <c r="O39" s="419" t="s">
        <v>63</v>
      </c>
      <c r="P39" s="418">
        <f>SUM(P33:P38)</f>
        <v>740159015.43999994</v>
      </c>
      <c r="Q39" s="420">
        <f t="shared" si="9"/>
        <v>1</v>
      </c>
      <c r="T39" s="200"/>
      <c r="U39" s="200"/>
      <c r="V39" s="200"/>
      <c r="W39" s="200"/>
    </row>
    <row r="40" spans="5:23" x14ac:dyDescent="0.3">
      <c r="E40" s="162"/>
      <c r="F40" s="162"/>
      <c r="H40" s="162"/>
      <c r="I40" s="162"/>
      <c r="L40" s="419" t="s">
        <v>64</v>
      </c>
      <c r="M40" s="417">
        <v>20</v>
      </c>
      <c r="N40" s="420"/>
      <c r="O40" s="419" t="s">
        <v>64</v>
      </c>
      <c r="P40" s="417">
        <v>22</v>
      </c>
      <c r="Q40" s="417"/>
      <c r="T40" s="200"/>
      <c r="U40" s="200"/>
      <c r="V40" s="200"/>
      <c r="W40" s="200"/>
    </row>
    <row r="41" spans="5:23" x14ac:dyDescent="0.3">
      <c r="E41" s="162"/>
      <c r="F41" s="162"/>
      <c r="H41" s="162"/>
      <c r="I41" s="162"/>
      <c r="L41" s="416"/>
      <c r="M41" s="416"/>
      <c r="N41" s="416"/>
      <c r="O41" s="416"/>
      <c r="P41" s="421"/>
      <c r="Q41" s="416"/>
      <c r="T41" s="200"/>
      <c r="U41" s="200"/>
      <c r="V41" s="200"/>
      <c r="W41" s="200"/>
    </row>
    <row r="42" spans="5:23" x14ac:dyDescent="0.3">
      <c r="E42" s="162"/>
      <c r="F42" s="162"/>
      <c r="H42" s="162"/>
      <c r="I42" s="162"/>
      <c r="L42" s="422"/>
      <c r="M42" s="422"/>
      <c r="N42" s="422"/>
      <c r="O42" s="416"/>
      <c r="P42" s="422"/>
      <c r="Q42" s="422"/>
      <c r="R42" s="361"/>
      <c r="T42" s="200"/>
      <c r="U42" s="200"/>
      <c r="V42" s="200"/>
      <c r="W42" s="200"/>
    </row>
    <row r="43" spans="5:23" x14ac:dyDescent="0.3">
      <c r="E43" s="162"/>
      <c r="F43" s="162"/>
      <c r="H43" s="162"/>
      <c r="I43" s="162"/>
      <c r="L43" s="422"/>
      <c r="M43" s="422"/>
      <c r="N43" s="422"/>
      <c r="O43" s="422"/>
      <c r="P43" s="422"/>
      <c r="Q43" s="422"/>
      <c r="R43" s="361"/>
      <c r="T43" s="200"/>
      <c r="U43" s="200"/>
      <c r="V43" s="200"/>
      <c r="W43" s="200"/>
    </row>
    <row r="44" spans="5:23" x14ac:dyDescent="0.3">
      <c r="E44" s="162"/>
      <c r="F44" s="162"/>
      <c r="H44" s="162"/>
      <c r="I44" s="162"/>
      <c r="L44" s="422"/>
      <c r="M44" s="422"/>
      <c r="N44" s="422"/>
      <c r="O44" s="422"/>
      <c r="P44" s="422"/>
      <c r="Q44" s="422"/>
      <c r="R44" s="361"/>
      <c r="T44" s="200"/>
      <c r="U44" s="200"/>
      <c r="V44" s="200"/>
      <c r="W44" s="200"/>
    </row>
    <row r="45" spans="5:23" x14ac:dyDescent="0.3">
      <c r="E45" s="162"/>
      <c r="F45" s="162"/>
      <c r="H45" s="162"/>
      <c r="I45" s="162"/>
      <c r="L45" s="361"/>
      <c r="M45" s="361"/>
      <c r="N45" s="361"/>
      <c r="O45" s="361"/>
      <c r="P45" s="361"/>
      <c r="Q45" s="361"/>
      <c r="R45" s="361"/>
      <c r="T45" s="200"/>
      <c r="U45" s="200"/>
      <c r="V45" s="200"/>
      <c r="W45" s="200"/>
    </row>
    <row r="46" spans="5:23" x14ac:dyDescent="0.3">
      <c r="E46" s="162"/>
      <c r="F46" s="162"/>
      <c r="H46" s="162"/>
      <c r="I46" s="162"/>
      <c r="L46" s="361"/>
      <c r="M46" s="361"/>
      <c r="N46" s="361"/>
      <c r="O46" s="361"/>
      <c r="P46" s="361"/>
      <c r="Q46" s="361"/>
      <c r="R46" s="361"/>
      <c r="T46" s="200"/>
      <c r="U46" s="200"/>
      <c r="V46" s="200"/>
      <c r="W46" s="200"/>
    </row>
    <row r="47" spans="5:23" x14ac:dyDescent="0.3">
      <c r="E47" s="162"/>
      <c r="F47" s="162"/>
      <c r="H47" s="162"/>
      <c r="I47" s="162"/>
      <c r="L47" s="361"/>
      <c r="M47" s="361"/>
      <c r="N47" s="361"/>
      <c r="O47" s="361"/>
      <c r="P47" s="361"/>
      <c r="Q47" s="361"/>
      <c r="R47" s="361"/>
      <c r="T47" s="200"/>
      <c r="U47" s="200"/>
      <c r="V47" s="200"/>
      <c r="W47" s="200"/>
    </row>
    <row r="48" spans="5:23" x14ac:dyDescent="0.3">
      <c r="E48" s="162"/>
      <c r="F48" s="162"/>
      <c r="H48" s="162"/>
      <c r="I48" s="162"/>
      <c r="L48" s="361"/>
      <c r="M48" s="361"/>
      <c r="N48" s="361"/>
      <c r="O48" s="361"/>
      <c r="P48" s="361"/>
      <c r="Q48" s="361"/>
      <c r="R48" s="361"/>
      <c r="T48" s="200"/>
      <c r="U48" s="200"/>
      <c r="V48" s="200"/>
      <c r="W48" s="200"/>
    </row>
    <row r="49" spans="12:23" x14ac:dyDescent="0.3">
      <c r="L49" s="361"/>
      <c r="M49" s="361"/>
      <c r="O49" s="361"/>
      <c r="P49" s="361"/>
      <c r="Q49" s="361"/>
      <c r="R49" s="361"/>
      <c r="T49" s="200"/>
      <c r="U49" s="200"/>
      <c r="V49" s="200"/>
      <c r="W49" s="200"/>
    </row>
    <row r="50" spans="12:23" x14ac:dyDescent="0.3">
      <c r="L50" s="361"/>
      <c r="M50" s="361"/>
      <c r="O50" s="361"/>
      <c r="P50" s="361"/>
      <c r="Q50" s="361"/>
      <c r="R50" s="361"/>
      <c r="T50" s="200"/>
      <c r="U50" s="200"/>
      <c r="V50" s="200"/>
      <c r="W50" s="200"/>
    </row>
    <row r="51" spans="12:23" x14ac:dyDescent="0.3">
      <c r="L51" s="361"/>
      <c r="M51" s="361"/>
      <c r="O51" s="361"/>
      <c r="P51" s="361"/>
      <c r="Q51" s="361"/>
      <c r="R51" s="361"/>
      <c r="T51" s="200"/>
      <c r="U51" s="200"/>
      <c r="V51" s="200"/>
      <c r="W51" s="200"/>
    </row>
    <row r="52" spans="12:23" x14ac:dyDescent="0.3">
      <c r="L52" s="361"/>
      <c r="M52" s="361"/>
      <c r="O52" s="361"/>
      <c r="P52" s="361"/>
      <c r="Q52" s="361"/>
      <c r="R52" s="361"/>
      <c r="T52" s="200"/>
      <c r="U52" s="200"/>
      <c r="V52" s="200"/>
      <c r="W52" s="200"/>
    </row>
    <row r="53" spans="12:23" x14ac:dyDescent="0.3">
      <c r="L53" s="361"/>
      <c r="M53" s="361"/>
      <c r="O53" s="361"/>
      <c r="P53" s="361"/>
      <c r="Q53" s="361"/>
      <c r="R53" s="361"/>
      <c r="T53" s="200"/>
      <c r="U53" s="200"/>
      <c r="V53" s="200"/>
      <c r="W53" s="200"/>
    </row>
    <row r="54" spans="12:23" x14ac:dyDescent="0.3">
      <c r="L54" s="361"/>
      <c r="M54" s="361"/>
      <c r="O54" s="361"/>
      <c r="P54" s="361"/>
      <c r="Q54" s="361"/>
      <c r="R54" s="361"/>
      <c r="T54" s="200"/>
      <c r="U54" s="200"/>
      <c r="V54" s="200"/>
      <c r="W54" s="200"/>
    </row>
    <row r="55" spans="12:23" x14ac:dyDescent="0.3">
      <c r="L55" s="361"/>
      <c r="M55" s="361"/>
      <c r="O55" s="361"/>
      <c r="P55" s="361"/>
      <c r="Q55" s="361"/>
      <c r="R55" s="361"/>
      <c r="T55" s="200"/>
      <c r="U55" s="200"/>
      <c r="V55" s="200"/>
      <c r="W55" s="200"/>
    </row>
    <row r="56" spans="12:23" x14ac:dyDescent="0.3">
      <c r="L56" s="361"/>
      <c r="M56" s="361"/>
      <c r="O56" s="361"/>
      <c r="P56" s="361"/>
      <c r="Q56" s="361"/>
      <c r="R56" s="361"/>
      <c r="T56" s="200"/>
      <c r="U56" s="200"/>
      <c r="V56" s="200"/>
      <c r="W56" s="200"/>
    </row>
    <row r="57" spans="12:23" x14ac:dyDescent="0.3">
      <c r="L57" s="361"/>
      <c r="M57" s="361"/>
      <c r="O57" s="361"/>
      <c r="P57" s="361"/>
      <c r="Q57" s="361"/>
      <c r="R57" s="361"/>
      <c r="T57" s="200"/>
      <c r="U57" s="200"/>
      <c r="V57" s="200"/>
      <c r="W57" s="200"/>
    </row>
    <row r="58" spans="12:23" x14ac:dyDescent="0.3">
      <c r="L58" s="361"/>
      <c r="M58" s="361"/>
      <c r="O58" s="361"/>
      <c r="P58" s="361"/>
      <c r="Q58" s="361"/>
      <c r="R58" s="361"/>
      <c r="T58" s="200"/>
      <c r="U58" s="200"/>
      <c r="V58" s="200"/>
      <c r="W58" s="200"/>
    </row>
    <row r="59" spans="12:23" x14ac:dyDescent="0.3">
      <c r="L59" s="361"/>
      <c r="M59" s="361"/>
      <c r="O59" s="361"/>
      <c r="P59" s="361"/>
      <c r="Q59" s="361"/>
      <c r="R59" s="361"/>
      <c r="T59" s="200"/>
      <c r="U59" s="200"/>
      <c r="V59" s="200"/>
      <c r="W59" s="200"/>
    </row>
    <row r="60" spans="12:23" x14ac:dyDescent="0.3">
      <c r="L60" s="361"/>
      <c r="M60" s="361"/>
      <c r="O60" s="361"/>
      <c r="P60" s="361"/>
      <c r="Q60" s="361"/>
      <c r="R60" s="361"/>
      <c r="T60" s="200"/>
      <c r="U60" s="200"/>
      <c r="V60" s="200"/>
      <c r="W60" s="200"/>
    </row>
    <row r="61" spans="12:23" x14ac:dyDescent="0.3">
      <c r="L61" s="361"/>
      <c r="M61" s="361"/>
      <c r="O61" s="361"/>
      <c r="P61" s="361"/>
      <c r="Q61" s="361"/>
      <c r="R61" s="361"/>
      <c r="T61" s="200"/>
      <c r="U61" s="200"/>
      <c r="V61" s="200"/>
      <c r="W61" s="200"/>
    </row>
    <row r="62" spans="12:23" x14ac:dyDescent="0.3">
      <c r="L62" s="361"/>
      <c r="M62" s="361"/>
      <c r="O62" s="361"/>
      <c r="P62" s="361"/>
      <c r="Q62" s="361"/>
      <c r="R62" s="361"/>
      <c r="T62" s="200"/>
      <c r="U62" s="200"/>
      <c r="V62" s="200"/>
      <c r="W62" s="200"/>
    </row>
    <row r="63" spans="12:23" x14ac:dyDescent="0.3">
      <c r="L63" s="361"/>
      <c r="M63" s="361"/>
      <c r="O63" s="361"/>
      <c r="P63" s="361"/>
      <c r="Q63" s="361"/>
      <c r="R63" s="361"/>
      <c r="T63" s="200"/>
      <c r="U63" s="200"/>
      <c r="V63" s="200"/>
      <c r="W63" s="200"/>
    </row>
    <row r="64" spans="12:23" x14ac:dyDescent="0.3">
      <c r="L64" s="361"/>
      <c r="M64" s="361"/>
      <c r="O64" s="361"/>
      <c r="P64" s="361"/>
      <c r="Q64" s="361"/>
      <c r="R64" s="361"/>
      <c r="T64" s="200"/>
      <c r="U64" s="200"/>
      <c r="V64" s="200"/>
      <c r="W64" s="200"/>
    </row>
    <row r="65" spans="12:23" x14ac:dyDescent="0.3">
      <c r="L65" s="361"/>
      <c r="M65" s="361"/>
      <c r="O65" s="361"/>
      <c r="P65" s="361"/>
      <c r="Q65" s="361"/>
      <c r="R65" s="361"/>
      <c r="T65" s="200"/>
      <c r="U65" s="200"/>
      <c r="V65" s="200"/>
      <c r="W65" s="200"/>
    </row>
    <row r="66" spans="12:23" x14ac:dyDescent="0.3">
      <c r="L66" s="361"/>
      <c r="M66" s="361"/>
      <c r="P66" s="361"/>
      <c r="Q66" s="361"/>
      <c r="R66" s="361"/>
      <c r="T66" s="200"/>
      <c r="U66" s="200"/>
      <c r="V66" s="200"/>
      <c r="W66" s="200"/>
    </row>
    <row r="67" spans="12:23" x14ac:dyDescent="0.3">
      <c r="L67" s="361"/>
      <c r="M67" s="361"/>
      <c r="P67" s="361"/>
      <c r="Q67" s="361"/>
      <c r="R67" s="361"/>
      <c r="T67" s="200"/>
      <c r="U67" s="200"/>
      <c r="V67" s="200"/>
      <c r="W67" s="200"/>
    </row>
    <row r="68" spans="12:23" x14ac:dyDescent="0.3">
      <c r="L68" s="361"/>
      <c r="M68" s="361"/>
      <c r="T68" s="200"/>
      <c r="U68" s="200"/>
      <c r="V68" s="200"/>
      <c r="W68" s="200"/>
    </row>
    <row r="69" spans="12:23" x14ac:dyDescent="0.3">
      <c r="T69" s="200"/>
      <c r="U69" s="200"/>
      <c r="V69" s="200"/>
      <c r="W69" s="200"/>
    </row>
  </sheetData>
  <sortState xmlns:xlrd2="http://schemas.microsoft.com/office/spreadsheetml/2017/richdata2" ref="O43:P61">
    <sortCondition descending="1" ref="P43:P61"/>
  </sortState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T65"/>
  <sheetViews>
    <sheetView showGridLines="0" zoomScale="85" zoomScaleNormal="85" workbookViewId="0"/>
  </sheetViews>
  <sheetFormatPr baseColWidth="10" defaultColWidth="11.5546875" defaultRowHeight="13.2" x14ac:dyDescent="0.25"/>
  <cols>
    <col min="1" max="1" width="3.109375" style="1" customWidth="1"/>
    <col min="2" max="2" width="27.21875" style="1" customWidth="1"/>
    <col min="3" max="3" width="21.33203125" style="1" customWidth="1"/>
    <col min="4" max="4" width="20.109375" style="1" customWidth="1"/>
    <col min="5" max="5" width="25.33203125" style="1" customWidth="1"/>
    <col min="6" max="6" width="25.109375" style="1" customWidth="1"/>
    <col min="7" max="7" width="20" style="41" customWidth="1"/>
    <col min="8" max="8" width="8.33203125" style="41" customWidth="1"/>
    <col min="9" max="9" width="6.88671875" style="41" customWidth="1"/>
    <col min="10" max="10" width="18.109375" style="294" customWidth="1"/>
    <col min="11" max="11" width="24.88671875" style="294" customWidth="1"/>
    <col min="12" max="12" width="21" style="294" bestFit="1" customWidth="1"/>
    <col min="13" max="13" width="6.44140625" style="294" bestFit="1" customWidth="1"/>
    <col min="14" max="16" width="11.5546875" style="294"/>
    <col min="17" max="20" width="11.5546875" style="203"/>
    <col min="21" max="16384" width="11.5546875" style="1"/>
  </cols>
  <sheetData>
    <row r="1" spans="1:20" ht="75" customHeight="1" x14ac:dyDescent="0.25">
      <c r="B1" s="448" t="s">
        <v>420</v>
      </c>
      <c r="C1" s="449"/>
      <c r="D1" s="449"/>
      <c r="E1" s="449"/>
      <c r="F1" s="450"/>
      <c r="G1" s="104"/>
      <c r="I1" s="115"/>
    </row>
    <row r="2" spans="1:20" ht="15.75" customHeight="1" x14ac:dyDescent="0.25">
      <c r="A2" s="106"/>
      <c r="B2" s="105"/>
      <c r="G2" s="1"/>
      <c r="H2" s="1"/>
      <c r="I2" s="106"/>
    </row>
    <row r="3" spans="1:20" ht="9.75" customHeight="1" x14ac:dyDescent="0.3">
      <c r="B3" s="110"/>
      <c r="C3" s="107"/>
      <c r="D3" s="108"/>
      <c r="E3" s="109"/>
      <c r="F3" s="109"/>
      <c r="I3" s="115"/>
    </row>
    <row r="4" spans="1:20" s="46" customFormat="1" ht="35.25" customHeight="1" x14ac:dyDescent="0.9">
      <c r="B4" s="111"/>
      <c r="C4" s="134"/>
      <c r="D4" s="133" t="s">
        <v>10</v>
      </c>
      <c r="E4" s="132" t="s">
        <v>65</v>
      </c>
      <c r="F4" s="132" t="s">
        <v>66</v>
      </c>
      <c r="G4" s="306" t="s">
        <v>67</v>
      </c>
      <c r="H4" s="45"/>
      <c r="I4" s="116"/>
      <c r="J4" s="365"/>
      <c r="K4" s="365"/>
      <c r="L4" s="365"/>
      <c r="M4" s="365"/>
      <c r="N4" s="365"/>
      <c r="O4" s="365"/>
      <c r="P4" s="365"/>
      <c r="Q4" s="364"/>
      <c r="R4" s="364"/>
      <c r="S4" s="364"/>
      <c r="T4" s="364"/>
    </row>
    <row r="5" spans="1:20" s="46" customFormat="1" ht="17.399999999999999" customHeight="1" x14ac:dyDescent="0.9">
      <c r="B5" s="111"/>
      <c r="C5" s="122" t="s">
        <v>68</v>
      </c>
      <c r="D5" s="147">
        <v>1768857.3300000003</v>
      </c>
      <c r="E5" s="147">
        <v>6168710.7600000007</v>
      </c>
      <c r="F5" s="147">
        <f>SUM(D5:E5)</f>
        <v>7937568.0900000008</v>
      </c>
      <c r="G5" s="123">
        <f>D5/F5</f>
        <v>0.2228462559242122</v>
      </c>
      <c r="H5" s="117"/>
      <c r="I5" s="118"/>
      <c r="J5" s="365"/>
      <c r="K5" s="365"/>
      <c r="L5" s="365"/>
      <c r="M5" s="365"/>
      <c r="N5" s="365"/>
      <c r="O5" s="365"/>
      <c r="P5" s="365"/>
      <c r="Q5" s="364"/>
      <c r="R5" s="364"/>
      <c r="S5" s="364"/>
      <c r="T5" s="364"/>
    </row>
    <row r="6" spans="1:20" s="46" customFormat="1" ht="17.399999999999999" customHeight="1" x14ac:dyDescent="0.9">
      <c r="B6" s="111"/>
      <c r="C6" s="122" t="s">
        <v>12</v>
      </c>
      <c r="D6" s="147">
        <v>600852543.90000057</v>
      </c>
      <c r="E6" s="147">
        <v>826270672.95000005</v>
      </c>
      <c r="F6" s="147">
        <f>SUM(D6:E6)</f>
        <v>1427123216.8500006</v>
      </c>
      <c r="G6" s="123">
        <f t="shared" ref="G6:G7" si="0">D6/F6</f>
        <v>0.42102359264130301</v>
      </c>
      <c r="H6" s="117"/>
      <c r="I6" s="118"/>
      <c r="J6" s="365"/>
      <c r="K6" s="366"/>
      <c r="L6" s="366"/>
      <c r="M6" s="365"/>
      <c r="N6" s="365"/>
      <c r="O6" s="365"/>
      <c r="P6" s="365"/>
      <c r="Q6" s="364"/>
      <c r="R6" s="364"/>
      <c r="S6" s="364"/>
      <c r="T6" s="364"/>
    </row>
    <row r="7" spans="1:20" s="46" customFormat="1" ht="17.399999999999999" customHeight="1" x14ac:dyDescent="0.9">
      <c r="B7" s="111"/>
      <c r="C7" s="122" t="s">
        <v>13</v>
      </c>
      <c r="D7" s="147">
        <f>SUM(D5:D6)</f>
        <v>602621401.23000062</v>
      </c>
      <c r="E7" s="147">
        <f>SUM(E5:E6)</f>
        <v>832439383.71000004</v>
      </c>
      <c r="F7" s="147">
        <f>SUM(F5:F6)</f>
        <v>1435060784.9400005</v>
      </c>
      <c r="G7" s="123">
        <f t="shared" si="0"/>
        <v>0.41992743969740348</v>
      </c>
      <c r="H7" s="45"/>
      <c r="I7" s="118"/>
      <c r="J7" s="365"/>
      <c r="K7" s="366"/>
      <c r="L7" s="367" t="s">
        <v>69</v>
      </c>
      <c r="M7" s="365"/>
      <c r="N7" s="365"/>
      <c r="O7" s="365"/>
      <c r="P7" s="365"/>
      <c r="Q7" s="364"/>
      <c r="R7" s="364"/>
      <c r="S7" s="364"/>
      <c r="T7" s="364"/>
    </row>
    <row r="8" spans="1:20" ht="19.8" customHeight="1" x14ac:dyDescent="0.55000000000000004">
      <c r="B8" s="112"/>
      <c r="C8" s="113"/>
      <c r="D8" s="307"/>
      <c r="E8" s="307"/>
      <c r="F8" s="114"/>
      <c r="G8" s="121"/>
      <c r="H8" s="119"/>
      <c r="I8" s="120"/>
      <c r="K8" s="368" t="s">
        <v>70</v>
      </c>
      <c r="L8" s="369">
        <f>+D5</f>
        <v>1768857.3300000003</v>
      </c>
      <c r="M8" s="370">
        <f>+L8/L10</f>
        <v>0.2228462559242122</v>
      </c>
    </row>
    <row r="9" spans="1:20" ht="7.8" customHeight="1" x14ac:dyDescent="0.25">
      <c r="B9" s="124"/>
      <c r="D9" s="2"/>
      <c r="I9" s="125"/>
      <c r="K9" s="295" t="s">
        <v>71</v>
      </c>
      <c r="L9" s="296">
        <f>+E5</f>
        <v>6168710.7600000007</v>
      </c>
      <c r="M9" s="297">
        <f>+L9/L10</f>
        <v>0.77715374407578786</v>
      </c>
    </row>
    <row r="10" spans="1:20" x14ac:dyDescent="0.25">
      <c r="B10" s="105"/>
      <c r="I10" s="115"/>
      <c r="K10" s="298"/>
      <c r="L10" s="299">
        <f>+F5</f>
        <v>7937568.0900000008</v>
      </c>
      <c r="M10" s="297">
        <v>0.99999999999999989</v>
      </c>
    </row>
    <row r="11" spans="1:20" ht="12" customHeight="1" x14ac:dyDescent="0.25">
      <c r="B11" s="105"/>
      <c r="I11" s="115"/>
      <c r="K11" s="298"/>
      <c r="L11" s="298"/>
      <c r="M11" s="300"/>
    </row>
    <row r="12" spans="1:20" ht="12" customHeight="1" x14ac:dyDescent="0.25">
      <c r="B12" s="105"/>
      <c r="I12" s="115"/>
      <c r="K12" s="298"/>
      <c r="L12" s="301" t="s">
        <v>72</v>
      </c>
    </row>
    <row r="13" spans="1:20" ht="12" customHeight="1" x14ac:dyDescent="0.25">
      <c r="B13" s="105"/>
      <c r="I13" s="115"/>
      <c r="K13" s="295" t="s">
        <v>70</v>
      </c>
      <c r="L13" s="302">
        <f>+D6</f>
        <v>600852543.90000057</v>
      </c>
      <c r="M13" s="297">
        <f>+L13/L15</f>
        <v>0.42102359264130301</v>
      </c>
    </row>
    <row r="14" spans="1:20" ht="12" customHeight="1" x14ac:dyDescent="0.25">
      <c r="B14" s="105"/>
      <c r="I14" s="115"/>
      <c r="K14" s="295" t="s">
        <v>71</v>
      </c>
      <c r="L14" s="302">
        <f>+E6</f>
        <v>826270672.95000005</v>
      </c>
      <c r="M14" s="297">
        <f>+L14/L15</f>
        <v>0.57897640735869704</v>
      </c>
    </row>
    <row r="15" spans="1:20" ht="12" customHeight="1" x14ac:dyDescent="0.25">
      <c r="B15" s="105"/>
      <c r="I15" s="115"/>
      <c r="K15" s="298"/>
      <c r="L15" s="303">
        <f>+F6</f>
        <v>1427123216.8500006</v>
      </c>
      <c r="M15" s="297">
        <v>1</v>
      </c>
    </row>
    <row r="16" spans="1:20" ht="12" customHeight="1" x14ac:dyDescent="0.25">
      <c r="B16" s="105"/>
      <c r="I16" s="115"/>
      <c r="J16" s="371"/>
      <c r="K16" s="298"/>
      <c r="L16" s="298"/>
    </row>
    <row r="17" spans="2:20" ht="12" customHeight="1" x14ac:dyDescent="0.25">
      <c r="B17" s="105"/>
      <c r="I17" s="115"/>
      <c r="K17" s="298"/>
      <c r="L17" s="301" t="s">
        <v>13</v>
      </c>
    </row>
    <row r="18" spans="2:20" ht="12" customHeight="1" x14ac:dyDescent="0.25">
      <c r="B18" s="105"/>
      <c r="I18" s="115"/>
      <c r="K18" s="295" t="s">
        <v>70</v>
      </c>
      <c r="L18" s="299">
        <f>+D7</f>
        <v>602621401.23000062</v>
      </c>
      <c r="M18" s="297">
        <f>+L18/L20</f>
        <v>0.41992743969740348</v>
      </c>
    </row>
    <row r="19" spans="2:20" ht="12" customHeight="1" x14ac:dyDescent="0.25">
      <c r="B19" s="105"/>
      <c r="I19" s="115"/>
      <c r="K19" s="295" t="s">
        <v>71</v>
      </c>
      <c r="L19" s="299">
        <f>+E7</f>
        <v>832439383.71000004</v>
      </c>
      <c r="M19" s="297">
        <f>+L19/L20</f>
        <v>0.58007256030259657</v>
      </c>
    </row>
    <row r="20" spans="2:20" ht="12" customHeight="1" x14ac:dyDescent="0.25">
      <c r="B20" s="105"/>
      <c r="I20" s="115"/>
      <c r="K20" s="298"/>
      <c r="L20" s="299">
        <f>+F7</f>
        <v>1435060784.9400005</v>
      </c>
      <c r="M20" s="297">
        <v>1</v>
      </c>
    </row>
    <row r="21" spans="2:20" ht="12" customHeight="1" x14ac:dyDescent="0.25">
      <c r="B21" s="105"/>
      <c r="I21" s="115"/>
      <c r="K21" s="298"/>
      <c r="L21" s="298"/>
    </row>
    <row r="22" spans="2:20" ht="12" customHeight="1" x14ac:dyDescent="0.25">
      <c r="B22" s="105"/>
      <c r="I22" s="115"/>
      <c r="K22" s="298"/>
      <c r="L22" s="298"/>
    </row>
    <row r="23" spans="2:20" ht="12" customHeight="1" x14ac:dyDescent="0.25">
      <c r="B23" s="105"/>
      <c r="I23" s="115"/>
      <c r="K23" s="298"/>
      <c r="L23" s="298"/>
    </row>
    <row r="24" spans="2:20" ht="34.5" customHeight="1" x14ac:dyDescent="0.25">
      <c r="B24" s="105"/>
      <c r="I24" s="115"/>
      <c r="K24" s="298"/>
      <c r="L24" s="298"/>
    </row>
    <row r="25" spans="2:20" ht="12" customHeight="1" x14ac:dyDescent="0.25">
      <c r="B25" s="105"/>
      <c r="I25" s="115"/>
      <c r="K25" s="298"/>
      <c r="L25" s="298"/>
    </row>
    <row r="26" spans="2:20" ht="12" customHeight="1" x14ac:dyDescent="0.25">
      <c r="B26" s="105"/>
      <c r="I26" s="115"/>
      <c r="K26" s="298"/>
      <c r="L26" s="298"/>
    </row>
    <row r="27" spans="2:20" ht="9.75" customHeight="1" x14ac:dyDescent="0.25">
      <c r="B27" s="105"/>
      <c r="I27" s="115"/>
      <c r="K27" s="298"/>
      <c r="L27" s="298"/>
    </row>
    <row r="28" spans="2:20" ht="16.5" customHeight="1" x14ac:dyDescent="0.25">
      <c r="B28" s="126"/>
      <c r="C28" s="127"/>
      <c r="D28" s="127"/>
      <c r="E28" s="127"/>
      <c r="F28" s="127"/>
      <c r="G28" s="119"/>
      <c r="H28" s="119"/>
      <c r="I28" s="120"/>
      <c r="K28" s="298"/>
      <c r="L28" s="298"/>
    </row>
    <row r="29" spans="2:20" ht="16.5" customHeight="1" x14ac:dyDescent="0.25">
      <c r="B29" s="124"/>
      <c r="I29" s="125"/>
      <c r="K29" s="298"/>
      <c r="L29" s="298"/>
    </row>
    <row r="30" spans="2:20" ht="21.75" customHeight="1" x14ac:dyDescent="0.25">
      <c r="B30" s="105"/>
      <c r="C30" s="447" t="s">
        <v>73</v>
      </c>
      <c r="D30" s="447"/>
      <c r="E30" s="447"/>
      <c r="F30" s="447"/>
      <c r="G30" s="447"/>
      <c r="I30" s="115"/>
      <c r="K30" s="298"/>
      <c r="L30" s="298"/>
    </row>
    <row r="31" spans="2:20" s="3" customFormat="1" ht="19.2" customHeight="1" x14ac:dyDescent="0.45">
      <c r="B31" s="128"/>
      <c r="C31" s="135"/>
      <c r="D31" s="136"/>
      <c r="E31" s="145"/>
      <c r="F31" s="136"/>
      <c r="G31" s="136"/>
      <c r="H31" s="42"/>
      <c r="I31" s="129"/>
      <c r="J31" s="294"/>
      <c r="K31" s="298"/>
      <c r="L31" s="298"/>
      <c r="M31" s="294"/>
      <c r="N31" s="294"/>
      <c r="O31" s="294"/>
      <c r="P31" s="294"/>
      <c r="Q31" s="203"/>
      <c r="R31" s="203"/>
      <c r="S31" s="203"/>
      <c r="T31" s="203"/>
    </row>
    <row r="32" spans="2:20" ht="36" customHeight="1" x14ac:dyDescent="0.35">
      <c r="B32" s="105"/>
      <c r="C32" s="137"/>
      <c r="D32" s="144" t="s">
        <v>10</v>
      </c>
      <c r="E32" s="143" t="s">
        <v>65</v>
      </c>
      <c r="F32" s="143" t="s">
        <v>74</v>
      </c>
      <c r="G32" s="362" t="s">
        <v>75</v>
      </c>
      <c r="I32" s="115"/>
      <c r="K32" s="298" t="s">
        <v>69</v>
      </c>
      <c r="L32" s="298"/>
    </row>
    <row r="33" spans="2:20" s="3" customFormat="1" ht="19.2" customHeight="1" x14ac:dyDescent="0.25">
      <c r="B33" s="128"/>
      <c r="C33" s="141" t="s">
        <v>68</v>
      </c>
      <c r="D33" s="146">
        <f>+D5</f>
        <v>1768857.3300000003</v>
      </c>
      <c r="E33" s="146">
        <f>+E5</f>
        <v>6168710.7600000007</v>
      </c>
      <c r="F33" s="146">
        <f>SUM(D33:E33)</f>
        <v>7937568.0900000008</v>
      </c>
      <c r="G33" s="142">
        <f>D33/F33</f>
        <v>0.2228462559242122</v>
      </c>
      <c r="H33" s="43"/>
      <c r="I33" s="129"/>
      <c r="J33" s="294"/>
      <c r="K33" s="295" t="s">
        <v>193</v>
      </c>
      <c r="L33" s="299">
        <f>+D33</f>
        <v>1768857.3300000003</v>
      </c>
      <c r="M33" s="372">
        <f>+L33/L35</f>
        <v>0.2228462559242122</v>
      </c>
      <c r="N33" s="294"/>
      <c r="O33" s="294"/>
      <c r="P33" s="294"/>
      <c r="Q33" s="203"/>
      <c r="R33" s="203"/>
      <c r="S33" s="203"/>
      <c r="T33" s="203"/>
    </row>
    <row r="34" spans="2:20" s="3" customFormat="1" ht="19.2" customHeight="1" x14ac:dyDescent="0.25">
      <c r="B34" s="128"/>
      <c r="C34" s="141" t="s">
        <v>12</v>
      </c>
      <c r="D34" s="146">
        <f>D35-D33</f>
        <v>319777649.23104149</v>
      </c>
      <c r="E34" s="146">
        <f>E35-E33</f>
        <v>417618712.30410963</v>
      </c>
      <c r="F34" s="146">
        <f>SUM(D34:E34)</f>
        <v>737396361.53515112</v>
      </c>
      <c r="G34" s="142">
        <f t="shared" ref="G34:G35" si="1">D34/F34</f>
        <v>0.43365775302350462</v>
      </c>
      <c r="H34" s="43"/>
      <c r="I34" s="129"/>
      <c r="J34" s="294"/>
      <c r="K34" s="295" t="s">
        <v>71</v>
      </c>
      <c r="L34" s="299">
        <f>+E33</f>
        <v>6168710.7600000007</v>
      </c>
      <c r="M34" s="297">
        <f>+L34/L35</f>
        <v>0.77715374407578786</v>
      </c>
      <c r="N34" s="294"/>
      <c r="O34" s="294"/>
      <c r="P34" s="294"/>
      <c r="Q34" s="203"/>
      <c r="R34" s="203"/>
      <c r="S34" s="203"/>
      <c r="T34" s="203"/>
    </row>
    <row r="35" spans="2:20" s="3" customFormat="1" ht="19.2" customHeight="1" x14ac:dyDescent="0.25">
      <c r="B35" s="128"/>
      <c r="C35" s="141" t="s">
        <v>13</v>
      </c>
      <c r="D35" s="146">
        <v>321546506.56104147</v>
      </c>
      <c r="E35" s="146">
        <v>423787423.06410962</v>
      </c>
      <c r="F35" s="146">
        <f>SUM(F33:F34)</f>
        <v>745333929.62515116</v>
      </c>
      <c r="G35" s="142">
        <f t="shared" si="1"/>
        <v>0.43141267796939825</v>
      </c>
      <c r="H35" s="42"/>
      <c r="I35" s="129"/>
      <c r="J35" s="294"/>
      <c r="K35" s="373"/>
      <c r="L35" s="299">
        <f>SUM(L33:L34)</f>
        <v>7937568.0900000008</v>
      </c>
      <c r="M35" s="297">
        <v>1</v>
      </c>
      <c r="N35" s="294"/>
      <c r="O35" s="294"/>
      <c r="P35" s="294"/>
      <c r="Q35" s="203"/>
      <c r="R35" s="203"/>
      <c r="S35" s="203"/>
      <c r="T35" s="203"/>
    </row>
    <row r="36" spans="2:20" ht="19.2" customHeight="1" x14ac:dyDescent="0.4">
      <c r="B36" s="105"/>
      <c r="D36" s="307"/>
      <c r="E36" s="307"/>
      <c r="I36" s="115"/>
      <c r="K36" s="374"/>
      <c r="L36" s="374"/>
      <c r="M36" s="300"/>
    </row>
    <row r="37" spans="2:20" ht="9.75" customHeight="1" x14ac:dyDescent="0.4">
      <c r="B37" s="105"/>
      <c r="C37" s="138"/>
      <c r="D37" s="139"/>
      <c r="E37" s="139"/>
      <c r="F37" s="140"/>
      <c r="G37" s="140"/>
      <c r="I37" s="115"/>
      <c r="K37" s="298"/>
      <c r="L37" s="298"/>
    </row>
    <row r="38" spans="2:20" ht="12.6" customHeight="1" x14ac:dyDescent="0.25">
      <c r="B38" s="126"/>
      <c r="C38" s="127"/>
      <c r="D38" s="127"/>
      <c r="E38" s="127"/>
      <c r="F38" s="127"/>
      <c r="G38" s="121"/>
      <c r="H38" s="119"/>
      <c r="I38" s="120"/>
      <c r="K38" s="298" t="s">
        <v>72</v>
      </c>
      <c r="L38" s="298"/>
    </row>
    <row r="39" spans="2:20" x14ac:dyDescent="0.25">
      <c r="B39" s="124"/>
      <c r="H39" s="130"/>
      <c r="I39" s="125"/>
      <c r="K39" s="295" t="s">
        <v>70</v>
      </c>
      <c r="L39" s="299">
        <f>+D34</f>
        <v>319777649.23104149</v>
      </c>
      <c r="M39" s="297">
        <f>+L39/L41</f>
        <v>0.43365775302350462</v>
      </c>
    </row>
    <row r="40" spans="2:20" ht="12" customHeight="1" x14ac:dyDescent="0.25">
      <c r="B40" s="105"/>
      <c r="I40" s="115"/>
      <c r="K40" s="295" t="s">
        <v>71</v>
      </c>
      <c r="L40" s="299">
        <f>+E34</f>
        <v>417618712.30410963</v>
      </c>
      <c r="M40" s="297">
        <f>+L40/L41</f>
        <v>0.56634224697649538</v>
      </c>
    </row>
    <row r="41" spans="2:20" ht="12" customHeight="1" x14ac:dyDescent="0.25">
      <c r="B41" s="105"/>
      <c r="I41" s="115"/>
      <c r="K41" s="298"/>
      <c r="L41" s="299">
        <f>SUM(L39:L40)</f>
        <v>737396361.53515112</v>
      </c>
      <c r="M41" s="297">
        <v>1</v>
      </c>
    </row>
    <row r="42" spans="2:20" ht="12" customHeight="1" x14ac:dyDescent="0.25">
      <c r="B42" s="105"/>
      <c r="I42" s="115"/>
      <c r="K42" s="298"/>
      <c r="L42" s="298"/>
    </row>
    <row r="43" spans="2:20" ht="12" customHeight="1" x14ac:dyDescent="0.25">
      <c r="B43" s="105"/>
      <c r="I43" s="115"/>
      <c r="K43" s="298" t="s">
        <v>13</v>
      </c>
      <c r="L43" s="298"/>
    </row>
    <row r="44" spans="2:20" ht="12" customHeight="1" x14ac:dyDescent="0.25">
      <c r="B44" s="105"/>
      <c r="I44" s="115"/>
      <c r="K44" s="295" t="s">
        <v>70</v>
      </c>
      <c r="L44" s="299">
        <f>+D35</f>
        <v>321546506.56104147</v>
      </c>
      <c r="M44" s="297">
        <f>+L44/L46</f>
        <v>0.43141267796939825</v>
      </c>
    </row>
    <row r="45" spans="2:20" ht="12" customHeight="1" x14ac:dyDescent="0.25">
      <c r="B45" s="105"/>
      <c r="I45" s="115"/>
      <c r="J45" s="371"/>
      <c r="K45" s="295" t="s">
        <v>71</v>
      </c>
      <c r="L45" s="299">
        <f>+E35</f>
        <v>423787423.06410962</v>
      </c>
      <c r="M45" s="297">
        <f>+L45/L46</f>
        <v>0.56858732203060169</v>
      </c>
    </row>
    <row r="46" spans="2:20" ht="12" customHeight="1" x14ac:dyDescent="0.25">
      <c r="B46" s="105"/>
      <c r="I46" s="115"/>
      <c r="K46" s="298"/>
      <c r="L46" s="299">
        <f>SUM(L44:L45)</f>
        <v>745333929.62515116</v>
      </c>
      <c r="M46" s="297">
        <v>1</v>
      </c>
    </row>
    <row r="47" spans="2:20" ht="12" customHeight="1" x14ac:dyDescent="0.25">
      <c r="B47" s="105"/>
      <c r="I47" s="115"/>
      <c r="K47" s="298"/>
      <c r="L47" s="298"/>
    </row>
    <row r="48" spans="2:20" ht="12" customHeight="1" x14ac:dyDescent="0.25">
      <c r="B48" s="105"/>
      <c r="I48" s="115"/>
      <c r="K48" s="298"/>
      <c r="L48" s="298"/>
    </row>
    <row r="49" spans="2:20" ht="12" customHeight="1" x14ac:dyDescent="0.25">
      <c r="B49" s="105"/>
      <c r="I49" s="115"/>
      <c r="K49" s="298"/>
      <c r="L49" s="298"/>
    </row>
    <row r="50" spans="2:20" ht="12" customHeight="1" x14ac:dyDescent="0.25">
      <c r="B50" s="105"/>
      <c r="I50" s="115"/>
    </row>
    <row r="51" spans="2:20" ht="12" customHeight="1" x14ac:dyDescent="0.25">
      <c r="B51" s="105"/>
      <c r="I51" s="115"/>
    </row>
    <row r="52" spans="2:20" ht="12" customHeight="1" x14ac:dyDescent="0.25">
      <c r="B52" s="105"/>
      <c r="I52" s="115"/>
    </row>
    <row r="53" spans="2:20" ht="12" customHeight="1" x14ac:dyDescent="0.25">
      <c r="B53" s="105"/>
      <c r="I53" s="115"/>
    </row>
    <row r="54" spans="2:20" ht="12" customHeight="1" x14ac:dyDescent="0.25">
      <c r="B54" s="105"/>
      <c r="I54" s="115"/>
    </row>
    <row r="55" spans="2:20" ht="9.75" customHeight="1" x14ac:dyDescent="0.25">
      <c r="B55" s="105"/>
      <c r="I55" s="115"/>
    </row>
    <row r="56" spans="2:20" ht="9.75" customHeight="1" x14ac:dyDescent="0.25">
      <c r="B56" s="105"/>
      <c r="I56" s="115"/>
    </row>
    <row r="57" spans="2:20" ht="9.75" customHeight="1" x14ac:dyDescent="0.25">
      <c r="B57" s="105"/>
      <c r="I57" s="115"/>
    </row>
    <row r="58" spans="2:20" ht="9.75" customHeight="1" x14ac:dyDescent="0.25">
      <c r="B58" s="105"/>
      <c r="I58" s="115"/>
    </row>
    <row r="59" spans="2:20" s="3" customFormat="1" ht="13.8" x14ac:dyDescent="0.25">
      <c r="B59" s="128"/>
      <c r="G59" s="42"/>
      <c r="H59" s="42"/>
      <c r="I59" s="131"/>
      <c r="J59" s="294"/>
      <c r="K59" s="294"/>
      <c r="L59" s="294"/>
      <c r="M59" s="294"/>
      <c r="N59" s="294"/>
      <c r="O59" s="294"/>
      <c r="P59" s="294"/>
      <c r="Q59" s="203"/>
      <c r="R59" s="203"/>
      <c r="S59" s="203"/>
      <c r="T59" s="203"/>
    </row>
    <row r="60" spans="2:20" x14ac:dyDescent="0.25">
      <c r="B60" s="105"/>
      <c r="I60" s="115"/>
    </row>
    <row r="61" spans="2:20" x14ac:dyDescent="0.25">
      <c r="B61" s="105"/>
      <c r="I61" s="115"/>
    </row>
    <row r="62" spans="2:20" x14ac:dyDescent="0.25">
      <c r="B62" s="105"/>
      <c r="I62" s="115"/>
    </row>
    <row r="63" spans="2:20" x14ac:dyDescent="0.25">
      <c r="B63" s="105"/>
      <c r="I63" s="115"/>
    </row>
    <row r="64" spans="2:20" x14ac:dyDescent="0.25">
      <c r="B64" s="105"/>
      <c r="I64" s="115"/>
    </row>
    <row r="65" spans="2:20" s="47" customFormat="1" ht="20.399999999999999" x14ac:dyDescent="0.7">
      <c r="B65" s="444" t="s">
        <v>76</v>
      </c>
      <c r="C65" s="445"/>
      <c r="D65" s="445"/>
      <c r="E65" s="445"/>
      <c r="F65" s="445"/>
      <c r="G65" s="445"/>
      <c r="H65" s="445"/>
      <c r="I65" s="446"/>
      <c r="J65" s="365"/>
      <c r="K65" s="365"/>
      <c r="L65" s="365"/>
      <c r="M65" s="365"/>
      <c r="N65" s="365"/>
      <c r="O65" s="365"/>
      <c r="P65" s="365"/>
      <c r="Q65" s="364"/>
      <c r="R65" s="364"/>
      <c r="S65" s="364"/>
      <c r="T65" s="364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2244-D472-431E-B260-1F18A43CD39A}">
  <sheetPr>
    <pageSetUpPr fitToPage="1"/>
  </sheetPr>
  <dimension ref="A1:Q62"/>
  <sheetViews>
    <sheetView showGridLines="0" zoomScale="50" zoomScaleNormal="50" workbookViewId="0"/>
  </sheetViews>
  <sheetFormatPr baseColWidth="10" defaultColWidth="11.44140625" defaultRowHeight="13.2" x14ac:dyDescent="0.3"/>
  <cols>
    <col min="1" max="1" width="4.33203125" style="317" customWidth="1"/>
    <col min="2" max="2" width="5.109375" style="317" customWidth="1"/>
    <col min="3" max="3" width="79.33203125" style="317" customWidth="1"/>
    <col min="4" max="4" width="30.109375" style="317" bestFit="1" customWidth="1"/>
    <col min="5" max="5" width="15.6640625" style="317" bestFit="1" customWidth="1"/>
    <col min="6" max="6" width="22.88671875" style="317" bestFit="1" customWidth="1"/>
    <col min="7" max="7" width="15.44140625" style="317" bestFit="1" customWidth="1"/>
    <col min="8" max="8" width="29.5546875" style="317" bestFit="1" customWidth="1"/>
    <col min="9" max="9" width="15.44140625" style="317" bestFit="1" customWidth="1"/>
    <col min="10" max="10" width="27.109375" style="317" bestFit="1" customWidth="1"/>
    <col min="11" max="11" width="15.44140625" style="317" bestFit="1" customWidth="1"/>
    <col min="12" max="12" width="30.109375" style="317" bestFit="1" customWidth="1"/>
    <col min="13" max="13" width="15.6640625" style="317" bestFit="1" customWidth="1"/>
    <col min="14" max="14" width="22.33203125" style="317" bestFit="1" customWidth="1"/>
    <col min="15" max="15" width="23.44140625" style="317" bestFit="1" customWidth="1"/>
    <col min="16" max="16" width="4.109375" style="317" customWidth="1"/>
    <col min="17" max="16384" width="11.44140625" style="317"/>
  </cols>
  <sheetData>
    <row r="1" spans="1:17" ht="77.25" customHeight="1" x14ac:dyDescent="0.3">
      <c r="A1" s="317" t="s">
        <v>187</v>
      </c>
      <c r="B1" s="451" t="s">
        <v>414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316"/>
    </row>
    <row r="2" spans="1:17" x14ac:dyDescent="0.3">
      <c r="C2" s="318"/>
      <c r="I2" s="319"/>
    </row>
    <row r="3" spans="1:17" ht="31.95" customHeight="1" x14ac:dyDescent="0.3">
      <c r="B3" s="453" t="s">
        <v>140</v>
      </c>
      <c r="C3" s="453"/>
      <c r="D3" s="454" t="s">
        <v>141</v>
      </c>
      <c r="E3" s="454" t="s">
        <v>77</v>
      </c>
      <c r="F3" s="454" t="s">
        <v>142</v>
      </c>
      <c r="G3" s="454" t="s">
        <v>77</v>
      </c>
      <c r="H3" s="454" t="s">
        <v>143</v>
      </c>
      <c r="I3" s="454" t="s">
        <v>77</v>
      </c>
      <c r="J3" s="454" t="s">
        <v>144</v>
      </c>
      <c r="K3" s="454" t="s">
        <v>77</v>
      </c>
      <c r="L3" s="454" t="s">
        <v>145</v>
      </c>
      <c r="M3" s="454" t="s">
        <v>77</v>
      </c>
      <c r="N3" s="454" t="s">
        <v>146</v>
      </c>
      <c r="O3" s="454" t="s">
        <v>147</v>
      </c>
    </row>
    <row r="4" spans="1:17" ht="27.6" customHeight="1" x14ac:dyDescent="0.3">
      <c r="B4" s="453"/>
      <c r="C4" s="453"/>
      <c r="D4" s="454"/>
      <c r="E4" s="454"/>
      <c r="F4" s="455"/>
      <c r="G4" s="454"/>
      <c r="H4" s="454"/>
      <c r="I4" s="454"/>
      <c r="J4" s="454"/>
      <c r="K4" s="454"/>
      <c r="L4" s="454" t="s">
        <v>148</v>
      </c>
      <c r="M4" s="454"/>
      <c r="N4" s="454" t="s">
        <v>149</v>
      </c>
      <c r="O4" s="454" t="s">
        <v>150</v>
      </c>
    </row>
    <row r="5" spans="1:17" ht="15.6" customHeight="1" x14ac:dyDescent="0.3">
      <c r="B5" s="453"/>
      <c r="C5" s="453"/>
      <c r="D5" s="454"/>
      <c r="E5" s="454"/>
      <c r="F5" s="455"/>
      <c r="G5" s="454"/>
      <c r="H5" s="454"/>
      <c r="I5" s="454"/>
      <c r="J5" s="454"/>
      <c r="K5" s="454"/>
      <c r="L5" s="454"/>
      <c r="M5" s="454"/>
      <c r="N5" s="454"/>
      <c r="O5" s="454"/>
    </row>
    <row r="6" spans="1:17" s="325" customFormat="1" ht="26.4" x14ac:dyDescent="0.3">
      <c r="B6" s="320">
        <v>1</v>
      </c>
      <c r="C6" s="321" t="s">
        <v>151</v>
      </c>
      <c r="D6" s="322">
        <v>43680367.759999998</v>
      </c>
      <c r="E6" s="323">
        <f>D6/$D$54</f>
        <v>3.6241965246209942E-2</v>
      </c>
      <c r="F6" s="322">
        <v>80696.75</v>
      </c>
      <c r="G6" s="323">
        <f>F6/$F$54</f>
        <v>2.2810417954963049E-2</v>
      </c>
      <c r="H6" s="322">
        <v>30687054.25999999</v>
      </c>
      <c r="I6" s="323">
        <f>H6/$H$54</f>
        <v>3.2622640607063796E-2</v>
      </c>
      <c r="J6" s="322">
        <v>12912616.749999996</v>
      </c>
      <c r="K6" s="323">
        <f>J6/$J$54</f>
        <v>4.9466483031988195E-2</v>
      </c>
      <c r="L6" s="322">
        <v>23594093.84</v>
      </c>
      <c r="M6" s="323">
        <f>L6/$L$54</f>
        <v>3.668846241427156E-2</v>
      </c>
      <c r="N6" s="322">
        <v>123189.4</v>
      </c>
      <c r="O6" s="324">
        <v>286</v>
      </c>
      <c r="Q6" s="415"/>
    </row>
    <row r="7" spans="1:17" s="325" customFormat="1" ht="26.4" x14ac:dyDescent="0.3">
      <c r="B7" s="326">
        <v>2</v>
      </c>
      <c r="C7" s="327" t="s">
        <v>152</v>
      </c>
      <c r="D7" s="322">
        <v>0</v>
      </c>
      <c r="E7" s="323">
        <f t="shared" ref="E7:E34" si="0">D7/$D$54</f>
        <v>0</v>
      </c>
      <c r="F7" s="328">
        <v>0</v>
      </c>
      <c r="G7" s="323">
        <f t="shared" ref="G7:G34" si="1">F7/$F$54</f>
        <v>0</v>
      </c>
      <c r="H7" s="328">
        <v>0</v>
      </c>
      <c r="I7" s="323">
        <f t="shared" ref="I7:I34" si="2">H7/$H$54</f>
        <v>0</v>
      </c>
      <c r="J7" s="322">
        <v>0</v>
      </c>
      <c r="K7" s="323">
        <f t="shared" ref="K7:K34" si="3">J7/$J$54</f>
        <v>0</v>
      </c>
      <c r="L7" s="328">
        <v>0</v>
      </c>
      <c r="M7" s="323">
        <f t="shared" ref="M7:M34" si="4">L7/$L$54</f>
        <v>0</v>
      </c>
      <c r="N7" s="328">
        <v>0</v>
      </c>
      <c r="O7" s="329">
        <v>0</v>
      </c>
      <c r="Q7" s="415"/>
    </row>
    <row r="8" spans="1:17" s="325" customFormat="1" ht="26.4" x14ac:dyDescent="0.3">
      <c r="B8" s="326">
        <v>3</v>
      </c>
      <c r="C8" s="327" t="s">
        <v>153</v>
      </c>
      <c r="D8" s="322">
        <v>42961832.020000003</v>
      </c>
      <c r="E8" s="323">
        <f t="shared" si="0"/>
        <v>3.5645790153080656E-2</v>
      </c>
      <c r="F8" s="328">
        <v>557921.26</v>
      </c>
      <c r="G8" s="323">
        <f t="shared" si="1"/>
        <v>0.15770668740140845</v>
      </c>
      <c r="H8" s="328">
        <v>15799217.5</v>
      </c>
      <c r="I8" s="323">
        <f t="shared" si="2"/>
        <v>1.6795753349553764E-2</v>
      </c>
      <c r="J8" s="322">
        <v>26604693.259999998</v>
      </c>
      <c r="K8" s="323">
        <f t="shared" si="3"/>
        <v>0.10191897066232071</v>
      </c>
      <c r="L8" s="328">
        <v>35129811.719999999</v>
      </c>
      <c r="M8" s="323">
        <f t="shared" si="4"/>
        <v>5.4626330879662913E-2</v>
      </c>
      <c r="N8" s="328">
        <v>188975.05</v>
      </c>
      <c r="O8" s="329">
        <v>356</v>
      </c>
      <c r="Q8" s="415"/>
    </row>
    <row r="9" spans="1:17" s="325" customFormat="1" ht="26.4" x14ac:dyDescent="0.3">
      <c r="B9" s="326">
        <v>4</v>
      </c>
      <c r="C9" s="327" t="s">
        <v>154</v>
      </c>
      <c r="D9" s="322">
        <v>7013004.3099999996</v>
      </c>
      <c r="E9" s="323">
        <f t="shared" si="0"/>
        <v>5.8187481357995906E-3</v>
      </c>
      <c r="F9" s="328">
        <v>221194.96000000002</v>
      </c>
      <c r="G9" s="323">
        <f t="shared" si="1"/>
        <v>6.2524816515303699E-2</v>
      </c>
      <c r="H9" s="328">
        <v>4263024.7300000023</v>
      </c>
      <c r="I9" s="323">
        <f t="shared" si="2"/>
        <v>4.5319150703589002E-3</v>
      </c>
      <c r="J9" s="322">
        <v>2528784.62</v>
      </c>
      <c r="K9" s="323">
        <f t="shared" si="3"/>
        <v>9.6874308220123353E-3</v>
      </c>
      <c r="L9" s="328">
        <v>6040606.9199999999</v>
      </c>
      <c r="M9" s="323">
        <f t="shared" si="4"/>
        <v>9.3930532550517611E-3</v>
      </c>
      <c r="N9" s="328">
        <v>22468.47</v>
      </c>
      <c r="O9" s="329">
        <v>104</v>
      </c>
      <c r="Q9" s="415"/>
    </row>
    <row r="10" spans="1:17" s="325" customFormat="1" ht="26.4" x14ac:dyDescent="0.3">
      <c r="B10" s="326">
        <v>5</v>
      </c>
      <c r="C10" s="327" t="s">
        <v>155</v>
      </c>
      <c r="D10" s="322">
        <v>244017.56</v>
      </c>
      <c r="E10" s="323">
        <f t="shared" si="0"/>
        <v>2.0246340364110869E-4</v>
      </c>
      <c r="F10" s="328">
        <v>2650</v>
      </c>
      <c r="G10" s="323">
        <f t="shared" si="1"/>
        <v>7.4907115318339438E-4</v>
      </c>
      <c r="H10" s="328">
        <v>241367.56</v>
      </c>
      <c r="I10" s="323">
        <f t="shared" si="2"/>
        <v>2.5659182199014725E-4</v>
      </c>
      <c r="J10" s="322">
        <v>0</v>
      </c>
      <c r="K10" s="323">
        <f t="shared" si="3"/>
        <v>0</v>
      </c>
      <c r="L10" s="328">
        <v>239223.38</v>
      </c>
      <c r="M10" s="323">
        <f t="shared" si="4"/>
        <v>3.7198877165036331E-4</v>
      </c>
      <c r="N10" s="328">
        <v>2058.7800000000002</v>
      </c>
      <c r="O10" s="329">
        <v>5</v>
      </c>
      <c r="Q10" s="415"/>
    </row>
    <row r="11" spans="1:17" s="325" customFormat="1" ht="26.4" x14ac:dyDescent="0.3">
      <c r="B11" s="326">
        <v>6</v>
      </c>
      <c r="C11" s="327" t="s">
        <v>156</v>
      </c>
      <c r="D11" s="322">
        <v>45429634.390000001</v>
      </c>
      <c r="E11" s="323">
        <f t="shared" si="0"/>
        <v>3.7693346350855084E-2</v>
      </c>
      <c r="F11" s="328">
        <v>12000</v>
      </c>
      <c r="G11" s="323">
        <f t="shared" si="1"/>
        <v>3.3920203163021632E-3</v>
      </c>
      <c r="H11" s="328">
        <v>35417634.390000015</v>
      </c>
      <c r="I11" s="323">
        <f t="shared" si="2"/>
        <v>3.7651602140366343E-2</v>
      </c>
      <c r="J11" s="322">
        <v>10000000</v>
      </c>
      <c r="K11" s="323">
        <f t="shared" si="3"/>
        <v>3.8308643390959629E-2</v>
      </c>
      <c r="L11" s="328">
        <v>24446947.780000001</v>
      </c>
      <c r="M11" s="323">
        <f t="shared" si="4"/>
        <v>3.8014637512783139E-2</v>
      </c>
      <c r="N11" s="328">
        <v>20286.3</v>
      </c>
      <c r="O11" s="329">
        <v>66</v>
      </c>
      <c r="Q11" s="415"/>
    </row>
    <row r="12" spans="1:17" s="325" customFormat="1" ht="26.4" x14ac:dyDescent="0.3">
      <c r="B12" s="326">
        <v>7</v>
      </c>
      <c r="C12" s="327" t="s">
        <v>157</v>
      </c>
      <c r="D12" s="322">
        <v>6153737.1399999997</v>
      </c>
      <c r="E12" s="323">
        <f t="shared" si="0"/>
        <v>5.1058070020743654E-3</v>
      </c>
      <c r="F12" s="328">
        <v>569.80000000000007</v>
      </c>
      <c r="G12" s="323">
        <f t="shared" si="1"/>
        <v>1.6106443135241439E-4</v>
      </c>
      <c r="H12" s="328">
        <v>5951453.0700000022</v>
      </c>
      <c r="I12" s="323">
        <f t="shared" si="2"/>
        <v>6.3268410498915264E-3</v>
      </c>
      <c r="J12" s="322">
        <v>201714.27000000002</v>
      </c>
      <c r="K12" s="323">
        <f t="shared" si="3"/>
        <v>7.727400036297746E-4</v>
      </c>
      <c r="L12" s="328">
        <v>2344596.31</v>
      </c>
      <c r="M12" s="323">
        <f t="shared" si="4"/>
        <v>3.6458121332993221E-3</v>
      </c>
      <c r="N12" s="328">
        <v>49806.97</v>
      </c>
      <c r="O12" s="329">
        <v>163</v>
      </c>
      <c r="Q12" s="415"/>
    </row>
    <row r="13" spans="1:17" s="325" customFormat="1" ht="26.4" x14ac:dyDescent="0.3">
      <c r="B13" s="326">
        <v>8</v>
      </c>
      <c r="C13" s="327" t="s">
        <v>158</v>
      </c>
      <c r="D13" s="322">
        <v>5407333.8799999999</v>
      </c>
      <c r="E13" s="323">
        <f t="shared" si="0"/>
        <v>4.4865099952998561E-3</v>
      </c>
      <c r="F13" s="328">
        <v>508825.27999999997</v>
      </c>
      <c r="G13" s="323">
        <f t="shared" si="1"/>
        <v>0.1438288072673447</v>
      </c>
      <c r="H13" s="328">
        <v>4830468.2</v>
      </c>
      <c r="I13" s="323">
        <f t="shared" si="2"/>
        <v>5.1351500446185352E-3</v>
      </c>
      <c r="J13" s="322">
        <v>68040.399999999994</v>
      </c>
      <c r="K13" s="323">
        <f t="shared" si="3"/>
        <v>2.6065354197782494E-4</v>
      </c>
      <c r="L13" s="328">
        <v>3125522.09</v>
      </c>
      <c r="M13" s="323">
        <f t="shared" si="4"/>
        <v>4.8601400207002182E-3</v>
      </c>
      <c r="N13" s="328">
        <v>15454.94</v>
      </c>
      <c r="O13" s="329">
        <v>88</v>
      </c>
      <c r="Q13" s="415"/>
    </row>
    <row r="14" spans="1:17" s="325" customFormat="1" ht="26.4" x14ac:dyDescent="0.3">
      <c r="B14" s="326">
        <v>9</v>
      </c>
      <c r="C14" s="327" t="s">
        <v>159</v>
      </c>
      <c r="D14" s="322">
        <v>254947</v>
      </c>
      <c r="E14" s="323">
        <f t="shared" si="0"/>
        <v>2.1153165111596777E-4</v>
      </c>
      <c r="F14" s="328">
        <v>0</v>
      </c>
      <c r="G14" s="323">
        <f t="shared" si="1"/>
        <v>0</v>
      </c>
      <c r="H14" s="328">
        <v>254947</v>
      </c>
      <c r="I14" s="323">
        <f t="shared" si="2"/>
        <v>2.7102778534498204E-4</v>
      </c>
      <c r="J14" s="322">
        <v>0</v>
      </c>
      <c r="K14" s="323">
        <f t="shared" si="3"/>
        <v>0</v>
      </c>
      <c r="L14" s="328">
        <v>254947</v>
      </c>
      <c r="M14" s="323">
        <f t="shared" si="4"/>
        <v>3.9643876516561705E-4</v>
      </c>
      <c r="N14" s="328">
        <v>1872.34</v>
      </c>
      <c r="O14" s="329">
        <v>4</v>
      </c>
      <c r="Q14" s="415"/>
    </row>
    <row r="15" spans="1:17" s="325" customFormat="1" ht="26.4" x14ac:dyDescent="0.3">
      <c r="B15" s="326">
        <v>10</v>
      </c>
      <c r="C15" s="327" t="s">
        <v>160</v>
      </c>
      <c r="D15" s="322">
        <v>9290493.5999999996</v>
      </c>
      <c r="E15" s="323">
        <f t="shared" si="0"/>
        <v>7.7083999846647789E-3</v>
      </c>
      <c r="F15" s="328">
        <v>6685.35</v>
      </c>
      <c r="G15" s="323">
        <f t="shared" si="1"/>
        <v>1.889736918465889E-3</v>
      </c>
      <c r="H15" s="328">
        <v>8046340.3399999999</v>
      </c>
      <c r="I15" s="323">
        <f t="shared" si="2"/>
        <v>8.5538633617269072E-3</v>
      </c>
      <c r="J15" s="322">
        <v>1237467.9099999999</v>
      </c>
      <c r="K15" s="323">
        <f t="shared" si="3"/>
        <v>4.7405716871946118E-3</v>
      </c>
      <c r="L15" s="328">
        <v>2984346.76</v>
      </c>
      <c r="M15" s="323">
        <f t="shared" si="4"/>
        <v>4.6406144977599656E-3</v>
      </c>
      <c r="N15" s="328">
        <v>94697.04</v>
      </c>
      <c r="O15" s="329">
        <v>16</v>
      </c>
      <c r="Q15" s="415"/>
    </row>
    <row r="16" spans="1:17" s="325" customFormat="1" ht="26.4" x14ac:dyDescent="0.3">
      <c r="B16" s="326">
        <v>11</v>
      </c>
      <c r="C16" s="327" t="s">
        <v>161</v>
      </c>
      <c r="D16" s="322">
        <v>2561280.15</v>
      </c>
      <c r="E16" s="323">
        <f t="shared" si="0"/>
        <v>2.1251154910630586E-3</v>
      </c>
      <c r="F16" s="328">
        <v>23381.24</v>
      </c>
      <c r="G16" s="323">
        <f t="shared" si="1"/>
        <v>6.6091367583613995E-3</v>
      </c>
      <c r="H16" s="328">
        <v>1540083.12</v>
      </c>
      <c r="I16" s="323">
        <f t="shared" si="2"/>
        <v>1.6372238828493383E-3</v>
      </c>
      <c r="J16" s="322">
        <v>997815.78999999992</v>
      </c>
      <c r="K16" s="323">
        <f t="shared" si="3"/>
        <v>3.8224969268978656E-3</v>
      </c>
      <c r="L16" s="328">
        <v>2114934.85</v>
      </c>
      <c r="M16" s="323">
        <f t="shared" si="4"/>
        <v>3.288692003984081E-3</v>
      </c>
      <c r="N16" s="328">
        <v>17954.05</v>
      </c>
      <c r="O16" s="329">
        <v>54</v>
      </c>
      <c r="Q16" s="415"/>
    </row>
    <row r="17" spans="2:17" s="325" customFormat="1" ht="26.4" x14ac:dyDescent="0.3">
      <c r="B17" s="326">
        <v>12</v>
      </c>
      <c r="C17" s="327" t="s">
        <v>162</v>
      </c>
      <c r="D17" s="322">
        <v>6303214.9900000002</v>
      </c>
      <c r="E17" s="323">
        <f t="shared" si="0"/>
        <v>5.2298300202536932E-3</v>
      </c>
      <c r="F17" s="328">
        <v>704842.86</v>
      </c>
      <c r="G17" s="323">
        <f t="shared" si="1"/>
        <v>0.19923677507671012</v>
      </c>
      <c r="H17" s="328">
        <v>5235580.91</v>
      </c>
      <c r="I17" s="323">
        <f t="shared" si="2"/>
        <v>5.5658152440772619E-3</v>
      </c>
      <c r="J17" s="322">
        <v>362791.22</v>
      </c>
      <c r="K17" s="323">
        <f t="shared" si="3"/>
        <v>1.3898039472351178E-3</v>
      </c>
      <c r="L17" s="328">
        <v>5192438.62</v>
      </c>
      <c r="M17" s="323">
        <f t="shared" si="4"/>
        <v>8.0741642565359106E-3</v>
      </c>
      <c r="N17" s="328">
        <v>11646.81</v>
      </c>
      <c r="O17" s="329">
        <v>71</v>
      </c>
      <c r="Q17" s="415"/>
    </row>
    <row r="18" spans="2:17" s="325" customFormat="1" ht="26.4" x14ac:dyDescent="0.3">
      <c r="B18" s="326">
        <v>13</v>
      </c>
      <c r="C18" s="327" t="s">
        <v>163</v>
      </c>
      <c r="D18" s="322">
        <v>2089333.03</v>
      </c>
      <c r="E18" s="323">
        <f t="shared" si="0"/>
        <v>1.733537031489007E-3</v>
      </c>
      <c r="F18" s="328">
        <v>0</v>
      </c>
      <c r="G18" s="323">
        <f t="shared" si="1"/>
        <v>0</v>
      </c>
      <c r="H18" s="328">
        <v>1561033.91</v>
      </c>
      <c r="I18" s="323">
        <f t="shared" si="2"/>
        <v>1.6594961442014144E-3</v>
      </c>
      <c r="J18" s="322">
        <v>528299.12</v>
      </c>
      <c r="K18" s="323">
        <f t="shared" si="3"/>
        <v>2.0238422591837787E-3</v>
      </c>
      <c r="L18" s="328">
        <v>1563853.57</v>
      </c>
      <c r="M18" s="323">
        <f t="shared" si="4"/>
        <v>2.4317688703559639E-3</v>
      </c>
      <c r="N18" s="328">
        <v>12252.51</v>
      </c>
      <c r="O18" s="329">
        <v>7</v>
      </c>
      <c r="Q18" s="415"/>
    </row>
    <row r="19" spans="2:17" s="325" customFormat="1" ht="26.4" x14ac:dyDescent="0.3">
      <c r="B19" s="326">
        <v>14</v>
      </c>
      <c r="C19" s="327" t="s">
        <v>164</v>
      </c>
      <c r="D19" s="322">
        <v>29983295.219999999</v>
      </c>
      <c r="E19" s="323">
        <f t="shared" si="0"/>
        <v>2.4877389982169252E-2</v>
      </c>
      <c r="F19" s="328">
        <v>33000</v>
      </c>
      <c r="G19" s="323">
        <f t="shared" si="1"/>
        <v>9.3280558698309486E-3</v>
      </c>
      <c r="H19" s="328">
        <v>28929993.410000004</v>
      </c>
      <c r="I19" s="323">
        <f t="shared" si="2"/>
        <v>3.0754753121069185E-2</v>
      </c>
      <c r="J19" s="322">
        <v>1020301.81</v>
      </c>
      <c r="K19" s="323">
        <f t="shared" si="3"/>
        <v>3.9086378190440647E-3</v>
      </c>
      <c r="L19" s="328">
        <v>19354957.329999998</v>
      </c>
      <c r="M19" s="323">
        <f t="shared" si="4"/>
        <v>3.0096668655596685E-2</v>
      </c>
      <c r="N19" s="328">
        <v>22935.22</v>
      </c>
      <c r="O19" s="329">
        <v>27</v>
      </c>
      <c r="Q19" s="415"/>
    </row>
    <row r="20" spans="2:17" s="325" customFormat="1" ht="26.4" x14ac:dyDescent="0.3">
      <c r="B20" s="326">
        <v>15</v>
      </c>
      <c r="C20" s="327" t="s">
        <v>165</v>
      </c>
      <c r="D20" s="322">
        <v>10319340.210000001</v>
      </c>
      <c r="E20" s="323">
        <f t="shared" si="0"/>
        <v>8.562042593357435E-3</v>
      </c>
      <c r="F20" s="328">
        <v>5305.1</v>
      </c>
      <c r="G20" s="323">
        <f t="shared" si="1"/>
        <v>1.4995839150012172E-3</v>
      </c>
      <c r="H20" s="328">
        <v>10051541.58</v>
      </c>
      <c r="I20" s="323">
        <f t="shared" si="2"/>
        <v>1.0685542696052127E-2</v>
      </c>
      <c r="J20" s="322">
        <v>262493.53000000003</v>
      </c>
      <c r="K20" s="323">
        <f t="shared" si="3"/>
        <v>1.0055771033204164E-3</v>
      </c>
      <c r="L20" s="328">
        <v>7054331.5</v>
      </c>
      <c r="M20" s="323">
        <f t="shared" si="4"/>
        <v>1.0969379788461582E-2</v>
      </c>
      <c r="N20" s="328">
        <v>8679.86</v>
      </c>
      <c r="O20" s="329">
        <v>106</v>
      </c>
      <c r="Q20" s="415"/>
    </row>
    <row r="21" spans="2:17" s="325" customFormat="1" ht="26.4" x14ac:dyDescent="0.3">
      <c r="B21" s="326">
        <v>16</v>
      </c>
      <c r="C21" s="327" t="s">
        <v>166</v>
      </c>
      <c r="D21" s="322">
        <v>1103513.31</v>
      </c>
      <c r="E21" s="323">
        <f t="shared" si="0"/>
        <v>9.155941920977568E-4</v>
      </c>
      <c r="F21" s="328">
        <v>1480</v>
      </c>
      <c r="G21" s="323">
        <f t="shared" si="1"/>
        <v>4.1834917234393344E-4</v>
      </c>
      <c r="H21" s="328">
        <v>7939.48</v>
      </c>
      <c r="I21" s="323">
        <f t="shared" si="2"/>
        <v>8.4402628043898449E-6</v>
      </c>
      <c r="J21" s="322">
        <v>1094093.83</v>
      </c>
      <c r="K21" s="323">
        <f t="shared" si="3"/>
        <v>4.1913250369719213E-3</v>
      </c>
      <c r="L21" s="328">
        <v>1103513.31</v>
      </c>
      <c r="M21" s="323">
        <f t="shared" si="4"/>
        <v>1.7159466632681412E-3</v>
      </c>
      <c r="N21" s="328">
        <v>1098.8399999999999</v>
      </c>
      <c r="O21" s="329">
        <v>32</v>
      </c>
      <c r="Q21" s="415"/>
    </row>
    <row r="22" spans="2:17" s="325" customFormat="1" ht="26.4" x14ac:dyDescent="0.3">
      <c r="B22" s="326">
        <v>17</v>
      </c>
      <c r="C22" s="327" t="s">
        <v>167</v>
      </c>
      <c r="D22" s="322">
        <v>25694065.129999999</v>
      </c>
      <c r="E22" s="323">
        <f t="shared" si="0"/>
        <v>2.1318580021848121E-2</v>
      </c>
      <c r="F22" s="328">
        <v>349940</v>
      </c>
      <c r="G22" s="323">
        <f t="shared" si="1"/>
        <v>9.8916965790564915E-2</v>
      </c>
      <c r="H22" s="328">
        <v>22231183.539999995</v>
      </c>
      <c r="I22" s="323">
        <f t="shared" si="2"/>
        <v>2.3633415731285391E-2</v>
      </c>
      <c r="J22" s="322">
        <v>3112941.5899999985</v>
      </c>
      <c r="K22" s="323">
        <f t="shared" si="3"/>
        <v>1.1925256926819679E-2</v>
      </c>
      <c r="L22" s="328">
        <v>14814735.85</v>
      </c>
      <c r="M22" s="323">
        <f t="shared" si="4"/>
        <v>2.303669227968479E-2</v>
      </c>
      <c r="N22" s="328">
        <v>119370.93</v>
      </c>
      <c r="O22" s="329">
        <v>170</v>
      </c>
      <c r="Q22" s="415"/>
    </row>
    <row r="23" spans="2:17" s="325" customFormat="1" ht="26.4" x14ac:dyDescent="0.3">
      <c r="B23" s="326">
        <v>18</v>
      </c>
      <c r="C23" s="327" t="s">
        <v>168</v>
      </c>
      <c r="D23" s="322">
        <v>1536630.28</v>
      </c>
      <c r="E23" s="323">
        <f t="shared" si="0"/>
        <v>1.274954952532063E-3</v>
      </c>
      <c r="F23" s="328">
        <v>0</v>
      </c>
      <c r="G23" s="323">
        <f t="shared" si="1"/>
        <v>0</v>
      </c>
      <c r="H23" s="328">
        <v>925432.16999999993</v>
      </c>
      <c r="I23" s="323">
        <f t="shared" si="2"/>
        <v>9.838038161739534E-4</v>
      </c>
      <c r="J23" s="322">
        <v>611198.1100000001</v>
      </c>
      <c r="K23" s="323">
        <f t="shared" si="3"/>
        <v>2.3414170437218518E-3</v>
      </c>
      <c r="L23" s="328">
        <v>1286943.1399999999</v>
      </c>
      <c r="M23" s="323">
        <f t="shared" si="4"/>
        <v>2.0011773006152721E-3</v>
      </c>
      <c r="N23" s="328">
        <v>6893.34</v>
      </c>
      <c r="O23" s="329">
        <v>36</v>
      </c>
      <c r="Q23" s="415"/>
    </row>
    <row r="24" spans="2:17" s="325" customFormat="1" ht="26.4" x14ac:dyDescent="0.3">
      <c r="B24" s="326">
        <v>19</v>
      </c>
      <c r="C24" s="327" t="s">
        <v>169</v>
      </c>
      <c r="D24" s="322">
        <v>129808013.73999999</v>
      </c>
      <c r="E24" s="323">
        <f t="shared" si="0"/>
        <v>0.10770279106836492</v>
      </c>
      <c r="F24" s="328">
        <v>129472.64000000001</v>
      </c>
      <c r="G24" s="323">
        <f t="shared" si="1"/>
        <v>3.6597818773773015E-2</v>
      </c>
      <c r="H24" s="328">
        <v>91948565.469999999</v>
      </c>
      <c r="I24" s="323">
        <f t="shared" si="2"/>
        <v>9.7748222434396903E-2</v>
      </c>
      <c r="J24" s="322">
        <v>37729975.629999995</v>
      </c>
      <c r="K24" s="323">
        <f t="shared" si="3"/>
        <v>0.14453841815592672</v>
      </c>
      <c r="L24" s="328">
        <v>65829510.32</v>
      </c>
      <c r="M24" s="323">
        <f t="shared" si="4"/>
        <v>0.10236390223347615</v>
      </c>
      <c r="N24" s="328">
        <v>35446.980000000003</v>
      </c>
      <c r="O24" s="329">
        <v>58</v>
      </c>
      <c r="Q24" s="415"/>
    </row>
    <row r="25" spans="2:17" s="325" customFormat="1" ht="26.4" x14ac:dyDescent="0.3">
      <c r="B25" s="326">
        <v>20</v>
      </c>
      <c r="C25" s="327" t="s">
        <v>170</v>
      </c>
      <c r="D25" s="322">
        <v>52261867.240000002</v>
      </c>
      <c r="E25" s="323">
        <f t="shared" si="0"/>
        <v>4.3362106899397547E-2</v>
      </c>
      <c r="F25" s="328">
        <v>484684.5</v>
      </c>
      <c r="G25" s="323">
        <f t="shared" si="1"/>
        <v>0.13700497258306299</v>
      </c>
      <c r="H25" s="328">
        <v>43076305.200000003</v>
      </c>
      <c r="I25" s="323">
        <f t="shared" si="2"/>
        <v>4.5793343711440157E-2</v>
      </c>
      <c r="J25" s="322">
        <v>8700877.5399999991</v>
      </c>
      <c r="K25" s="323">
        <f t="shared" si="3"/>
        <v>3.3331881486827003E-2</v>
      </c>
      <c r="L25" s="328">
        <v>35778708.280000001</v>
      </c>
      <c r="M25" s="323">
        <f t="shared" si="4"/>
        <v>5.5635355308138706E-2</v>
      </c>
      <c r="N25" s="328">
        <v>88573.17</v>
      </c>
      <c r="O25" s="329">
        <v>464</v>
      </c>
      <c r="Q25" s="415"/>
    </row>
    <row r="26" spans="2:17" s="325" customFormat="1" ht="26.4" x14ac:dyDescent="0.3">
      <c r="B26" s="326">
        <v>21</v>
      </c>
      <c r="C26" s="327" t="s">
        <v>171</v>
      </c>
      <c r="D26" s="322">
        <v>348785.44</v>
      </c>
      <c r="E26" s="323">
        <f t="shared" si="0"/>
        <v>2.8939018701302355E-4</v>
      </c>
      <c r="F26" s="328">
        <v>0</v>
      </c>
      <c r="G26" s="323">
        <f t="shared" si="1"/>
        <v>0</v>
      </c>
      <c r="H26" s="328">
        <v>331817.65000000002</v>
      </c>
      <c r="I26" s="323">
        <f t="shared" si="2"/>
        <v>3.527470525947604E-4</v>
      </c>
      <c r="J26" s="322">
        <v>16967.79</v>
      </c>
      <c r="K26" s="323">
        <f t="shared" si="3"/>
        <v>6.5001301624269083E-5</v>
      </c>
      <c r="L26" s="328">
        <v>256053.76000000001</v>
      </c>
      <c r="M26" s="323">
        <f t="shared" si="4"/>
        <v>3.9815976038319053E-4</v>
      </c>
      <c r="N26" s="328">
        <v>2689.47</v>
      </c>
      <c r="O26" s="329">
        <v>25</v>
      </c>
      <c r="Q26" s="415"/>
    </row>
    <row r="27" spans="2:17" s="325" customFormat="1" ht="26.4" x14ac:dyDescent="0.3">
      <c r="B27" s="326">
        <v>22</v>
      </c>
      <c r="C27" s="327" t="s">
        <v>172</v>
      </c>
      <c r="D27" s="322">
        <v>25438405.829999998</v>
      </c>
      <c r="E27" s="323">
        <f t="shared" si="0"/>
        <v>2.1106457369484483E-2</v>
      </c>
      <c r="F27" s="328">
        <v>0</v>
      </c>
      <c r="G27" s="323">
        <f t="shared" si="1"/>
        <v>0</v>
      </c>
      <c r="H27" s="328">
        <v>16113945.970000003</v>
      </c>
      <c r="I27" s="323">
        <f t="shared" si="2"/>
        <v>1.7130333321897489E-2</v>
      </c>
      <c r="J27" s="322">
        <v>9324459.8599999994</v>
      </c>
      <c r="K27" s="323">
        <f t="shared" si="3"/>
        <v>3.5720740759005727E-2</v>
      </c>
      <c r="L27" s="328">
        <v>20444958.789999999</v>
      </c>
      <c r="M27" s="323">
        <f t="shared" si="4"/>
        <v>3.1791604594560936E-2</v>
      </c>
      <c r="N27" s="328">
        <v>7552.52</v>
      </c>
      <c r="O27" s="329">
        <v>33</v>
      </c>
      <c r="Q27" s="415"/>
    </row>
    <row r="28" spans="2:17" s="325" customFormat="1" ht="26.4" x14ac:dyDescent="0.3">
      <c r="B28" s="326">
        <v>23</v>
      </c>
      <c r="C28" s="327" t="s">
        <v>173</v>
      </c>
      <c r="D28" s="322">
        <v>5436688.4699999997</v>
      </c>
      <c r="E28" s="323">
        <f t="shared" si="0"/>
        <v>4.5108657433201591E-3</v>
      </c>
      <c r="F28" s="328">
        <v>143850.32000000004</v>
      </c>
      <c r="G28" s="323">
        <f t="shared" si="1"/>
        <v>4.0661933995547295E-2</v>
      </c>
      <c r="H28" s="328">
        <v>768911.84</v>
      </c>
      <c r="I28" s="323">
        <f t="shared" si="2"/>
        <v>8.1741096432095747E-4</v>
      </c>
      <c r="J28" s="322">
        <v>4523926.3099999987</v>
      </c>
      <c r="K28" s="323">
        <f t="shared" si="3"/>
        <v>1.7330547973676981E-2</v>
      </c>
      <c r="L28" s="328">
        <v>5433391.3399999999</v>
      </c>
      <c r="M28" s="323">
        <f t="shared" si="4"/>
        <v>8.4488421259758199E-3</v>
      </c>
      <c r="N28" s="328">
        <v>75332.06</v>
      </c>
      <c r="O28" s="329">
        <v>376</v>
      </c>
      <c r="Q28" s="415"/>
    </row>
    <row r="29" spans="2:17" s="325" customFormat="1" ht="26.4" x14ac:dyDescent="0.3">
      <c r="B29" s="326">
        <v>24</v>
      </c>
      <c r="C29" s="327" t="s">
        <v>174</v>
      </c>
      <c r="D29" s="322">
        <v>321110851.63999999</v>
      </c>
      <c r="E29" s="323">
        <f t="shared" si="0"/>
        <v>0.2664283503577754</v>
      </c>
      <c r="F29" s="328">
        <v>241244.6</v>
      </c>
      <c r="G29" s="323">
        <f t="shared" si="1"/>
        <v>6.8192215366515735E-2</v>
      </c>
      <c r="H29" s="328">
        <v>248658020.61999983</v>
      </c>
      <c r="I29" s="323">
        <f t="shared" si="2"/>
        <v>0.26434212850869171</v>
      </c>
      <c r="J29" s="322">
        <v>72211586.420000017</v>
      </c>
      <c r="K29" s="323">
        <f t="shared" si="3"/>
        <v>0.27663279128592438</v>
      </c>
      <c r="L29" s="328">
        <v>170216352.19999999</v>
      </c>
      <c r="M29" s="323">
        <f t="shared" si="4"/>
        <v>0.26468387734377641</v>
      </c>
      <c r="N29" s="328">
        <v>119259.42</v>
      </c>
      <c r="O29" s="329">
        <v>368</v>
      </c>
      <c r="Q29" s="415"/>
    </row>
    <row r="30" spans="2:17" s="325" customFormat="1" ht="26.4" x14ac:dyDescent="0.3">
      <c r="B30" s="326">
        <v>25</v>
      </c>
      <c r="C30" s="327" t="s">
        <v>175</v>
      </c>
      <c r="D30" s="322">
        <v>12405311.720000001</v>
      </c>
      <c r="E30" s="323">
        <f t="shared" si="0"/>
        <v>1.0292790543681103E-2</v>
      </c>
      <c r="F30" s="328">
        <v>0</v>
      </c>
      <c r="G30" s="323">
        <f t="shared" si="1"/>
        <v>0</v>
      </c>
      <c r="H30" s="328">
        <v>9366903.8900000006</v>
      </c>
      <c r="I30" s="323">
        <f t="shared" si="2"/>
        <v>9.9577214748398576E-3</v>
      </c>
      <c r="J30" s="322">
        <v>3038407.8299999996</v>
      </c>
      <c r="K30" s="323">
        <f t="shared" si="3"/>
        <v>1.1639728203576947E-2</v>
      </c>
      <c r="L30" s="328">
        <v>6964917.9100000001</v>
      </c>
      <c r="M30" s="323">
        <f t="shared" si="4"/>
        <v>1.0830342995682595E-2</v>
      </c>
      <c r="N30" s="328">
        <v>131766.22</v>
      </c>
      <c r="O30" s="329">
        <v>55</v>
      </c>
      <c r="Q30" s="415"/>
    </row>
    <row r="31" spans="2:17" s="325" customFormat="1" ht="26.4" x14ac:dyDescent="0.3">
      <c r="B31" s="326">
        <v>26</v>
      </c>
      <c r="C31" s="327" t="s">
        <v>176</v>
      </c>
      <c r="D31" s="322">
        <v>68721.179999999993</v>
      </c>
      <c r="E31" s="323">
        <f t="shared" si="0"/>
        <v>5.7018535899765917E-5</v>
      </c>
      <c r="F31" s="328">
        <v>26400</v>
      </c>
      <c r="G31" s="323">
        <f t="shared" si="1"/>
        <v>7.4624446958647585E-3</v>
      </c>
      <c r="H31" s="328">
        <v>42321.18</v>
      </c>
      <c r="I31" s="323">
        <f t="shared" si="2"/>
        <v>4.4990588979616727E-5</v>
      </c>
      <c r="J31" s="322">
        <v>0</v>
      </c>
      <c r="K31" s="323">
        <f t="shared" si="3"/>
        <v>0</v>
      </c>
      <c r="L31" s="328">
        <v>66321.289999999994</v>
      </c>
      <c r="M31" s="323">
        <f t="shared" si="4"/>
        <v>1.0312861226761164E-4</v>
      </c>
      <c r="N31" s="328">
        <v>288.67</v>
      </c>
      <c r="O31" s="329">
        <v>4</v>
      </c>
      <c r="Q31" s="415"/>
    </row>
    <row r="32" spans="2:17" s="325" customFormat="1" ht="26.4" x14ac:dyDescent="0.3">
      <c r="B32" s="326">
        <v>27</v>
      </c>
      <c r="C32" s="321" t="s">
        <v>177</v>
      </c>
      <c r="D32" s="322">
        <v>5728467.8300000001</v>
      </c>
      <c r="E32" s="323">
        <f t="shared" si="0"/>
        <v>4.7529575105594692E-3</v>
      </c>
      <c r="F32" s="322">
        <v>3570</v>
      </c>
      <c r="G32" s="323">
        <f t="shared" si="1"/>
        <v>1.0091260440998936E-3</v>
      </c>
      <c r="H32" s="322">
        <v>5399388.6700000009</v>
      </c>
      <c r="I32" s="323">
        <f t="shared" si="2"/>
        <v>5.7399551806724073E-3</v>
      </c>
      <c r="J32" s="322">
        <v>325509.16000000003</v>
      </c>
      <c r="K32" s="323">
        <f t="shared" si="3"/>
        <v>1.2469814330930821E-3</v>
      </c>
      <c r="L32" s="328">
        <v>3594603.76</v>
      </c>
      <c r="M32" s="323">
        <f t="shared" si="4"/>
        <v>5.5895549893667466E-3</v>
      </c>
      <c r="N32" s="322">
        <v>1519.41</v>
      </c>
      <c r="O32" s="324">
        <v>23</v>
      </c>
      <c r="Q32" s="415"/>
    </row>
    <row r="33" spans="2:17" s="325" customFormat="1" ht="20.25" customHeight="1" x14ac:dyDescent="0.3">
      <c r="B33" s="330"/>
      <c r="C33" s="331"/>
      <c r="D33" s="332"/>
      <c r="E33" s="333"/>
      <c r="F33" s="332"/>
      <c r="G33" s="333"/>
      <c r="H33" s="332"/>
      <c r="I33" s="333"/>
      <c r="J33" s="332"/>
      <c r="K33" s="333"/>
      <c r="L33" s="332"/>
      <c r="M33" s="333"/>
      <c r="N33" s="334"/>
      <c r="O33" s="335"/>
      <c r="Q33" s="415"/>
    </row>
    <row r="34" spans="2:17" s="341" customFormat="1" ht="31.8" x14ac:dyDescent="0.3">
      <c r="B34" s="336" t="s">
        <v>178</v>
      </c>
      <c r="C34" s="337"/>
      <c r="D34" s="338">
        <f>SUM(D6:D33)</f>
        <v>792633153.07000005</v>
      </c>
      <c r="E34" s="339">
        <f t="shared" si="0"/>
        <v>0.65765433442304766</v>
      </c>
      <c r="F34" s="338">
        <f>SUM(F6:F32)</f>
        <v>3537714.66</v>
      </c>
      <c r="G34" s="339">
        <f t="shared" si="1"/>
        <v>1</v>
      </c>
      <c r="H34" s="338">
        <f>SUM(H6:H32)</f>
        <v>591680475.65999973</v>
      </c>
      <c r="I34" s="339">
        <f t="shared" si="2"/>
        <v>0.6290007293672617</v>
      </c>
      <c r="J34" s="338">
        <f>SUM(J6:J32)</f>
        <v>197414962.75</v>
      </c>
      <c r="K34" s="339">
        <f t="shared" si="3"/>
        <v>0.75626994080293286</v>
      </c>
      <c r="L34" s="338">
        <f>SUM(L6:L32)</f>
        <v>459230621.62</v>
      </c>
      <c r="M34" s="339">
        <f t="shared" si="4"/>
        <v>0.71409673603247548</v>
      </c>
      <c r="N34" s="338">
        <f>SUM(N6:N32)</f>
        <v>1182068.77</v>
      </c>
      <c r="O34" s="340">
        <f>SUM(O6:O33)</f>
        <v>2997</v>
      </c>
      <c r="Q34" s="415"/>
    </row>
    <row r="35" spans="2:17" ht="26.4" x14ac:dyDescent="0.3">
      <c r="B35" s="342"/>
      <c r="C35" s="342"/>
      <c r="D35" s="343"/>
      <c r="E35" s="344"/>
      <c r="F35" s="343"/>
      <c r="G35" s="344"/>
      <c r="H35" s="343"/>
      <c r="I35" s="344"/>
      <c r="J35" s="343"/>
      <c r="K35" s="344"/>
      <c r="L35" s="343"/>
      <c r="M35" s="344"/>
      <c r="N35" s="345"/>
      <c r="O35" s="346"/>
      <c r="Q35" s="415"/>
    </row>
    <row r="36" spans="2:17" ht="26.4" x14ac:dyDescent="0.3">
      <c r="B36" s="453" t="s">
        <v>179</v>
      </c>
      <c r="C36" s="453"/>
      <c r="D36" s="454" t="s">
        <v>141</v>
      </c>
      <c r="E36" s="454" t="s">
        <v>77</v>
      </c>
      <c r="F36" s="454" t="s">
        <v>142</v>
      </c>
      <c r="G36" s="454" t="s">
        <v>77</v>
      </c>
      <c r="H36" s="454" t="s">
        <v>143</v>
      </c>
      <c r="I36" s="454" t="s">
        <v>77</v>
      </c>
      <c r="J36" s="454" t="s">
        <v>144</v>
      </c>
      <c r="K36" s="454" t="s">
        <v>77</v>
      </c>
      <c r="L36" s="454" t="s">
        <v>145</v>
      </c>
      <c r="M36" s="454" t="s">
        <v>77</v>
      </c>
      <c r="N36" s="454" t="s">
        <v>146</v>
      </c>
      <c r="O36" s="454" t="s">
        <v>147</v>
      </c>
      <c r="Q36" s="415"/>
    </row>
    <row r="37" spans="2:17" ht="76.95" customHeight="1" x14ac:dyDescent="0.3">
      <c r="B37" s="453"/>
      <c r="C37" s="453"/>
      <c r="D37" s="454"/>
      <c r="E37" s="454"/>
      <c r="F37" s="455"/>
      <c r="G37" s="454"/>
      <c r="H37" s="454"/>
      <c r="I37" s="454"/>
      <c r="J37" s="454"/>
      <c r="K37" s="454"/>
      <c r="L37" s="454" t="s">
        <v>148</v>
      </c>
      <c r="M37" s="454"/>
      <c r="N37" s="454" t="s">
        <v>149</v>
      </c>
      <c r="O37" s="454" t="s">
        <v>150</v>
      </c>
      <c r="Q37" s="415"/>
    </row>
    <row r="38" spans="2:17" ht="15.6" customHeight="1" x14ac:dyDescent="0.3">
      <c r="B38" s="453"/>
      <c r="C38" s="453"/>
      <c r="D38" s="454"/>
      <c r="E38" s="454"/>
      <c r="F38" s="455"/>
      <c r="G38" s="454"/>
      <c r="H38" s="454"/>
      <c r="I38" s="454"/>
      <c r="J38" s="454"/>
      <c r="K38" s="454"/>
      <c r="L38" s="454"/>
      <c r="M38" s="454"/>
      <c r="N38" s="454"/>
      <c r="O38" s="454"/>
      <c r="Q38" s="415"/>
    </row>
    <row r="39" spans="2:17" s="325" customFormat="1" ht="26.4" x14ac:dyDescent="0.3">
      <c r="B39" s="320">
        <v>1</v>
      </c>
      <c r="C39" s="321" t="s">
        <v>180</v>
      </c>
      <c r="D39" s="322">
        <v>0</v>
      </c>
      <c r="E39" s="323">
        <f t="shared" ref="E39:E46" si="5">D39/$D$54</f>
        <v>0</v>
      </c>
      <c r="F39" s="322">
        <v>0</v>
      </c>
      <c r="G39" s="323">
        <f t="shared" ref="G39:G46" si="6">F39/$F$54</f>
        <v>0</v>
      </c>
      <c r="H39" s="322">
        <v>0</v>
      </c>
      <c r="I39" s="323">
        <f t="shared" ref="I39:I46" si="7">H39/$H$54</f>
        <v>0</v>
      </c>
      <c r="J39" s="322">
        <v>0</v>
      </c>
      <c r="K39" s="323">
        <f t="shared" ref="K39:K46" si="8">J39/$J$54</f>
        <v>0</v>
      </c>
      <c r="L39" s="322">
        <v>0</v>
      </c>
      <c r="M39" s="323">
        <f t="shared" ref="M39:M46" si="9">L39/$L$54</f>
        <v>0</v>
      </c>
      <c r="N39" s="322">
        <v>0</v>
      </c>
      <c r="O39" s="324">
        <v>0</v>
      </c>
      <c r="Q39" s="415"/>
    </row>
    <row r="40" spans="2:17" s="325" customFormat="1" ht="26.4" x14ac:dyDescent="0.3">
      <c r="B40" s="320">
        <v>2</v>
      </c>
      <c r="C40" s="321" t="s">
        <v>181</v>
      </c>
      <c r="D40" s="322">
        <v>12900000</v>
      </c>
      <c r="E40" s="323">
        <f t="shared" si="5"/>
        <v>1.0703237533275482E-2</v>
      </c>
      <c r="F40" s="322">
        <v>0</v>
      </c>
      <c r="G40" s="323">
        <f t="shared" si="6"/>
        <v>0</v>
      </c>
      <c r="H40" s="322">
        <v>12900000</v>
      </c>
      <c r="I40" s="323">
        <f t="shared" si="7"/>
        <v>1.3713667667986948E-2</v>
      </c>
      <c r="J40" s="322">
        <v>0</v>
      </c>
      <c r="K40" s="323">
        <f t="shared" si="8"/>
        <v>0</v>
      </c>
      <c r="L40" s="322">
        <v>4304931.49</v>
      </c>
      <c r="M40" s="323">
        <f t="shared" si="9"/>
        <v>6.6941039667781149E-3</v>
      </c>
      <c r="N40" s="322">
        <v>0</v>
      </c>
      <c r="O40" s="324">
        <v>5</v>
      </c>
      <c r="Q40" s="415"/>
    </row>
    <row r="41" spans="2:17" s="325" customFormat="1" ht="26.4" x14ac:dyDescent="0.3">
      <c r="B41" s="326">
        <v>3</v>
      </c>
      <c r="C41" s="327" t="s">
        <v>182</v>
      </c>
      <c r="D41" s="322">
        <v>50100000</v>
      </c>
      <c r="E41" s="323">
        <f t="shared" si="5"/>
        <v>4.1568387629232685E-2</v>
      </c>
      <c r="F41" s="328">
        <v>0</v>
      </c>
      <c r="G41" s="323">
        <f t="shared" si="6"/>
        <v>0</v>
      </c>
      <c r="H41" s="328">
        <v>50100000</v>
      </c>
      <c r="I41" s="323">
        <f t="shared" si="7"/>
        <v>5.326005815241442E-2</v>
      </c>
      <c r="J41" s="328">
        <v>0</v>
      </c>
      <c r="K41" s="323">
        <f t="shared" si="8"/>
        <v>0</v>
      </c>
      <c r="L41" s="328">
        <v>15667808.23</v>
      </c>
      <c r="M41" s="323">
        <f t="shared" si="9"/>
        <v>2.4363207049123512E-2</v>
      </c>
      <c r="N41" s="328">
        <v>0</v>
      </c>
      <c r="O41" s="329">
        <v>21</v>
      </c>
      <c r="Q41" s="415"/>
    </row>
    <row r="42" spans="2:17" s="325" customFormat="1" ht="26.4" x14ac:dyDescent="0.3">
      <c r="B42" s="320">
        <v>4</v>
      </c>
      <c r="C42" s="327" t="s">
        <v>183</v>
      </c>
      <c r="D42" s="322">
        <v>8827463.2799999993</v>
      </c>
      <c r="E42" s="323">
        <f t="shared" si="5"/>
        <v>7.3242198683803944E-3</v>
      </c>
      <c r="F42" s="328">
        <v>0</v>
      </c>
      <c r="G42" s="323">
        <f t="shared" si="6"/>
        <v>0</v>
      </c>
      <c r="H42" s="328">
        <v>8700463.2799999975</v>
      </c>
      <c r="I42" s="323">
        <f t="shared" si="7"/>
        <v>9.2492451146855524E-3</v>
      </c>
      <c r="J42" s="328">
        <v>127000</v>
      </c>
      <c r="K42" s="323">
        <f t="shared" si="8"/>
        <v>4.8651977106518727E-4</v>
      </c>
      <c r="L42" s="328">
        <v>4437276.13</v>
      </c>
      <c r="M42" s="323">
        <f t="shared" si="9"/>
        <v>6.8998978990773294E-3</v>
      </c>
      <c r="N42" s="328">
        <v>0</v>
      </c>
      <c r="O42" s="329">
        <v>18</v>
      </c>
      <c r="Q42" s="415"/>
    </row>
    <row r="43" spans="2:17" s="325" customFormat="1" ht="26.4" x14ac:dyDescent="0.3">
      <c r="B43" s="326">
        <v>5</v>
      </c>
      <c r="C43" s="327" t="s">
        <v>184</v>
      </c>
      <c r="D43" s="322">
        <v>165130000</v>
      </c>
      <c r="E43" s="323">
        <f t="shared" si="5"/>
        <v>0.1370097375092853</v>
      </c>
      <c r="F43" s="328">
        <v>0</v>
      </c>
      <c r="G43" s="323">
        <f t="shared" si="6"/>
        <v>0</v>
      </c>
      <c r="H43" s="328">
        <v>164830000</v>
      </c>
      <c r="I43" s="323">
        <f t="shared" si="7"/>
        <v>0.17522665439645646</v>
      </c>
      <c r="J43" s="328">
        <v>300000</v>
      </c>
      <c r="K43" s="323">
        <f t="shared" si="8"/>
        <v>1.1492593017287888E-3</v>
      </c>
      <c r="L43" s="328">
        <v>61062465.759999998</v>
      </c>
      <c r="M43" s="323">
        <f t="shared" si="9"/>
        <v>9.4951219366621972E-2</v>
      </c>
      <c r="N43" s="328">
        <v>0</v>
      </c>
      <c r="O43" s="329">
        <v>28</v>
      </c>
      <c r="Q43" s="415"/>
    </row>
    <row r="44" spans="2:17" s="325" customFormat="1" ht="26.4" x14ac:dyDescent="0.3">
      <c r="B44" s="320">
        <v>6</v>
      </c>
      <c r="C44" s="327" t="s">
        <v>185</v>
      </c>
      <c r="D44" s="322">
        <v>35900000</v>
      </c>
      <c r="E44" s="323">
        <f t="shared" si="5"/>
        <v>2.9786529259270528E-2</v>
      </c>
      <c r="F44" s="328">
        <v>0</v>
      </c>
      <c r="G44" s="323">
        <f t="shared" si="6"/>
        <v>0</v>
      </c>
      <c r="H44" s="328">
        <v>35900000</v>
      </c>
      <c r="I44" s="323">
        <f t="shared" si="7"/>
        <v>3.8164392967498559E-2</v>
      </c>
      <c r="J44" s="328">
        <v>0</v>
      </c>
      <c r="K44" s="323">
        <f t="shared" si="8"/>
        <v>0</v>
      </c>
      <c r="L44" s="328">
        <v>18657808.23</v>
      </c>
      <c r="M44" s="323">
        <f t="shared" si="9"/>
        <v>2.9012612250381795E-2</v>
      </c>
      <c r="N44" s="328">
        <v>0</v>
      </c>
      <c r="O44" s="329">
        <v>22</v>
      </c>
      <c r="Q44" s="415"/>
    </row>
    <row r="45" spans="2:17" s="325" customFormat="1" ht="26.4" x14ac:dyDescent="0.3">
      <c r="B45" s="320">
        <v>6</v>
      </c>
      <c r="C45" s="327" t="s">
        <v>333</v>
      </c>
      <c r="D45" s="322">
        <v>0</v>
      </c>
      <c r="E45" s="323">
        <f t="shared" ref="E45" si="10">D45/$D$54</f>
        <v>0</v>
      </c>
      <c r="F45" s="328">
        <v>0</v>
      </c>
      <c r="G45" s="323">
        <f t="shared" ref="G45" si="11">F45/$F$54</f>
        <v>0</v>
      </c>
      <c r="H45" s="328">
        <v>0</v>
      </c>
      <c r="I45" s="323">
        <f t="shared" ref="I45" si="12">H45/$H$54</f>
        <v>0</v>
      </c>
      <c r="J45" s="328">
        <v>0</v>
      </c>
      <c r="K45" s="323">
        <f t="shared" ref="K45" si="13">J45/$J$54</f>
        <v>0</v>
      </c>
      <c r="L45" s="328">
        <v>0</v>
      </c>
      <c r="M45" s="323">
        <f t="shared" ref="M45" si="14">L45/$L$54</f>
        <v>0</v>
      </c>
      <c r="N45" s="328">
        <v>0</v>
      </c>
      <c r="O45" s="329">
        <v>0</v>
      </c>
      <c r="Q45" s="415"/>
    </row>
    <row r="46" spans="2:17" s="325" customFormat="1" ht="26.4" x14ac:dyDescent="0.3">
      <c r="B46" s="326">
        <v>7</v>
      </c>
      <c r="C46" s="327" t="s">
        <v>186</v>
      </c>
      <c r="D46" s="322">
        <v>139752186.11000001</v>
      </c>
      <c r="E46" s="323">
        <f t="shared" si="5"/>
        <v>0.11595355377750796</v>
      </c>
      <c r="F46" s="328">
        <v>0</v>
      </c>
      <c r="G46" s="323">
        <f t="shared" si="6"/>
        <v>0</v>
      </c>
      <c r="H46" s="328">
        <v>76556453.060000002</v>
      </c>
      <c r="I46" s="323">
        <f t="shared" si="7"/>
        <v>8.1385252333696312E-2</v>
      </c>
      <c r="J46" s="328">
        <v>63195733.050000004</v>
      </c>
      <c r="K46" s="323">
        <f t="shared" si="8"/>
        <v>0.24209428012427314</v>
      </c>
      <c r="L46" s="328">
        <v>79732101.640000001</v>
      </c>
      <c r="M46" s="323">
        <f t="shared" si="9"/>
        <v>0.12398222343554179</v>
      </c>
      <c r="N46" s="328">
        <v>0</v>
      </c>
      <c r="O46" s="329">
        <v>23</v>
      </c>
      <c r="Q46" s="415"/>
    </row>
    <row r="47" spans="2:17" ht="26.4" x14ac:dyDescent="0.3">
      <c r="B47" s="347"/>
      <c r="C47" s="347"/>
      <c r="D47" s="348"/>
      <c r="E47" s="349"/>
      <c r="F47" s="348"/>
      <c r="G47" s="349"/>
      <c r="H47" s="348"/>
      <c r="I47" s="349"/>
      <c r="J47" s="348"/>
      <c r="K47" s="349"/>
      <c r="L47" s="348"/>
      <c r="M47" s="349" t="s">
        <v>187</v>
      </c>
      <c r="N47" s="348"/>
      <c r="O47" s="350"/>
      <c r="Q47" s="415"/>
    </row>
    <row r="48" spans="2:17" s="341" customFormat="1" ht="31.8" x14ac:dyDescent="0.3">
      <c r="B48" s="336" t="s">
        <v>188</v>
      </c>
      <c r="C48" s="337"/>
      <c r="D48" s="338">
        <f>SUM(D39:D47)</f>
        <v>412609649.38999999</v>
      </c>
      <c r="E48" s="339">
        <f t="shared" ref="E48" si="15">D48/$D$54</f>
        <v>0.34234566557695234</v>
      </c>
      <c r="F48" s="338">
        <f>SUM(F39:F46)</f>
        <v>0</v>
      </c>
      <c r="G48" s="339">
        <f t="shared" ref="G48" si="16">F48/$F$54</f>
        <v>0</v>
      </c>
      <c r="H48" s="338">
        <f>SUM(H39:H46)</f>
        <v>348986916.33999997</v>
      </c>
      <c r="I48" s="339">
        <f t="shared" ref="I48" si="17">H48/$H$54</f>
        <v>0.37099927063273824</v>
      </c>
      <c r="J48" s="338">
        <f>SUM(J39:J46)</f>
        <v>63622733.050000004</v>
      </c>
      <c r="K48" s="339">
        <f t="shared" ref="K48" si="18">J48/$J$54</f>
        <v>0.24373005919706714</v>
      </c>
      <c r="L48" s="338">
        <f>SUM(L39:L46)</f>
        <v>183862391.48000002</v>
      </c>
      <c r="M48" s="339">
        <f t="shared" ref="M48" si="19">L48/$L$54</f>
        <v>0.28590326396752452</v>
      </c>
      <c r="N48" s="338">
        <f>SUM(N39:N46)</f>
        <v>0</v>
      </c>
      <c r="O48" s="340">
        <f>SUM(O39:O46)</f>
        <v>117</v>
      </c>
      <c r="Q48" s="415"/>
    </row>
    <row r="49" spans="2:17" ht="26.4" hidden="1" x14ac:dyDescent="0.3">
      <c r="B49" s="351"/>
      <c r="C49" s="351"/>
      <c r="D49" s="352"/>
      <c r="E49" s="353"/>
      <c r="F49" s="352"/>
      <c r="G49" s="353"/>
      <c r="H49" s="352"/>
      <c r="I49" s="353"/>
      <c r="J49" s="352"/>
      <c r="K49" s="353"/>
      <c r="L49" s="352"/>
      <c r="M49" s="353"/>
      <c r="N49" s="352"/>
      <c r="O49" s="354"/>
      <c r="Q49" s="415"/>
    </row>
    <row r="50" spans="2:17" ht="26.4" hidden="1" x14ac:dyDescent="0.3">
      <c r="B50" s="351"/>
      <c r="C50" s="351"/>
      <c r="D50" s="352"/>
      <c r="E50" s="353"/>
      <c r="F50" s="352"/>
      <c r="G50" s="353"/>
      <c r="H50" s="352"/>
      <c r="I50" s="353"/>
      <c r="J50" s="352"/>
      <c r="K50" s="353"/>
      <c r="L50" s="352"/>
      <c r="M50" s="353"/>
      <c r="N50" s="352"/>
      <c r="O50" s="354"/>
      <c r="Q50" s="415"/>
    </row>
    <row r="51" spans="2:17" ht="26.4" hidden="1" x14ac:dyDescent="0.3">
      <c r="B51" s="351" t="s">
        <v>189</v>
      </c>
      <c r="C51" s="351"/>
      <c r="D51" s="352">
        <v>0</v>
      </c>
      <c r="E51" s="353">
        <v>0</v>
      </c>
      <c r="F51" s="352">
        <v>0</v>
      </c>
      <c r="G51" s="353">
        <v>0</v>
      </c>
      <c r="H51" s="352">
        <v>0</v>
      </c>
      <c r="I51" s="353">
        <v>0</v>
      </c>
      <c r="J51" s="352">
        <v>0</v>
      </c>
      <c r="K51" s="353">
        <v>0</v>
      </c>
      <c r="L51" s="352">
        <v>0</v>
      </c>
      <c r="M51" s="353">
        <v>0</v>
      </c>
      <c r="N51" s="352">
        <v>0</v>
      </c>
      <c r="O51" s="354">
        <v>0</v>
      </c>
      <c r="Q51" s="415"/>
    </row>
    <row r="52" spans="2:17" ht="26.4" x14ac:dyDescent="0.3">
      <c r="B52" s="351"/>
      <c r="C52" s="351"/>
      <c r="D52" s="352"/>
      <c r="E52" s="353"/>
      <c r="F52" s="352"/>
      <c r="G52" s="353"/>
      <c r="H52" s="352"/>
      <c r="I52" s="353"/>
      <c r="J52" s="352"/>
      <c r="K52" s="353"/>
      <c r="L52" s="352"/>
      <c r="M52" s="353"/>
      <c r="N52" s="352"/>
      <c r="O52" s="354"/>
      <c r="Q52" s="415"/>
    </row>
    <row r="53" spans="2:17" ht="26.4" x14ac:dyDescent="0.3">
      <c r="B53" s="351"/>
      <c r="C53" s="351"/>
      <c r="D53" s="352"/>
      <c r="E53" s="353"/>
      <c r="F53" s="352"/>
      <c r="G53" s="353"/>
      <c r="H53" s="352"/>
      <c r="I53" s="353"/>
      <c r="J53" s="352"/>
      <c r="K53" s="353"/>
      <c r="L53" s="352"/>
      <c r="M53" s="353"/>
      <c r="N53" s="352"/>
      <c r="O53" s="354"/>
      <c r="Q53" s="415"/>
    </row>
    <row r="54" spans="2:17" s="341" customFormat="1" ht="31.8" x14ac:dyDescent="0.3">
      <c r="B54" s="336" t="s">
        <v>190</v>
      </c>
      <c r="C54" s="337"/>
      <c r="D54" s="338">
        <f>D34+D48</f>
        <v>1205242802.46</v>
      </c>
      <c r="E54" s="339">
        <f>E48+E34</f>
        <v>1</v>
      </c>
      <c r="F54" s="338">
        <f>F34+F48</f>
        <v>3537714.66</v>
      </c>
      <c r="G54" s="339">
        <f>G48+G34</f>
        <v>1</v>
      </c>
      <c r="H54" s="338">
        <f>H34+H48</f>
        <v>940667391.99999976</v>
      </c>
      <c r="I54" s="339">
        <f>I48+I34</f>
        <v>1</v>
      </c>
      <c r="J54" s="338">
        <f>J34+J48</f>
        <v>261037695.80000001</v>
      </c>
      <c r="K54" s="339">
        <f>K48+K34</f>
        <v>1</v>
      </c>
      <c r="L54" s="338">
        <f>L34+L48</f>
        <v>643093013.10000002</v>
      </c>
      <c r="M54" s="339">
        <f>M48+M34</f>
        <v>1</v>
      </c>
      <c r="N54" s="338">
        <f>N34+N48</f>
        <v>1182068.77</v>
      </c>
      <c r="O54" s="340">
        <f>O34+O48</f>
        <v>3114</v>
      </c>
      <c r="Q54" s="415"/>
    </row>
    <row r="55" spans="2:17" ht="15.6" x14ac:dyDescent="0.3">
      <c r="B55" s="355"/>
      <c r="C55" s="355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</row>
    <row r="56" spans="2:17" ht="28.2" x14ac:dyDescent="0.3">
      <c r="B56" s="357"/>
      <c r="C56" s="358"/>
      <c r="D56" s="358"/>
      <c r="E56" s="359"/>
      <c r="F56" s="359"/>
      <c r="G56" s="358"/>
      <c r="H56" s="359"/>
      <c r="I56" s="358"/>
      <c r="J56" s="359"/>
      <c r="K56" s="358"/>
      <c r="L56" s="358"/>
      <c r="M56" s="358"/>
      <c r="N56" s="358"/>
      <c r="O56" s="358"/>
    </row>
    <row r="57" spans="2:17" x14ac:dyDescent="0.3">
      <c r="D57" s="360"/>
      <c r="E57" s="360"/>
      <c r="F57" s="360"/>
      <c r="H57" s="360"/>
      <c r="J57" s="360"/>
      <c r="L57" s="360"/>
    </row>
    <row r="58" spans="2:17" x14ac:dyDescent="0.3">
      <c r="D58" s="360"/>
      <c r="E58" s="360"/>
      <c r="F58" s="360"/>
      <c r="H58" s="360"/>
      <c r="J58" s="360"/>
      <c r="L58" s="360"/>
    </row>
    <row r="59" spans="2:17" ht="15.6" x14ac:dyDescent="0.3">
      <c r="B59" s="355"/>
      <c r="C59" s="355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</row>
    <row r="60" spans="2:17" ht="28.2" x14ac:dyDescent="0.3">
      <c r="B60" s="357"/>
      <c r="C60" s="358"/>
      <c r="D60" s="359"/>
      <c r="E60" s="359"/>
      <c r="F60" s="359"/>
      <c r="G60" s="358"/>
      <c r="H60" s="359"/>
      <c r="I60" s="358"/>
      <c r="J60" s="359"/>
      <c r="K60" s="358"/>
      <c r="L60" s="359"/>
      <c r="M60" s="358"/>
      <c r="N60" s="358"/>
      <c r="O60" s="358"/>
    </row>
    <row r="61" spans="2:17" x14ac:dyDescent="0.3">
      <c r="D61" s="360"/>
      <c r="E61" s="360"/>
      <c r="F61" s="360"/>
      <c r="H61" s="360"/>
      <c r="J61" s="360"/>
      <c r="L61" s="360"/>
    </row>
    <row r="62" spans="2:17" x14ac:dyDescent="0.3">
      <c r="D62" s="360"/>
      <c r="E62" s="360"/>
      <c r="F62" s="360"/>
      <c r="H62" s="360"/>
      <c r="J62" s="360"/>
      <c r="L62" s="360"/>
    </row>
  </sheetData>
  <mergeCells count="27"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7F2-56DA-4174-9634-1945D661A00D}">
  <sheetPr>
    <pageSetUpPr fitToPage="1"/>
  </sheetPr>
  <dimension ref="A1:N942"/>
  <sheetViews>
    <sheetView showGridLines="0" zoomScale="50" zoomScaleNormal="53" workbookViewId="0">
      <selection activeCell="A3" sqref="A3:L3"/>
    </sheetView>
  </sheetViews>
  <sheetFormatPr baseColWidth="10" defaultColWidth="11.44140625" defaultRowHeight="17.399999999999999" x14ac:dyDescent="0.3"/>
  <cols>
    <col min="1" max="1" width="83.44140625" style="242" customWidth="1"/>
    <col min="2" max="2" width="17.6640625" style="242" customWidth="1"/>
    <col min="3" max="3" width="16" style="243" customWidth="1"/>
    <col min="4" max="4" width="15.6640625" style="243" customWidth="1"/>
    <col min="5" max="5" width="15.6640625" style="242" customWidth="1"/>
    <col min="6" max="6" width="15.6640625" style="243" customWidth="1"/>
    <col min="7" max="7" width="14.5546875" style="243" customWidth="1"/>
    <col min="8" max="8" width="17.88671875" style="406" customWidth="1"/>
    <col min="9" max="9" width="25.44140625" style="242" customWidth="1"/>
    <col min="10" max="10" width="26.6640625" style="242" customWidth="1"/>
    <col min="11" max="11" width="25.88671875" style="242" customWidth="1"/>
    <col min="12" max="12" width="12.109375" style="304" customWidth="1"/>
    <col min="13" max="13" width="16" style="242" bestFit="1" customWidth="1"/>
    <col min="14" max="14" width="19.21875" style="242" bestFit="1" customWidth="1"/>
    <col min="15" max="16384" width="11.44140625" style="242"/>
  </cols>
  <sheetData>
    <row r="1" spans="1:12" s="237" customFormat="1" ht="96" customHeight="1" x14ac:dyDescent="0.3">
      <c r="A1" s="448" t="s">
        <v>427</v>
      </c>
      <c r="B1" s="449"/>
      <c r="C1" s="449"/>
      <c r="D1" s="449"/>
      <c r="E1" s="449"/>
      <c r="F1" s="449"/>
      <c r="G1" s="292"/>
      <c r="H1" s="292"/>
      <c r="I1" s="204"/>
      <c r="J1" s="204"/>
      <c r="K1" s="205"/>
      <c r="L1" s="309"/>
    </row>
    <row r="2" spans="1:12" s="237" customFormat="1" ht="16.95" customHeight="1" x14ac:dyDescent="0.3">
      <c r="A2" s="408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10"/>
    </row>
    <row r="3" spans="1:12" s="237" customFormat="1" ht="24" customHeight="1" x14ac:dyDescent="0.3">
      <c r="A3" s="456" t="s">
        <v>11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8"/>
    </row>
    <row r="4" spans="1:12" s="237" customFormat="1" ht="31.8" x14ac:dyDescent="0.3">
      <c r="A4" s="411" t="s">
        <v>80</v>
      </c>
      <c r="B4" s="412"/>
      <c r="C4" s="413"/>
      <c r="D4" s="413"/>
      <c r="E4" s="412"/>
      <c r="F4" s="413"/>
      <c r="G4" s="413"/>
      <c r="H4" s="413"/>
      <c r="I4" s="412"/>
      <c r="J4" s="412"/>
      <c r="K4" s="412"/>
      <c r="L4" s="414"/>
    </row>
    <row r="5" spans="1:12" s="237" customFormat="1" ht="31.2" customHeight="1" x14ac:dyDescent="0.3">
      <c r="A5" s="208" t="s">
        <v>81</v>
      </c>
      <c r="B5" s="149" t="s">
        <v>82</v>
      </c>
      <c r="C5" s="149" t="s">
        <v>83</v>
      </c>
      <c r="D5" s="149" t="s">
        <v>84</v>
      </c>
      <c r="E5" s="149" t="s">
        <v>85</v>
      </c>
      <c r="F5" s="149" t="s">
        <v>86</v>
      </c>
      <c r="G5" s="149" t="s">
        <v>87</v>
      </c>
      <c r="H5" s="149"/>
      <c r="I5" s="149" t="s">
        <v>88</v>
      </c>
      <c r="J5" s="149" t="s">
        <v>89</v>
      </c>
      <c r="K5" s="149" t="s">
        <v>90</v>
      </c>
      <c r="L5" s="311" t="s">
        <v>91</v>
      </c>
    </row>
    <row r="6" spans="1:12" s="241" customFormat="1" ht="20.399999999999999" x14ac:dyDescent="0.3">
      <c r="A6" s="238" t="s">
        <v>92</v>
      </c>
      <c r="B6" s="239"/>
      <c r="C6" s="240"/>
      <c r="D6" s="240"/>
      <c r="E6" s="239"/>
      <c r="F6" s="240"/>
      <c r="G6" s="240"/>
      <c r="H6" s="240"/>
      <c r="I6" s="239"/>
      <c r="J6" s="239"/>
      <c r="K6" s="239"/>
      <c r="L6" s="312"/>
    </row>
    <row r="7" spans="1:12" ht="20.399999999999999" x14ac:dyDescent="0.3">
      <c r="A7" s="244" t="s">
        <v>237</v>
      </c>
      <c r="B7" s="245">
        <v>1</v>
      </c>
      <c r="C7" s="246">
        <v>1.1000000000000001</v>
      </c>
      <c r="D7" s="246">
        <v>0.99</v>
      </c>
      <c r="E7" s="245">
        <v>1.1000000000000001</v>
      </c>
      <c r="F7" s="246">
        <v>1.05</v>
      </c>
      <c r="G7" s="246">
        <f>K7/I7</f>
        <v>1.00136979958992</v>
      </c>
      <c r="H7" s="400"/>
      <c r="I7" s="247">
        <v>166309</v>
      </c>
      <c r="J7" s="248">
        <v>166309</v>
      </c>
      <c r="K7" s="248">
        <v>166536.81</v>
      </c>
      <c r="L7" s="313">
        <v>3</v>
      </c>
    </row>
    <row r="8" spans="1:12" ht="20.399999999999999" x14ac:dyDescent="0.3">
      <c r="A8" s="244" t="s">
        <v>220</v>
      </c>
      <c r="B8" s="245">
        <v>1</v>
      </c>
      <c r="C8" s="246">
        <v>0.95</v>
      </c>
      <c r="D8" s="246">
        <v>0.9</v>
      </c>
      <c r="E8" s="245">
        <v>0.9</v>
      </c>
      <c r="F8" s="246">
        <v>0.95</v>
      </c>
      <c r="G8" s="246">
        <f t="shared" ref="G8:G21" si="0">K8/I8</f>
        <v>0.93682466200220937</v>
      </c>
      <c r="H8" s="400"/>
      <c r="I8" s="247">
        <v>19009</v>
      </c>
      <c r="J8" s="248">
        <v>19009</v>
      </c>
      <c r="K8" s="248">
        <v>17808.099999999999</v>
      </c>
      <c r="L8" s="313">
        <v>2</v>
      </c>
    </row>
    <row r="9" spans="1:12" ht="20.399999999999999" x14ac:dyDescent="0.3">
      <c r="A9" s="244" t="s">
        <v>202</v>
      </c>
      <c r="B9" s="245">
        <v>1</v>
      </c>
      <c r="C9" s="246">
        <v>1.2</v>
      </c>
      <c r="D9" s="246">
        <v>1.1200000000000001</v>
      </c>
      <c r="E9" s="245">
        <v>1.1200000000000001</v>
      </c>
      <c r="F9" s="246">
        <v>1.2</v>
      </c>
      <c r="G9" s="246">
        <f t="shared" si="0"/>
        <v>1.1324510061205313</v>
      </c>
      <c r="H9" s="400"/>
      <c r="I9" s="247">
        <v>118127</v>
      </c>
      <c r="J9" s="248">
        <v>118127</v>
      </c>
      <c r="K9" s="248">
        <v>133773.04</v>
      </c>
      <c r="L9" s="313">
        <v>8</v>
      </c>
    </row>
    <row r="10" spans="1:12" ht="20.399999999999999" x14ac:dyDescent="0.3">
      <c r="A10" s="244" t="s">
        <v>241</v>
      </c>
      <c r="B10" s="245">
        <v>100</v>
      </c>
      <c r="C10" s="246">
        <v>80</v>
      </c>
      <c r="D10" s="246">
        <v>80</v>
      </c>
      <c r="E10" s="245">
        <v>80</v>
      </c>
      <c r="F10" s="246">
        <v>80</v>
      </c>
      <c r="G10" s="246">
        <f t="shared" si="0"/>
        <v>80</v>
      </c>
      <c r="H10" s="400"/>
      <c r="I10" s="247">
        <v>459</v>
      </c>
      <c r="J10" s="248">
        <v>45900</v>
      </c>
      <c r="K10" s="248">
        <v>36720</v>
      </c>
      <c r="L10" s="313">
        <v>1</v>
      </c>
    </row>
    <row r="11" spans="1:12" ht="20.399999999999999" x14ac:dyDescent="0.3">
      <c r="A11" s="244" t="s">
        <v>411</v>
      </c>
      <c r="B11" s="245">
        <v>1000</v>
      </c>
      <c r="C11" s="246">
        <v>875</v>
      </c>
      <c r="D11" s="246">
        <v>875</v>
      </c>
      <c r="E11" s="245">
        <v>875</v>
      </c>
      <c r="F11" s="246">
        <v>875</v>
      </c>
      <c r="G11" s="246">
        <f t="shared" si="0"/>
        <v>875</v>
      </c>
      <c r="H11" s="400"/>
      <c r="I11" s="247">
        <v>22</v>
      </c>
      <c r="J11" s="248">
        <v>22000</v>
      </c>
      <c r="K11" s="248">
        <v>19250</v>
      </c>
      <c r="L11" s="313">
        <v>1</v>
      </c>
    </row>
    <row r="12" spans="1:12" ht="20.399999999999999" x14ac:dyDescent="0.3">
      <c r="A12" s="244" t="s">
        <v>814</v>
      </c>
      <c r="B12" s="245">
        <v>1</v>
      </c>
      <c r="C12" s="246">
        <v>1.1000000000000001</v>
      </c>
      <c r="D12" s="246">
        <v>1.1000000000000001</v>
      </c>
      <c r="E12" s="245">
        <v>1.1000000000000001</v>
      </c>
      <c r="F12" s="246">
        <v>1.1000000000000001</v>
      </c>
      <c r="G12" s="246">
        <f t="shared" si="0"/>
        <v>1.1000000000000001</v>
      </c>
      <c r="H12" s="400"/>
      <c r="I12" s="247">
        <v>44000</v>
      </c>
      <c r="J12" s="248">
        <v>44000</v>
      </c>
      <c r="K12" s="248">
        <v>48400</v>
      </c>
      <c r="L12" s="313">
        <v>3</v>
      </c>
    </row>
    <row r="13" spans="1:12" ht="20.399999999999999" x14ac:dyDescent="0.3">
      <c r="A13" s="244" t="s">
        <v>323</v>
      </c>
      <c r="B13" s="245">
        <v>1</v>
      </c>
      <c r="C13" s="246">
        <v>1.9</v>
      </c>
      <c r="D13" s="246">
        <v>1.86</v>
      </c>
      <c r="E13" s="245">
        <v>1.88</v>
      </c>
      <c r="F13" s="246">
        <v>1.89</v>
      </c>
      <c r="G13" s="246">
        <f t="shared" si="0"/>
        <v>1.8863338996471428</v>
      </c>
      <c r="H13" s="400"/>
      <c r="I13" s="247">
        <v>260162</v>
      </c>
      <c r="J13" s="248">
        <v>260162</v>
      </c>
      <c r="K13" s="248">
        <v>490752.39999999997</v>
      </c>
      <c r="L13" s="313">
        <v>18</v>
      </c>
    </row>
    <row r="14" spans="1:12" ht="20.399999999999999" x14ac:dyDescent="0.3">
      <c r="A14" s="244" t="s">
        <v>412</v>
      </c>
      <c r="B14" s="245">
        <v>1</v>
      </c>
      <c r="C14" s="246">
        <v>2.2999999999999998</v>
      </c>
      <c r="D14" s="246">
        <v>2.2999999999999998</v>
      </c>
      <c r="E14" s="245">
        <v>2.2999999999999998</v>
      </c>
      <c r="F14" s="246">
        <v>2.2999999999999998</v>
      </c>
      <c r="G14" s="246">
        <f t="shared" si="0"/>
        <v>2.2999999999999998</v>
      </c>
      <c r="H14" s="400"/>
      <c r="I14" s="247">
        <v>93000</v>
      </c>
      <c r="J14" s="248">
        <v>93000</v>
      </c>
      <c r="K14" s="248">
        <v>213900</v>
      </c>
      <c r="L14" s="313">
        <v>1</v>
      </c>
    </row>
    <row r="15" spans="1:12" ht="20.399999999999999" x14ac:dyDescent="0.3">
      <c r="A15" s="244" t="s">
        <v>329</v>
      </c>
      <c r="B15" s="245">
        <v>1</v>
      </c>
      <c r="C15" s="246">
        <v>2.8</v>
      </c>
      <c r="D15" s="246">
        <v>2.6</v>
      </c>
      <c r="E15" s="245">
        <v>2.8</v>
      </c>
      <c r="F15" s="246">
        <v>2.6</v>
      </c>
      <c r="G15" s="246">
        <f t="shared" si="0"/>
        <v>2.7111021584139077</v>
      </c>
      <c r="H15" s="400"/>
      <c r="I15" s="247">
        <v>20478</v>
      </c>
      <c r="J15" s="248">
        <v>20478</v>
      </c>
      <c r="K15" s="248">
        <v>55517.95</v>
      </c>
      <c r="L15" s="313">
        <v>4</v>
      </c>
    </row>
    <row r="16" spans="1:12" ht="20.399999999999999" x14ac:dyDescent="0.3">
      <c r="A16" s="244" t="s">
        <v>812</v>
      </c>
      <c r="B16" s="245">
        <v>1</v>
      </c>
      <c r="C16" s="246">
        <v>31</v>
      </c>
      <c r="D16" s="246">
        <v>31</v>
      </c>
      <c r="E16" s="245">
        <v>31</v>
      </c>
      <c r="F16" s="246">
        <v>31</v>
      </c>
      <c r="G16" s="246">
        <f t="shared" si="0"/>
        <v>31</v>
      </c>
      <c r="H16" s="400"/>
      <c r="I16" s="247">
        <v>1000</v>
      </c>
      <c r="J16" s="248">
        <v>1000</v>
      </c>
      <c r="K16" s="248">
        <v>31000</v>
      </c>
      <c r="L16" s="313">
        <v>2</v>
      </c>
    </row>
    <row r="17" spans="1:12" ht="20.399999999999999" x14ac:dyDescent="0.3">
      <c r="A17" s="244" t="s">
        <v>330</v>
      </c>
      <c r="B17" s="245">
        <v>1</v>
      </c>
      <c r="C17" s="246">
        <v>4.7</v>
      </c>
      <c r="D17" s="246">
        <v>4.7</v>
      </c>
      <c r="E17" s="245">
        <v>4.7</v>
      </c>
      <c r="F17" s="246">
        <v>4.7</v>
      </c>
      <c r="G17" s="246">
        <f t="shared" si="0"/>
        <v>4.7</v>
      </c>
      <c r="H17" s="400"/>
      <c r="I17" s="247">
        <v>15000</v>
      </c>
      <c r="J17" s="248">
        <v>15000</v>
      </c>
      <c r="K17" s="248">
        <v>70500</v>
      </c>
      <c r="L17" s="313">
        <v>1</v>
      </c>
    </row>
    <row r="18" spans="1:12" ht="20.399999999999999" x14ac:dyDescent="0.3">
      <c r="A18" s="244" t="s">
        <v>331</v>
      </c>
      <c r="B18" s="245">
        <v>1</v>
      </c>
      <c r="C18" s="246">
        <v>0.61</v>
      </c>
      <c r="D18" s="246">
        <v>0.6</v>
      </c>
      <c r="E18" s="245">
        <v>0.61</v>
      </c>
      <c r="F18" s="246">
        <v>0.6</v>
      </c>
      <c r="G18" s="246">
        <f t="shared" si="0"/>
        <v>0.60057859703020988</v>
      </c>
      <c r="H18" s="400"/>
      <c r="I18" s="247">
        <v>244125</v>
      </c>
      <c r="J18" s="248">
        <v>244125</v>
      </c>
      <c r="K18" s="248">
        <v>146616.25</v>
      </c>
      <c r="L18" s="313">
        <v>5</v>
      </c>
    </row>
    <row r="19" spans="1:12" ht="20.399999999999999" x14ac:dyDescent="0.3">
      <c r="A19" s="244" t="s">
        <v>413</v>
      </c>
      <c r="B19" s="245">
        <v>1</v>
      </c>
      <c r="C19" s="246">
        <v>4.17</v>
      </c>
      <c r="D19" s="246">
        <v>4.17</v>
      </c>
      <c r="E19" s="245">
        <v>4.17</v>
      </c>
      <c r="F19" s="246">
        <v>4.17</v>
      </c>
      <c r="G19" s="246">
        <f t="shared" si="0"/>
        <v>4.17</v>
      </c>
      <c r="H19" s="400"/>
      <c r="I19" s="247">
        <v>10000</v>
      </c>
      <c r="J19" s="248">
        <v>10000</v>
      </c>
      <c r="K19" s="248">
        <v>41700</v>
      </c>
      <c r="L19" s="313">
        <v>1</v>
      </c>
    </row>
    <row r="20" spans="1:12" ht="20.399999999999999" x14ac:dyDescent="0.3">
      <c r="A20" s="244" t="s">
        <v>813</v>
      </c>
      <c r="B20" s="245">
        <v>1</v>
      </c>
      <c r="C20" s="246">
        <v>2.8200000000000003</v>
      </c>
      <c r="D20" s="246">
        <v>2.8200000000000003</v>
      </c>
      <c r="E20" s="245">
        <v>2.8200000000000003</v>
      </c>
      <c r="F20" s="246">
        <v>2.8200000000000003</v>
      </c>
      <c r="G20" s="246">
        <f t="shared" si="0"/>
        <v>2.8200000000000003</v>
      </c>
      <c r="H20" s="400"/>
      <c r="I20" s="247">
        <v>10993</v>
      </c>
      <c r="J20" s="248">
        <v>10993</v>
      </c>
      <c r="K20" s="248">
        <v>31000.260000000002</v>
      </c>
      <c r="L20" s="313">
        <v>2</v>
      </c>
    </row>
    <row r="21" spans="1:12" ht="20.399999999999999" x14ac:dyDescent="0.3">
      <c r="A21" s="244" t="s">
        <v>332</v>
      </c>
      <c r="B21" s="245">
        <v>1</v>
      </c>
      <c r="C21" s="246">
        <v>3.35</v>
      </c>
      <c r="D21" s="246">
        <v>3.32</v>
      </c>
      <c r="E21" s="245">
        <v>3.32</v>
      </c>
      <c r="F21" s="246">
        <v>3.35</v>
      </c>
      <c r="G21" s="246">
        <f t="shared" si="0"/>
        <v>3.3217787913340935</v>
      </c>
      <c r="H21" s="400"/>
      <c r="I21" s="247">
        <v>35080</v>
      </c>
      <c r="J21" s="248">
        <v>35080</v>
      </c>
      <c r="K21" s="248">
        <v>116528</v>
      </c>
      <c r="L21" s="313">
        <v>2</v>
      </c>
    </row>
    <row r="22" spans="1:12" ht="20.399999999999999" x14ac:dyDescent="0.3">
      <c r="A22" s="249" t="s">
        <v>93</v>
      </c>
      <c r="B22" s="250"/>
      <c r="C22" s="251"/>
      <c r="D22" s="251"/>
      <c r="E22" s="250"/>
      <c r="F22" s="251"/>
      <c r="G22" s="251"/>
      <c r="H22" s="401"/>
      <c r="I22" s="252">
        <f>SUM(I7:I21)</f>
        <v>1037764</v>
      </c>
      <c r="J22" s="253">
        <f>SUM(J7:J21)</f>
        <v>1105183</v>
      </c>
      <c r="K22" s="253">
        <f>SUM(K7:K21)</f>
        <v>1620002.81</v>
      </c>
      <c r="L22" s="254">
        <f>SUM(L7:L21)</f>
        <v>54</v>
      </c>
    </row>
    <row r="23" spans="1:12" s="241" customFormat="1" ht="19.2" x14ac:dyDescent="0.3">
      <c r="A23" s="255" t="s">
        <v>94</v>
      </c>
      <c r="B23" s="256"/>
      <c r="C23" s="257"/>
      <c r="D23" s="257"/>
      <c r="E23" s="256"/>
      <c r="F23" s="257"/>
      <c r="G23" s="257"/>
      <c r="H23" s="257"/>
      <c r="I23" s="256"/>
      <c r="J23" s="258"/>
      <c r="K23" s="258"/>
      <c r="L23" s="314"/>
    </row>
    <row r="24" spans="1:12" s="241" customFormat="1" ht="19.2" x14ac:dyDescent="0.3">
      <c r="A24" s="255" t="s">
        <v>95</v>
      </c>
      <c r="B24" s="256"/>
      <c r="C24" s="257"/>
      <c r="D24" s="257"/>
      <c r="E24" s="256"/>
      <c r="F24" s="257"/>
      <c r="G24" s="257"/>
      <c r="H24" s="257"/>
      <c r="I24" s="256"/>
      <c r="J24" s="258"/>
      <c r="K24" s="258"/>
      <c r="L24" s="314"/>
    </row>
    <row r="25" spans="1:12" s="237" customFormat="1" ht="6" customHeight="1" x14ac:dyDescent="0.3">
      <c r="A25" s="242"/>
      <c r="B25" s="242"/>
      <c r="C25" s="243"/>
      <c r="D25" s="243"/>
      <c r="E25" s="242"/>
      <c r="F25" s="243"/>
      <c r="G25" s="243"/>
      <c r="H25" s="243"/>
      <c r="I25" s="242"/>
      <c r="J25" s="259"/>
      <c r="K25" s="259"/>
      <c r="L25" s="304"/>
    </row>
    <row r="26" spans="1:12" s="260" customFormat="1" ht="27.6" customHeight="1" x14ac:dyDescent="0.3">
      <c r="A26" s="208" t="s">
        <v>81</v>
      </c>
      <c r="B26" s="149" t="s">
        <v>82</v>
      </c>
      <c r="C26" s="149" t="s">
        <v>83</v>
      </c>
      <c r="D26" s="149" t="s">
        <v>96</v>
      </c>
      <c r="E26" s="149" t="s">
        <v>85</v>
      </c>
      <c r="F26" s="149" t="s">
        <v>97</v>
      </c>
      <c r="G26" s="149" t="s">
        <v>87</v>
      </c>
      <c r="H26" s="149"/>
      <c r="I26" s="149" t="s">
        <v>88</v>
      </c>
      <c r="J26" s="149" t="s">
        <v>89</v>
      </c>
      <c r="K26" s="149" t="s">
        <v>90</v>
      </c>
      <c r="L26" s="311" t="s">
        <v>91</v>
      </c>
    </row>
    <row r="27" spans="1:12" s="265" customFormat="1" ht="20.399999999999999" x14ac:dyDescent="0.3">
      <c r="A27" s="261" t="s">
        <v>98</v>
      </c>
      <c r="B27" s="262"/>
      <c r="C27" s="263"/>
      <c r="D27" s="263"/>
      <c r="E27" s="262"/>
      <c r="F27" s="263"/>
      <c r="G27" s="263"/>
      <c r="H27" s="263"/>
      <c r="I27" s="262"/>
      <c r="J27" s="264"/>
      <c r="K27" s="264"/>
      <c r="L27" s="315"/>
    </row>
    <row r="28" spans="1:12" ht="20.399999999999999" x14ac:dyDescent="0.3">
      <c r="A28" s="244" t="s">
        <v>815</v>
      </c>
      <c r="B28" s="245">
        <v>1</v>
      </c>
      <c r="C28" s="246">
        <v>10</v>
      </c>
      <c r="D28" s="246">
        <v>10</v>
      </c>
      <c r="E28" s="245">
        <v>10</v>
      </c>
      <c r="F28" s="246">
        <v>10</v>
      </c>
      <c r="G28" s="246">
        <f t="shared" ref="G28:G38" si="1">K28/I28</f>
        <v>10</v>
      </c>
      <c r="H28" s="400"/>
      <c r="I28" s="247">
        <v>100</v>
      </c>
      <c r="J28" s="248">
        <v>100</v>
      </c>
      <c r="K28" s="248">
        <v>1000</v>
      </c>
      <c r="L28" s="313">
        <v>1</v>
      </c>
    </row>
    <row r="29" spans="1:12" ht="20.399999999999999" x14ac:dyDescent="0.3">
      <c r="A29" s="244" t="s">
        <v>237</v>
      </c>
      <c r="B29" s="245">
        <v>1</v>
      </c>
      <c r="C29" s="246">
        <v>1.05</v>
      </c>
      <c r="D29" s="246">
        <v>1.05</v>
      </c>
      <c r="E29" s="245">
        <v>1.05</v>
      </c>
      <c r="F29" s="246">
        <v>1.05</v>
      </c>
      <c r="G29" s="246">
        <f t="shared" si="1"/>
        <v>1.05</v>
      </c>
      <c r="H29" s="400"/>
      <c r="I29" s="247">
        <v>2352</v>
      </c>
      <c r="J29" s="248">
        <v>2352</v>
      </c>
      <c r="K29" s="248">
        <v>2469.6</v>
      </c>
      <c r="L29" s="313">
        <v>1</v>
      </c>
    </row>
    <row r="30" spans="1:12" ht="20.399999999999999" x14ac:dyDescent="0.3">
      <c r="A30" s="244" t="s">
        <v>220</v>
      </c>
      <c r="B30" s="245">
        <v>1</v>
      </c>
      <c r="C30" s="246">
        <v>1.05</v>
      </c>
      <c r="D30" s="246">
        <v>0.85</v>
      </c>
      <c r="E30" s="245">
        <v>0.85</v>
      </c>
      <c r="F30" s="246">
        <v>1.05</v>
      </c>
      <c r="G30" s="246">
        <f t="shared" si="1"/>
        <v>0.93183056278790311</v>
      </c>
      <c r="H30" s="400"/>
      <c r="I30" s="247">
        <v>4993</v>
      </c>
      <c r="J30" s="248">
        <v>4993</v>
      </c>
      <c r="K30" s="248">
        <v>4652.63</v>
      </c>
      <c r="L30" s="313">
        <v>6</v>
      </c>
    </row>
    <row r="31" spans="1:12" ht="20.399999999999999" x14ac:dyDescent="0.3">
      <c r="A31" s="244" t="s">
        <v>202</v>
      </c>
      <c r="B31" s="245">
        <v>1</v>
      </c>
      <c r="C31" s="246">
        <v>1.2</v>
      </c>
      <c r="D31" s="246">
        <v>1.1200000000000001</v>
      </c>
      <c r="E31" s="245">
        <v>1.1200000000000001</v>
      </c>
      <c r="F31" s="246">
        <v>1.2</v>
      </c>
      <c r="G31" s="246">
        <f t="shared" si="1"/>
        <v>1.1658147597820703</v>
      </c>
      <c r="H31" s="400"/>
      <c r="I31" s="247">
        <v>4038</v>
      </c>
      <c r="J31" s="248">
        <v>4038</v>
      </c>
      <c r="K31" s="248">
        <v>4707.5599999999995</v>
      </c>
      <c r="L31" s="313">
        <v>5</v>
      </c>
    </row>
    <row r="32" spans="1:12" ht="20.399999999999999" x14ac:dyDescent="0.3">
      <c r="A32" s="244" t="s">
        <v>241</v>
      </c>
      <c r="B32" s="245">
        <v>100</v>
      </c>
      <c r="C32" s="246">
        <v>85</v>
      </c>
      <c r="D32" s="246">
        <v>85</v>
      </c>
      <c r="E32" s="245">
        <v>85</v>
      </c>
      <c r="F32" s="246">
        <v>85</v>
      </c>
      <c r="G32" s="246">
        <f t="shared" si="1"/>
        <v>85</v>
      </c>
      <c r="H32" s="400"/>
      <c r="I32" s="247">
        <v>25</v>
      </c>
      <c r="J32" s="248">
        <v>2500</v>
      </c>
      <c r="K32" s="248">
        <v>2125</v>
      </c>
      <c r="L32" s="313">
        <v>1</v>
      </c>
    </row>
    <row r="33" spans="1:14" ht="20.399999999999999" x14ac:dyDescent="0.3">
      <c r="A33" s="244" t="s">
        <v>411</v>
      </c>
      <c r="B33" s="245">
        <v>1000</v>
      </c>
      <c r="C33" s="246">
        <v>875</v>
      </c>
      <c r="D33" s="246">
        <v>875</v>
      </c>
      <c r="E33" s="245">
        <v>875</v>
      </c>
      <c r="F33" s="246">
        <v>875</v>
      </c>
      <c r="G33" s="246">
        <f t="shared" si="1"/>
        <v>875</v>
      </c>
      <c r="H33" s="400"/>
      <c r="I33" s="247">
        <v>3</v>
      </c>
      <c r="J33" s="248">
        <v>3000</v>
      </c>
      <c r="K33" s="248">
        <v>2625</v>
      </c>
      <c r="L33" s="313">
        <v>1</v>
      </c>
    </row>
    <row r="34" spans="1:14" ht="20.399999999999999" x14ac:dyDescent="0.3">
      <c r="A34" s="244" t="s">
        <v>811</v>
      </c>
      <c r="B34" s="245">
        <v>1</v>
      </c>
      <c r="C34" s="246">
        <v>50</v>
      </c>
      <c r="D34" s="246">
        <v>44</v>
      </c>
      <c r="E34" s="245">
        <v>44</v>
      </c>
      <c r="F34" s="246">
        <v>50</v>
      </c>
      <c r="G34" s="246">
        <f t="shared" si="1"/>
        <v>48.357798165137616</v>
      </c>
      <c r="H34" s="400"/>
      <c r="I34" s="247">
        <v>109</v>
      </c>
      <c r="J34" s="248">
        <v>109</v>
      </c>
      <c r="K34" s="248">
        <v>5271</v>
      </c>
      <c r="L34" s="313">
        <v>5</v>
      </c>
    </row>
    <row r="35" spans="1:14" ht="20.399999999999999" x14ac:dyDescent="0.3">
      <c r="A35" s="244" t="s">
        <v>323</v>
      </c>
      <c r="B35" s="245">
        <v>1</v>
      </c>
      <c r="C35" s="246">
        <v>1.89</v>
      </c>
      <c r="D35" s="246">
        <v>1.85</v>
      </c>
      <c r="E35" s="245">
        <v>1.89</v>
      </c>
      <c r="F35" s="246">
        <v>1.86</v>
      </c>
      <c r="G35" s="246">
        <f t="shared" si="1"/>
        <v>1.8800048467224038</v>
      </c>
      <c r="H35" s="400"/>
      <c r="I35" s="247">
        <v>8253</v>
      </c>
      <c r="J35" s="248">
        <v>8253</v>
      </c>
      <c r="K35" s="248">
        <v>15515.679999999998</v>
      </c>
      <c r="L35" s="313">
        <v>13</v>
      </c>
      <c r="N35" s="293"/>
    </row>
    <row r="36" spans="1:14" ht="20.399999999999999" x14ac:dyDescent="0.3">
      <c r="A36" s="244" t="s">
        <v>329</v>
      </c>
      <c r="B36" s="245">
        <v>1</v>
      </c>
      <c r="C36" s="246">
        <v>2.82</v>
      </c>
      <c r="D36" s="246">
        <v>2.81</v>
      </c>
      <c r="E36" s="245">
        <v>2.81</v>
      </c>
      <c r="F36" s="246">
        <v>2.82</v>
      </c>
      <c r="G36" s="246">
        <f t="shared" si="1"/>
        <v>2.81664767331434</v>
      </c>
      <c r="H36" s="400"/>
      <c r="I36" s="247">
        <v>1053</v>
      </c>
      <c r="J36" s="248">
        <v>1053</v>
      </c>
      <c r="K36" s="248">
        <v>2965.93</v>
      </c>
      <c r="L36" s="313">
        <v>2</v>
      </c>
      <c r="N36" s="293"/>
    </row>
    <row r="37" spans="1:14" ht="20.399999999999999" x14ac:dyDescent="0.3">
      <c r="A37" s="244" t="s">
        <v>275</v>
      </c>
      <c r="B37" s="245">
        <v>1</v>
      </c>
      <c r="C37" s="246">
        <v>7.7000000000000011</v>
      </c>
      <c r="D37" s="246">
        <v>7.7000000000000011</v>
      </c>
      <c r="E37" s="245">
        <v>7.7000000000000011</v>
      </c>
      <c r="F37" s="246">
        <v>7.7000000000000011</v>
      </c>
      <c r="G37" s="246">
        <f t="shared" si="1"/>
        <v>7.7000000000000011</v>
      </c>
      <c r="H37" s="400"/>
      <c r="I37" s="247">
        <v>37</v>
      </c>
      <c r="J37" s="248">
        <v>37</v>
      </c>
      <c r="K37" s="248">
        <v>284.90000000000003</v>
      </c>
      <c r="L37" s="313">
        <v>11</v>
      </c>
      <c r="N37" s="293"/>
    </row>
    <row r="38" spans="1:14" ht="20.399999999999999" x14ac:dyDescent="0.3">
      <c r="A38" s="244" t="s">
        <v>813</v>
      </c>
      <c r="B38" s="245">
        <v>1</v>
      </c>
      <c r="C38" s="246">
        <v>2.82</v>
      </c>
      <c r="D38" s="246">
        <v>2.82</v>
      </c>
      <c r="E38" s="245">
        <v>2.82</v>
      </c>
      <c r="F38" s="246">
        <v>2.82</v>
      </c>
      <c r="G38" s="246">
        <f t="shared" si="1"/>
        <v>2.82</v>
      </c>
      <c r="H38" s="400"/>
      <c r="I38" s="247">
        <v>921</v>
      </c>
      <c r="J38" s="248">
        <v>921</v>
      </c>
      <c r="K38" s="248">
        <v>2597.2199999999998</v>
      </c>
      <c r="L38" s="313">
        <v>1</v>
      </c>
      <c r="N38" s="293"/>
    </row>
    <row r="39" spans="1:14" ht="20.399999999999999" x14ac:dyDescent="0.3">
      <c r="A39" s="249" t="s">
        <v>99</v>
      </c>
      <c r="B39" s="250"/>
      <c r="C39" s="251"/>
      <c r="D39" s="251"/>
      <c r="E39" s="250"/>
      <c r="F39" s="251"/>
      <c r="G39" s="251"/>
      <c r="H39" s="401"/>
      <c r="I39" s="252">
        <f>SUM(I28:I38)</f>
        <v>21884</v>
      </c>
      <c r="J39" s="253">
        <f>SUM(J28:J38)</f>
        <v>27356</v>
      </c>
      <c r="K39" s="253">
        <f>SUM(K28:K38)</f>
        <v>44214.520000000004</v>
      </c>
      <c r="L39" s="254">
        <f>SUM(L28:L38)</f>
        <v>47</v>
      </c>
    </row>
    <row r="40" spans="1:14" s="266" customFormat="1" ht="19.2" x14ac:dyDescent="0.3">
      <c r="A40" s="255" t="s">
        <v>100</v>
      </c>
      <c r="B40" s="256"/>
      <c r="C40" s="257"/>
      <c r="D40" s="257"/>
      <c r="E40" s="256"/>
      <c r="F40" s="257"/>
      <c r="G40" s="257"/>
      <c r="H40" s="257"/>
      <c r="I40" s="256"/>
      <c r="J40" s="258"/>
      <c r="K40" s="258"/>
      <c r="L40" s="314"/>
    </row>
    <row r="41" spans="1:14" s="266" customFormat="1" ht="19.2" x14ac:dyDescent="0.3">
      <c r="A41" s="255" t="s">
        <v>101</v>
      </c>
      <c r="B41" s="256"/>
      <c r="C41" s="257"/>
      <c r="D41" s="257"/>
      <c r="E41" s="256"/>
      <c r="F41" s="257"/>
      <c r="G41" s="257"/>
      <c r="H41" s="257"/>
      <c r="I41" s="256"/>
      <c r="J41" s="258"/>
      <c r="K41" s="258"/>
      <c r="L41" s="314"/>
    </row>
    <row r="42" spans="1:14" ht="24.6" x14ac:dyDescent="0.3">
      <c r="A42" s="267" t="s">
        <v>102</v>
      </c>
      <c r="B42" s="268"/>
      <c r="C42" s="269"/>
      <c r="D42" s="269"/>
      <c r="E42" s="268"/>
      <c r="F42" s="269"/>
      <c r="G42" s="269"/>
      <c r="H42" s="402"/>
      <c r="I42" s="270">
        <f>I22+I39</f>
        <v>1059648</v>
      </c>
      <c r="J42" s="271">
        <f>J22+J39</f>
        <v>1132539</v>
      </c>
      <c r="K42" s="271">
        <f>K22+K39</f>
        <v>1664217.33</v>
      </c>
      <c r="L42" s="272">
        <f>L22+L39</f>
        <v>101</v>
      </c>
    </row>
    <row r="43" spans="1:14" ht="7.5" customHeight="1" x14ac:dyDescent="0.3">
      <c r="A43" s="273"/>
      <c r="B43" s="274"/>
      <c r="C43" s="275"/>
      <c r="D43" s="275"/>
      <c r="E43" s="274"/>
      <c r="F43" s="275"/>
      <c r="G43" s="275"/>
      <c r="H43" s="275"/>
      <c r="I43" s="276"/>
      <c r="J43" s="277"/>
      <c r="K43" s="277"/>
      <c r="L43" s="278"/>
    </row>
    <row r="44" spans="1:14" s="237" customFormat="1" ht="31.8" x14ac:dyDescent="0.3">
      <c r="A44" s="206" t="s">
        <v>326</v>
      </c>
      <c r="B44" s="207"/>
      <c r="C44" s="236"/>
      <c r="D44" s="236"/>
      <c r="E44" s="207"/>
      <c r="F44" s="236"/>
      <c r="G44" s="236"/>
      <c r="H44" s="236"/>
      <c r="I44" s="207"/>
      <c r="J44" s="207"/>
      <c r="K44" s="207"/>
      <c r="L44" s="310"/>
    </row>
    <row r="45" spans="1:14" s="237" customFormat="1" ht="42" customHeight="1" x14ac:dyDescent="0.3">
      <c r="A45" s="208" t="s">
        <v>81</v>
      </c>
      <c r="B45" s="149" t="s">
        <v>82</v>
      </c>
      <c r="C45" s="149" t="s">
        <v>83</v>
      </c>
      <c r="D45" s="149" t="s">
        <v>96</v>
      </c>
      <c r="E45" s="149" t="s">
        <v>85</v>
      </c>
      <c r="F45" s="149" t="s">
        <v>97</v>
      </c>
      <c r="G45" s="149" t="s">
        <v>87</v>
      </c>
      <c r="H45" s="149"/>
      <c r="I45" s="149" t="s">
        <v>88</v>
      </c>
      <c r="J45" s="149" t="s">
        <v>89</v>
      </c>
      <c r="K45" s="149" t="s">
        <v>90</v>
      </c>
      <c r="L45" s="311" t="s">
        <v>91</v>
      </c>
    </row>
    <row r="46" spans="1:14" ht="20.399999999999999" x14ac:dyDescent="0.3">
      <c r="A46" s="244" t="s">
        <v>325</v>
      </c>
      <c r="B46" s="245">
        <v>100</v>
      </c>
      <c r="C46" s="245">
        <v>100</v>
      </c>
      <c r="D46" s="245">
        <v>100</v>
      </c>
      <c r="E46" s="245">
        <v>100</v>
      </c>
      <c r="F46" s="245">
        <v>100</v>
      </c>
      <c r="G46" s="245">
        <v>100</v>
      </c>
      <c r="H46" s="400"/>
      <c r="I46" s="247">
        <v>15</v>
      </c>
      <c r="J46" s="248">
        <v>1500</v>
      </c>
      <c r="K46" s="248">
        <f>I46*F46</f>
        <v>1500</v>
      </c>
      <c r="L46" s="313">
        <v>6</v>
      </c>
      <c r="N46" s="293"/>
    </row>
    <row r="47" spans="1:14" ht="20.399999999999999" x14ac:dyDescent="0.3">
      <c r="A47" s="244" t="s">
        <v>809</v>
      </c>
      <c r="B47" s="245">
        <v>1</v>
      </c>
      <c r="C47" s="245">
        <v>1</v>
      </c>
      <c r="D47" s="245">
        <v>1</v>
      </c>
      <c r="E47" s="245">
        <v>1</v>
      </c>
      <c r="F47" s="245">
        <v>1</v>
      </c>
      <c r="G47" s="245">
        <v>1</v>
      </c>
      <c r="H47" s="400"/>
      <c r="I47" s="247">
        <v>45000</v>
      </c>
      <c r="J47" s="248">
        <v>45000</v>
      </c>
      <c r="K47" s="248">
        <v>45000</v>
      </c>
      <c r="L47" s="313">
        <v>2</v>
      </c>
      <c r="N47" s="293"/>
    </row>
    <row r="48" spans="1:14" ht="20.399999999999999" x14ac:dyDescent="0.3">
      <c r="A48" s="244" t="s">
        <v>810</v>
      </c>
      <c r="B48" s="245">
        <v>4600</v>
      </c>
      <c r="C48" s="245">
        <v>3320</v>
      </c>
      <c r="D48" s="245">
        <v>3050</v>
      </c>
      <c r="E48" s="245">
        <v>3050</v>
      </c>
      <c r="F48" s="245">
        <v>3320</v>
      </c>
      <c r="G48" s="245">
        <f>K48/I48</f>
        <v>3095</v>
      </c>
      <c r="H48" s="400"/>
      <c r="I48" s="247">
        <v>12</v>
      </c>
      <c r="J48" s="248">
        <f>I48*B48</f>
        <v>55200</v>
      </c>
      <c r="K48" s="248">
        <v>37140</v>
      </c>
      <c r="L48" s="313">
        <v>2</v>
      </c>
      <c r="N48" s="293"/>
    </row>
    <row r="49" spans="1:14" ht="20.399999999999999" x14ac:dyDescent="0.3">
      <c r="A49" s="244" t="s">
        <v>327</v>
      </c>
      <c r="B49" s="245">
        <v>5000</v>
      </c>
      <c r="C49" s="245">
        <v>3000</v>
      </c>
      <c r="D49" s="245">
        <v>3000</v>
      </c>
      <c r="E49" s="245">
        <v>3000</v>
      </c>
      <c r="F49" s="245">
        <v>3000</v>
      </c>
      <c r="G49" s="245">
        <v>3000</v>
      </c>
      <c r="H49" s="400"/>
      <c r="I49" s="247">
        <v>7</v>
      </c>
      <c r="J49" s="248">
        <v>35000</v>
      </c>
      <c r="K49" s="248">
        <f t="shared" ref="K49" si="2">I49*F49</f>
        <v>21000</v>
      </c>
      <c r="L49" s="313">
        <v>3</v>
      </c>
      <c r="N49" s="293"/>
    </row>
    <row r="50" spans="1:14" ht="20.399999999999999" x14ac:dyDescent="0.3">
      <c r="A50" s="249" t="s">
        <v>336</v>
      </c>
      <c r="B50" s="250"/>
      <c r="C50" s="251"/>
      <c r="D50" s="251"/>
      <c r="E50" s="250"/>
      <c r="F50" s="251"/>
      <c r="G50" s="251"/>
      <c r="H50" s="401"/>
      <c r="I50" s="252">
        <f>SUM(I46:I49)</f>
        <v>45034</v>
      </c>
      <c r="J50" s="253">
        <f>SUM(J46:J49)</f>
        <v>136700</v>
      </c>
      <c r="K50" s="253">
        <f>SUM(K46:K49)</f>
        <v>104640</v>
      </c>
      <c r="L50" s="254">
        <f>SUM(L42:L49)</f>
        <v>114</v>
      </c>
    </row>
    <row r="51" spans="1:14" ht="7.5" customHeight="1" x14ac:dyDescent="0.3">
      <c r="A51" s="273"/>
      <c r="B51" s="274"/>
      <c r="C51" s="275"/>
      <c r="D51" s="275"/>
      <c r="E51" s="274"/>
      <c r="F51" s="275"/>
      <c r="G51" s="275"/>
      <c r="H51" s="275"/>
      <c r="I51" s="276"/>
      <c r="J51" s="277"/>
      <c r="K51" s="277"/>
      <c r="L51" s="278"/>
    </row>
    <row r="52" spans="1:14" ht="37.799999999999997" customHeight="1" x14ac:dyDescent="0.3">
      <c r="A52" s="279" t="s">
        <v>103</v>
      </c>
      <c r="B52" s="280"/>
      <c r="C52" s="281"/>
      <c r="D52" s="281"/>
      <c r="E52" s="280"/>
      <c r="F52" s="281"/>
      <c r="G52" s="281"/>
      <c r="H52" s="403"/>
      <c r="I52" s="282">
        <f>I42+I50</f>
        <v>1104682</v>
      </c>
      <c r="J52" s="283">
        <f>J42+J50</f>
        <v>1269239</v>
      </c>
      <c r="K52" s="283">
        <f>K42+K50</f>
        <v>1768857.33</v>
      </c>
      <c r="L52" s="284">
        <f>L42+L50</f>
        <v>215</v>
      </c>
    </row>
    <row r="53" spans="1:14" ht="20.399999999999999" x14ac:dyDescent="0.3">
      <c r="A53" s="274"/>
      <c r="B53" s="274"/>
      <c r="C53" s="275"/>
      <c r="D53" s="275"/>
      <c r="E53" s="274"/>
      <c r="F53" s="275"/>
      <c r="G53" s="275"/>
      <c r="H53" s="275"/>
      <c r="I53" s="276"/>
      <c r="J53" s="277"/>
      <c r="K53" s="277"/>
      <c r="L53" s="285"/>
    </row>
    <row r="54" spans="1:14" ht="29.4" customHeight="1" x14ac:dyDescent="0.3">
      <c r="A54" s="459" t="s">
        <v>12</v>
      </c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1"/>
    </row>
    <row r="55" spans="1:14" ht="20.399999999999999" x14ac:dyDescent="0.3">
      <c r="A55" s="208" t="s">
        <v>81</v>
      </c>
      <c r="B55" s="149" t="s">
        <v>104</v>
      </c>
      <c r="C55" s="149" t="s">
        <v>105</v>
      </c>
      <c r="D55" s="149" t="s">
        <v>106</v>
      </c>
      <c r="E55" s="149" t="s">
        <v>107</v>
      </c>
      <c r="F55" s="149" t="s">
        <v>108</v>
      </c>
      <c r="G55" s="149" t="s">
        <v>109</v>
      </c>
      <c r="H55" s="149" t="s">
        <v>110</v>
      </c>
      <c r="I55" s="149" t="s">
        <v>111</v>
      </c>
      <c r="J55" s="149" t="s">
        <v>112</v>
      </c>
      <c r="K55" s="149" t="s">
        <v>113</v>
      </c>
      <c r="L55" s="311" t="s">
        <v>91</v>
      </c>
    </row>
    <row r="56" spans="1:14" s="382" customFormat="1" ht="15.6" x14ac:dyDescent="0.3">
      <c r="A56" s="386" t="s">
        <v>124</v>
      </c>
      <c r="B56" s="404"/>
      <c r="C56" s="391"/>
      <c r="D56" s="391"/>
      <c r="E56" s="391"/>
      <c r="F56" s="391"/>
      <c r="G56" s="391"/>
      <c r="H56" s="404"/>
      <c r="I56" s="392"/>
      <c r="J56" s="392"/>
      <c r="K56" s="392"/>
      <c r="L56" s="387"/>
    </row>
    <row r="57" spans="1:14" s="383" customFormat="1" ht="15" x14ac:dyDescent="0.25">
      <c r="A57" s="384" t="s">
        <v>200</v>
      </c>
      <c r="B57" s="393" t="s">
        <v>198</v>
      </c>
      <c r="C57" s="389">
        <v>91.258200000000002</v>
      </c>
      <c r="D57" s="389"/>
      <c r="E57" s="389" t="s">
        <v>368</v>
      </c>
      <c r="F57" s="389">
        <v>9.5</v>
      </c>
      <c r="G57" s="389">
        <v>9.4963551408780003</v>
      </c>
      <c r="H57" s="393" t="s">
        <v>199</v>
      </c>
      <c r="I57" s="390">
        <v>60000</v>
      </c>
      <c r="J57" s="390">
        <v>60000</v>
      </c>
      <c r="K57" s="390">
        <v>54754.93</v>
      </c>
      <c r="L57" s="385">
        <v>1</v>
      </c>
    </row>
    <row r="58" spans="1:14" s="383" customFormat="1" ht="15" x14ac:dyDescent="0.25">
      <c r="A58" s="384" t="s">
        <v>202</v>
      </c>
      <c r="B58" s="393" t="s">
        <v>198</v>
      </c>
      <c r="C58" s="389">
        <v>94.500100000000003</v>
      </c>
      <c r="D58" s="389"/>
      <c r="E58" s="389" t="s">
        <v>428</v>
      </c>
      <c r="F58" s="389">
        <v>7.2</v>
      </c>
      <c r="G58" s="389">
        <v>7.2489630102960003</v>
      </c>
      <c r="H58" s="393" t="s">
        <v>199</v>
      </c>
      <c r="I58" s="390">
        <v>96212.09</v>
      </c>
      <c r="J58" s="390">
        <v>96212.09</v>
      </c>
      <c r="K58" s="390">
        <v>90920.52</v>
      </c>
      <c r="L58" s="385">
        <v>1</v>
      </c>
    </row>
    <row r="59" spans="1:14" s="383" customFormat="1" ht="15" x14ac:dyDescent="0.25">
      <c r="A59" s="384" t="s">
        <v>202</v>
      </c>
      <c r="B59" s="393" t="s">
        <v>198</v>
      </c>
      <c r="C59" s="389">
        <v>96.097399999999993</v>
      </c>
      <c r="D59" s="389"/>
      <c r="E59" s="389" t="s">
        <v>429</v>
      </c>
      <c r="F59" s="389">
        <v>8.5</v>
      </c>
      <c r="G59" s="389">
        <v>8.6888881862087999</v>
      </c>
      <c r="H59" s="393" t="s">
        <v>199</v>
      </c>
      <c r="I59" s="390">
        <v>100000</v>
      </c>
      <c r="J59" s="390">
        <v>100000</v>
      </c>
      <c r="K59" s="390">
        <v>96097.38</v>
      </c>
      <c r="L59" s="385">
        <v>1</v>
      </c>
    </row>
    <row r="60" spans="1:14" s="383" customFormat="1" ht="15" x14ac:dyDescent="0.25">
      <c r="A60" s="384" t="s">
        <v>202</v>
      </c>
      <c r="B60" s="393" t="s">
        <v>198</v>
      </c>
      <c r="C60" s="389">
        <v>96.982799999999997</v>
      </c>
      <c r="D60" s="389"/>
      <c r="E60" s="389" t="s">
        <v>430</v>
      </c>
      <c r="F60" s="389">
        <v>8</v>
      </c>
      <c r="G60" s="389">
        <v>8.1967105743767004</v>
      </c>
      <c r="H60" s="393" t="s">
        <v>199</v>
      </c>
      <c r="I60" s="390">
        <v>100000</v>
      </c>
      <c r="J60" s="390">
        <v>100000</v>
      </c>
      <c r="K60" s="390">
        <v>96982.76</v>
      </c>
      <c r="L60" s="385">
        <v>1</v>
      </c>
    </row>
    <row r="61" spans="1:14" s="383" customFormat="1" ht="15" x14ac:dyDescent="0.25">
      <c r="A61" s="384" t="s">
        <v>202</v>
      </c>
      <c r="B61" s="393" t="s">
        <v>198</v>
      </c>
      <c r="C61" s="389">
        <v>97.164199999999994</v>
      </c>
      <c r="D61" s="389"/>
      <c r="E61" s="389" t="s">
        <v>311</v>
      </c>
      <c r="F61" s="389">
        <v>7.9</v>
      </c>
      <c r="G61" s="389">
        <v>8.0981149286032004</v>
      </c>
      <c r="H61" s="393" t="s">
        <v>199</v>
      </c>
      <c r="I61" s="390">
        <v>355208.49</v>
      </c>
      <c r="J61" s="390">
        <v>355208.49</v>
      </c>
      <c r="K61" s="390">
        <v>345135.33</v>
      </c>
      <c r="L61" s="385">
        <v>1</v>
      </c>
    </row>
    <row r="62" spans="1:14" s="383" customFormat="1" ht="15" x14ac:dyDescent="0.25">
      <c r="A62" s="384" t="s">
        <v>202</v>
      </c>
      <c r="B62" s="393" t="s">
        <v>198</v>
      </c>
      <c r="C62" s="389">
        <v>97.549899999999994</v>
      </c>
      <c r="D62" s="389"/>
      <c r="E62" s="389" t="s">
        <v>431</v>
      </c>
      <c r="F62" s="389">
        <v>6.6</v>
      </c>
      <c r="G62" s="389">
        <v>6.7356224071786999</v>
      </c>
      <c r="H62" s="393" t="s">
        <v>199</v>
      </c>
      <c r="I62" s="390">
        <v>100000</v>
      </c>
      <c r="J62" s="390">
        <v>100000</v>
      </c>
      <c r="K62" s="390">
        <v>97549.87</v>
      </c>
      <c r="L62" s="385">
        <v>1</v>
      </c>
    </row>
    <row r="63" spans="1:14" s="383" customFormat="1" ht="15" x14ac:dyDescent="0.25">
      <c r="A63" s="384" t="s">
        <v>202</v>
      </c>
      <c r="B63" s="393" t="s">
        <v>198</v>
      </c>
      <c r="C63" s="389">
        <v>97.6404</v>
      </c>
      <c r="D63" s="389"/>
      <c r="E63" s="389" t="s">
        <v>432</v>
      </c>
      <c r="F63" s="389">
        <v>6</v>
      </c>
      <c r="G63" s="389">
        <v>6.1079167586164003</v>
      </c>
      <c r="H63" s="393" t="s">
        <v>199</v>
      </c>
      <c r="I63" s="390">
        <v>100000</v>
      </c>
      <c r="J63" s="390">
        <v>100000</v>
      </c>
      <c r="K63" s="390">
        <v>97640.36</v>
      </c>
      <c r="L63" s="385">
        <v>1</v>
      </c>
    </row>
    <row r="64" spans="1:14" s="383" customFormat="1" ht="15" x14ac:dyDescent="0.25">
      <c r="A64" s="384" t="s">
        <v>202</v>
      </c>
      <c r="B64" s="393" t="s">
        <v>198</v>
      </c>
      <c r="C64" s="389">
        <v>97.931200000000004</v>
      </c>
      <c r="D64" s="389"/>
      <c r="E64" s="389" t="s">
        <v>204</v>
      </c>
      <c r="F64" s="389">
        <v>6.5</v>
      </c>
      <c r="G64" s="389">
        <v>6.6436755235284002</v>
      </c>
      <c r="H64" s="393" t="s">
        <v>199</v>
      </c>
      <c r="I64" s="390">
        <v>876652.48</v>
      </c>
      <c r="J64" s="390">
        <v>876652.48</v>
      </c>
      <c r="K64" s="390">
        <v>858516.32</v>
      </c>
      <c r="L64" s="385">
        <v>1</v>
      </c>
    </row>
    <row r="65" spans="1:12" s="289" customFormat="1" ht="15.6" x14ac:dyDescent="0.25">
      <c r="A65" s="384" t="s">
        <v>202</v>
      </c>
      <c r="B65" s="393" t="s">
        <v>198</v>
      </c>
      <c r="C65" s="389">
        <v>97.975200000000001</v>
      </c>
      <c r="D65" s="389"/>
      <c r="E65" s="389" t="s">
        <v>433</v>
      </c>
      <c r="F65" s="389">
        <v>6</v>
      </c>
      <c r="G65" s="389">
        <v>6.1187338567634004</v>
      </c>
      <c r="H65" s="393" t="s">
        <v>199</v>
      </c>
      <c r="I65" s="390">
        <v>125000</v>
      </c>
      <c r="J65" s="390">
        <v>125000</v>
      </c>
      <c r="K65" s="390">
        <v>122468.97</v>
      </c>
      <c r="L65" s="385">
        <v>1</v>
      </c>
    </row>
    <row r="66" spans="1:12" s="289" customFormat="1" ht="15.6" x14ac:dyDescent="0.25">
      <c r="A66" s="384" t="s">
        <v>202</v>
      </c>
      <c r="B66" s="393" t="s">
        <v>198</v>
      </c>
      <c r="C66" s="389">
        <v>99.257000000000005</v>
      </c>
      <c r="D66" s="389"/>
      <c r="E66" s="389" t="s">
        <v>369</v>
      </c>
      <c r="F66" s="389">
        <v>5.5</v>
      </c>
      <c r="G66" s="389">
        <v>5.6324208346661999</v>
      </c>
      <c r="H66" s="393" t="s">
        <v>199</v>
      </c>
      <c r="I66" s="390">
        <v>163500</v>
      </c>
      <c r="J66" s="390">
        <v>163500</v>
      </c>
      <c r="K66" s="390">
        <v>162285.12</v>
      </c>
      <c r="L66" s="385">
        <v>1</v>
      </c>
    </row>
    <row r="67" spans="1:12" s="383" customFormat="1" ht="15.6" x14ac:dyDescent="0.3">
      <c r="A67" s="386" t="s">
        <v>206</v>
      </c>
      <c r="B67" s="404" t="s">
        <v>206</v>
      </c>
      <c r="C67" s="391" t="s">
        <v>206</v>
      </c>
      <c r="D67" s="391" t="s">
        <v>206</v>
      </c>
      <c r="E67" s="391" t="s">
        <v>206</v>
      </c>
      <c r="F67" s="391" t="s">
        <v>206</v>
      </c>
      <c r="G67" s="391" t="s">
        <v>206</v>
      </c>
      <c r="H67" s="404" t="s">
        <v>206</v>
      </c>
      <c r="I67" s="392">
        <v>2076573.06</v>
      </c>
      <c r="J67" s="392">
        <v>2076573.06</v>
      </c>
      <c r="K67" s="392">
        <v>2022351.56</v>
      </c>
      <c r="L67" s="387">
        <v>10</v>
      </c>
    </row>
    <row r="68" spans="1:12" s="383" customFormat="1" ht="15.6" x14ac:dyDescent="0.3">
      <c r="A68" s="386" t="s">
        <v>421</v>
      </c>
      <c r="B68" s="404"/>
      <c r="C68" s="391"/>
      <c r="D68" s="391"/>
      <c r="E68" s="391"/>
      <c r="F68" s="391"/>
      <c r="G68" s="391"/>
      <c r="H68" s="404"/>
      <c r="I68" s="392"/>
      <c r="J68" s="392"/>
      <c r="K68" s="392"/>
      <c r="L68" s="387"/>
    </row>
    <row r="69" spans="1:12" s="383" customFormat="1" ht="15" x14ac:dyDescent="0.25">
      <c r="A69" s="384" t="s">
        <v>207</v>
      </c>
      <c r="B69" s="393" t="s">
        <v>198</v>
      </c>
      <c r="C69" s="389">
        <v>98.452799999999996</v>
      </c>
      <c r="D69" s="389">
        <v>7.1295000000000002</v>
      </c>
      <c r="E69" s="389" t="s">
        <v>353</v>
      </c>
      <c r="F69" s="389">
        <v>8.5</v>
      </c>
      <c r="G69" s="389">
        <v>8.6806249999998997</v>
      </c>
      <c r="H69" s="393" t="s">
        <v>208</v>
      </c>
      <c r="I69" s="390">
        <v>8906.68</v>
      </c>
      <c r="J69" s="390">
        <v>8906.68</v>
      </c>
      <c r="K69" s="390">
        <v>8768.8799999999992</v>
      </c>
      <c r="L69" s="385">
        <v>1</v>
      </c>
    </row>
    <row r="70" spans="1:12" s="289" customFormat="1" ht="15.6" x14ac:dyDescent="0.3">
      <c r="A70" s="386" t="s">
        <v>206</v>
      </c>
      <c r="B70" s="404" t="s">
        <v>206</v>
      </c>
      <c r="C70" s="391" t="s">
        <v>206</v>
      </c>
      <c r="D70" s="391" t="s">
        <v>206</v>
      </c>
      <c r="E70" s="391" t="s">
        <v>206</v>
      </c>
      <c r="F70" s="391" t="s">
        <v>206</v>
      </c>
      <c r="G70" s="391" t="s">
        <v>206</v>
      </c>
      <c r="H70" s="404" t="s">
        <v>206</v>
      </c>
      <c r="I70" s="392">
        <v>8906.68</v>
      </c>
      <c r="J70" s="392">
        <v>8906.68</v>
      </c>
      <c r="K70" s="392">
        <v>8768.8799999999992</v>
      </c>
      <c r="L70" s="387">
        <v>1</v>
      </c>
    </row>
    <row r="71" spans="1:12" s="289" customFormat="1" ht="15.6" x14ac:dyDescent="0.3">
      <c r="A71" s="386" t="s">
        <v>114</v>
      </c>
      <c r="B71" s="404"/>
      <c r="C71" s="391"/>
      <c r="D71" s="391"/>
      <c r="E71" s="391"/>
      <c r="F71" s="391"/>
      <c r="G71" s="391"/>
      <c r="H71" s="404"/>
      <c r="I71" s="392"/>
      <c r="J71" s="392"/>
      <c r="K71" s="392"/>
      <c r="L71" s="387"/>
    </row>
    <row r="72" spans="1:12" s="383" customFormat="1" ht="15" x14ac:dyDescent="0.25">
      <c r="A72" s="384" t="s">
        <v>207</v>
      </c>
      <c r="B72" s="393" t="s">
        <v>198</v>
      </c>
      <c r="C72" s="389">
        <v>79.692499999999995</v>
      </c>
      <c r="D72" s="389">
        <v>5.64</v>
      </c>
      <c r="E72" s="389" t="s">
        <v>434</v>
      </c>
      <c r="F72" s="389">
        <v>12</v>
      </c>
      <c r="G72" s="389">
        <v>12.6825030131969</v>
      </c>
      <c r="H72" s="393" t="s">
        <v>208</v>
      </c>
      <c r="I72" s="390">
        <v>3000</v>
      </c>
      <c r="J72" s="390">
        <v>3000</v>
      </c>
      <c r="K72" s="390">
        <v>2390.7800000000002</v>
      </c>
      <c r="L72" s="385">
        <v>1</v>
      </c>
    </row>
    <row r="73" spans="1:12" s="383" customFormat="1" ht="15" x14ac:dyDescent="0.25">
      <c r="A73" s="384" t="s">
        <v>207</v>
      </c>
      <c r="B73" s="393" t="s">
        <v>198</v>
      </c>
      <c r="C73" s="389">
        <v>81.53</v>
      </c>
      <c r="D73" s="389">
        <v>5.64</v>
      </c>
      <c r="E73" s="389" t="s">
        <v>435</v>
      </c>
      <c r="F73" s="389">
        <v>11.5</v>
      </c>
      <c r="G73" s="389">
        <v>12.1259328138015</v>
      </c>
      <c r="H73" s="393" t="s">
        <v>208</v>
      </c>
      <c r="I73" s="390">
        <v>5300</v>
      </c>
      <c r="J73" s="390">
        <v>5300</v>
      </c>
      <c r="K73" s="390">
        <v>4321.09</v>
      </c>
      <c r="L73" s="385">
        <v>1</v>
      </c>
    </row>
    <row r="74" spans="1:12" s="383" customFormat="1" ht="15" x14ac:dyDescent="0.25">
      <c r="A74" s="384" t="s">
        <v>207</v>
      </c>
      <c r="B74" s="393" t="s">
        <v>198</v>
      </c>
      <c r="C74" s="389">
        <v>82.155600000000007</v>
      </c>
      <c r="D74" s="389">
        <v>5.64</v>
      </c>
      <c r="E74" s="389" t="s">
        <v>436</v>
      </c>
      <c r="F74" s="389">
        <v>11.5</v>
      </c>
      <c r="G74" s="389">
        <v>12.1259328138015</v>
      </c>
      <c r="H74" s="393" t="s">
        <v>208</v>
      </c>
      <c r="I74" s="390">
        <v>31775</v>
      </c>
      <c r="J74" s="390">
        <v>31775</v>
      </c>
      <c r="K74" s="390">
        <v>26104.94</v>
      </c>
      <c r="L74" s="385">
        <v>1</v>
      </c>
    </row>
    <row r="75" spans="1:12" s="383" customFormat="1" ht="15" x14ac:dyDescent="0.25">
      <c r="A75" s="384" t="s">
        <v>207</v>
      </c>
      <c r="B75" s="393" t="s">
        <v>198</v>
      </c>
      <c r="C75" s="389">
        <v>83.567999999999998</v>
      </c>
      <c r="D75" s="389">
        <v>5.93</v>
      </c>
      <c r="E75" s="389" t="s">
        <v>437</v>
      </c>
      <c r="F75" s="389">
        <v>10.5</v>
      </c>
      <c r="G75" s="389">
        <v>11.0203450451823</v>
      </c>
      <c r="H75" s="393" t="s">
        <v>208</v>
      </c>
      <c r="I75" s="390">
        <v>53100</v>
      </c>
      <c r="J75" s="390">
        <v>53100</v>
      </c>
      <c r="K75" s="390">
        <v>44374.62</v>
      </c>
      <c r="L75" s="385">
        <v>1</v>
      </c>
    </row>
    <row r="76" spans="1:12" s="383" customFormat="1" ht="15" x14ac:dyDescent="0.25">
      <c r="A76" s="384" t="s">
        <v>207</v>
      </c>
      <c r="B76" s="393" t="s">
        <v>198</v>
      </c>
      <c r="C76" s="389">
        <v>83.783100000000005</v>
      </c>
      <c r="D76" s="389">
        <v>5.36</v>
      </c>
      <c r="E76" s="389" t="s">
        <v>438</v>
      </c>
      <c r="F76" s="389">
        <v>11.25</v>
      </c>
      <c r="G76" s="389">
        <v>11.8485937409996</v>
      </c>
      <c r="H76" s="393" t="s">
        <v>208</v>
      </c>
      <c r="I76" s="390">
        <v>3285</v>
      </c>
      <c r="J76" s="390">
        <v>3285</v>
      </c>
      <c r="K76" s="390">
        <v>2752.28</v>
      </c>
      <c r="L76" s="385">
        <v>1</v>
      </c>
    </row>
    <row r="77" spans="1:12" s="383" customFormat="1" ht="15" x14ac:dyDescent="0.25">
      <c r="A77" s="384" t="s">
        <v>207</v>
      </c>
      <c r="B77" s="393" t="s">
        <v>198</v>
      </c>
      <c r="C77" s="389">
        <v>90.352699999999999</v>
      </c>
      <c r="D77" s="389">
        <v>5.36</v>
      </c>
      <c r="E77" s="389" t="s">
        <v>379</v>
      </c>
      <c r="F77" s="389">
        <v>9.5</v>
      </c>
      <c r="G77" s="389">
        <v>9.9247584081007005</v>
      </c>
      <c r="H77" s="393" t="s">
        <v>208</v>
      </c>
      <c r="I77" s="390">
        <v>47790</v>
      </c>
      <c r="J77" s="390">
        <v>47790</v>
      </c>
      <c r="K77" s="390">
        <v>43179.57</v>
      </c>
      <c r="L77" s="385">
        <v>1</v>
      </c>
    </row>
    <row r="78" spans="1:12" s="383" customFormat="1" ht="15" x14ac:dyDescent="0.25">
      <c r="A78" s="384" t="s">
        <v>207</v>
      </c>
      <c r="B78" s="393" t="s">
        <v>198</v>
      </c>
      <c r="C78" s="389">
        <v>92.461399999999998</v>
      </c>
      <c r="D78" s="389">
        <v>4.71</v>
      </c>
      <c r="E78" s="389" t="s">
        <v>439</v>
      </c>
      <c r="F78" s="389">
        <v>11</v>
      </c>
      <c r="G78" s="389">
        <v>11.571883619521399</v>
      </c>
      <c r="H78" s="393" t="s">
        <v>208</v>
      </c>
      <c r="I78" s="390">
        <v>53100</v>
      </c>
      <c r="J78" s="390">
        <v>53100</v>
      </c>
      <c r="K78" s="390">
        <v>49097</v>
      </c>
      <c r="L78" s="385">
        <v>3</v>
      </c>
    </row>
    <row r="79" spans="1:12" s="383" customFormat="1" ht="15" x14ac:dyDescent="0.25">
      <c r="A79" s="384" t="s">
        <v>207</v>
      </c>
      <c r="B79" s="393" t="s">
        <v>198</v>
      </c>
      <c r="C79" s="389">
        <v>96.574100000000001</v>
      </c>
      <c r="D79" s="389">
        <v>5.07</v>
      </c>
      <c r="E79" s="389" t="s">
        <v>440</v>
      </c>
      <c r="F79" s="389">
        <v>8.5</v>
      </c>
      <c r="G79" s="389">
        <v>8.8390905892635008</v>
      </c>
      <c r="H79" s="393" t="s">
        <v>208</v>
      </c>
      <c r="I79" s="390">
        <v>105315</v>
      </c>
      <c r="J79" s="390">
        <v>105315</v>
      </c>
      <c r="K79" s="390">
        <v>101706.98</v>
      </c>
      <c r="L79" s="385">
        <v>2</v>
      </c>
    </row>
    <row r="80" spans="1:12" s="383" customFormat="1" ht="15" x14ac:dyDescent="0.25">
      <c r="A80" s="384" t="s">
        <v>207</v>
      </c>
      <c r="B80" s="393" t="s">
        <v>198</v>
      </c>
      <c r="C80" s="389">
        <v>96.809399999999997</v>
      </c>
      <c r="D80" s="389">
        <v>5.07</v>
      </c>
      <c r="E80" s="389" t="s">
        <v>441</v>
      </c>
      <c r="F80" s="389">
        <v>8.5</v>
      </c>
      <c r="G80" s="389">
        <v>8.8390905892635008</v>
      </c>
      <c r="H80" s="393" t="s">
        <v>208</v>
      </c>
      <c r="I80" s="390">
        <v>3835</v>
      </c>
      <c r="J80" s="390">
        <v>3835</v>
      </c>
      <c r="K80" s="390">
        <v>3712.64</v>
      </c>
      <c r="L80" s="385">
        <v>1</v>
      </c>
    </row>
    <row r="81" spans="1:12" s="383" customFormat="1" ht="15.6" x14ac:dyDescent="0.3">
      <c r="A81" s="386" t="s">
        <v>206</v>
      </c>
      <c r="B81" s="404" t="s">
        <v>206</v>
      </c>
      <c r="C81" s="391" t="s">
        <v>206</v>
      </c>
      <c r="D81" s="391" t="s">
        <v>206</v>
      </c>
      <c r="E81" s="391" t="s">
        <v>206</v>
      </c>
      <c r="F81" s="391" t="s">
        <v>206</v>
      </c>
      <c r="G81" s="391" t="s">
        <v>206</v>
      </c>
      <c r="H81" s="404" t="s">
        <v>206</v>
      </c>
      <c r="I81" s="392">
        <v>306500</v>
      </c>
      <c r="J81" s="392">
        <v>306500</v>
      </c>
      <c r="K81" s="392">
        <v>277639.90000000002</v>
      </c>
      <c r="L81" s="387">
        <v>12</v>
      </c>
    </row>
    <row r="82" spans="1:12" s="383" customFormat="1" ht="15.6" x14ac:dyDescent="0.3">
      <c r="A82" s="386" t="s">
        <v>115</v>
      </c>
      <c r="B82" s="404"/>
      <c r="C82" s="391"/>
      <c r="D82" s="391"/>
      <c r="E82" s="391"/>
      <c r="F82" s="391"/>
      <c r="G82" s="391"/>
      <c r="H82" s="404"/>
      <c r="I82" s="392"/>
      <c r="J82" s="392"/>
      <c r="K82" s="392"/>
      <c r="L82" s="387"/>
    </row>
    <row r="83" spans="1:12" s="383" customFormat="1" ht="15" x14ac:dyDescent="0.25">
      <c r="A83" s="384" t="s">
        <v>207</v>
      </c>
      <c r="B83" s="393" t="s">
        <v>198</v>
      </c>
      <c r="C83" s="389">
        <v>71.695999999999998</v>
      </c>
      <c r="D83" s="389">
        <v>6.21</v>
      </c>
      <c r="E83" s="389" t="s">
        <v>442</v>
      </c>
      <c r="F83" s="389">
        <v>13.25</v>
      </c>
      <c r="G83" s="389">
        <v>14.0850264108361</v>
      </c>
      <c r="H83" s="393" t="s">
        <v>208</v>
      </c>
      <c r="I83" s="390">
        <v>12150</v>
      </c>
      <c r="J83" s="390">
        <v>12150</v>
      </c>
      <c r="K83" s="390">
        <v>8711.07</v>
      </c>
      <c r="L83" s="385">
        <v>1</v>
      </c>
    </row>
    <row r="84" spans="1:12" s="383" customFormat="1" ht="15" x14ac:dyDescent="0.25">
      <c r="A84" s="384" t="s">
        <v>207</v>
      </c>
      <c r="B84" s="393" t="s">
        <v>198</v>
      </c>
      <c r="C84" s="389">
        <v>71.805499999999995</v>
      </c>
      <c r="D84" s="389">
        <v>6.21</v>
      </c>
      <c r="E84" s="389" t="s">
        <v>443</v>
      </c>
      <c r="F84" s="389">
        <v>13.25</v>
      </c>
      <c r="G84" s="389">
        <v>14.0850264108361</v>
      </c>
      <c r="H84" s="393" t="s">
        <v>208</v>
      </c>
      <c r="I84" s="390">
        <v>5850</v>
      </c>
      <c r="J84" s="390">
        <v>5850</v>
      </c>
      <c r="K84" s="390">
        <v>4200.62</v>
      </c>
      <c r="L84" s="385">
        <v>2</v>
      </c>
    </row>
    <row r="85" spans="1:12" s="383" customFormat="1" ht="15" x14ac:dyDescent="0.25">
      <c r="A85" s="384" t="s">
        <v>207</v>
      </c>
      <c r="B85" s="393" t="s">
        <v>198</v>
      </c>
      <c r="C85" s="389">
        <v>72.977199999999996</v>
      </c>
      <c r="D85" s="389">
        <v>5.93</v>
      </c>
      <c r="E85" s="389" t="s">
        <v>444</v>
      </c>
      <c r="F85" s="389">
        <v>13</v>
      </c>
      <c r="G85" s="389">
        <v>13.8032481613877</v>
      </c>
      <c r="H85" s="393" t="s">
        <v>208</v>
      </c>
      <c r="I85" s="390">
        <v>3000</v>
      </c>
      <c r="J85" s="390">
        <v>3000</v>
      </c>
      <c r="K85" s="390">
        <v>2189.3200000000002</v>
      </c>
      <c r="L85" s="385">
        <v>1</v>
      </c>
    </row>
    <row r="86" spans="1:12" s="383" customFormat="1" ht="15" x14ac:dyDescent="0.25">
      <c r="A86" s="384" t="s">
        <v>207</v>
      </c>
      <c r="B86" s="393" t="s">
        <v>198</v>
      </c>
      <c r="C86" s="389">
        <v>73.115300000000005</v>
      </c>
      <c r="D86" s="389">
        <v>5.93</v>
      </c>
      <c r="E86" s="389" t="s">
        <v>445</v>
      </c>
      <c r="F86" s="389">
        <v>13</v>
      </c>
      <c r="G86" s="389">
        <v>13.8032481613877</v>
      </c>
      <c r="H86" s="393" t="s">
        <v>208</v>
      </c>
      <c r="I86" s="390">
        <v>20000</v>
      </c>
      <c r="J86" s="390">
        <v>20000</v>
      </c>
      <c r="K86" s="390">
        <v>14623.05</v>
      </c>
      <c r="L86" s="385">
        <v>1</v>
      </c>
    </row>
    <row r="87" spans="1:12" s="383" customFormat="1" ht="15" x14ac:dyDescent="0.25">
      <c r="A87" s="384" t="s">
        <v>207</v>
      </c>
      <c r="B87" s="393" t="s">
        <v>198</v>
      </c>
      <c r="C87" s="389">
        <v>73.676699999999997</v>
      </c>
      <c r="D87" s="389">
        <v>5.64</v>
      </c>
      <c r="E87" s="389" t="s">
        <v>446</v>
      </c>
      <c r="F87" s="389">
        <v>13</v>
      </c>
      <c r="G87" s="389">
        <v>13.8032481613877</v>
      </c>
      <c r="H87" s="393" t="s">
        <v>208</v>
      </c>
      <c r="I87" s="390">
        <v>7200</v>
      </c>
      <c r="J87" s="390">
        <v>7200</v>
      </c>
      <c r="K87" s="390">
        <v>5304.72</v>
      </c>
      <c r="L87" s="385">
        <v>2</v>
      </c>
    </row>
    <row r="88" spans="1:12" s="383" customFormat="1" ht="15" x14ac:dyDescent="0.25">
      <c r="A88" s="384" t="s">
        <v>207</v>
      </c>
      <c r="B88" s="393" t="s">
        <v>198</v>
      </c>
      <c r="C88" s="389">
        <v>73.742400000000004</v>
      </c>
      <c r="D88" s="389">
        <v>5.64</v>
      </c>
      <c r="E88" s="389" t="s">
        <v>447</v>
      </c>
      <c r="F88" s="389">
        <v>13</v>
      </c>
      <c r="G88" s="389">
        <v>13.8032481613877</v>
      </c>
      <c r="H88" s="393" t="s">
        <v>208</v>
      </c>
      <c r="I88" s="390">
        <v>375</v>
      </c>
      <c r="J88" s="390">
        <v>375</v>
      </c>
      <c r="K88" s="390">
        <v>276.52999999999997</v>
      </c>
      <c r="L88" s="385">
        <v>1</v>
      </c>
    </row>
    <row r="89" spans="1:12" s="383" customFormat="1" ht="15" x14ac:dyDescent="0.25">
      <c r="A89" s="384" t="s">
        <v>207</v>
      </c>
      <c r="B89" s="393" t="s">
        <v>198</v>
      </c>
      <c r="C89" s="389">
        <v>73.815799999999996</v>
      </c>
      <c r="D89" s="389">
        <v>5.93</v>
      </c>
      <c r="E89" s="389" t="s">
        <v>448</v>
      </c>
      <c r="F89" s="389">
        <v>12.5</v>
      </c>
      <c r="G89" s="389">
        <v>13.2416046415276</v>
      </c>
      <c r="H89" s="393" t="s">
        <v>208</v>
      </c>
      <c r="I89" s="390">
        <v>4800</v>
      </c>
      <c r="J89" s="390">
        <v>4800</v>
      </c>
      <c r="K89" s="390">
        <v>3543.16</v>
      </c>
      <c r="L89" s="385">
        <v>1</v>
      </c>
    </row>
    <row r="90" spans="1:12" s="383" customFormat="1" ht="15" x14ac:dyDescent="0.25">
      <c r="A90" s="384" t="s">
        <v>207</v>
      </c>
      <c r="B90" s="393" t="s">
        <v>198</v>
      </c>
      <c r="C90" s="389">
        <v>74.302899999999994</v>
      </c>
      <c r="D90" s="389">
        <v>6.21</v>
      </c>
      <c r="E90" s="389" t="s">
        <v>449</v>
      </c>
      <c r="F90" s="389">
        <v>12.5</v>
      </c>
      <c r="G90" s="389">
        <v>13.2416046415276</v>
      </c>
      <c r="H90" s="393" t="s">
        <v>208</v>
      </c>
      <c r="I90" s="390">
        <v>8786</v>
      </c>
      <c r="J90" s="390">
        <v>8786</v>
      </c>
      <c r="K90" s="390">
        <v>6528.25</v>
      </c>
      <c r="L90" s="385">
        <v>2</v>
      </c>
    </row>
    <row r="91" spans="1:12" s="383" customFormat="1" ht="15" x14ac:dyDescent="0.25">
      <c r="A91" s="384" t="s">
        <v>207</v>
      </c>
      <c r="B91" s="393" t="s">
        <v>198</v>
      </c>
      <c r="C91" s="389">
        <v>74.328299999999999</v>
      </c>
      <c r="D91" s="389">
        <v>6.21</v>
      </c>
      <c r="E91" s="389" t="s">
        <v>450</v>
      </c>
      <c r="F91" s="389">
        <v>12.5</v>
      </c>
      <c r="G91" s="389">
        <v>13.2416046415276</v>
      </c>
      <c r="H91" s="393" t="s">
        <v>208</v>
      </c>
      <c r="I91" s="390">
        <v>6140</v>
      </c>
      <c r="J91" s="390">
        <v>6140</v>
      </c>
      <c r="K91" s="390">
        <v>4563.76</v>
      </c>
      <c r="L91" s="385">
        <v>1</v>
      </c>
    </row>
    <row r="92" spans="1:12" s="383" customFormat="1" ht="15" x14ac:dyDescent="0.25">
      <c r="A92" s="384" t="s">
        <v>207</v>
      </c>
      <c r="B92" s="393" t="s">
        <v>198</v>
      </c>
      <c r="C92" s="389">
        <v>74.362200000000001</v>
      </c>
      <c r="D92" s="389">
        <v>6.21</v>
      </c>
      <c r="E92" s="389" t="s">
        <v>451</v>
      </c>
      <c r="F92" s="389">
        <v>12.5</v>
      </c>
      <c r="G92" s="389">
        <v>13.2416046415276</v>
      </c>
      <c r="H92" s="393" t="s">
        <v>208</v>
      </c>
      <c r="I92" s="390">
        <v>28300</v>
      </c>
      <c r="J92" s="390">
        <v>28300</v>
      </c>
      <c r="K92" s="390">
        <v>21044.5</v>
      </c>
      <c r="L92" s="385">
        <v>1</v>
      </c>
    </row>
    <row r="93" spans="1:12" s="383" customFormat="1" ht="15" x14ac:dyDescent="0.25">
      <c r="A93" s="384" t="s">
        <v>207</v>
      </c>
      <c r="B93" s="393" t="s">
        <v>198</v>
      </c>
      <c r="C93" s="389">
        <v>74.686199999999999</v>
      </c>
      <c r="D93" s="389">
        <v>5.93</v>
      </c>
      <c r="E93" s="389" t="s">
        <v>452</v>
      </c>
      <c r="F93" s="389">
        <v>12.5</v>
      </c>
      <c r="G93" s="389">
        <v>13.2416046415276</v>
      </c>
      <c r="H93" s="393" t="s">
        <v>208</v>
      </c>
      <c r="I93" s="390">
        <v>14167.5</v>
      </c>
      <c r="J93" s="390">
        <v>14167.5</v>
      </c>
      <c r="K93" s="390">
        <v>10581.16</v>
      </c>
      <c r="L93" s="385">
        <v>1</v>
      </c>
    </row>
    <row r="94" spans="1:12" s="383" customFormat="1" ht="15" x14ac:dyDescent="0.25">
      <c r="A94" s="384" t="s">
        <v>207</v>
      </c>
      <c r="B94" s="393" t="s">
        <v>198</v>
      </c>
      <c r="C94" s="389">
        <v>75.244600000000005</v>
      </c>
      <c r="D94" s="389">
        <v>5.64</v>
      </c>
      <c r="E94" s="389" t="s">
        <v>453</v>
      </c>
      <c r="F94" s="389">
        <v>12.5</v>
      </c>
      <c r="G94" s="389">
        <v>13.2416046415276</v>
      </c>
      <c r="H94" s="393" t="s">
        <v>208</v>
      </c>
      <c r="I94" s="390">
        <v>1625</v>
      </c>
      <c r="J94" s="390">
        <v>1625</v>
      </c>
      <c r="K94" s="390">
        <v>1222.73</v>
      </c>
      <c r="L94" s="385">
        <v>1</v>
      </c>
    </row>
    <row r="95" spans="1:12" s="383" customFormat="1" ht="15" x14ac:dyDescent="0.25">
      <c r="A95" s="384" t="s">
        <v>207</v>
      </c>
      <c r="B95" s="393" t="s">
        <v>198</v>
      </c>
      <c r="C95" s="389">
        <v>75.994100000000003</v>
      </c>
      <c r="D95" s="389">
        <v>5.64</v>
      </c>
      <c r="E95" s="389" t="s">
        <v>454</v>
      </c>
      <c r="F95" s="389">
        <v>12.25</v>
      </c>
      <c r="G95" s="389">
        <v>12.961736745743501</v>
      </c>
      <c r="H95" s="393" t="s">
        <v>208</v>
      </c>
      <c r="I95" s="390">
        <v>16265</v>
      </c>
      <c r="J95" s="390">
        <v>16265</v>
      </c>
      <c r="K95" s="390">
        <v>12360.44</v>
      </c>
      <c r="L95" s="385">
        <v>1</v>
      </c>
    </row>
    <row r="96" spans="1:12" s="383" customFormat="1" ht="15" x14ac:dyDescent="0.25">
      <c r="A96" s="384" t="s">
        <v>207</v>
      </c>
      <c r="B96" s="393" t="s">
        <v>198</v>
      </c>
      <c r="C96" s="389">
        <v>76.104600000000005</v>
      </c>
      <c r="D96" s="389">
        <v>6.21</v>
      </c>
      <c r="E96" s="389" t="s">
        <v>455</v>
      </c>
      <c r="F96" s="389">
        <v>12</v>
      </c>
      <c r="G96" s="389">
        <v>12.6825030131969</v>
      </c>
      <c r="H96" s="393" t="s">
        <v>208</v>
      </c>
      <c r="I96" s="390">
        <v>20800</v>
      </c>
      <c r="J96" s="390">
        <v>20800</v>
      </c>
      <c r="K96" s="390">
        <v>15829.76</v>
      </c>
      <c r="L96" s="385">
        <v>2</v>
      </c>
    </row>
    <row r="97" spans="1:12" s="383" customFormat="1" ht="15" x14ac:dyDescent="0.25">
      <c r="A97" s="384" t="s">
        <v>207</v>
      </c>
      <c r="B97" s="393" t="s">
        <v>198</v>
      </c>
      <c r="C97" s="389">
        <v>76.112700000000004</v>
      </c>
      <c r="D97" s="389">
        <v>6.21</v>
      </c>
      <c r="E97" s="389" t="s">
        <v>456</v>
      </c>
      <c r="F97" s="389">
        <v>12</v>
      </c>
      <c r="G97" s="389">
        <v>12.6825030131969</v>
      </c>
      <c r="H97" s="393" t="s">
        <v>208</v>
      </c>
      <c r="I97" s="390">
        <v>44925</v>
      </c>
      <c r="J97" s="390">
        <v>44925</v>
      </c>
      <c r="K97" s="390">
        <v>34193.620000000003</v>
      </c>
      <c r="L97" s="385">
        <v>5</v>
      </c>
    </row>
    <row r="98" spans="1:12" s="383" customFormat="1" ht="15" x14ac:dyDescent="0.25">
      <c r="A98" s="384" t="s">
        <v>207</v>
      </c>
      <c r="B98" s="393" t="s">
        <v>198</v>
      </c>
      <c r="C98" s="389">
        <v>76.223200000000006</v>
      </c>
      <c r="D98" s="389">
        <v>5.36</v>
      </c>
      <c r="E98" s="389" t="s">
        <v>457</v>
      </c>
      <c r="F98" s="389">
        <v>13</v>
      </c>
      <c r="G98" s="389">
        <v>13.8032481613877</v>
      </c>
      <c r="H98" s="393" t="s">
        <v>208</v>
      </c>
      <c r="I98" s="390">
        <v>1000</v>
      </c>
      <c r="J98" s="390">
        <v>1000</v>
      </c>
      <c r="K98" s="390">
        <v>762.23</v>
      </c>
      <c r="L98" s="385">
        <v>1</v>
      </c>
    </row>
    <row r="99" spans="1:12" s="383" customFormat="1" ht="15" x14ac:dyDescent="0.25">
      <c r="A99" s="384" t="s">
        <v>207</v>
      </c>
      <c r="B99" s="393" t="s">
        <v>198</v>
      </c>
      <c r="C99" s="389">
        <v>76.453599999999994</v>
      </c>
      <c r="D99" s="389">
        <v>6.21</v>
      </c>
      <c r="E99" s="389" t="s">
        <v>458</v>
      </c>
      <c r="F99" s="389">
        <v>12.25</v>
      </c>
      <c r="G99" s="389">
        <v>12.961736745743501</v>
      </c>
      <c r="H99" s="393" t="s">
        <v>208</v>
      </c>
      <c r="I99" s="390">
        <v>53100</v>
      </c>
      <c r="J99" s="390">
        <v>53100</v>
      </c>
      <c r="K99" s="390">
        <v>40596.879999999997</v>
      </c>
      <c r="L99" s="385">
        <v>2</v>
      </c>
    </row>
    <row r="100" spans="1:12" s="383" customFormat="1" ht="15" x14ac:dyDescent="0.25">
      <c r="A100" s="384" t="s">
        <v>207</v>
      </c>
      <c r="B100" s="393" t="s">
        <v>198</v>
      </c>
      <c r="C100" s="389">
        <v>76.872299999999996</v>
      </c>
      <c r="D100" s="389">
        <v>5.64</v>
      </c>
      <c r="E100" s="389" t="s">
        <v>459</v>
      </c>
      <c r="F100" s="389">
        <v>12</v>
      </c>
      <c r="G100" s="389">
        <v>12.6825030131969</v>
      </c>
      <c r="H100" s="393" t="s">
        <v>208</v>
      </c>
      <c r="I100" s="390">
        <v>6000</v>
      </c>
      <c r="J100" s="390">
        <v>6000</v>
      </c>
      <c r="K100" s="390">
        <v>4612.34</v>
      </c>
      <c r="L100" s="385">
        <v>1</v>
      </c>
    </row>
    <row r="101" spans="1:12" s="383" customFormat="1" ht="15" x14ac:dyDescent="0.25">
      <c r="A101" s="384" t="s">
        <v>207</v>
      </c>
      <c r="B101" s="393" t="s">
        <v>198</v>
      </c>
      <c r="C101" s="389">
        <v>77.236000000000004</v>
      </c>
      <c r="D101" s="389">
        <v>5.93</v>
      </c>
      <c r="E101" s="389" t="s">
        <v>460</v>
      </c>
      <c r="F101" s="389">
        <v>12.3</v>
      </c>
      <c r="G101" s="389">
        <v>13.0176595499871</v>
      </c>
      <c r="H101" s="393" t="s">
        <v>208</v>
      </c>
      <c r="I101" s="390">
        <v>49855</v>
      </c>
      <c r="J101" s="390">
        <v>49855</v>
      </c>
      <c r="K101" s="390">
        <v>38506</v>
      </c>
      <c r="L101" s="385">
        <v>1</v>
      </c>
    </row>
    <row r="102" spans="1:12" s="383" customFormat="1" ht="15" x14ac:dyDescent="0.25">
      <c r="A102" s="384" t="s">
        <v>207</v>
      </c>
      <c r="B102" s="393" t="s">
        <v>198</v>
      </c>
      <c r="C102" s="389">
        <v>77.634699999999995</v>
      </c>
      <c r="D102" s="389">
        <v>5.93</v>
      </c>
      <c r="E102" s="389" t="s">
        <v>461</v>
      </c>
      <c r="F102" s="389">
        <v>12</v>
      </c>
      <c r="G102" s="389">
        <v>12.6825030131969</v>
      </c>
      <c r="H102" s="393" t="s">
        <v>208</v>
      </c>
      <c r="I102" s="390">
        <v>53100</v>
      </c>
      <c r="J102" s="390">
        <v>53100</v>
      </c>
      <c r="K102" s="390">
        <v>41224.050000000003</v>
      </c>
      <c r="L102" s="385">
        <v>1</v>
      </c>
    </row>
    <row r="103" spans="1:12" s="383" customFormat="1" ht="15" x14ac:dyDescent="0.25">
      <c r="A103" s="384" t="s">
        <v>207</v>
      </c>
      <c r="B103" s="393" t="s">
        <v>198</v>
      </c>
      <c r="C103" s="389">
        <v>77.726900000000001</v>
      </c>
      <c r="D103" s="389">
        <v>6.21</v>
      </c>
      <c r="E103" s="389" t="s">
        <v>442</v>
      </c>
      <c r="F103" s="389">
        <v>11.5</v>
      </c>
      <c r="G103" s="389">
        <v>12.1259328138015</v>
      </c>
      <c r="H103" s="393" t="s">
        <v>208</v>
      </c>
      <c r="I103" s="390">
        <v>153990</v>
      </c>
      <c r="J103" s="390">
        <v>153990</v>
      </c>
      <c r="K103" s="390">
        <v>119691.68</v>
      </c>
      <c r="L103" s="385">
        <v>3</v>
      </c>
    </row>
    <row r="104" spans="1:12" s="383" customFormat="1" ht="15" x14ac:dyDescent="0.25">
      <c r="A104" s="384" t="s">
        <v>207</v>
      </c>
      <c r="B104" s="393" t="s">
        <v>198</v>
      </c>
      <c r="C104" s="389">
        <v>77.817800000000005</v>
      </c>
      <c r="D104" s="389">
        <v>6.21</v>
      </c>
      <c r="E104" s="389" t="s">
        <v>443</v>
      </c>
      <c r="F104" s="389">
        <v>11.5</v>
      </c>
      <c r="G104" s="389">
        <v>12.1259328138015</v>
      </c>
      <c r="H104" s="393" t="s">
        <v>208</v>
      </c>
      <c r="I104" s="390">
        <v>53100</v>
      </c>
      <c r="J104" s="390">
        <v>53100</v>
      </c>
      <c r="K104" s="390">
        <v>41321.26</v>
      </c>
      <c r="L104" s="385">
        <v>1</v>
      </c>
    </row>
    <row r="105" spans="1:12" s="383" customFormat="1" ht="15" x14ac:dyDescent="0.25">
      <c r="A105" s="384" t="s">
        <v>207</v>
      </c>
      <c r="B105" s="393" t="s">
        <v>198</v>
      </c>
      <c r="C105" s="389">
        <v>77.901600000000002</v>
      </c>
      <c r="D105" s="389">
        <v>5.64</v>
      </c>
      <c r="E105" s="389" t="s">
        <v>462</v>
      </c>
      <c r="F105" s="389">
        <v>12.1</v>
      </c>
      <c r="G105" s="389">
        <v>12.7941204903042</v>
      </c>
      <c r="H105" s="393" t="s">
        <v>208</v>
      </c>
      <c r="I105" s="390">
        <v>6342.5</v>
      </c>
      <c r="J105" s="390">
        <v>6342.5</v>
      </c>
      <c r="K105" s="390">
        <v>4940.91</v>
      </c>
      <c r="L105" s="385">
        <v>1</v>
      </c>
    </row>
    <row r="106" spans="1:12" s="383" customFormat="1" ht="15" x14ac:dyDescent="0.25">
      <c r="A106" s="384" t="s">
        <v>207</v>
      </c>
      <c r="B106" s="393" t="s">
        <v>198</v>
      </c>
      <c r="C106" s="389">
        <v>78.080200000000005</v>
      </c>
      <c r="D106" s="389">
        <v>5.36</v>
      </c>
      <c r="E106" s="389" t="s">
        <v>463</v>
      </c>
      <c r="F106" s="389">
        <v>12.25</v>
      </c>
      <c r="G106" s="389">
        <v>12.961736745743501</v>
      </c>
      <c r="H106" s="393" t="s">
        <v>208</v>
      </c>
      <c r="I106" s="390">
        <v>5738</v>
      </c>
      <c r="J106" s="390">
        <v>5738</v>
      </c>
      <c r="K106" s="390">
        <v>4480.24</v>
      </c>
      <c r="L106" s="385">
        <v>1</v>
      </c>
    </row>
    <row r="107" spans="1:12" s="383" customFormat="1" ht="15" x14ac:dyDescent="0.25">
      <c r="A107" s="384" t="s">
        <v>207</v>
      </c>
      <c r="B107" s="393" t="s">
        <v>198</v>
      </c>
      <c r="C107" s="389">
        <v>78.730400000000003</v>
      </c>
      <c r="D107" s="389">
        <v>5.36</v>
      </c>
      <c r="E107" s="389" t="s">
        <v>464</v>
      </c>
      <c r="F107" s="389">
        <v>12</v>
      </c>
      <c r="G107" s="389">
        <v>12.6825030131969</v>
      </c>
      <c r="H107" s="393" t="s">
        <v>208</v>
      </c>
      <c r="I107" s="390">
        <v>16000</v>
      </c>
      <c r="J107" s="390">
        <v>16000</v>
      </c>
      <c r="K107" s="390">
        <v>12596.87</v>
      </c>
      <c r="L107" s="385">
        <v>1</v>
      </c>
    </row>
    <row r="108" spans="1:12" s="383" customFormat="1" ht="15" x14ac:dyDescent="0.25">
      <c r="A108" s="384" t="s">
        <v>207</v>
      </c>
      <c r="B108" s="393" t="s">
        <v>198</v>
      </c>
      <c r="C108" s="389">
        <v>78.786799999999999</v>
      </c>
      <c r="D108" s="389">
        <v>5.36</v>
      </c>
      <c r="E108" s="389" t="s">
        <v>465</v>
      </c>
      <c r="F108" s="389">
        <v>12</v>
      </c>
      <c r="G108" s="389">
        <v>12.6825030131969</v>
      </c>
      <c r="H108" s="393" t="s">
        <v>208</v>
      </c>
      <c r="I108" s="390">
        <v>9200</v>
      </c>
      <c r="J108" s="390">
        <v>9200</v>
      </c>
      <c r="K108" s="390">
        <v>7248.39</v>
      </c>
      <c r="L108" s="385">
        <v>1</v>
      </c>
    </row>
    <row r="109" spans="1:12" s="383" customFormat="1" ht="15" x14ac:dyDescent="0.25">
      <c r="A109" s="384" t="s">
        <v>207</v>
      </c>
      <c r="B109" s="393" t="s">
        <v>198</v>
      </c>
      <c r="C109" s="389">
        <v>78.854799999999997</v>
      </c>
      <c r="D109" s="389">
        <v>5.36</v>
      </c>
      <c r="E109" s="389" t="s">
        <v>466</v>
      </c>
      <c r="F109" s="389">
        <v>12</v>
      </c>
      <c r="G109" s="389">
        <v>12.6825030131969</v>
      </c>
      <c r="H109" s="393" t="s">
        <v>208</v>
      </c>
      <c r="I109" s="390">
        <v>23512</v>
      </c>
      <c r="J109" s="390">
        <v>23512</v>
      </c>
      <c r="K109" s="390">
        <v>18540.330000000002</v>
      </c>
      <c r="L109" s="385">
        <v>1</v>
      </c>
    </row>
    <row r="110" spans="1:12" s="383" customFormat="1" ht="15" x14ac:dyDescent="0.25">
      <c r="A110" s="384" t="s">
        <v>207</v>
      </c>
      <c r="B110" s="393" t="s">
        <v>198</v>
      </c>
      <c r="C110" s="389">
        <v>78.911600000000007</v>
      </c>
      <c r="D110" s="389">
        <v>5.36</v>
      </c>
      <c r="E110" s="389" t="s">
        <v>356</v>
      </c>
      <c r="F110" s="389">
        <v>12</v>
      </c>
      <c r="G110" s="389">
        <v>12.6825030131969</v>
      </c>
      <c r="H110" s="393" t="s">
        <v>208</v>
      </c>
      <c r="I110" s="390">
        <v>10000</v>
      </c>
      <c r="J110" s="390">
        <v>10000</v>
      </c>
      <c r="K110" s="390">
        <v>7891.16</v>
      </c>
      <c r="L110" s="385">
        <v>1</v>
      </c>
    </row>
    <row r="111" spans="1:12" s="383" customFormat="1" ht="15" x14ac:dyDescent="0.25">
      <c r="A111" s="384" t="s">
        <v>207</v>
      </c>
      <c r="B111" s="393" t="s">
        <v>198</v>
      </c>
      <c r="C111" s="389">
        <v>79.746399999999994</v>
      </c>
      <c r="D111" s="389">
        <v>5.93</v>
      </c>
      <c r="E111" s="389" t="s">
        <v>467</v>
      </c>
      <c r="F111" s="389">
        <v>11</v>
      </c>
      <c r="G111" s="389">
        <v>11.571883619521399</v>
      </c>
      <c r="H111" s="393" t="s">
        <v>208</v>
      </c>
      <c r="I111" s="390">
        <v>47790</v>
      </c>
      <c r="J111" s="390">
        <v>47790</v>
      </c>
      <c r="K111" s="390">
        <v>38110.82</v>
      </c>
      <c r="L111" s="385">
        <v>1</v>
      </c>
    </row>
    <row r="112" spans="1:12" s="383" customFormat="1" ht="15" x14ac:dyDescent="0.25">
      <c r="A112" s="384" t="s">
        <v>207</v>
      </c>
      <c r="B112" s="393" t="s">
        <v>198</v>
      </c>
      <c r="C112" s="389">
        <v>79.781800000000004</v>
      </c>
      <c r="D112" s="389">
        <v>5.64</v>
      </c>
      <c r="E112" s="389" t="s">
        <v>468</v>
      </c>
      <c r="F112" s="389">
        <v>11.5</v>
      </c>
      <c r="G112" s="389">
        <v>12.1259328138015</v>
      </c>
      <c r="H112" s="393" t="s">
        <v>208</v>
      </c>
      <c r="I112" s="390">
        <v>20000</v>
      </c>
      <c r="J112" s="390">
        <v>20000</v>
      </c>
      <c r="K112" s="390">
        <v>15956.37</v>
      </c>
      <c r="L112" s="385">
        <v>1</v>
      </c>
    </row>
    <row r="113" spans="1:12" s="383" customFormat="1" ht="15" x14ac:dyDescent="0.25">
      <c r="A113" s="384" t="s">
        <v>207</v>
      </c>
      <c r="B113" s="393" t="s">
        <v>198</v>
      </c>
      <c r="C113" s="389">
        <v>80.3583</v>
      </c>
      <c r="D113" s="389">
        <v>5.36</v>
      </c>
      <c r="E113" s="389" t="s">
        <v>469</v>
      </c>
      <c r="F113" s="389">
        <v>11.5</v>
      </c>
      <c r="G113" s="389">
        <v>12.1259328138015</v>
      </c>
      <c r="H113" s="393" t="s">
        <v>208</v>
      </c>
      <c r="I113" s="390">
        <v>21000</v>
      </c>
      <c r="J113" s="390">
        <v>21000</v>
      </c>
      <c r="K113" s="390">
        <v>16875.240000000002</v>
      </c>
      <c r="L113" s="385">
        <v>1</v>
      </c>
    </row>
    <row r="114" spans="1:12" s="383" customFormat="1" ht="15" x14ac:dyDescent="0.25">
      <c r="A114" s="384" t="s">
        <v>207</v>
      </c>
      <c r="B114" s="393" t="s">
        <v>198</v>
      </c>
      <c r="C114" s="389">
        <v>80.422799999999995</v>
      </c>
      <c r="D114" s="389">
        <v>5.36</v>
      </c>
      <c r="E114" s="389" t="s">
        <v>470</v>
      </c>
      <c r="F114" s="389">
        <v>11.5</v>
      </c>
      <c r="G114" s="389">
        <v>12.1259328138015</v>
      </c>
      <c r="H114" s="393" t="s">
        <v>208</v>
      </c>
      <c r="I114" s="390">
        <v>12750</v>
      </c>
      <c r="J114" s="390">
        <v>12750</v>
      </c>
      <c r="K114" s="390">
        <v>10253.91</v>
      </c>
      <c r="L114" s="385">
        <v>1</v>
      </c>
    </row>
    <row r="115" spans="1:12" s="383" customFormat="1" ht="15" x14ac:dyDescent="0.25">
      <c r="A115" s="384" t="s">
        <v>207</v>
      </c>
      <c r="B115" s="393" t="s">
        <v>198</v>
      </c>
      <c r="C115" s="389">
        <v>80.857900000000001</v>
      </c>
      <c r="D115" s="389">
        <v>5.64</v>
      </c>
      <c r="E115" s="389" t="s">
        <v>471</v>
      </c>
      <c r="F115" s="389">
        <v>11.25</v>
      </c>
      <c r="G115" s="389">
        <v>11.8485937409996</v>
      </c>
      <c r="H115" s="393" t="s">
        <v>208</v>
      </c>
      <c r="I115" s="390">
        <v>53100</v>
      </c>
      <c r="J115" s="390">
        <v>53100</v>
      </c>
      <c r="K115" s="390">
        <v>42935.56</v>
      </c>
      <c r="L115" s="385">
        <v>1</v>
      </c>
    </row>
    <row r="116" spans="1:12" s="383" customFormat="1" ht="15" x14ac:dyDescent="0.25">
      <c r="A116" s="384" t="s">
        <v>207</v>
      </c>
      <c r="B116" s="393" t="s">
        <v>198</v>
      </c>
      <c r="C116" s="389">
        <v>81.588300000000004</v>
      </c>
      <c r="D116" s="389">
        <v>5.64</v>
      </c>
      <c r="E116" s="389" t="s">
        <v>472</v>
      </c>
      <c r="F116" s="389">
        <v>10.5</v>
      </c>
      <c r="G116" s="389">
        <v>11.0203450451823</v>
      </c>
      <c r="H116" s="393" t="s">
        <v>208</v>
      </c>
      <c r="I116" s="390">
        <v>78100</v>
      </c>
      <c r="J116" s="390">
        <v>78100</v>
      </c>
      <c r="K116" s="390">
        <v>63720.47</v>
      </c>
      <c r="L116" s="385">
        <v>2</v>
      </c>
    </row>
    <row r="117" spans="1:12" s="289" customFormat="1" ht="15.6" x14ac:dyDescent="0.25">
      <c r="A117" s="384" t="s">
        <v>207</v>
      </c>
      <c r="B117" s="393" t="s">
        <v>198</v>
      </c>
      <c r="C117" s="389">
        <v>82.363500000000002</v>
      </c>
      <c r="D117" s="389">
        <v>5.07</v>
      </c>
      <c r="E117" s="389" t="s">
        <v>391</v>
      </c>
      <c r="F117" s="389">
        <v>12</v>
      </c>
      <c r="G117" s="389">
        <v>12.6825030131969</v>
      </c>
      <c r="H117" s="393" t="s">
        <v>208</v>
      </c>
      <c r="I117" s="390">
        <v>29515</v>
      </c>
      <c r="J117" s="390">
        <v>29515</v>
      </c>
      <c r="K117" s="390">
        <v>24309.57</v>
      </c>
      <c r="L117" s="385">
        <v>1</v>
      </c>
    </row>
    <row r="118" spans="1:12" s="289" customFormat="1" ht="15.6" x14ac:dyDescent="0.25">
      <c r="A118" s="384" t="s">
        <v>207</v>
      </c>
      <c r="B118" s="393" t="s">
        <v>198</v>
      </c>
      <c r="C118" s="389">
        <v>82.556700000000006</v>
      </c>
      <c r="D118" s="389">
        <v>5.93</v>
      </c>
      <c r="E118" s="389" t="s">
        <v>473</v>
      </c>
      <c r="F118" s="389">
        <v>10.5</v>
      </c>
      <c r="G118" s="389">
        <v>11.0203450451823</v>
      </c>
      <c r="H118" s="393" t="s">
        <v>208</v>
      </c>
      <c r="I118" s="390">
        <v>48970</v>
      </c>
      <c r="J118" s="390">
        <v>48970</v>
      </c>
      <c r="K118" s="390">
        <v>40428.01</v>
      </c>
      <c r="L118" s="385">
        <v>1</v>
      </c>
    </row>
    <row r="119" spans="1:12" s="383" customFormat="1" ht="15" x14ac:dyDescent="0.25">
      <c r="A119" s="384" t="s">
        <v>207</v>
      </c>
      <c r="B119" s="393" t="s">
        <v>198</v>
      </c>
      <c r="C119" s="389">
        <v>82.617599999999996</v>
      </c>
      <c r="D119" s="389">
        <v>5.93</v>
      </c>
      <c r="E119" s="389" t="s">
        <v>474</v>
      </c>
      <c r="F119" s="389">
        <v>10.5</v>
      </c>
      <c r="G119" s="389">
        <v>11.0203450451823</v>
      </c>
      <c r="H119" s="393" t="s">
        <v>208</v>
      </c>
      <c r="I119" s="390">
        <v>46900</v>
      </c>
      <c r="J119" s="390">
        <v>46900</v>
      </c>
      <c r="K119" s="390">
        <v>38747.64</v>
      </c>
      <c r="L119" s="385">
        <v>1</v>
      </c>
    </row>
    <row r="120" spans="1:12" s="290" customFormat="1" ht="15.6" x14ac:dyDescent="0.25">
      <c r="A120" s="384" t="s">
        <v>207</v>
      </c>
      <c r="B120" s="393" t="s">
        <v>198</v>
      </c>
      <c r="C120" s="389">
        <v>82.6477</v>
      </c>
      <c r="D120" s="389">
        <v>5.93</v>
      </c>
      <c r="E120" s="389" t="s">
        <v>475</v>
      </c>
      <c r="F120" s="389">
        <v>10.5</v>
      </c>
      <c r="G120" s="389">
        <v>11.0203450451823</v>
      </c>
      <c r="H120" s="393" t="s">
        <v>208</v>
      </c>
      <c r="I120" s="390">
        <v>84090</v>
      </c>
      <c r="J120" s="390">
        <v>84090</v>
      </c>
      <c r="K120" s="390">
        <v>69498.48</v>
      </c>
      <c r="L120" s="385">
        <v>3</v>
      </c>
    </row>
    <row r="121" spans="1:12" s="290" customFormat="1" ht="15.6" x14ac:dyDescent="0.25">
      <c r="A121" s="384" t="s">
        <v>207</v>
      </c>
      <c r="B121" s="393" t="s">
        <v>198</v>
      </c>
      <c r="C121" s="389">
        <v>82.715999999999994</v>
      </c>
      <c r="D121" s="389">
        <v>5.93</v>
      </c>
      <c r="E121" s="389" t="s">
        <v>476</v>
      </c>
      <c r="F121" s="389">
        <v>10.5</v>
      </c>
      <c r="G121" s="389">
        <v>11.0203450451823</v>
      </c>
      <c r="H121" s="393" t="s">
        <v>208</v>
      </c>
      <c r="I121" s="390">
        <v>39600</v>
      </c>
      <c r="J121" s="390">
        <v>39600</v>
      </c>
      <c r="K121" s="390">
        <v>32755.55</v>
      </c>
      <c r="L121" s="385">
        <v>1</v>
      </c>
    </row>
    <row r="122" spans="1:12" s="383" customFormat="1" ht="15" x14ac:dyDescent="0.25">
      <c r="A122" s="384" t="s">
        <v>207</v>
      </c>
      <c r="B122" s="393" t="s">
        <v>198</v>
      </c>
      <c r="C122" s="389">
        <v>84.304699999999997</v>
      </c>
      <c r="D122" s="389">
        <v>5.07</v>
      </c>
      <c r="E122" s="389" t="s">
        <v>396</v>
      </c>
      <c r="F122" s="389">
        <v>11.25</v>
      </c>
      <c r="G122" s="389">
        <v>11.8485937409996</v>
      </c>
      <c r="H122" s="393" t="s">
        <v>208</v>
      </c>
      <c r="I122" s="390">
        <v>47052.5</v>
      </c>
      <c r="J122" s="390">
        <v>47052.5</v>
      </c>
      <c r="K122" s="390">
        <v>39667.47</v>
      </c>
      <c r="L122" s="385">
        <v>2</v>
      </c>
    </row>
    <row r="123" spans="1:12" s="383" customFormat="1" ht="15" x14ac:dyDescent="0.25">
      <c r="A123" s="384" t="s">
        <v>207</v>
      </c>
      <c r="B123" s="393" t="s">
        <v>198</v>
      </c>
      <c r="C123" s="389">
        <v>84.371499999999997</v>
      </c>
      <c r="D123" s="389">
        <v>5.64</v>
      </c>
      <c r="E123" s="389" t="s">
        <v>477</v>
      </c>
      <c r="F123" s="389">
        <v>10</v>
      </c>
      <c r="G123" s="389">
        <v>10.471306744129601</v>
      </c>
      <c r="H123" s="393" t="s">
        <v>208</v>
      </c>
      <c r="I123" s="390">
        <v>193844</v>
      </c>
      <c r="J123" s="390">
        <v>193844</v>
      </c>
      <c r="K123" s="390">
        <v>163549.17000000001</v>
      </c>
      <c r="L123" s="385">
        <v>4</v>
      </c>
    </row>
    <row r="124" spans="1:12" s="383" customFormat="1" ht="15" x14ac:dyDescent="0.25">
      <c r="A124" s="384" t="s">
        <v>207</v>
      </c>
      <c r="B124" s="393" t="s">
        <v>198</v>
      </c>
      <c r="C124" s="389">
        <v>84.387</v>
      </c>
      <c r="D124" s="389">
        <v>5.64</v>
      </c>
      <c r="E124" s="389" t="s">
        <v>478</v>
      </c>
      <c r="F124" s="389">
        <v>9.9999999999999005</v>
      </c>
      <c r="G124" s="389">
        <v>10.471306744129601</v>
      </c>
      <c r="H124" s="393" t="s">
        <v>208</v>
      </c>
      <c r="I124" s="390">
        <v>106200</v>
      </c>
      <c r="J124" s="390">
        <v>106200</v>
      </c>
      <c r="K124" s="390">
        <v>89619</v>
      </c>
      <c r="L124" s="385">
        <v>2</v>
      </c>
    </row>
    <row r="125" spans="1:12" s="383" customFormat="1" ht="15" x14ac:dyDescent="0.25">
      <c r="A125" s="384" t="s">
        <v>207</v>
      </c>
      <c r="B125" s="393" t="s">
        <v>198</v>
      </c>
      <c r="C125" s="389">
        <v>84.387</v>
      </c>
      <c r="D125" s="389">
        <v>5.64</v>
      </c>
      <c r="E125" s="389" t="s">
        <v>478</v>
      </c>
      <c r="F125" s="389">
        <v>10</v>
      </c>
      <c r="G125" s="389">
        <v>10.471306744129601</v>
      </c>
      <c r="H125" s="393" t="s">
        <v>208</v>
      </c>
      <c r="I125" s="390">
        <v>50297.5</v>
      </c>
      <c r="J125" s="390">
        <v>50297.5</v>
      </c>
      <c r="K125" s="390">
        <v>42444.54</v>
      </c>
      <c r="L125" s="385">
        <v>2</v>
      </c>
    </row>
    <row r="126" spans="1:12" s="290" customFormat="1" ht="15.6" x14ac:dyDescent="0.25">
      <c r="A126" s="384" t="s">
        <v>207</v>
      </c>
      <c r="B126" s="393" t="s">
        <v>198</v>
      </c>
      <c r="C126" s="389">
        <v>84.402500000000003</v>
      </c>
      <c r="D126" s="389">
        <v>5.64</v>
      </c>
      <c r="E126" s="389" t="s">
        <v>265</v>
      </c>
      <c r="F126" s="389">
        <v>10</v>
      </c>
      <c r="G126" s="389">
        <v>10.471306744129601</v>
      </c>
      <c r="H126" s="393" t="s">
        <v>208</v>
      </c>
      <c r="I126" s="390">
        <v>47495</v>
      </c>
      <c r="J126" s="390">
        <v>47495</v>
      </c>
      <c r="K126" s="390">
        <v>40086.959999999999</v>
      </c>
      <c r="L126" s="385">
        <v>1</v>
      </c>
    </row>
    <row r="127" spans="1:12" s="289" customFormat="1" ht="15.6" x14ac:dyDescent="0.25">
      <c r="A127" s="384" t="s">
        <v>207</v>
      </c>
      <c r="B127" s="393" t="s">
        <v>198</v>
      </c>
      <c r="C127" s="389">
        <v>84.410200000000003</v>
      </c>
      <c r="D127" s="389">
        <v>5.64</v>
      </c>
      <c r="E127" s="389" t="s">
        <v>479</v>
      </c>
      <c r="F127" s="389">
        <v>10</v>
      </c>
      <c r="G127" s="389">
        <v>10.471306744129601</v>
      </c>
      <c r="H127" s="393" t="s">
        <v>208</v>
      </c>
      <c r="I127" s="390">
        <v>53100</v>
      </c>
      <c r="J127" s="390">
        <v>53100</v>
      </c>
      <c r="K127" s="390">
        <v>44821.83</v>
      </c>
      <c r="L127" s="385">
        <v>1</v>
      </c>
    </row>
    <row r="128" spans="1:12" s="383" customFormat="1" ht="15" x14ac:dyDescent="0.25">
      <c r="A128" s="384" t="s">
        <v>207</v>
      </c>
      <c r="B128" s="393" t="s">
        <v>198</v>
      </c>
      <c r="C128" s="389">
        <v>84.464699999999993</v>
      </c>
      <c r="D128" s="389">
        <v>5.64</v>
      </c>
      <c r="E128" s="389" t="s">
        <v>480</v>
      </c>
      <c r="F128" s="389">
        <v>10</v>
      </c>
      <c r="G128" s="389">
        <v>10.471306744129601</v>
      </c>
      <c r="H128" s="393" t="s">
        <v>208</v>
      </c>
      <c r="I128" s="390">
        <v>91007.5</v>
      </c>
      <c r="J128" s="390">
        <v>91007.5</v>
      </c>
      <c r="K128" s="390">
        <v>76869.17</v>
      </c>
      <c r="L128" s="385">
        <v>2</v>
      </c>
    </row>
    <row r="129" spans="1:12" s="383" customFormat="1" ht="15" x14ac:dyDescent="0.25">
      <c r="A129" s="384" t="s">
        <v>207</v>
      </c>
      <c r="B129" s="393" t="s">
        <v>198</v>
      </c>
      <c r="C129" s="389">
        <v>84.534800000000004</v>
      </c>
      <c r="D129" s="389">
        <v>5.64</v>
      </c>
      <c r="E129" s="389" t="s">
        <v>342</v>
      </c>
      <c r="F129" s="389">
        <v>10</v>
      </c>
      <c r="G129" s="389">
        <v>10.471306744129601</v>
      </c>
      <c r="H129" s="393" t="s">
        <v>208</v>
      </c>
      <c r="I129" s="390">
        <v>116597.5</v>
      </c>
      <c r="J129" s="390">
        <v>116597.5</v>
      </c>
      <c r="K129" s="390">
        <v>98565.52</v>
      </c>
      <c r="L129" s="385">
        <v>3</v>
      </c>
    </row>
    <row r="130" spans="1:12" s="383" customFormat="1" ht="15" x14ac:dyDescent="0.25">
      <c r="A130" s="384" t="s">
        <v>207</v>
      </c>
      <c r="B130" s="393" t="s">
        <v>198</v>
      </c>
      <c r="C130" s="389">
        <v>84.660399999999996</v>
      </c>
      <c r="D130" s="389">
        <v>5.36</v>
      </c>
      <c r="E130" s="389" t="s">
        <v>481</v>
      </c>
      <c r="F130" s="389">
        <v>10</v>
      </c>
      <c r="G130" s="389">
        <v>10.471306744129601</v>
      </c>
      <c r="H130" s="393" t="s">
        <v>208</v>
      </c>
      <c r="I130" s="390">
        <v>122231.11</v>
      </c>
      <c r="J130" s="390">
        <v>122231.11</v>
      </c>
      <c r="K130" s="390">
        <v>103481.31</v>
      </c>
      <c r="L130" s="385">
        <v>4</v>
      </c>
    </row>
    <row r="131" spans="1:12" s="383" customFormat="1" ht="15" x14ac:dyDescent="0.25">
      <c r="A131" s="384" t="s">
        <v>207</v>
      </c>
      <c r="B131" s="393" t="s">
        <v>198</v>
      </c>
      <c r="C131" s="389">
        <v>84.668999999999997</v>
      </c>
      <c r="D131" s="389">
        <v>5.36</v>
      </c>
      <c r="E131" s="389" t="s">
        <v>466</v>
      </c>
      <c r="F131" s="389">
        <v>10</v>
      </c>
      <c r="G131" s="389">
        <v>10.471306744129601</v>
      </c>
      <c r="H131" s="393" t="s">
        <v>208</v>
      </c>
      <c r="I131" s="390">
        <v>31758.89</v>
      </c>
      <c r="J131" s="390">
        <v>31758.89</v>
      </c>
      <c r="K131" s="390">
        <v>26889.93</v>
      </c>
      <c r="L131" s="385">
        <v>1</v>
      </c>
    </row>
    <row r="132" spans="1:12" s="383" customFormat="1" ht="15" x14ac:dyDescent="0.25">
      <c r="A132" s="384" t="s">
        <v>207</v>
      </c>
      <c r="B132" s="393" t="s">
        <v>198</v>
      </c>
      <c r="C132" s="389">
        <v>84.6828</v>
      </c>
      <c r="D132" s="389">
        <v>5.64</v>
      </c>
      <c r="E132" s="389" t="s">
        <v>482</v>
      </c>
      <c r="F132" s="389">
        <v>10</v>
      </c>
      <c r="G132" s="389">
        <v>10.471306744129601</v>
      </c>
      <c r="H132" s="393" t="s">
        <v>208</v>
      </c>
      <c r="I132" s="390">
        <v>53100</v>
      </c>
      <c r="J132" s="390">
        <v>53100</v>
      </c>
      <c r="K132" s="390">
        <v>44966.58</v>
      </c>
      <c r="L132" s="385">
        <v>1</v>
      </c>
    </row>
    <row r="133" spans="1:12" s="383" customFormat="1" ht="15" x14ac:dyDescent="0.25">
      <c r="A133" s="384" t="s">
        <v>207</v>
      </c>
      <c r="B133" s="393" t="s">
        <v>198</v>
      </c>
      <c r="C133" s="389">
        <v>84.714299999999994</v>
      </c>
      <c r="D133" s="389">
        <v>5.64</v>
      </c>
      <c r="E133" s="389" t="s">
        <v>483</v>
      </c>
      <c r="F133" s="389">
        <v>10</v>
      </c>
      <c r="G133" s="389">
        <v>10.471306744129601</v>
      </c>
      <c r="H133" s="393" t="s">
        <v>208</v>
      </c>
      <c r="I133" s="390">
        <v>6932.5</v>
      </c>
      <c r="J133" s="390">
        <v>6932.5</v>
      </c>
      <c r="K133" s="390">
        <v>5872.82</v>
      </c>
      <c r="L133" s="385">
        <v>1</v>
      </c>
    </row>
    <row r="134" spans="1:12" s="383" customFormat="1" ht="15" x14ac:dyDescent="0.25">
      <c r="A134" s="384" t="s">
        <v>207</v>
      </c>
      <c r="B134" s="393" t="s">
        <v>198</v>
      </c>
      <c r="C134" s="389">
        <v>84.720799999999997</v>
      </c>
      <c r="D134" s="389">
        <v>5.36</v>
      </c>
      <c r="E134" s="389" t="s">
        <v>484</v>
      </c>
      <c r="F134" s="389">
        <v>10</v>
      </c>
      <c r="G134" s="389">
        <v>10.471306744129601</v>
      </c>
      <c r="H134" s="393" t="s">
        <v>208</v>
      </c>
      <c r="I134" s="390">
        <v>47347.5</v>
      </c>
      <c r="J134" s="390">
        <v>47347.5</v>
      </c>
      <c r="K134" s="390">
        <v>40113.17</v>
      </c>
      <c r="L134" s="385">
        <v>1</v>
      </c>
    </row>
    <row r="135" spans="1:12" s="383" customFormat="1" ht="15" x14ac:dyDescent="0.25">
      <c r="A135" s="384" t="s">
        <v>207</v>
      </c>
      <c r="B135" s="393" t="s">
        <v>198</v>
      </c>
      <c r="C135" s="389">
        <v>84.764099999999999</v>
      </c>
      <c r="D135" s="389">
        <v>5.36</v>
      </c>
      <c r="E135" s="389" t="s">
        <v>485</v>
      </c>
      <c r="F135" s="389">
        <v>10</v>
      </c>
      <c r="G135" s="389">
        <v>10.471306744129601</v>
      </c>
      <c r="H135" s="393" t="s">
        <v>208</v>
      </c>
      <c r="I135" s="390">
        <v>50150</v>
      </c>
      <c r="J135" s="390">
        <v>50150</v>
      </c>
      <c r="K135" s="390">
        <v>42509.2</v>
      </c>
      <c r="L135" s="385">
        <v>1</v>
      </c>
    </row>
    <row r="136" spans="1:12" s="383" customFormat="1" ht="15" x14ac:dyDescent="0.25">
      <c r="A136" s="384" t="s">
        <v>207</v>
      </c>
      <c r="B136" s="393" t="s">
        <v>198</v>
      </c>
      <c r="C136" s="389">
        <v>84.777100000000004</v>
      </c>
      <c r="D136" s="389">
        <v>5.64</v>
      </c>
      <c r="E136" s="389" t="s">
        <v>486</v>
      </c>
      <c r="F136" s="389">
        <v>10</v>
      </c>
      <c r="G136" s="389">
        <v>10.471306744129601</v>
      </c>
      <c r="H136" s="393" t="s">
        <v>208</v>
      </c>
      <c r="I136" s="390">
        <v>53100</v>
      </c>
      <c r="J136" s="390">
        <v>53100</v>
      </c>
      <c r="K136" s="390">
        <v>45016.639999999999</v>
      </c>
      <c r="L136" s="385">
        <v>1</v>
      </c>
    </row>
    <row r="137" spans="1:12" s="383" customFormat="1" ht="15" x14ac:dyDescent="0.25">
      <c r="A137" s="384" t="s">
        <v>207</v>
      </c>
      <c r="B137" s="393" t="s">
        <v>198</v>
      </c>
      <c r="C137" s="389">
        <v>84.7898</v>
      </c>
      <c r="D137" s="389">
        <v>5.36</v>
      </c>
      <c r="E137" s="389" t="s">
        <v>487</v>
      </c>
      <c r="F137" s="389">
        <v>10</v>
      </c>
      <c r="G137" s="389">
        <v>10.471306744129601</v>
      </c>
      <c r="H137" s="393" t="s">
        <v>208</v>
      </c>
      <c r="I137" s="390">
        <v>53100</v>
      </c>
      <c r="J137" s="390">
        <v>53100</v>
      </c>
      <c r="K137" s="390">
        <v>45023.39</v>
      </c>
      <c r="L137" s="385">
        <v>1</v>
      </c>
    </row>
    <row r="138" spans="1:12" s="383" customFormat="1" ht="15" x14ac:dyDescent="0.25">
      <c r="A138" s="384" t="s">
        <v>207</v>
      </c>
      <c r="B138" s="393" t="s">
        <v>198</v>
      </c>
      <c r="C138" s="389">
        <v>84.7898</v>
      </c>
      <c r="D138" s="389">
        <v>5.36</v>
      </c>
      <c r="E138" s="389" t="s">
        <v>488</v>
      </c>
      <c r="F138" s="389">
        <v>10</v>
      </c>
      <c r="G138" s="389">
        <v>10.471306744129601</v>
      </c>
      <c r="H138" s="393" t="s">
        <v>208</v>
      </c>
      <c r="I138" s="390">
        <v>45577.5</v>
      </c>
      <c r="J138" s="390">
        <v>45577.5</v>
      </c>
      <c r="K138" s="390">
        <v>38645.07</v>
      </c>
      <c r="L138" s="385">
        <v>1</v>
      </c>
    </row>
    <row r="139" spans="1:12" s="383" customFormat="1" ht="15" x14ac:dyDescent="0.25">
      <c r="A139" s="384" t="s">
        <v>207</v>
      </c>
      <c r="B139" s="393" t="s">
        <v>198</v>
      </c>
      <c r="C139" s="389">
        <v>84.841399999999993</v>
      </c>
      <c r="D139" s="389">
        <v>5.36</v>
      </c>
      <c r="E139" s="389" t="s">
        <v>489</v>
      </c>
      <c r="F139" s="389">
        <v>10</v>
      </c>
      <c r="G139" s="389">
        <v>10.471306744129601</v>
      </c>
      <c r="H139" s="393" t="s">
        <v>208</v>
      </c>
      <c r="I139" s="390">
        <v>212650</v>
      </c>
      <c r="J139" s="390">
        <v>212650</v>
      </c>
      <c r="K139" s="390">
        <v>180415.22</v>
      </c>
      <c r="L139" s="385">
        <v>5</v>
      </c>
    </row>
    <row r="140" spans="1:12" s="383" customFormat="1" ht="15" x14ac:dyDescent="0.25">
      <c r="A140" s="384" t="s">
        <v>207</v>
      </c>
      <c r="B140" s="393" t="s">
        <v>198</v>
      </c>
      <c r="C140" s="389">
        <v>84.847499999999997</v>
      </c>
      <c r="D140" s="389">
        <v>5.64</v>
      </c>
      <c r="E140" s="389" t="s">
        <v>410</v>
      </c>
      <c r="F140" s="389">
        <v>10</v>
      </c>
      <c r="G140" s="389">
        <v>10.471306744129601</v>
      </c>
      <c r="H140" s="393" t="s">
        <v>208</v>
      </c>
      <c r="I140" s="390">
        <v>53100</v>
      </c>
      <c r="J140" s="390">
        <v>53100</v>
      </c>
      <c r="K140" s="390">
        <v>45054.04</v>
      </c>
      <c r="L140" s="385">
        <v>1</v>
      </c>
    </row>
    <row r="141" spans="1:12" s="383" customFormat="1" ht="15" x14ac:dyDescent="0.25">
      <c r="A141" s="384" t="s">
        <v>207</v>
      </c>
      <c r="B141" s="393" t="s">
        <v>198</v>
      </c>
      <c r="C141" s="389">
        <v>86.469800000000006</v>
      </c>
      <c r="D141" s="389">
        <v>5.36</v>
      </c>
      <c r="E141" s="389" t="s">
        <v>490</v>
      </c>
      <c r="F141" s="389">
        <v>9.75</v>
      </c>
      <c r="G141" s="389">
        <v>10.1977219732574</v>
      </c>
      <c r="H141" s="393" t="s">
        <v>208</v>
      </c>
      <c r="I141" s="390">
        <v>17960</v>
      </c>
      <c r="J141" s="390">
        <v>17960</v>
      </c>
      <c r="K141" s="390">
        <v>15529.98</v>
      </c>
      <c r="L141" s="385">
        <v>1</v>
      </c>
    </row>
    <row r="142" spans="1:12" s="383" customFormat="1" ht="15" x14ac:dyDescent="0.25">
      <c r="A142" s="384" t="s">
        <v>207</v>
      </c>
      <c r="B142" s="393" t="s">
        <v>198</v>
      </c>
      <c r="C142" s="389">
        <v>87.715299999999999</v>
      </c>
      <c r="D142" s="389">
        <v>5.07</v>
      </c>
      <c r="E142" s="389" t="s">
        <v>491</v>
      </c>
      <c r="F142" s="389">
        <v>9.75</v>
      </c>
      <c r="G142" s="389">
        <v>10.1977219732574</v>
      </c>
      <c r="H142" s="393" t="s">
        <v>208</v>
      </c>
      <c r="I142" s="390">
        <v>46757.5</v>
      </c>
      <c r="J142" s="390">
        <v>46757.5</v>
      </c>
      <c r="K142" s="390">
        <v>41013.5</v>
      </c>
      <c r="L142" s="385">
        <v>1</v>
      </c>
    </row>
    <row r="143" spans="1:12" s="383" customFormat="1" ht="15" x14ac:dyDescent="0.25">
      <c r="A143" s="384" t="s">
        <v>207</v>
      </c>
      <c r="B143" s="393" t="s">
        <v>198</v>
      </c>
      <c r="C143" s="389">
        <v>87.715299999999999</v>
      </c>
      <c r="D143" s="389">
        <v>5.07</v>
      </c>
      <c r="E143" s="389" t="s">
        <v>492</v>
      </c>
      <c r="F143" s="389">
        <v>9.75</v>
      </c>
      <c r="G143" s="389">
        <v>10.1977219732574</v>
      </c>
      <c r="H143" s="393" t="s">
        <v>208</v>
      </c>
      <c r="I143" s="390">
        <v>52215</v>
      </c>
      <c r="J143" s="390">
        <v>52215</v>
      </c>
      <c r="K143" s="390">
        <v>45800.56</v>
      </c>
      <c r="L143" s="385">
        <v>1</v>
      </c>
    </row>
    <row r="144" spans="1:12" s="383" customFormat="1" ht="15" x14ac:dyDescent="0.25">
      <c r="A144" s="384" t="s">
        <v>207</v>
      </c>
      <c r="B144" s="393" t="s">
        <v>198</v>
      </c>
      <c r="C144" s="389">
        <v>87.831299999999999</v>
      </c>
      <c r="D144" s="389">
        <v>5.07</v>
      </c>
      <c r="E144" s="389" t="s">
        <v>357</v>
      </c>
      <c r="F144" s="389">
        <v>9.75</v>
      </c>
      <c r="G144" s="389">
        <v>10.1977219732574</v>
      </c>
      <c r="H144" s="393" t="s">
        <v>208</v>
      </c>
      <c r="I144" s="390">
        <v>47200</v>
      </c>
      <c r="J144" s="390">
        <v>47200</v>
      </c>
      <c r="K144" s="390">
        <v>41456.379999999997</v>
      </c>
      <c r="L144" s="385">
        <v>1</v>
      </c>
    </row>
    <row r="145" spans="1:12" s="383" customFormat="1" ht="15" x14ac:dyDescent="0.25">
      <c r="A145" s="384" t="s">
        <v>207</v>
      </c>
      <c r="B145" s="393" t="s">
        <v>198</v>
      </c>
      <c r="C145" s="389">
        <v>87.860500000000002</v>
      </c>
      <c r="D145" s="389">
        <v>5.07</v>
      </c>
      <c r="E145" s="389" t="s">
        <v>493</v>
      </c>
      <c r="F145" s="389">
        <v>9.75</v>
      </c>
      <c r="G145" s="389">
        <v>10.1977219732574</v>
      </c>
      <c r="H145" s="393" t="s">
        <v>208</v>
      </c>
      <c r="I145" s="390">
        <v>78222.5</v>
      </c>
      <c r="J145" s="390">
        <v>78222.5</v>
      </c>
      <c r="K145" s="390">
        <v>68726.64</v>
      </c>
      <c r="L145" s="385">
        <v>2</v>
      </c>
    </row>
    <row r="146" spans="1:12" s="383" customFormat="1" ht="15" x14ac:dyDescent="0.25">
      <c r="A146" s="384" t="s">
        <v>207</v>
      </c>
      <c r="B146" s="393" t="s">
        <v>198</v>
      </c>
      <c r="C146" s="389">
        <v>87.899199999999993</v>
      </c>
      <c r="D146" s="389">
        <v>5.07</v>
      </c>
      <c r="E146" s="389" t="s">
        <v>494</v>
      </c>
      <c r="F146" s="389">
        <v>9.75</v>
      </c>
      <c r="G146" s="389">
        <v>10.1977219732574</v>
      </c>
      <c r="H146" s="393" t="s">
        <v>208</v>
      </c>
      <c r="I146" s="390">
        <v>53100</v>
      </c>
      <c r="J146" s="390">
        <v>53100</v>
      </c>
      <c r="K146" s="390">
        <v>46674.46</v>
      </c>
      <c r="L146" s="385">
        <v>1</v>
      </c>
    </row>
    <row r="147" spans="1:12" s="383" customFormat="1" ht="15" x14ac:dyDescent="0.25">
      <c r="A147" s="384" t="s">
        <v>207</v>
      </c>
      <c r="B147" s="393" t="s">
        <v>198</v>
      </c>
      <c r="C147" s="389">
        <v>87.908799999999999</v>
      </c>
      <c r="D147" s="389">
        <v>5.07</v>
      </c>
      <c r="E147" s="389" t="s">
        <v>495</v>
      </c>
      <c r="F147" s="389">
        <v>9.75</v>
      </c>
      <c r="G147" s="389">
        <v>10.1977219732574</v>
      </c>
      <c r="H147" s="393" t="s">
        <v>208</v>
      </c>
      <c r="I147" s="390">
        <v>384105</v>
      </c>
      <c r="J147" s="390">
        <v>384105</v>
      </c>
      <c r="K147" s="390">
        <v>337662.09</v>
      </c>
      <c r="L147" s="385">
        <v>8</v>
      </c>
    </row>
    <row r="148" spans="1:12" s="383" customFormat="1" ht="15" x14ac:dyDescent="0.25">
      <c r="A148" s="384" t="s">
        <v>207</v>
      </c>
      <c r="B148" s="393" t="s">
        <v>198</v>
      </c>
      <c r="C148" s="389">
        <v>87.918400000000005</v>
      </c>
      <c r="D148" s="389">
        <v>5.07</v>
      </c>
      <c r="E148" s="389" t="s">
        <v>496</v>
      </c>
      <c r="F148" s="389">
        <v>9.75</v>
      </c>
      <c r="G148" s="389">
        <v>10.1977219732574</v>
      </c>
      <c r="H148" s="393" t="s">
        <v>208</v>
      </c>
      <c r="I148" s="390">
        <v>101037.5</v>
      </c>
      <c r="J148" s="390">
        <v>101037.5</v>
      </c>
      <c r="K148" s="390">
        <v>88830.61</v>
      </c>
      <c r="L148" s="385">
        <v>2</v>
      </c>
    </row>
    <row r="149" spans="1:12" s="383" customFormat="1" ht="15" x14ac:dyDescent="0.25">
      <c r="A149" s="384" t="s">
        <v>207</v>
      </c>
      <c r="B149" s="393" t="s">
        <v>198</v>
      </c>
      <c r="C149" s="389">
        <v>87.918400000000005</v>
      </c>
      <c r="D149" s="389">
        <v>5.07</v>
      </c>
      <c r="E149" s="389" t="s">
        <v>497</v>
      </c>
      <c r="F149" s="389">
        <v>9.75</v>
      </c>
      <c r="G149" s="389">
        <v>10.1977219732574</v>
      </c>
      <c r="H149" s="393" t="s">
        <v>208</v>
      </c>
      <c r="I149" s="390">
        <v>53100</v>
      </c>
      <c r="J149" s="390">
        <v>53100</v>
      </c>
      <c r="K149" s="390">
        <v>46684.7</v>
      </c>
      <c r="L149" s="385">
        <v>1</v>
      </c>
    </row>
    <row r="150" spans="1:12" s="383" customFormat="1" ht="15" x14ac:dyDescent="0.25">
      <c r="A150" s="384" t="s">
        <v>207</v>
      </c>
      <c r="B150" s="393" t="s">
        <v>198</v>
      </c>
      <c r="C150" s="389">
        <v>88.700800000000001</v>
      </c>
      <c r="D150" s="389">
        <v>4.71</v>
      </c>
      <c r="E150" s="389" t="s">
        <v>498</v>
      </c>
      <c r="F150" s="389">
        <v>11</v>
      </c>
      <c r="G150" s="389">
        <v>11.571883619521399</v>
      </c>
      <c r="H150" s="393" t="s">
        <v>208</v>
      </c>
      <c r="I150" s="390">
        <v>48822.5</v>
      </c>
      <c r="J150" s="390">
        <v>48822.5</v>
      </c>
      <c r="K150" s="390">
        <v>43305.95</v>
      </c>
      <c r="L150" s="385">
        <v>1</v>
      </c>
    </row>
    <row r="151" spans="1:12" s="383" customFormat="1" ht="15" x14ac:dyDescent="0.25">
      <c r="A151" s="384" t="s">
        <v>207</v>
      </c>
      <c r="B151" s="393" t="s">
        <v>198</v>
      </c>
      <c r="C151" s="389">
        <v>91.044399999999996</v>
      </c>
      <c r="D151" s="389">
        <v>4.71</v>
      </c>
      <c r="E151" s="389" t="s">
        <v>352</v>
      </c>
      <c r="F151" s="389">
        <v>9.5</v>
      </c>
      <c r="G151" s="389">
        <v>9.9247584081007005</v>
      </c>
      <c r="H151" s="393" t="s">
        <v>208</v>
      </c>
      <c r="I151" s="390">
        <v>49200</v>
      </c>
      <c r="J151" s="390">
        <v>49200</v>
      </c>
      <c r="K151" s="390">
        <v>44793.84</v>
      </c>
      <c r="L151" s="385">
        <v>1</v>
      </c>
    </row>
    <row r="152" spans="1:12" s="383" customFormat="1" ht="15" x14ac:dyDescent="0.25">
      <c r="A152" s="384" t="s">
        <v>207</v>
      </c>
      <c r="B152" s="393" t="s">
        <v>198</v>
      </c>
      <c r="C152" s="389">
        <v>91.175200000000004</v>
      </c>
      <c r="D152" s="389">
        <v>4.71</v>
      </c>
      <c r="E152" s="389" t="s">
        <v>381</v>
      </c>
      <c r="F152" s="389">
        <v>9.5</v>
      </c>
      <c r="G152" s="389">
        <v>9.9247584081007005</v>
      </c>
      <c r="H152" s="393" t="s">
        <v>208</v>
      </c>
      <c r="I152" s="390">
        <v>47052.5</v>
      </c>
      <c r="J152" s="390">
        <v>47052.5</v>
      </c>
      <c r="K152" s="390">
        <v>42900.22</v>
      </c>
      <c r="L152" s="385">
        <v>1</v>
      </c>
    </row>
    <row r="153" spans="1:12" s="383" customFormat="1" ht="15" x14ac:dyDescent="0.25">
      <c r="A153" s="384" t="s">
        <v>207</v>
      </c>
      <c r="B153" s="393" t="s">
        <v>198</v>
      </c>
      <c r="C153" s="389">
        <v>91.262900000000002</v>
      </c>
      <c r="D153" s="389">
        <v>4.71</v>
      </c>
      <c r="E153" s="389" t="s">
        <v>498</v>
      </c>
      <c r="F153" s="389">
        <v>9.5</v>
      </c>
      <c r="G153" s="389">
        <v>9.9247584081007005</v>
      </c>
      <c r="H153" s="393" t="s">
        <v>208</v>
      </c>
      <c r="I153" s="390">
        <v>53100</v>
      </c>
      <c r="J153" s="390">
        <v>53100</v>
      </c>
      <c r="K153" s="390">
        <v>48460.62</v>
      </c>
      <c r="L153" s="385">
        <v>1</v>
      </c>
    </row>
    <row r="154" spans="1:12" s="383" customFormat="1" ht="15" x14ac:dyDescent="0.25">
      <c r="A154" s="384" t="s">
        <v>207</v>
      </c>
      <c r="B154" s="393" t="s">
        <v>198</v>
      </c>
      <c r="C154" s="389">
        <v>91.361699999999999</v>
      </c>
      <c r="D154" s="389">
        <v>4.71</v>
      </c>
      <c r="E154" s="389" t="s">
        <v>351</v>
      </c>
      <c r="F154" s="389">
        <v>9.5</v>
      </c>
      <c r="G154" s="389">
        <v>9.9247584081007005</v>
      </c>
      <c r="H154" s="393" t="s">
        <v>208</v>
      </c>
      <c r="I154" s="390">
        <v>30090</v>
      </c>
      <c r="J154" s="390">
        <v>30090</v>
      </c>
      <c r="K154" s="390">
        <v>27490.74</v>
      </c>
      <c r="L154" s="385">
        <v>1</v>
      </c>
    </row>
    <row r="155" spans="1:12" s="383" customFormat="1" ht="15" x14ac:dyDescent="0.25">
      <c r="A155" s="384" t="s">
        <v>207</v>
      </c>
      <c r="B155" s="393" t="s">
        <v>198</v>
      </c>
      <c r="C155" s="389">
        <v>91.361699999999999</v>
      </c>
      <c r="D155" s="389">
        <v>4.71</v>
      </c>
      <c r="E155" s="389" t="s">
        <v>499</v>
      </c>
      <c r="F155" s="389">
        <v>9.5</v>
      </c>
      <c r="G155" s="389">
        <v>9.9247584081007005</v>
      </c>
      <c r="H155" s="393" t="s">
        <v>208</v>
      </c>
      <c r="I155" s="390">
        <v>85402.5</v>
      </c>
      <c r="J155" s="390">
        <v>85402.5</v>
      </c>
      <c r="K155" s="390">
        <v>78025.179999999993</v>
      </c>
      <c r="L155" s="385">
        <v>2</v>
      </c>
    </row>
    <row r="156" spans="1:12" s="383" customFormat="1" ht="15" x14ac:dyDescent="0.25">
      <c r="A156" s="384" t="s">
        <v>207</v>
      </c>
      <c r="B156" s="393" t="s">
        <v>198</v>
      </c>
      <c r="C156" s="389">
        <v>92.948099999999997</v>
      </c>
      <c r="D156" s="389">
        <v>4.71</v>
      </c>
      <c r="E156" s="389" t="s">
        <v>500</v>
      </c>
      <c r="F156" s="389">
        <v>9.25</v>
      </c>
      <c r="G156" s="389">
        <v>9.6524147661049007</v>
      </c>
      <c r="H156" s="393" t="s">
        <v>208</v>
      </c>
      <c r="I156" s="390">
        <v>51330</v>
      </c>
      <c r="J156" s="390">
        <v>51330</v>
      </c>
      <c r="K156" s="390">
        <v>47710.28</v>
      </c>
      <c r="L156" s="385">
        <v>1</v>
      </c>
    </row>
    <row r="157" spans="1:12" s="383" customFormat="1" ht="15.6" x14ac:dyDescent="0.3">
      <c r="A157" s="386" t="s">
        <v>206</v>
      </c>
      <c r="B157" s="404" t="s">
        <v>206</v>
      </c>
      <c r="C157" s="391" t="s">
        <v>206</v>
      </c>
      <c r="D157" s="391" t="s">
        <v>206</v>
      </c>
      <c r="E157" s="391" t="s">
        <v>206</v>
      </c>
      <c r="F157" s="391" t="s">
        <v>206</v>
      </c>
      <c r="G157" s="391" t="s">
        <v>206</v>
      </c>
      <c r="H157" s="404" t="s">
        <v>206</v>
      </c>
      <c r="I157" s="392">
        <v>3750472.5</v>
      </c>
      <c r="J157" s="392">
        <v>3750472.5</v>
      </c>
      <c r="K157" s="392">
        <v>3159853.43</v>
      </c>
      <c r="L157" s="387">
        <v>114</v>
      </c>
    </row>
    <row r="158" spans="1:12" s="383" customFormat="1" ht="15.6" x14ac:dyDescent="0.3">
      <c r="A158" s="386" t="s">
        <v>196</v>
      </c>
      <c r="B158" s="404"/>
      <c r="C158" s="391"/>
      <c r="D158" s="391"/>
      <c r="E158" s="391"/>
      <c r="F158" s="391"/>
      <c r="G158" s="391"/>
      <c r="H158" s="404"/>
      <c r="I158" s="392"/>
      <c r="J158" s="392"/>
      <c r="K158" s="392"/>
      <c r="L158" s="387"/>
    </row>
    <row r="159" spans="1:12" s="383" customFormat="1" ht="15" x14ac:dyDescent="0.25">
      <c r="A159" s="384" t="s">
        <v>207</v>
      </c>
      <c r="B159" s="393" t="s">
        <v>198</v>
      </c>
      <c r="C159" s="389">
        <v>95.518900000000002</v>
      </c>
      <c r="D159" s="389">
        <v>5.64</v>
      </c>
      <c r="E159" s="389" t="s">
        <v>501</v>
      </c>
      <c r="F159" s="389">
        <v>9.1</v>
      </c>
      <c r="G159" s="389">
        <v>9.4893056113740002</v>
      </c>
      <c r="H159" s="393" t="s">
        <v>208</v>
      </c>
      <c r="I159" s="390">
        <v>47790</v>
      </c>
      <c r="J159" s="390">
        <v>47790</v>
      </c>
      <c r="K159" s="390">
        <v>45648.49</v>
      </c>
      <c r="L159" s="385">
        <v>1</v>
      </c>
    </row>
    <row r="160" spans="1:12" s="383" customFormat="1" ht="15.6" x14ac:dyDescent="0.3">
      <c r="A160" s="386" t="s">
        <v>206</v>
      </c>
      <c r="B160" s="404" t="s">
        <v>206</v>
      </c>
      <c r="C160" s="391" t="s">
        <v>206</v>
      </c>
      <c r="D160" s="391" t="s">
        <v>206</v>
      </c>
      <c r="E160" s="391" t="s">
        <v>206</v>
      </c>
      <c r="F160" s="391" t="s">
        <v>206</v>
      </c>
      <c r="G160" s="391" t="s">
        <v>206</v>
      </c>
      <c r="H160" s="404" t="s">
        <v>206</v>
      </c>
      <c r="I160" s="392">
        <v>47790</v>
      </c>
      <c r="J160" s="392">
        <v>47790</v>
      </c>
      <c r="K160" s="392">
        <v>45648.49</v>
      </c>
      <c r="L160" s="387">
        <v>1</v>
      </c>
    </row>
    <row r="161" spans="1:12" s="383" customFormat="1" ht="15.6" x14ac:dyDescent="0.3">
      <c r="A161" s="386" t="s">
        <v>125</v>
      </c>
      <c r="B161" s="404"/>
      <c r="C161" s="391"/>
      <c r="D161" s="391"/>
      <c r="E161" s="391"/>
      <c r="F161" s="391"/>
      <c r="G161" s="391"/>
      <c r="H161" s="404"/>
      <c r="I161" s="392"/>
      <c r="J161" s="392"/>
      <c r="K161" s="392"/>
      <c r="L161" s="387"/>
    </row>
    <row r="162" spans="1:12" s="383" customFormat="1" ht="15" x14ac:dyDescent="0.25">
      <c r="A162" s="384" t="s">
        <v>207</v>
      </c>
      <c r="B162" s="393" t="s">
        <v>198</v>
      </c>
      <c r="C162" s="389">
        <v>97.313199999999995</v>
      </c>
      <c r="D162" s="389">
        <v>7.5481999999999996</v>
      </c>
      <c r="E162" s="389" t="s">
        <v>502</v>
      </c>
      <c r="F162" s="389">
        <v>8.75</v>
      </c>
      <c r="G162" s="389">
        <v>8.9414062499999005</v>
      </c>
      <c r="H162" s="393" t="s">
        <v>208</v>
      </c>
      <c r="I162" s="390">
        <v>55762.17</v>
      </c>
      <c r="J162" s="390">
        <v>55762.17</v>
      </c>
      <c r="K162" s="390">
        <v>54263.93</v>
      </c>
      <c r="L162" s="385">
        <v>1</v>
      </c>
    </row>
    <row r="163" spans="1:12" s="383" customFormat="1" ht="15" x14ac:dyDescent="0.25">
      <c r="A163" s="384" t="s">
        <v>207</v>
      </c>
      <c r="B163" s="393" t="s">
        <v>198</v>
      </c>
      <c r="C163" s="389">
        <v>99.988799999999998</v>
      </c>
      <c r="D163" s="389">
        <v>8.5</v>
      </c>
      <c r="E163" s="389" t="s">
        <v>503</v>
      </c>
      <c r="F163" s="389">
        <v>8.5</v>
      </c>
      <c r="G163" s="389">
        <v>8.6806249999998997</v>
      </c>
      <c r="H163" s="393" t="s">
        <v>208</v>
      </c>
      <c r="I163" s="390">
        <v>329997</v>
      </c>
      <c r="J163" s="390">
        <v>329997</v>
      </c>
      <c r="K163" s="390">
        <v>329959.96999999997</v>
      </c>
      <c r="L163" s="385">
        <v>4</v>
      </c>
    </row>
    <row r="164" spans="1:12" s="383" customFormat="1" ht="15.6" x14ac:dyDescent="0.3">
      <c r="A164" s="386" t="s">
        <v>206</v>
      </c>
      <c r="B164" s="404" t="s">
        <v>206</v>
      </c>
      <c r="C164" s="391" t="s">
        <v>206</v>
      </c>
      <c r="D164" s="391" t="s">
        <v>206</v>
      </c>
      <c r="E164" s="391" t="s">
        <v>206</v>
      </c>
      <c r="F164" s="391" t="s">
        <v>206</v>
      </c>
      <c r="G164" s="391" t="s">
        <v>206</v>
      </c>
      <c r="H164" s="404" t="s">
        <v>206</v>
      </c>
      <c r="I164" s="392">
        <v>385759.17</v>
      </c>
      <c r="J164" s="392">
        <v>385759.17</v>
      </c>
      <c r="K164" s="392">
        <v>384223.9</v>
      </c>
      <c r="L164" s="387">
        <v>5</v>
      </c>
    </row>
    <row r="165" spans="1:12" s="383" customFormat="1" ht="15.6" x14ac:dyDescent="0.3">
      <c r="A165" s="386" t="s">
        <v>504</v>
      </c>
      <c r="B165" s="404"/>
      <c r="C165" s="391"/>
      <c r="D165" s="391"/>
      <c r="E165" s="391"/>
      <c r="F165" s="391"/>
      <c r="G165" s="391"/>
      <c r="H165" s="404"/>
      <c r="I165" s="392"/>
      <c r="J165" s="392"/>
      <c r="K165" s="392"/>
      <c r="L165" s="387"/>
    </row>
    <row r="166" spans="1:12" s="383" customFormat="1" ht="15" x14ac:dyDescent="0.25">
      <c r="A166" s="384" t="s">
        <v>207</v>
      </c>
      <c r="B166" s="393" t="s">
        <v>198</v>
      </c>
      <c r="C166" s="389">
        <v>62.0533</v>
      </c>
      <c r="D166" s="389">
        <v>6.21</v>
      </c>
      <c r="E166" s="389" t="s">
        <v>505</v>
      </c>
      <c r="F166" s="389">
        <v>14.75</v>
      </c>
      <c r="G166" s="389">
        <v>15.789169844597501</v>
      </c>
      <c r="H166" s="393" t="s">
        <v>208</v>
      </c>
      <c r="I166" s="390">
        <v>18142.5</v>
      </c>
      <c r="J166" s="390">
        <v>18142.5</v>
      </c>
      <c r="K166" s="390">
        <v>11258.02</v>
      </c>
      <c r="L166" s="385">
        <v>1</v>
      </c>
    </row>
    <row r="167" spans="1:12" s="383" customFormat="1" ht="15" x14ac:dyDescent="0.25">
      <c r="A167" s="384" t="s">
        <v>207</v>
      </c>
      <c r="B167" s="393" t="s">
        <v>198</v>
      </c>
      <c r="C167" s="389">
        <v>67.867199999999997</v>
      </c>
      <c r="D167" s="389">
        <v>6.21</v>
      </c>
      <c r="E167" s="389" t="s">
        <v>506</v>
      </c>
      <c r="F167" s="389">
        <v>13</v>
      </c>
      <c r="G167" s="389">
        <v>13.8032481613877</v>
      </c>
      <c r="H167" s="393" t="s">
        <v>208</v>
      </c>
      <c r="I167" s="390">
        <v>7704</v>
      </c>
      <c r="J167" s="390">
        <v>7704</v>
      </c>
      <c r="K167" s="390">
        <v>5228.4799999999996</v>
      </c>
      <c r="L167" s="385">
        <v>2</v>
      </c>
    </row>
    <row r="168" spans="1:12" s="383" customFormat="1" ht="15" x14ac:dyDescent="0.25">
      <c r="A168" s="384" t="s">
        <v>207</v>
      </c>
      <c r="B168" s="393" t="s">
        <v>198</v>
      </c>
      <c r="C168" s="389">
        <v>67.874399999999994</v>
      </c>
      <c r="D168" s="389">
        <v>6.21</v>
      </c>
      <c r="E168" s="389" t="s">
        <v>507</v>
      </c>
      <c r="F168" s="389">
        <v>13</v>
      </c>
      <c r="G168" s="389">
        <v>13.8032481613877</v>
      </c>
      <c r="H168" s="393" t="s">
        <v>208</v>
      </c>
      <c r="I168" s="390">
        <v>3120</v>
      </c>
      <c r="J168" s="390">
        <v>3120</v>
      </c>
      <c r="K168" s="390">
        <v>2117.6799999999998</v>
      </c>
      <c r="L168" s="385">
        <v>1</v>
      </c>
    </row>
    <row r="169" spans="1:12" s="383" customFormat="1" ht="15" x14ac:dyDescent="0.25">
      <c r="A169" s="384" t="s">
        <v>207</v>
      </c>
      <c r="B169" s="393" t="s">
        <v>198</v>
      </c>
      <c r="C169" s="389">
        <v>67.881600000000006</v>
      </c>
      <c r="D169" s="389">
        <v>6.21</v>
      </c>
      <c r="E169" s="389" t="s">
        <v>508</v>
      </c>
      <c r="F169" s="389">
        <v>13</v>
      </c>
      <c r="G169" s="389">
        <v>13.8032481613877</v>
      </c>
      <c r="H169" s="393" t="s">
        <v>208</v>
      </c>
      <c r="I169" s="390">
        <v>7620</v>
      </c>
      <c r="J169" s="390">
        <v>7620</v>
      </c>
      <c r="K169" s="390">
        <v>5172.58</v>
      </c>
      <c r="L169" s="385">
        <v>1</v>
      </c>
    </row>
    <row r="170" spans="1:12" s="383" customFormat="1" ht="15" x14ac:dyDescent="0.25">
      <c r="A170" s="384" t="s">
        <v>207</v>
      </c>
      <c r="B170" s="393" t="s">
        <v>198</v>
      </c>
      <c r="C170" s="389">
        <v>67.903300000000002</v>
      </c>
      <c r="D170" s="389">
        <v>6.21</v>
      </c>
      <c r="E170" s="389" t="s">
        <v>509</v>
      </c>
      <c r="F170" s="389">
        <v>13</v>
      </c>
      <c r="G170" s="389">
        <v>13.8032481613877</v>
      </c>
      <c r="H170" s="393" t="s">
        <v>208</v>
      </c>
      <c r="I170" s="390">
        <v>45480</v>
      </c>
      <c r="J170" s="390">
        <v>45480</v>
      </c>
      <c r="K170" s="390">
        <v>30882.41</v>
      </c>
      <c r="L170" s="385">
        <v>2</v>
      </c>
    </row>
    <row r="171" spans="1:12" s="383" customFormat="1" ht="15" x14ac:dyDescent="0.25">
      <c r="A171" s="384" t="s">
        <v>207</v>
      </c>
      <c r="B171" s="393" t="s">
        <v>198</v>
      </c>
      <c r="C171" s="389">
        <v>68.193100000000001</v>
      </c>
      <c r="D171" s="389">
        <v>5.64</v>
      </c>
      <c r="E171" s="389" t="s">
        <v>510</v>
      </c>
      <c r="F171" s="389">
        <v>13</v>
      </c>
      <c r="G171" s="389">
        <v>13.8032481613877</v>
      </c>
      <c r="H171" s="393" t="s">
        <v>208</v>
      </c>
      <c r="I171" s="390">
        <v>16372.5</v>
      </c>
      <c r="J171" s="390">
        <v>16372.5</v>
      </c>
      <c r="K171" s="390">
        <v>11164.91</v>
      </c>
      <c r="L171" s="385">
        <v>1</v>
      </c>
    </row>
    <row r="172" spans="1:12" s="383" customFormat="1" ht="15" x14ac:dyDescent="0.25">
      <c r="A172" s="384" t="s">
        <v>207</v>
      </c>
      <c r="B172" s="393" t="s">
        <v>198</v>
      </c>
      <c r="C172" s="389">
        <v>68.210800000000006</v>
      </c>
      <c r="D172" s="389">
        <v>5.64</v>
      </c>
      <c r="E172" s="389" t="s">
        <v>511</v>
      </c>
      <c r="F172" s="389">
        <v>13</v>
      </c>
      <c r="G172" s="389">
        <v>13.8032481613877</v>
      </c>
      <c r="H172" s="393" t="s">
        <v>208</v>
      </c>
      <c r="I172" s="390">
        <v>4060</v>
      </c>
      <c r="J172" s="390">
        <v>4060</v>
      </c>
      <c r="K172" s="390">
        <v>2769.36</v>
      </c>
      <c r="L172" s="385">
        <v>1</v>
      </c>
    </row>
    <row r="173" spans="1:12" s="383" customFormat="1" ht="15" x14ac:dyDescent="0.25">
      <c r="A173" s="384" t="s">
        <v>207</v>
      </c>
      <c r="B173" s="393" t="s">
        <v>198</v>
      </c>
      <c r="C173" s="389">
        <v>68.219700000000003</v>
      </c>
      <c r="D173" s="389">
        <v>5.64</v>
      </c>
      <c r="E173" s="389" t="s">
        <v>512</v>
      </c>
      <c r="F173" s="389">
        <v>13</v>
      </c>
      <c r="G173" s="389">
        <v>13.8032481613877</v>
      </c>
      <c r="H173" s="393" t="s">
        <v>208</v>
      </c>
      <c r="I173" s="390">
        <v>1466</v>
      </c>
      <c r="J173" s="390">
        <v>1466</v>
      </c>
      <c r="K173" s="390">
        <v>1000.1</v>
      </c>
      <c r="L173" s="385">
        <v>1</v>
      </c>
    </row>
    <row r="174" spans="1:12" s="383" customFormat="1" ht="15" x14ac:dyDescent="0.25">
      <c r="A174" s="384" t="s">
        <v>207</v>
      </c>
      <c r="B174" s="393" t="s">
        <v>198</v>
      </c>
      <c r="C174" s="389">
        <v>68.237499999999997</v>
      </c>
      <c r="D174" s="389">
        <v>5.64</v>
      </c>
      <c r="E174" s="389" t="s">
        <v>513</v>
      </c>
      <c r="F174" s="389">
        <v>13</v>
      </c>
      <c r="G174" s="389">
        <v>13.8032481613877</v>
      </c>
      <c r="H174" s="393" t="s">
        <v>208</v>
      </c>
      <c r="I174" s="390">
        <v>24774</v>
      </c>
      <c r="J174" s="390">
        <v>24774</v>
      </c>
      <c r="K174" s="390">
        <v>16905.16</v>
      </c>
      <c r="L174" s="385">
        <v>3</v>
      </c>
    </row>
    <row r="175" spans="1:12" s="383" customFormat="1" ht="15" x14ac:dyDescent="0.25">
      <c r="A175" s="384" t="s">
        <v>207</v>
      </c>
      <c r="B175" s="393" t="s">
        <v>198</v>
      </c>
      <c r="C175" s="389">
        <v>69.133300000000006</v>
      </c>
      <c r="D175" s="389">
        <v>5.93</v>
      </c>
      <c r="E175" s="389" t="s">
        <v>514</v>
      </c>
      <c r="F175" s="389">
        <v>13.05</v>
      </c>
      <c r="G175" s="389">
        <v>13.859552721377799</v>
      </c>
      <c r="H175" s="393" t="s">
        <v>208</v>
      </c>
      <c r="I175" s="390">
        <v>15192.5</v>
      </c>
      <c r="J175" s="390">
        <v>15192.5</v>
      </c>
      <c r="K175" s="390">
        <v>10503.08</v>
      </c>
      <c r="L175" s="385">
        <v>1</v>
      </c>
    </row>
    <row r="176" spans="1:12" s="383" customFormat="1" ht="15" x14ac:dyDescent="0.25">
      <c r="A176" s="384" t="s">
        <v>207</v>
      </c>
      <c r="B176" s="393" t="s">
        <v>198</v>
      </c>
      <c r="C176" s="389">
        <v>70.904799999999994</v>
      </c>
      <c r="D176" s="389">
        <v>5.64</v>
      </c>
      <c r="E176" s="389" t="s">
        <v>515</v>
      </c>
      <c r="F176" s="389">
        <v>12.25</v>
      </c>
      <c r="G176" s="389">
        <v>12.961736745743501</v>
      </c>
      <c r="H176" s="393" t="s">
        <v>208</v>
      </c>
      <c r="I176" s="390">
        <v>36095</v>
      </c>
      <c r="J176" s="390">
        <v>36095</v>
      </c>
      <c r="K176" s="390">
        <v>25593.08</v>
      </c>
      <c r="L176" s="385">
        <v>1</v>
      </c>
    </row>
    <row r="177" spans="1:12" s="383" customFormat="1" ht="15" x14ac:dyDescent="0.25">
      <c r="A177" s="384" t="s">
        <v>207</v>
      </c>
      <c r="B177" s="393" t="s">
        <v>198</v>
      </c>
      <c r="C177" s="389">
        <v>70.992199999999997</v>
      </c>
      <c r="D177" s="389">
        <v>6.21</v>
      </c>
      <c r="E177" s="389" t="s">
        <v>516</v>
      </c>
      <c r="F177" s="389">
        <v>12.5</v>
      </c>
      <c r="G177" s="389">
        <v>13.2416046415276</v>
      </c>
      <c r="H177" s="393" t="s">
        <v>208</v>
      </c>
      <c r="I177" s="390">
        <v>19140</v>
      </c>
      <c r="J177" s="390">
        <v>19140</v>
      </c>
      <c r="K177" s="390">
        <v>13587.92</v>
      </c>
      <c r="L177" s="385">
        <v>1</v>
      </c>
    </row>
    <row r="178" spans="1:12" s="383" customFormat="1" ht="15" x14ac:dyDescent="0.25">
      <c r="A178" s="384" t="s">
        <v>207</v>
      </c>
      <c r="B178" s="393" t="s">
        <v>198</v>
      </c>
      <c r="C178" s="389">
        <v>71.862700000000004</v>
      </c>
      <c r="D178" s="389">
        <v>6.21</v>
      </c>
      <c r="E178" s="389" t="s">
        <v>517</v>
      </c>
      <c r="F178" s="389">
        <v>12</v>
      </c>
      <c r="G178" s="389">
        <v>12.6825030131969</v>
      </c>
      <c r="H178" s="393" t="s">
        <v>208</v>
      </c>
      <c r="I178" s="390">
        <v>52805</v>
      </c>
      <c r="J178" s="390">
        <v>52805</v>
      </c>
      <c r="K178" s="390">
        <v>37947.08</v>
      </c>
      <c r="L178" s="385">
        <v>1</v>
      </c>
    </row>
    <row r="179" spans="1:12" s="383" customFormat="1" ht="15" x14ac:dyDescent="0.25">
      <c r="A179" s="384" t="s">
        <v>207</v>
      </c>
      <c r="B179" s="393" t="s">
        <v>198</v>
      </c>
      <c r="C179" s="389">
        <v>71.907700000000006</v>
      </c>
      <c r="D179" s="389">
        <v>5.64</v>
      </c>
      <c r="E179" s="389" t="s">
        <v>518</v>
      </c>
      <c r="F179" s="389">
        <v>12</v>
      </c>
      <c r="G179" s="389">
        <v>12.6825030131969</v>
      </c>
      <c r="H179" s="393" t="s">
        <v>208</v>
      </c>
      <c r="I179" s="390">
        <v>7405</v>
      </c>
      <c r="J179" s="390">
        <v>7405</v>
      </c>
      <c r="K179" s="390">
        <v>5324.77</v>
      </c>
      <c r="L179" s="385">
        <v>1</v>
      </c>
    </row>
    <row r="180" spans="1:12" s="383" customFormat="1" ht="15" x14ac:dyDescent="0.25">
      <c r="A180" s="384" t="s">
        <v>207</v>
      </c>
      <c r="B180" s="393" t="s">
        <v>198</v>
      </c>
      <c r="C180" s="389">
        <v>71.9328</v>
      </c>
      <c r="D180" s="389">
        <v>6.21</v>
      </c>
      <c r="E180" s="389" t="s">
        <v>516</v>
      </c>
      <c r="F180" s="389">
        <v>12.25</v>
      </c>
      <c r="G180" s="389">
        <v>12.961736745743501</v>
      </c>
      <c r="H180" s="393" t="s">
        <v>208</v>
      </c>
      <c r="I180" s="390">
        <v>2860</v>
      </c>
      <c r="J180" s="390">
        <v>2860</v>
      </c>
      <c r="K180" s="390">
        <v>2057.2800000000002</v>
      </c>
      <c r="L180" s="385">
        <v>1</v>
      </c>
    </row>
    <row r="181" spans="1:12" s="383" customFormat="1" ht="15" x14ac:dyDescent="0.25">
      <c r="A181" s="384" t="s">
        <v>207</v>
      </c>
      <c r="B181" s="393" t="s">
        <v>198</v>
      </c>
      <c r="C181" s="389">
        <v>72.298100000000005</v>
      </c>
      <c r="D181" s="389">
        <v>5.64</v>
      </c>
      <c r="E181" s="389" t="s">
        <v>519</v>
      </c>
      <c r="F181" s="389">
        <v>12.25</v>
      </c>
      <c r="G181" s="389">
        <v>12.961736745743501</v>
      </c>
      <c r="H181" s="393" t="s">
        <v>208</v>
      </c>
      <c r="I181" s="390">
        <v>52215</v>
      </c>
      <c r="J181" s="390">
        <v>52215</v>
      </c>
      <c r="K181" s="390">
        <v>37750.44</v>
      </c>
      <c r="L181" s="385">
        <v>1</v>
      </c>
    </row>
    <row r="182" spans="1:12" s="383" customFormat="1" ht="15" x14ac:dyDescent="0.25">
      <c r="A182" s="384" t="s">
        <v>207</v>
      </c>
      <c r="B182" s="393" t="s">
        <v>198</v>
      </c>
      <c r="C182" s="389">
        <v>73.050600000000003</v>
      </c>
      <c r="D182" s="389">
        <v>5.36</v>
      </c>
      <c r="E182" s="389" t="s">
        <v>520</v>
      </c>
      <c r="F182" s="389">
        <v>12.25</v>
      </c>
      <c r="G182" s="389">
        <v>12.961736745743501</v>
      </c>
      <c r="H182" s="393" t="s">
        <v>208</v>
      </c>
      <c r="I182" s="390">
        <v>15000</v>
      </c>
      <c r="J182" s="390">
        <v>15000</v>
      </c>
      <c r="K182" s="390">
        <v>10957.59</v>
      </c>
      <c r="L182" s="385">
        <v>1</v>
      </c>
    </row>
    <row r="183" spans="1:12" s="290" customFormat="1" ht="15.6" x14ac:dyDescent="0.25">
      <c r="A183" s="384" t="s">
        <v>207</v>
      </c>
      <c r="B183" s="393" t="s">
        <v>198</v>
      </c>
      <c r="C183" s="389">
        <v>75.168300000000002</v>
      </c>
      <c r="D183" s="389">
        <v>5.07</v>
      </c>
      <c r="E183" s="389" t="s">
        <v>521</v>
      </c>
      <c r="F183" s="389">
        <v>12</v>
      </c>
      <c r="G183" s="389">
        <v>12.6825030131969</v>
      </c>
      <c r="H183" s="393" t="s">
        <v>208</v>
      </c>
      <c r="I183" s="390">
        <v>47200</v>
      </c>
      <c r="J183" s="390">
        <v>47200</v>
      </c>
      <c r="K183" s="390">
        <v>35479.42</v>
      </c>
      <c r="L183" s="385">
        <v>1</v>
      </c>
    </row>
    <row r="184" spans="1:12" s="289" customFormat="1" ht="15.6" x14ac:dyDescent="0.25">
      <c r="A184" s="384" t="s">
        <v>207</v>
      </c>
      <c r="B184" s="393" t="s">
        <v>198</v>
      </c>
      <c r="C184" s="389">
        <v>75.222899999999996</v>
      </c>
      <c r="D184" s="389">
        <v>5.07</v>
      </c>
      <c r="E184" s="389" t="s">
        <v>522</v>
      </c>
      <c r="F184" s="389">
        <v>12</v>
      </c>
      <c r="G184" s="389">
        <v>12.6825030131969</v>
      </c>
      <c r="H184" s="393" t="s">
        <v>208</v>
      </c>
      <c r="I184" s="390">
        <v>29647.5</v>
      </c>
      <c r="J184" s="390">
        <v>29647.5</v>
      </c>
      <c r="K184" s="390">
        <v>22301.72</v>
      </c>
      <c r="L184" s="385">
        <v>1</v>
      </c>
    </row>
    <row r="185" spans="1:12" s="383" customFormat="1" ht="15" x14ac:dyDescent="0.25">
      <c r="A185" s="384" t="s">
        <v>207</v>
      </c>
      <c r="B185" s="393" t="s">
        <v>198</v>
      </c>
      <c r="C185" s="389">
        <v>75.244900000000001</v>
      </c>
      <c r="D185" s="389">
        <v>5.07</v>
      </c>
      <c r="E185" s="389" t="s">
        <v>341</v>
      </c>
      <c r="F185" s="389">
        <v>12</v>
      </c>
      <c r="G185" s="389">
        <v>12.6825030131969</v>
      </c>
      <c r="H185" s="393" t="s">
        <v>208</v>
      </c>
      <c r="I185" s="390">
        <v>47500</v>
      </c>
      <c r="J185" s="390">
        <v>47500</v>
      </c>
      <c r="K185" s="390">
        <v>35741.31</v>
      </c>
      <c r="L185" s="385">
        <v>2</v>
      </c>
    </row>
    <row r="186" spans="1:12" s="383" customFormat="1" ht="15" x14ac:dyDescent="0.25">
      <c r="A186" s="384" t="s">
        <v>207</v>
      </c>
      <c r="B186" s="393" t="s">
        <v>198</v>
      </c>
      <c r="C186" s="389">
        <v>75.479399999999998</v>
      </c>
      <c r="D186" s="389">
        <v>5.64</v>
      </c>
      <c r="E186" s="389" t="s">
        <v>458</v>
      </c>
      <c r="F186" s="389">
        <v>11</v>
      </c>
      <c r="G186" s="389">
        <v>11.571883619521399</v>
      </c>
      <c r="H186" s="393" t="s">
        <v>208</v>
      </c>
      <c r="I186" s="390">
        <v>53100</v>
      </c>
      <c r="J186" s="390">
        <v>53100</v>
      </c>
      <c r="K186" s="390">
        <v>40079.550000000003</v>
      </c>
      <c r="L186" s="385">
        <v>1</v>
      </c>
    </row>
    <row r="187" spans="1:12" s="383" customFormat="1" ht="15" x14ac:dyDescent="0.25">
      <c r="A187" s="384" t="s">
        <v>207</v>
      </c>
      <c r="B187" s="393" t="s">
        <v>198</v>
      </c>
      <c r="C187" s="389">
        <v>75.567700000000002</v>
      </c>
      <c r="D187" s="389">
        <v>5.64</v>
      </c>
      <c r="E187" s="389" t="s">
        <v>523</v>
      </c>
      <c r="F187" s="389">
        <v>11</v>
      </c>
      <c r="G187" s="389">
        <v>11.571883619521399</v>
      </c>
      <c r="H187" s="393" t="s">
        <v>208</v>
      </c>
      <c r="I187" s="390">
        <v>103987.5</v>
      </c>
      <c r="J187" s="390">
        <v>103987.5</v>
      </c>
      <c r="K187" s="390">
        <v>78580.929999999993</v>
      </c>
      <c r="L187" s="385">
        <v>2</v>
      </c>
    </row>
    <row r="188" spans="1:12" s="383" customFormat="1" ht="15" x14ac:dyDescent="0.25">
      <c r="A188" s="384" t="s">
        <v>207</v>
      </c>
      <c r="B188" s="393" t="s">
        <v>198</v>
      </c>
      <c r="C188" s="389">
        <v>75.730099999999993</v>
      </c>
      <c r="D188" s="389">
        <v>5.07</v>
      </c>
      <c r="E188" s="389" t="s">
        <v>524</v>
      </c>
      <c r="F188" s="389">
        <v>12</v>
      </c>
      <c r="G188" s="389">
        <v>12.6825030131969</v>
      </c>
      <c r="H188" s="393" t="s">
        <v>208</v>
      </c>
      <c r="I188" s="390">
        <v>53100</v>
      </c>
      <c r="J188" s="390">
        <v>53100</v>
      </c>
      <c r="K188" s="390">
        <v>40212.67</v>
      </c>
      <c r="L188" s="385">
        <v>1</v>
      </c>
    </row>
    <row r="189" spans="1:12" s="383" customFormat="1" ht="15" x14ac:dyDescent="0.25">
      <c r="A189" s="384" t="s">
        <v>207</v>
      </c>
      <c r="B189" s="393" t="s">
        <v>198</v>
      </c>
      <c r="C189" s="389">
        <v>75.7744</v>
      </c>
      <c r="D189" s="389">
        <v>5.07</v>
      </c>
      <c r="E189" s="389" t="s">
        <v>525</v>
      </c>
      <c r="F189" s="389">
        <v>12</v>
      </c>
      <c r="G189" s="389">
        <v>12.6825030131969</v>
      </c>
      <c r="H189" s="393" t="s">
        <v>208</v>
      </c>
      <c r="I189" s="390">
        <v>20200</v>
      </c>
      <c r="J189" s="390">
        <v>20200</v>
      </c>
      <c r="K189" s="390">
        <v>15306.42</v>
      </c>
      <c r="L189" s="385">
        <v>1</v>
      </c>
    </row>
    <row r="190" spans="1:12" s="383" customFormat="1" ht="15" x14ac:dyDescent="0.25">
      <c r="A190" s="384" t="s">
        <v>207</v>
      </c>
      <c r="B190" s="393" t="s">
        <v>198</v>
      </c>
      <c r="C190" s="389">
        <v>76.372699999999995</v>
      </c>
      <c r="D190" s="389">
        <v>5.36</v>
      </c>
      <c r="E190" s="389" t="s">
        <v>526</v>
      </c>
      <c r="F190" s="389">
        <v>11</v>
      </c>
      <c r="G190" s="389">
        <v>11.571883619521399</v>
      </c>
      <c r="H190" s="393" t="s">
        <v>208</v>
      </c>
      <c r="I190" s="390">
        <v>44545</v>
      </c>
      <c r="J190" s="390">
        <v>44545</v>
      </c>
      <c r="K190" s="390">
        <v>34020.199999999997</v>
      </c>
      <c r="L190" s="385">
        <v>1</v>
      </c>
    </row>
    <row r="191" spans="1:12" s="383" customFormat="1" ht="15" x14ac:dyDescent="0.25">
      <c r="A191" s="384" t="s">
        <v>207</v>
      </c>
      <c r="B191" s="393" t="s">
        <v>198</v>
      </c>
      <c r="C191" s="389">
        <v>76.539000000000001</v>
      </c>
      <c r="D191" s="389">
        <v>5.07</v>
      </c>
      <c r="E191" s="389" t="s">
        <v>527</v>
      </c>
      <c r="F191" s="389">
        <v>12</v>
      </c>
      <c r="G191" s="389">
        <v>12.6825030131969</v>
      </c>
      <c r="H191" s="393" t="s">
        <v>208</v>
      </c>
      <c r="I191" s="390">
        <v>10000</v>
      </c>
      <c r="J191" s="390">
        <v>10000</v>
      </c>
      <c r="K191" s="390">
        <v>7653.9</v>
      </c>
      <c r="L191" s="385">
        <v>1</v>
      </c>
    </row>
    <row r="192" spans="1:12" s="383" customFormat="1" ht="15" x14ac:dyDescent="0.25">
      <c r="A192" s="384" t="s">
        <v>207</v>
      </c>
      <c r="B192" s="393" t="s">
        <v>198</v>
      </c>
      <c r="C192" s="389">
        <v>76.8446</v>
      </c>
      <c r="D192" s="389">
        <v>5.07</v>
      </c>
      <c r="E192" s="389" t="s">
        <v>212</v>
      </c>
      <c r="F192" s="389">
        <v>11.5</v>
      </c>
      <c r="G192" s="389">
        <v>12.1259328138015</v>
      </c>
      <c r="H192" s="393" t="s">
        <v>208</v>
      </c>
      <c r="I192" s="390">
        <v>19962.5</v>
      </c>
      <c r="J192" s="390">
        <v>19962.5</v>
      </c>
      <c r="K192" s="390">
        <v>15340.1</v>
      </c>
      <c r="L192" s="385">
        <v>1</v>
      </c>
    </row>
    <row r="193" spans="1:12" s="383" customFormat="1" ht="15" x14ac:dyDescent="0.25">
      <c r="A193" s="384" t="s">
        <v>207</v>
      </c>
      <c r="B193" s="393" t="s">
        <v>198</v>
      </c>
      <c r="C193" s="389">
        <v>76.896799999999999</v>
      </c>
      <c r="D193" s="389">
        <v>5.07</v>
      </c>
      <c r="E193" s="389" t="s">
        <v>528</v>
      </c>
      <c r="F193" s="389">
        <v>11.5</v>
      </c>
      <c r="G193" s="389">
        <v>12.1259328138015</v>
      </c>
      <c r="H193" s="393" t="s">
        <v>208</v>
      </c>
      <c r="I193" s="390">
        <v>44045</v>
      </c>
      <c r="J193" s="390">
        <v>44045</v>
      </c>
      <c r="K193" s="390">
        <v>33869.17</v>
      </c>
      <c r="L193" s="385">
        <v>3</v>
      </c>
    </row>
    <row r="194" spans="1:12" s="383" customFormat="1" ht="15" x14ac:dyDescent="0.25">
      <c r="A194" s="384" t="s">
        <v>207</v>
      </c>
      <c r="B194" s="393" t="s">
        <v>198</v>
      </c>
      <c r="C194" s="389">
        <v>76.9071</v>
      </c>
      <c r="D194" s="389">
        <v>5.07</v>
      </c>
      <c r="E194" s="389" t="s">
        <v>342</v>
      </c>
      <c r="F194" s="389">
        <v>11.5</v>
      </c>
      <c r="G194" s="389">
        <v>12.1259328138015</v>
      </c>
      <c r="H194" s="393" t="s">
        <v>208</v>
      </c>
      <c r="I194" s="390">
        <v>60887.5</v>
      </c>
      <c r="J194" s="390">
        <v>60887.5</v>
      </c>
      <c r="K194" s="390">
        <v>46826.84</v>
      </c>
      <c r="L194" s="385">
        <v>4</v>
      </c>
    </row>
    <row r="195" spans="1:12" s="383" customFormat="1" ht="15" x14ac:dyDescent="0.25">
      <c r="A195" s="384" t="s">
        <v>207</v>
      </c>
      <c r="B195" s="393" t="s">
        <v>198</v>
      </c>
      <c r="C195" s="389">
        <v>77.284899999999993</v>
      </c>
      <c r="D195" s="389">
        <v>5.07</v>
      </c>
      <c r="E195" s="389" t="s">
        <v>528</v>
      </c>
      <c r="F195" s="389">
        <v>11.375</v>
      </c>
      <c r="G195" s="389">
        <v>11.9871845773324</v>
      </c>
      <c r="H195" s="393" t="s">
        <v>208</v>
      </c>
      <c r="I195" s="390">
        <v>28465</v>
      </c>
      <c r="J195" s="390">
        <v>28465</v>
      </c>
      <c r="K195" s="390">
        <v>21999.15</v>
      </c>
      <c r="L195" s="385">
        <v>2</v>
      </c>
    </row>
    <row r="196" spans="1:12" s="289" customFormat="1" ht="15.6" x14ac:dyDescent="0.25">
      <c r="A196" s="384" t="s">
        <v>207</v>
      </c>
      <c r="B196" s="393" t="s">
        <v>198</v>
      </c>
      <c r="C196" s="389">
        <v>77.344800000000006</v>
      </c>
      <c r="D196" s="389">
        <v>5.07</v>
      </c>
      <c r="E196" s="389" t="s">
        <v>529</v>
      </c>
      <c r="F196" s="389">
        <v>12</v>
      </c>
      <c r="G196" s="389">
        <v>12.6825030131969</v>
      </c>
      <c r="H196" s="393" t="s">
        <v>208</v>
      </c>
      <c r="I196" s="390">
        <v>63064</v>
      </c>
      <c r="J196" s="390">
        <v>63064</v>
      </c>
      <c r="K196" s="390">
        <v>48776.7</v>
      </c>
      <c r="L196" s="385">
        <v>3</v>
      </c>
    </row>
    <row r="197" spans="1:12" s="289" customFormat="1" ht="15.6" x14ac:dyDescent="0.25">
      <c r="A197" s="384" t="s">
        <v>207</v>
      </c>
      <c r="B197" s="393" t="s">
        <v>198</v>
      </c>
      <c r="C197" s="389">
        <v>77.414699999999996</v>
      </c>
      <c r="D197" s="389">
        <v>5.07</v>
      </c>
      <c r="E197" s="389" t="s">
        <v>530</v>
      </c>
      <c r="F197" s="389">
        <v>12</v>
      </c>
      <c r="G197" s="389">
        <v>12.6825030131969</v>
      </c>
      <c r="H197" s="393" t="s">
        <v>208</v>
      </c>
      <c r="I197" s="390">
        <v>56346</v>
      </c>
      <c r="J197" s="390">
        <v>56346</v>
      </c>
      <c r="K197" s="390">
        <v>43620.07</v>
      </c>
      <c r="L197" s="385">
        <v>2</v>
      </c>
    </row>
    <row r="198" spans="1:12" s="383" customFormat="1" ht="15" x14ac:dyDescent="0.25">
      <c r="A198" s="384" t="s">
        <v>207</v>
      </c>
      <c r="B198" s="393" t="s">
        <v>198</v>
      </c>
      <c r="C198" s="389">
        <v>77.422200000000004</v>
      </c>
      <c r="D198" s="389">
        <v>5.07</v>
      </c>
      <c r="E198" s="389" t="s">
        <v>531</v>
      </c>
      <c r="F198" s="389">
        <v>11.5</v>
      </c>
      <c r="G198" s="389">
        <v>12.1259328138015</v>
      </c>
      <c r="H198" s="393" t="s">
        <v>208</v>
      </c>
      <c r="I198" s="390">
        <v>9501.5300000000007</v>
      </c>
      <c r="J198" s="390">
        <v>9501.5300000000007</v>
      </c>
      <c r="K198" s="390">
        <v>7356.3</v>
      </c>
      <c r="L198" s="385">
        <v>1</v>
      </c>
    </row>
    <row r="199" spans="1:12" s="383" customFormat="1" ht="15" x14ac:dyDescent="0.25">
      <c r="A199" s="384" t="s">
        <v>207</v>
      </c>
      <c r="B199" s="393" t="s">
        <v>198</v>
      </c>
      <c r="C199" s="389">
        <v>77.997799999999998</v>
      </c>
      <c r="D199" s="389">
        <v>5.07</v>
      </c>
      <c r="E199" s="389" t="s">
        <v>468</v>
      </c>
      <c r="F199" s="389">
        <v>11.125</v>
      </c>
      <c r="G199" s="389">
        <v>11.7101601424603</v>
      </c>
      <c r="H199" s="393" t="s">
        <v>208</v>
      </c>
      <c r="I199" s="390">
        <v>53100</v>
      </c>
      <c r="J199" s="390">
        <v>53100</v>
      </c>
      <c r="K199" s="390">
        <v>41416.82</v>
      </c>
      <c r="L199" s="385">
        <v>1</v>
      </c>
    </row>
    <row r="200" spans="1:12" s="383" customFormat="1" ht="15" x14ac:dyDescent="0.25">
      <c r="A200" s="384" t="s">
        <v>207</v>
      </c>
      <c r="B200" s="393" t="s">
        <v>198</v>
      </c>
      <c r="C200" s="389">
        <v>78.197599999999994</v>
      </c>
      <c r="D200" s="389">
        <v>5.36</v>
      </c>
      <c r="E200" s="389" t="s">
        <v>532</v>
      </c>
      <c r="F200" s="389">
        <v>10.5</v>
      </c>
      <c r="G200" s="389">
        <v>11.0203450451823</v>
      </c>
      <c r="H200" s="393" t="s">
        <v>208</v>
      </c>
      <c r="I200" s="390">
        <v>24545</v>
      </c>
      <c r="J200" s="390">
        <v>24545</v>
      </c>
      <c r="K200" s="390">
        <v>19193.599999999999</v>
      </c>
      <c r="L200" s="385">
        <v>1</v>
      </c>
    </row>
    <row r="201" spans="1:12" s="383" customFormat="1" ht="15" x14ac:dyDescent="0.25">
      <c r="A201" s="384" t="s">
        <v>207</v>
      </c>
      <c r="B201" s="393" t="s">
        <v>198</v>
      </c>
      <c r="C201" s="389">
        <v>78.205500000000001</v>
      </c>
      <c r="D201" s="389">
        <v>5.36</v>
      </c>
      <c r="E201" s="389" t="s">
        <v>533</v>
      </c>
      <c r="F201" s="389">
        <v>10.5</v>
      </c>
      <c r="G201" s="389">
        <v>11.0203450451823</v>
      </c>
      <c r="H201" s="393" t="s">
        <v>208</v>
      </c>
      <c r="I201" s="390">
        <v>53100</v>
      </c>
      <c r="J201" s="390">
        <v>53100</v>
      </c>
      <c r="K201" s="390">
        <v>41527.1</v>
      </c>
      <c r="L201" s="385">
        <v>1</v>
      </c>
    </row>
    <row r="202" spans="1:12" s="383" customFormat="1" ht="15" x14ac:dyDescent="0.25">
      <c r="A202" s="384" t="s">
        <v>207</v>
      </c>
      <c r="B202" s="393" t="s">
        <v>198</v>
      </c>
      <c r="C202" s="389">
        <v>78.851100000000002</v>
      </c>
      <c r="D202" s="389">
        <v>5.07</v>
      </c>
      <c r="E202" s="389" t="s">
        <v>534</v>
      </c>
      <c r="F202" s="389">
        <v>11.5</v>
      </c>
      <c r="G202" s="389">
        <v>12.1259328138015</v>
      </c>
      <c r="H202" s="393" t="s">
        <v>208</v>
      </c>
      <c r="I202" s="390">
        <v>20000</v>
      </c>
      <c r="J202" s="390">
        <v>20000</v>
      </c>
      <c r="K202" s="390">
        <v>15770.22</v>
      </c>
      <c r="L202" s="385">
        <v>1</v>
      </c>
    </row>
    <row r="203" spans="1:12" s="383" customFormat="1" ht="15" x14ac:dyDescent="0.25">
      <c r="A203" s="384" t="s">
        <v>207</v>
      </c>
      <c r="B203" s="393" t="s">
        <v>198</v>
      </c>
      <c r="C203" s="389">
        <v>78.862099999999998</v>
      </c>
      <c r="D203" s="389">
        <v>5.07</v>
      </c>
      <c r="E203" s="389" t="s">
        <v>535</v>
      </c>
      <c r="F203" s="389">
        <v>11.5</v>
      </c>
      <c r="G203" s="389">
        <v>12.1259328138015</v>
      </c>
      <c r="H203" s="393" t="s">
        <v>208</v>
      </c>
      <c r="I203" s="390">
        <v>52510</v>
      </c>
      <c r="J203" s="390">
        <v>52510</v>
      </c>
      <c r="K203" s="390">
        <v>41410.5</v>
      </c>
      <c r="L203" s="385">
        <v>1</v>
      </c>
    </row>
    <row r="204" spans="1:12" s="383" customFormat="1" ht="15" x14ac:dyDescent="0.25">
      <c r="A204" s="384" t="s">
        <v>207</v>
      </c>
      <c r="B204" s="393" t="s">
        <v>198</v>
      </c>
      <c r="C204" s="389">
        <v>78.939400000000006</v>
      </c>
      <c r="D204" s="389">
        <v>5.07</v>
      </c>
      <c r="E204" s="389" t="s">
        <v>536</v>
      </c>
      <c r="F204" s="389">
        <v>11.5</v>
      </c>
      <c r="G204" s="389">
        <v>12.1259328138015</v>
      </c>
      <c r="H204" s="393" t="s">
        <v>208</v>
      </c>
      <c r="I204" s="390">
        <v>6800</v>
      </c>
      <c r="J204" s="390">
        <v>6800</v>
      </c>
      <c r="K204" s="390">
        <v>5367.88</v>
      </c>
      <c r="L204" s="385">
        <v>1</v>
      </c>
    </row>
    <row r="205" spans="1:12" s="383" customFormat="1" ht="15" x14ac:dyDescent="0.25">
      <c r="A205" s="384" t="s">
        <v>207</v>
      </c>
      <c r="B205" s="393" t="s">
        <v>198</v>
      </c>
      <c r="C205" s="389">
        <v>78.965100000000007</v>
      </c>
      <c r="D205" s="389">
        <v>5.36</v>
      </c>
      <c r="E205" s="389" t="s">
        <v>537</v>
      </c>
      <c r="F205" s="389">
        <v>10.5</v>
      </c>
      <c r="G205" s="389">
        <v>11.0203450451823</v>
      </c>
      <c r="H205" s="393" t="s">
        <v>208</v>
      </c>
      <c r="I205" s="390">
        <v>53100</v>
      </c>
      <c r="J205" s="390">
        <v>53100</v>
      </c>
      <c r="K205" s="390">
        <v>41930.449999999997</v>
      </c>
      <c r="L205" s="385">
        <v>1</v>
      </c>
    </row>
    <row r="206" spans="1:12" s="383" customFormat="1" ht="15" x14ac:dyDescent="0.25">
      <c r="A206" s="384" t="s">
        <v>207</v>
      </c>
      <c r="B206" s="393" t="s">
        <v>198</v>
      </c>
      <c r="C206" s="389">
        <v>79.095500000000001</v>
      </c>
      <c r="D206" s="389">
        <v>5.36</v>
      </c>
      <c r="E206" s="389" t="s">
        <v>538</v>
      </c>
      <c r="F206" s="389">
        <v>10.5</v>
      </c>
      <c r="G206" s="389">
        <v>11.0203450451823</v>
      </c>
      <c r="H206" s="393" t="s">
        <v>208</v>
      </c>
      <c r="I206" s="390">
        <v>53100</v>
      </c>
      <c r="J206" s="390">
        <v>53100</v>
      </c>
      <c r="K206" s="390">
        <v>41999.72</v>
      </c>
      <c r="L206" s="385">
        <v>1</v>
      </c>
    </row>
    <row r="207" spans="1:12" s="383" customFormat="1" ht="15" x14ac:dyDescent="0.25">
      <c r="A207" s="384" t="s">
        <v>207</v>
      </c>
      <c r="B207" s="393" t="s">
        <v>198</v>
      </c>
      <c r="C207" s="389">
        <v>79.596699999999998</v>
      </c>
      <c r="D207" s="389">
        <v>5.36</v>
      </c>
      <c r="E207" s="389" t="s">
        <v>539</v>
      </c>
      <c r="F207" s="389">
        <v>10.5</v>
      </c>
      <c r="G207" s="389">
        <v>11.0203450451823</v>
      </c>
      <c r="H207" s="393" t="s">
        <v>208</v>
      </c>
      <c r="I207" s="390">
        <v>10767.5</v>
      </c>
      <c r="J207" s="390">
        <v>10767.5</v>
      </c>
      <c r="K207" s="390">
        <v>8570.58</v>
      </c>
      <c r="L207" s="385">
        <v>1</v>
      </c>
    </row>
    <row r="208" spans="1:12" s="289" customFormat="1" ht="15.6" x14ac:dyDescent="0.25">
      <c r="A208" s="384" t="s">
        <v>207</v>
      </c>
      <c r="B208" s="393" t="s">
        <v>198</v>
      </c>
      <c r="C208" s="389">
        <v>79.654499999999999</v>
      </c>
      <c r="D208" s="389">
        <v>5.36</v>
      </c>
      <c r="E208" s="389" t="s">
        <v>540</v>
      </c>
      <c r="F208" s="389">
        <v>10.5</v>
      </c>
      <c r="G208" s="389">
        <v>11.0203450451823</v>
      </c>
      <c r="H208" s="393" t="s">
        <v>208</v>
      </c>
      <c r="I208" s="390">
        <v>38100</v>
      </c>
      <c r="J208" s="390">
        <v>38100</v>
      </c>
      <c r="K208" s="390">
        <v>30348.38</v>
      </c>
      <c r="L208" s="385">
        <v>1</v>
      </c>
    </row>
    <row r="209" spans="1:12" s="289" customFormat="1" ht="15.6" x14ac:dyDescent="0.25">
      <c r="A209" s="384" t="s">
        <v>207</v>
      </c>
      <c r="B209" s="393" t="s">
        <v>198</v>
      </c>
      <c r="C209" s="389">
        <v>79.668599999999998</v>
      </c>
      <c r="D209" s="389">
        <v>4.71</v>
      </c>
      <c r="E209" s="389" t="s">
        <v>541</v>
      </c>
      <c r="F209" s="389">
        <v>11.5</v>
      </c>
      <c r="G209" s="389">
        <v>12.1259328138015</v>
      </c>
      <c r="H209" s="393" t="s">
        <v>208</v>
      </c>
      <c r="I209" s="390">
        <v>6600</v>
      </c>
      <c r="J209" s="390">
        <v>6600</v>
      </c>
      <c r="K209" s="390">
        <v>5258.13</v>
      </c>
      <c r="L209" s="385">
        <v>1</v>
      </c>
    </row>
    <row r="210" spans="1:12" s="383" customFormat="1" ht="15" x14ac:dyDescent="0.25">
      <c r="A210" s="384" t="s">
        <v>207</v>
      </c>
      <c r="B210" s="393" t="s">
        <v>198</v>
      </c>
      <c r="C210" s="389">
        <v>80.063999999999993</v>
      </c>
      <c r="D210" s="389">
        <v>5.07</v>
      </c>
      <c r="E210" s="389" t="s">
        <v>528</v>
      </c>
      <c r="F210" s="389">
        <v>10.5</v>
      </c>
      <c r="G210" s="389">
        <v>11.0203450451823</v>
      </c>
      <c r="H210" s="393" t="s">
        <v>208</v>
      </c>
      <c r="I210" s="390">
        <v>53100</v>
      </c>
      <c r="J210" s="390">
        <v>53100</v>
      </c>
      <c r="K210" s="390">
        <v>42514</v>
      </c>
      <c r="L210" s="385">
        <v>1</v>
      </c>
    </row>
    <row r="211" spans="1:12" s="383" customFormat="1" ht="15" x14ac:dyDescent="0.25">
      <c r="A211" s="384" t="s">
        <v>207</v>
      </c>
      <c r="B211" s="393" t="s">
        <v>198</v>
      </c>
      <c r="C211" s="389">
        <v>80.379499999999993</v>
      </c>
      <c r="D211" s="389">
        <v>4.71</v>
      </c>
      <c r="E211" s="389" t="s">
        <v>542</v>
      </c>
      <c r="F211" s="389">
        <v>11.25</v>
      </c>
      <c r="G211" s="389">
        <v>11.8485937409996</v>
      </c>
      <c r="H211" s="393" t="s">
        <v>208</v>
      </c>
      <c r="I211" s="390">
        <v>5905</v>
      </c>
      <c r="J211" s="390">
        <v>5905</v>
      </c>
      <c r="K211" s="390">
        <v>4746.41</v>
      </c>
      <c r="L211" s="385">
        <v>1</v>
      </c>
    </row>
    <row r="212" spans="1:12" s="383" customFormat="1" ht="15" x14ac:dyDescent="0.25">
      <c r="A212" s="384" t="s">
        <v>207</v>
      </c>
      <c r="B212" s="393" t="s">
        <v>198</v>
      </c>
      <c r="C212" s="389">
        <v>80.397000000000006</v>
      </c>
      <c r="D212" s="389">
        <v>4.71</v>
      </c>
      <c r="E212" s="389" t="s">
        <v>543</v>
      </c>
      <c r="F212" s="389">
        <v>12</v>
      </c>
      <c r="G212" s="389">
        <v>12.6825030131969</v>
      </c>
      <c r="H212" s="393" t="s">
        <v>208</v>
      </c>
      <c r="I212" s="390">
        <v>4640</v>
      </c>
      <c r="J212" s="390">
        <v>4640</v>
      </c>
      <c r="K212" s="390">
        <v>3730.42</v>
      </c>
      <c r="L212" s="385">
        <v>2</v>
      </c>
    </row>
    <row r="213" spans="1:12" s="383" customFormat="1" ht="15" x14ac:dyDescent="0.25">
      <c r="A213" s="384" t="s">
        <v>207</v>
      </c>
      <c r="B213" s="393" t="s">
        <v>198</v>
      </c>
      <c r="C213" s="389">
        <v>80.403499999999994</v>
      </c>
      <c r="D213" s="389">
        <v>4.71</v>
      </c>
      <c r="E213" s="389" t="s">
        <v>544</v>
      </c>
      <c r="F213" s="389">
        <v>11.25</v>
      </c>
      <c r="G213" s="389">
        <v>11.8485937409996</v>
      </c>
      <c r="H213" s="393" t="s">
        <v>208</v>
      </c>
      <c r="I213" s="390">
        <v>5452.5</v>
      </c>
      <c r="J213" s="390">
        <v>5452.5</v>
      </c>
      <c r="K213" s="390">
        <v>4384</v>
      </c>
      <c r="L213" s="385">
        <v>1</v>
      </c>
    </row>
    <row r="214" spans="1:12" s="383" customFormat="1" ht="15" x14ac:dyDescent="0.25">
      <c r="A214" s="384" t="s">
        <v>207</v>
      </c>
      <c r="B214" s="393" t="s">
        <v>198</v>
      </c>
      <c r="C214" s="389">
        <v>80.479299999999995</v>
      </c>
      <c r="D214" s="389">
        <v>4.71</v>
      </c>
      <c r="E214" s="389" t="s">
        <v>545</v>
      </c>
      <c r="F214" s="389">
        <v>12</v>
      </c>
      <c r="G214" s="389">
        <v>12.6825030131969</v>
      </c>
      <c r="H214" s="393" t="s">
        <v>208</v>
      </c>
      <c r="I214" s="390">
        <v>11660</v>
      </c>
      <c r="J214" s="390">
        <v>11660</v>
      </c>
      <c r="K214" s="390">
        <v>9383.89</v>
      </c>
      <c r="L214" s="385">
        <v>1</v>
      </c>
    </row>
    <row r="215" spans="1:12" s="383" customFormat="1" ht="15" x14ac:dyDescent="0.25">
      <c r="A215" s="384" t="s">
        <v>207</v>
      </c>
      <c r="B215" s="393" t="s">
        <v>198</v>
      </c>
      <c r="C215" s="389">
        <v>81.140100000000004</v>
      </c>
      <c r="D215" s="389">
        <v>4.71</v>
      </c>
      <c r="E215" s="389" t="s">
        <v>546</v>
      </c>
      <c r="F215" s="389">
        <v>11</v>
      </c>
      <c r="G215" s="389">
        <v>11.571883619521399</v>
      </c>
      <c r="H215" s="393" t="s">
        <v>208</v>
      </c>
      <c r="I215" s="390">
        <v>46610</v>
      </c>
      <c r="J215" s="390">
        <v>46610</v>
      </c>
      <c r="K215" s="390">
        <v>37819.42</v>
      </c>
      <c r="L215" s="385">
        <v>1</v>
      </c>
    </row>
    <row r="216" spans="1:12" s="383" customFormat="1" ht="15" x14ac:dyDescent="0.25">
      <c r="A216" s="384" t="s">
        <v>207</v>
      </c>
      <c r="B216" s="393" t="s">
        <v>198</v>
      </c>
      <c r="C216" s="389">
        <v>81.227699999999999</v>
      </c>
      <c r="D216" s="389">
        <v>5.07</v>
      </c>
      <c r="E216" s="389" t="s">
        <v>468</v>
      </c>
      <c r="F216" s="389">
        <v>10.125</v>
      </c>
      <c r="G216" s="389">
        <v>10.6083324831604</v>
      </c>
      <c r="H216" s="393" t="s">
        <v>208</v>
      </c>
      <c r="I216" s="390">
        <v>53100</v>
      </c>
      <c r="J216" s="390">
        <v>53100</v>
      </c>
      <c r="K216" s="390">
        <v>43131.93</v>
      </c>
      <c r="L216" s="385">
        <v>1</v>
      </c>
    </row>
    <row r="217" spans="1:12" s="383" customFormat="1" ht="15" x14ac:dyDescent="0.25">
      <c r="A217" s="384" t="s">
        <v>207</v>
      </c>
      <c r="B217" s="393" t="s">
        <v>198</v>
      </c>
      <c r="C217" s="389">
        <v>81.358699999999999</v>
      </c>
      <c r="D217" s="389">
        <v>5.07</v>
      </c>
      <c r="E217" s="389" t="s">
        <v>338</v>
      </c>
      <c r="F217" s="389">
        <v>10.125</v>
      </c>
      <c r="G217" s="389">
        <v>10.6083324831604</v>
      </c>
      <c r="H217" s="393" t="s">
        <v>208</v>
      </c>
      <c r="I217" s="390">
        <v>53100</v>
      </c>
      <c r="J217" s="390">
        <v>53100</v>
      </c>
      <c r="K217" s="390">
        <v>43201.5</v>
      </c>
      <c r="L217" s="385">
        <v>1</v>
      </c>
    </row>
    <row r="218" spans="1:12" s="383" customFormat="1" ht="15" x14ac:dyDescent="0.25">
      <c r="A218" s="384" t="s">
        <v>207</v>
      </c>
      <c r="B218" s="393" t="s">
        <v>198</v>
      </c>
      <c r="C218" s="389">
        <v>81.573300000000003</v>
      </c>
      <c r="D218" s="389">
        <v>5.07</v>
      </c>
      <c r="E218" s="389" t="s">
        <v>462</v>
      </c>
      <c r="F218" s="389">
        <v>10</v>
      </c>
      <c r="G218" s="389">
        <v>10.471306744129601</v>
      </c>
      <c r="H218" s="393" t="s">
        <v>208</v>
      </c>
      <c r="I218" s="390">
        <v>53100</v>
      </c>
      <c r="J218" s="390">
        <v>53100</v>
      </c>
      <c r="K218" s="390">
        <v>43315.41</v>
      </c>
      <c r="L218" s="385">
        <v>1</v>
      </c>
    </row>
    <row r="219" spans="1:12" s="383" customFormat="1" ht="15" x14ac:dyDescent="0.25">
      <c r="A219" s="384" t="s">
        <v>207</v>
      </c>
      <c r="B219" s="393" t="s">
        <v>198</v>
      </c>
      <c r="C219" s="389">
        <v>81.641900000000007</v>
      </c>
      <c r="D219" s="389">
        <v>5.07</v>
      </c>
      <c r="E219" s="389" t="s">
        <v>468</v>
      </c>
      <c r="F219" s="389">
        <v>10</v>
      </c>
      <c r="G219" s="389">
        <v>10.471306744129601</v>
      </c>
      <c r="H219" s="393" t="s">
        <v>208</v>
      </c>
      <c r="I219" s="390">
        <v>53100</v>
      </c>
      <c r="J219" s="390">
        <v>53100</v>
      </c>
      <c r="K219" s="390">
        <v>43351.83</v>
      </c>
      <c r="L219" s="385">
        <v>1</v>
      </c>
    </row>
    <row r="220" spans="1:12" s="289" customFormat="1" ht="15.6" x14ac:dyDescent="0.25">
      <c r="A220" s="384" t="s">
        <v>207</v>
      </c>
      <c r="B220" s="393" t="s">
        <v>198</v>
      </c>
      <c r="C220" s="389">
        <v>81.676299999999998</v>
      </c>
      <c r="D220" s="389">
        <v>4.71</v>
      </c>
      <c r="E220" s="389" t="s">
        <v>545</v>
      </c>
      <c r="F220" s="389">
        <v>11.5</v>
      </c>
      <c r="G220" s="389">
        <v>12.1259328138015</v>
      </c>
      <c r="H220" s="393" t="s">
        <v>208</v>
      </c>
      <c r="I220" s="390">
        <v>6417.5</v>
      </c>
      <c r="J220" s="390">
        <v>6417.5</v>
      </c>
      <c r="K220" s="390">
        <v>5241.57</v>
      </c>
      <c r="L220" s="385">
        <v>1</v>
      </c>
    </row>
    <row r="221" spans="1:12" s="289" customFormat="1" ht="15.6" x14ac:dyDescent="0.25">
      <c r="A221" s="384" t="s">
        <v>207</v>
      </c>
      <c r="B221" s="393" t="s">
        <v>198</v>
      </c>
      <c r="C221" s="389">
        <v>81.701999999999998</v>
      </c>
      <c r="D221" s="389">
        <v>5.07</v>
      </c>
      <c r="E221" s="389" t="s">
        <v>528</v>
      </c>
      <c r="F221" s="389">
        <v>10</v>
      </c>
      <c r="G221" s="389">
        <v>10.471306744129601</v>
      </c>
      <c r="H221" s="393" t="s">
        <v>208</v>
      </c>
      <c r="I221" s="390">
        <v>53100</v>
      </c>
      <c r="J221" s="390">
        <v>53100</v>
      </c>
      <c r="K221" s="390">
        <v>43383.75</v>
      </c>
      <c r="L221" s="385">
        <v>1</v>
      </c>
    </row>
    <row r="222" spans="1:12" s="383" customFormat="1" ht="15" x14ac:dyDescent="0.25">
      <c r="A222" s="384" t="s">
        <v>207</v>
      </c>
      <c r="B222" s="393" t="s">
        <v>198</v>
      </c>
      <c r="C222" s="389">
        <v>81.710499999999996</v>
      </c>
      <c r="D222" s="389">
        <v>5.07</v>
      </c>
      <c r="E222" s="389" t="s">
        <v>342</v>
      </c>
      <c r="F222" s="389">
        <v>10</v>
      </c>
      <c r="G222" s="389">
        <v>10.471306744129601</v>
      </c>
      <c r="H222" s="393" t="s">
        <v>208</v>
      </c>
      <c r="I222" s="390">
        <v>47347.5</v>
      </c>
      <c r="J222" s="390">
        <v>47347.5</v>
      </c>
      <c r="K222" s="390">
        <v>38687.879999999997</v>
      </c>
      <c r="L222" s="385">
        <v>1</v>
      </c>
    </row>
    <row r="223" spans="1:12" s="383" customFormat="1" ht="15" x14ac:dyDescent="0.25">
      <c r="A223" s="384" t="s">
        <v>207</v>
      </c>
      <c r="B223" s="393" t="s">
        <v>198</v>
      </c>
      <c r="C223" s="389">
        <v>81.727599999999995</v>
      </c>
      <c r="D223" s="389">
        <v>5.07</v>
      </c>
      <c r="E223" s="389" t="s">
        <v>344</v>
      </c>
      <c r="F223" s="389">
        <v>10</v>
      </c>
      <c r="G223" s="389">
        <v>10.471306744129601</v>
      </c>
      <c r="H223" s="393" t="s">
        <v>208</v>
      </c>
      <c r="I223" s="390">
        <v>87615</v>
      </c>
      <c r="J223" s="390">
        <v>87615</v>
      </c>
      <c r="K223" s="390">
        <v>71605.61</v>
      </c>
      <c r="L223" s="385">
        <v>2</v>
      </c>
    </row>
    <row r="224" spans="1:12" s="383" customFormat="1" ht="15" x14ac:dyDescent="0.25">
      <c r="A224" s="384" t="s">
        <v>207</v>
      </c>
      <c r="B224" s="393" t="s">
        <v>198</v>
      </c>
      <c r="C224" s="389">
        <v>81.746799999999993</v>
      </c>
      <c r="D224" s="389">
        <v>5.07</v>
      </c>
      <c r="E224" s="389" t="s">
        <v>547</v>
      </c>
      <c r="F224" s="389">
        <v>10.125</v>
      </c>
      <c r="G224" s="389">
        <v>10.6083324831604</v>
      </c>
      <c r="H224" s="393" t="s">
        <v>208</v>
      </c>
      <c r="I224" s="390">
        <v>106200</v>
      </c>
      <c r="J224" s="390">
        <v>106200</v>
      </c>
      <c r="K224" s="390">
        <v>86815.08</v>
      </c>
      <c r="L224" s="385">
        <v>2</v>
      </c>
    </row>
    <row r="225" spans="1:12" s="383" customFormat="1" ht="15" x14ac:dyDescent="0.25">
      <c r="A225" s="384" t="s">
        <v>207</v>
      </c>
      <c r="B225" s="393" t="s">
        <v>198</v>
      </c>
      <c r="C225" s="389">
        <v>81.761799999999994</v>
      </c>
      <c r="D225" s="389">
        <v>5.07</v>
      </c>
      <c r="E225" s="389" t="s">
        <v>548</v>
      </c>
      <c r="F225" s="389">
        <v>10</v>
      </c>
      <c r="G225" s="389">
        <v>10.471306744129601</v>
      </c>
      <c r="H225" s="393" t="s">
        <v>208</v>
      </c>
      <c r="I225" s="390">
        <v>38055</v>
      </c>
      <c r="J225" s="390">
        <v>38055</v>
      </c>
      <c r="K225" s="390">
        <v>31114.45</v>
      </c>
      <c r="L225" s="385">
        <v>1</v>
      </c>
    </row>
    <row r="226" spans="1:12" s="383" customFormat="1" ht="15" x14ac:dyDescent="0.25">
      <c r="A226" s="384" t="s">
        <v>207</v>
      </c>
      <c r="B226" s="393" t="s">
        <v>198</v>
      </c>
      <c r="C226" s="389">
        <v>81.770399999999995</v>
      </c>
      <c r="D226" s="389">
        <v>5.07</v>
      </c>
      <c r="E226" s="389" t="s">
        <v>338</v>
      </c>
      <c r="F226" s="389">
        <v>10</v>
      </c>
      <c r="G226" s="389">
        <v>10.471306744129601</v>
      </c>
      <c r="H226" s="393" t="s">
        <v>208</v>
      </c>
      <c r="I226" s="390">
        <v>53100</v>
      </c>
      <c r="J226" s="390">
        <v>53100</v>
      </c>
      <c r="K226" s="390">
        <v>43420.07</v>
      </c>
      <c r="L226" s="385">
        <v>1</v>
      </c>
    </row>
    <row r="227" spans="1:12" s="383" customFormat="1" ht="15" x14ac:dyDescent="0.25">
      <c r="A227" s="384" t="s">
        <v>207</v>
      </c>
      <c r="B227" s="393" t="s">
        <v>198</v>
      </c>
      <c r="C227" s="389">
        <v>81.778999999999996</v>
      </c>
      <c r="D227" s="389">
        <v>5.07</v>
      </c>
      <c r="E227" s="389" t="s">
        <v>346</v>
      </c>
      <c r="F227" s="389">
        <v>10</v>
      </c>
      <c r="G227" s="389">
        <v>10.471306744129601</v>
      </c>
      <c r="H227" s="393" t="s">
        <v>208</v>
      </c>
      <c r="I227" s="390">
        <v>6657.5</v>
      </c>
      <c r="J227" s="390">
        <v>6657.5</v>
      </c>
      <c r="K227" s="390">
        <v>5444.43</v>
      </c>
      <c r="L227" s="385">
        <v>1</v>
      </c>
    </row>
    <row r="228" spans="1:12" s="383" customFormat="1" ht="15" x14ac:dyDescent="0.25">
      <c r="A228" s="384" t="s">
        <v>207</v>
      </c>
      <c r="B228" s="393" t="s">
        <v>198</v>
      </c>
      <c r="C228" s="389">
        <v>81.9084</v>
      </c>
      <c r="D228" s="389">
        <v>5.07</v>
      </c>
      <c r="E228" s="389" t="s">
        <v>471</v>
      </c>
      <c r="F228" s="389">
        <v>10</v>
      </c>
      <c r="G228" s="389">
        <v>10.471306744129601</v>
      </c>
      <c r="H228" s="393" t="s">
        <v>208</v>
      </c>
      <c r="I228" s="390">
        <v>53100</v>
      </c>
      <c r="J228" s="390">
        <v>53100</v>
      </c>
      <c r="K228" s="390">
        <v>43493.35</v>
      </c>
      <c r="L228" s="385">
        <v>1</v>
      </c>
    </row>
    <row r="229" spans="1:12" s="383" customFormat="1" ht="15" x14ac:dyDescent="0.25">
      <c r="A229" s="384" t="s">
        <v>207</v>
      </c>
      <c r="B229" s="393" t="s">
        <v>198</v>
      </c>
      <c r="C229" s="389">
        <v>82.081299999999999</v>
      </c>
      <c r="D229" s="389">
        <v>5.07</v>
      </c>
      <c r="E229" s="389" t="s">
        <v>549</v>
      </c>
      <c r="F229" s="389">
        <v>10</v>
      </c>
      <c r="G229" s="389">
        <v>10.471306744129601</v>
      </c>
      <c r="H229" s="393" t="s">
        <v>208</v>
      </c>
      <c r="I229" s="390">
        <v>204542.5</v>
      </c>
      <c r="J229" s="390">
        <v>204542.5</v>
      </c>
      <c r="K229" s="390">
        <v>167891.14</v>
      </c>
      <c r="L229" s="385">
        <v>5</v>
      </c>
    </row>
    <row r="230" spans="1:12" s="383" customFormat="1" ht="15" x14ac:dyDescent="0.25">
      <c r="A230" s="384" t="s">
        <v>207</v>
      </c>
      <c r="B230" s="393" t="s">
        <v>198</v>
      </c>
      <c r="C230" s="389">
        <v>82.150999999999996</v>
      </c>
      <c r="D230" s="389">
        <v>5.07</v>
      </c>
      <c r="E230" s="389" t="s">
        <v>547</v>
      </c>
      <c r="F230" s="389">
        <v>10</v>
      </c>
      <c r="G230" s="389">
        <v>10.471306744129601</v>
      </c>
      <c r="H230" s="393" t="s">
        <v>208</v>
      </c>
      <c r="I230" s="390">
        <v>53100</v>
      </c>
      <c r="J230" s="390">
        <v>53100</v>
      </c>
      <c r="K230" s="390">
        <v>43622.17</v>
      </c>
      <c r="L230" s="385">
        <v>1</v>
      </c>
    </row>
    <row r="231" spans="1:12" s="383" customFormat="1" ht="15" x14ac:dyDescent="0.25">
      <c r="A231" s="384" t="s">
        <v>207</v>
      </c>
      <c r="B231" s="393" t="s">
        <v>198</v>
      </c>
      <c r="C231" s="389">
        <v>82.347399999999993</v>
      </c>
      <c r="D231" s="389">
        <v>4.71</v>
      </c>
      <c r="E231" s="389" t="s">
        <v>550</v>
      </c>
      <c r="F231" s="389">
        <v>11</v>
      </c>
      <c r="G231" s="389">
        <v>11.571883619521399</v>
      </c>
      <c r="H231" s="393" t="s">
        <v>208</v>
      </c>
      <c r="I231" s="390">
        <v>10000</v>
      </c>
      <c r="J231" s="390">
        <v>10000</v>
      </c>
      <c r="K231" s="390">
        <v>8234.74</v>
      </c>
      <c r="L231" s="385">
        <v>1</v>
      </c>
    </row>
    <row r="232" spans="1:12" s="383" customFormat="1" ht="15" x14ac:dyDescent="0.25">
      <c r="A232" s="384" t="s">
        <v>207</v>
      </c>
      <c r="B232" s="393" t="s">
        <v>198</v>
      </c>
      <c r="C232" s="389">
        <v>82.606499999999997</v>
      </c>
      <c r="D232" s="389">
        <v>5.07</v>
      </c>
      <c r="E232" s="389" t="s">
        <v>551</v>
      </c>
      <c r="F232" s="389">
        <v>10</v>
      </c>
      <c r="G232" s="389">
        <v>10.471306744129601</v>
      </c>
      <c r="H232" s="393" t="s">
        <v>208</v>
      </c>
      <c r="I232" s="390">
        <v>50887.5</v>
      </c>
      <c r="J232" s="390">
        <v>50887.5</v>
      </c>
      <c r="K232" s="390">
        <v>42036.38</v>
      </c>
      <c r="L232" s="385">
        <v>1</v>
      </c>
    </row>
    <row r="233" spans="1:12" s="383" customFormat="1" ht="15" x14ac:dyDescent="0.25">
      <c r="A233" s="384" t="s">
        <v>207</v>
      </c>
      <c r="B233" s="393" t="s">
        <v>198</v>
      </c>
      <c r="C233" s="389">
        <v>82.904799999999994</v>
      </c>
      <c r="D233" s="389">
        <v>4.71</v>
      </c>
      <c r="E233" s="389" t="s">
        <v>383</v>
      </c>
      <c r="F233" s="389">
        <v>11</v>
      </c>
      <c r="G233" s="389">
        <v>11.571883619521399</v>
      </c>
      <c r="H233" s="393" t="s">
        <v>208</v>
      </c>
      <c r="I233" s="390">
        <v>18720</v>
      </c>
      <c r="J233" s="390">
        <v>18720</v>
      </c>
      <c r="K233" s="390">
        <v>15519.77</v>
      </c>
      <c r="L233" s="385">
        <v>1</v>
      </c>
    </row>
    <row r="234" spans="1:12" s="383" customFormat="1" ht="15" x14ac:dyDescent="0.25">
      <c r="A234" s="384" t="s">
        <v>207</v>
      </c>
      <c r="B234" s="393" t="s">
        <v>198</v>
      </c>
      <c r="C234" s="389">
        <v>83.239599999999996</v>
      </c>
      <c r="D234" s="389">
        <v>5.07</v>
      </c>
      <c r="E234" s="389" t="s">
        <v>529</v>
      </c>
      <c r="F234" s="389">
        <v>10</v>
      </c>
      <c r="G234" s="389">
        <v>10.471306744129601</v>
      </c>
      <c r="H234" s="393" t="s">
        <v>208</v>
      </c>
      <c r="I234" s="390">
        <v>151925</v>
      </c>
      <c r="J234" s="390">
        <v>151925</v>
      </c>
      <c r="K234" s="390">
        <v>126461.82</v>
      </c>
      <c r="L234" s="385">
        <v>3</v>
      </c>
    </row>
    <row r="235" spans="1:12" s="383" customFormat="1" ht="15" x14ac:dyDescent="0.25">
      <c r="A235" s="384" t="s">
        <v>207</v>
      </c>
      <c r="B235" s="393" t="s">
        <v>198</v>
      </c>
      <c r="C235" s="389">
        <v>83.3476</v>
      </c>
      <c r="D235" s="389">
        <v>5.07</v>
      </c>
      <c r="E235" s="389" t="s">
        <v>552</v>
      </c>
      <c r="F235" s="389">
        <v>10</v>
      </c>
      <c r="G235" s="389">
        <v>10.471306744129601</v>
      </c>
      <c r="H235" s="393" t="s">
        <v>208</v>
      </c>
      <c r="I235" s="390">
        <v>38100</v>
      </c>
      <c r="J235" s="390">
        <v>38100</v>
      </c>
      <c r="K235" s="390">
        <v>31755.45</v>
      </c>
      <c r="L235" s="385">
        <v>1</v>
      </c>
    </row>
    <row r="236" spans="1:12" s="383" customFormat="1" ht="15" x14ac:dyDescent="0.25">
      <c r="A236" s="384" t="s">
        <v>207</v>
      </c>
      <c r="B236" s="393" t="s">
        <v>198</v>
      </c>
      <c r="C236" s="389">
        <v>83.429000000000002</v>
      </c>
      <c r="D236" s="389">
        <v>5.07</v>
      </c>
      <c r="E236" s="389" t="s">
        <v>553</v>
      </c>
      <c r="F236" s="389">
        <v>10</v>
      </c>
      <c r="G236" s="389">
        <v>10.471306744129601</v>
      </c>
      <c r="H236" s="393" t="s">
        <v>208</v>
      </c>
      <c r="I236" s="390">
        <v>106200</v>
      </c>
      <c r="J236" s="390">
        <v>106200</v>
      </c>
      <c r="K236" s="390">
        <v>88601.56</v>
      </c>
      <c r="L236" s="385">
        <v>2</v>
      </c>
    </row>
    <row r="237" spans="1:12" s="383" customFormat="1" ht="15" x14ac:dyDescent="0.25">
      <c r="A237" s="384" t="s">
        <v>207</v>
      </c>
      <c r="B237" s="393" t="s">
        <v>198</v>
      </c>
      <c r="C237" s="389">
        <v>83.429000000000002</v>
      </c>
      <c r="D237" s="389">
        <v>5.07</v>
      </c>
      <c r="E237" s="389" t="s">
        <v>554</v>
      </c>
      <c r="F237" s="389">
        <v>10</v>
      </c>
      <c r="G237" s="389">
        <v>10.471306744129601</v>
      </c>
      <c r="H237" s="393" t="s">
        <v>208</v>
      </c>
      <c r="I237" s="390">
        <v>52952.5</v>
      </c>
      <c r="J237" s="390">
        <v>52952.5</v>
      </c>
      <c r="K237" s="390">
        <v>44177.72</v>
      </c>
      <c r="L237" s="385">
        <v>1</v>
      </c>
    </row>
    <row r="238" spans="1:12" s="383" customFormat="1" ht="15" x14ac:dyDescent="0.25">
      <c r="A238" s="384" t="s">
        <v>207</v>
      </c>
      <c r="B238" s="393" t="s">
        <v>198</v>
      </c>
      <c r="C238" s="389">
        <v>83.521500000000003</v>
      </c>
      <c r="D238" s="389">
        <v>4.3</v>
      </c>
      <c r="E238" s="389" t="s">
        <v>555</v>
      </c>
      <c r="F238" s="389">
        <v>11.5</v>
      </c>
      <c r="G238" s="389">
        <v>12.1259328138015</v>
      </c>
      <c r="H238" s="393" t="s">
        <v>208</v>
      </c>
      <c r="I238" s="390">
        <v>6400</v>
      </c>
      <c r="J238" s="390">
        <v>6400</v>
      </c>
      <c r="K238" s="390">
        <v>5345.38</v>
      </c>
      <c r="L238" s="385">
        <v>2</v>
      </c>
    </row>
    <row r="239" spans="1:12" s="383" customFormat="1" ht="15" x14ac:dyDescent="0.25">
      <c r="A239" s="384" t="s">
        <v>207</v>
      </c>
      <c r="B239" s="393" t="s">
        <v>198</v>
      </c>
      <c r="C239" s="389">
        <v>83.609499999999997</v>
      </c>
      <c r="D239" s="389">
        <v>4.3</v>
      </c>
      <c r="E239" s="389" t="s">
        <v>556</v>
      </c>
      <c r="F239" s="389">
        <v>11.5</v>
      </c>
      <c r="G239" s="389">
        <v>12.1259328138015</v>
      </c>
      <c r="H239" s="393" t="s">
        <v>208</v>
      </c>
      <c r="I239" s="390">
        <v>6365</v>
      </c>
      <c r="J239" s="390">
        <v>6365</v>
      </c>
      <c r="K239" s="390">
        <v>5321.75</v>
      </c>
      <c r="L239" s="385">
        <v>1</v>
      </c>
    </row>
    <row r="240" spans="1:12" s="383" customFormat="1" ht="15" x14ac:dyDescent="0.25">
      <c r="A240" s="384" t="s">
        <v>207</v>
      </c>
      <c r="B240" s="393" t="s">
        <v>198</v>
      </c>
      <c r="C240" s="389">
        <v>84.554599999999994</v>
      </c>
      <c r="D240" s="389">
        <v>4.71</v>
      </c>
      <c r="E240" s="389" t="s">
        <v>546</v>
      </c>
      <c r="F240" s="389">
        <v>9.75</v>
      </c>
      <c r="G240" s="389">
        <v>10.1977219732574</v>
      </c>
      <c r="H240" s="393" t="s">
        <v>208</v>
      </c>
      <c r="I240" s="390">
        <v>77585</v>
      </c>
      <c r="J240" s="390">
        <v>77585</v>
      </c>
      <c r="K240" s="390">
        <v>65601.67</v>
      </c>
      <c r="L240" s="385">
        <v>2</v>
      </c>
    </row>
    <row r="241" spans="1:12" s="383" customFormat="1" ht="15" x14ac:dyDescent="0.25">
      <c r="A241" s="384" t="s">
        <v>207</v>
      </c>
      <c r="B241" s="393" t="s">
        <v>198</v>
      </c>
      <c r="C241" s="389">
        <v>84.564300000000003</v>
      </c>
      <c r="D241" s="389">
        <v>4.71</v>
      </c>
      <c r="E241" s="389" t="s">
        <v>557</v>
      </c>
      <c r="F241" s="389">
        <v>9.75</v>
      </c>
      <c r="G241" s="389">
        <v>10.1977219732574</v>
      </c>
      <c r="H241" s="393" t="s">
        <v>208</v>
      </c>
      <c r="I241" s="390">
        <v>8700</v>
      </c>
      <c r="J241" s="390">
        <v>8700</v>
      </c>
      <c r="K241" s="390">
        <v>7357.1</v>
      </c>
      <c r="L241" s="385">
        <v>1</v>
      </c>
    </row>
    <row r="242" spans="1:12" s="383" customFormat="1" ht="15" x14ac:dyDescent="0.25">
      <c r="A242" s="384" t="s">
        <v>207</v>
      </c>
      <c r="B242" s="393" t="s">
        <v>198</v>
      </c>
      <c r="C242" s="389">
        <v>84.711100000000002</v>
      </c>
      <c r="D242" s="389">
        <v>4.71</v>
      </c>
      <c r="E242" s="389" t="s">
        <v>558</v>
      </c>
      <c r="F242" s="389">
        <v>9.75</v>
      </c>
      <c r="G242" s="389">
        <v>10.1977219732574</v>
      </c>
      <c r="H242" s="393" t="s">
        <v>208</v>
      </c>
      <c r="I242" s="390">
        <v>50445</v>
      </c>
      <c r="J242" s="390">
        <v>50445</v>
      </c>
      <c r="K242" s="390">
        <v>42732.53</v>
      </c>
      <c r="L242" s="385">
        <v>1</v>
      </c>
    </row>
    <row r="243" spans="1:12" s="383" customFormat="1" ht="15" x14ac:dyDescent="0.25">
      <c r="A243" s="384" t="s">
        <v>207</v>
      </c>
      <c r="B243" s="393" t="s">
        <v>198</v>
      </c>
      <c r="C243" s="389">
        <v>84.731300000000005</v>
      </c>
      <c r="D243" s="389">
        <v>4.3</v>
      </c>
      <c r="E243" s="389" t="s">
        <v>380</v>
      </c>
      <c r="F243" s="389">
        <v>11</v>
      </c>
      <c r="G243" s="389">
        <v>11.571883619521399</v>
      </c>
      <c r="H243" s="393" t="s">
        <v>208</v>
      </c>
      <c r="I243" s="390">
        <v>44397.5</v>
      </c>
      <c r="J243" s="390">
        <v>44397.5</v>
      </c>
      <c r="K243" s="390">
        <v>37618.589999999997</v>
      </c>
      <c r="L243" s="385">
        <v>3</v>
      </c>
    </row>
    <row r="244" spans="1:12" s="383" customFormat="1" ht="15" x14ac:dyDescent="0.25">
      <c r="A244" s="384" t="s">
        <v>207</v>
      </c>
      <c r="B244" s="393" t="s">
        <v>198</v>
      </c>
      <c r="C244" s="389">
        <v>84.849100000000007</v>
      </c>
      <c r="D244" s="389">
        <v>4.71</v>
      </c>
      <c r="E244" s="389" t="s">
        <v>559</v>
      </c>
      <c r="F244" s="389">
        <v>9.75</v>
      </c>
      <c r="G244" s="389">
        <v>10.1977219732574</v>
      </c>
      <c r="H244" s="393" t="s">
        <v>208</v>
      </c>
      <c r="I244" s="390">
        <v>32450</v>
      </c>
      <c r="J244" s="390">
        <v>32450</v>
      </c>
      <c r="K244" s="390">
        <v>27533.53</v>
      </c>
      <c r="L244" s="385">
        <v>1</v>
      </c>
    </row>
    <row r="245" spans="1:12" s="383" customFormat="1" ht="15" x14ac:dyDescent="0.25">
      <c r="A245" s="384" t="s">
        <v>207</v>
      </c>
      <c r="B245" s="393" t="s">
        <v>198</v>
      </c>
      <c r="C245" s="389">
        <v>85.415899999999993</v>
      </c>
      <c r="D245" s="389">
        <v>4.3</v>
      </c>
      <c r="E245" s="389" t="s">
        <v>560</v>
      </c>
      <c r="F245" s="389">
        <v>10.5</v>
      </c>
      <c r="G245" s="389">
        <v>11.0203450451823</v>
      </c>
      <c r="H245" s="393" t="s">
        <v>208</v>
      </c>
      <c r="I245" s="390">
        <v>43094.58</v>
      </c>
      <c r="J245" s="390">
        <v>43094.58</v>
      </c>
      <c r="K245" s="390">
        <v>36809.599999999999</v>
      </c>
      <c r="L245" s="385">
        <v>1</v>
      </c>
    </row>
    <row r="246" spans="1:12" s="383" customFormat="1" ht="15" x14ac:dyDescent="0.25">
      <c r="A246" s="384" t="s">
        <v>207</v>
      </c>
      <c r="B246" s="393" t="s">
        <v>198</v>
      </c>
      <c r="C246" s="389">
        <v>86.000399999999999</v>
      </c>
      <c r="D246" s="389">
        <v>4.71</v>
      </c>
      <c r="E246" s="389" t="s">
        <v>561</v>
      </c>
      <c r="F246" s="389">
        <v>9.75</v>
      </c>
      <c r="G246" s="389">
        <v>10.1977219732574</v>
      </c>
      <c r="H246" s="393" t="s">
        <v>208</v>
      </c>
      <c r="I246" s="390">
        <v>53100</v>
      </c>
      <c r="J246" s="390">
        <v>53100</v>
      </c>
      <c r="K246" s="390">
        <v>45666.22</v>
      </c>
      <c r="L246" s="385">
        <v>1</v>
      </c>
    </row>
    <row r="247" spans="1:12" s="383" customFormat="1" ht="15" x14ac:dyDescent="0.25">
      <c r="A247" s="384" t="s">
        <v>207</v>
      </c>
      <c r="B247" s="393" t="s">
        <v>198</v>
      </c>
      <c r="C247" s="389">
        <v>86.1631</v>
      </c>
      <c r="D247" s="389">
        <v>4.71</v>
      </c>
      <c r="E247" s="389" t="s">
        <v>562</v>
      </c>
      <c r="F247" s="389">
        <v>9.75</v>
      </c>
      <c r="G247" s="389">
        <v>10.1977219732574</v>
      </c>
      <c r="H247" s="393" t="s">
        <v>208</v>
      </c>
      <c r="I247" s="390">
        <v>151185</v>
      </c>
      <c r="J247" s="390">
        <v>151185</v>
      </c>
      <c r="K247" s="390">
        <v>130265.74</v>
      </c>
      <c r="L247" s="385">
        <v>5</v>
      </c>
    </row>
    <row r="248" spans="1:12" s="383" customFormat="1" ht="15" x14ac:dyDescent="0.25">
      <c r="A248" s="384" t="s">
        <v>207</v>
      </c>
      <c r="B248" s="393" t="s">
        <v>198</v>
      </c>
      <c r="C248" s="389">
        <v>86.173400000000001</v>
      </c>
      <c r="D248" s="389">
        <v>4.71</v>
      </c>
      <c r="E248" s="389" t="s">
        <v>563</v>
      </c>
      <c r="F248" s="389">
        <v>9.75</v>
      </c>
      <c r="G248" s="389">
        <v>10.1977219732574</v>
      </c>
      <c r="H248" s="393" t="s">
        <v>208</v>
      </c>
      <c r="I248" s="390">
        <v>53100</v>
      </c>
      <c r="J248" s="390">
        <v>53100</v>
      </c>
      <c r="K248" s="390">
        <v>45758.05</v>
      </c>
      <c r="L248" s="385">
        <v>1</v>
      </c>
    </row>
    <row r="249" spans="1:12" s="383" customFormat="1" ht="15" x14ac:dyDescent="0.25">
      <c r="A249" s="384" t="s">
        <v>207</v>
      </c>
      <c r="B249" s="393" t="s">
        <v>198</v>
      </c>
      <c r="C249" s="389">
        <v>86.173400000000001</v>
      </c>
      <c r="D249" s="389">
        <v>4.71</v>
      </c>
      <c r="E249" s="389" t="s">
        <v>564</v>
      </c>
      <c r="F249" s="389">
        <v>9.75</v>
      </c>
      <c r="G249" s="389">
        <v>10.1977219732574</v>
      </c>
      <c r="H249" s="393" t="s">
        <v>208</v>
      </c>
      <c r="I249" s="390">
        <v>52215</v>
      </c>
      <c r="J249" s="390">
        <v>52215</v>
      </c>
      <c r="K249" s="390">
        <v>44995.42</v>
      </c>
      <c r="L249" s="385">
        <v>1</v>
      </c>
    </row>
    <row r="250" spans="1:12" s="383" customFormat="1" ht="15" x14ac:dyDescent="0.25">
      <c r="A250" s="384" t="s">
        <v>207</v>
      </c>
      <c r="B250" s="393" t="s">
        <v>198</v>
      </c>
      <c r="C250" s="389">
        <v>86.212599999999995</v>
      </c>
      <c r="D250" s="389">
        <v>4.3</v>
      </c>
      <c r="E250" s="389" t="s">
        <v>565</v>
      </c>
      <c r="F250" s="389">
        <v>11</v>
      </c>
      <c r="G250" s="389">
        <v>11.571883619521399</v>
      </c>
      <c r="H250" s="393" t="s">
        <v>208</v>
      </c>
      <c r="I250" s="390">
        <v>21240</v>
      </c>
      <c r="J250" s="390">
        <v>21240</v>
      </c>
      <c r="K250" s="390">
        <v>18311.560000000001</v>
      </c>
      <c r="L250" s="385">
        <v>2</v>
      </c>
    </row>
    <row r="251" spans="1:12" s="383" customFormat="1" ht="15" x14ac:dyDescent="0.25">
      <c r="A251" s="384" t="s">
        <v>207</v>
      </c>
      <c r="B251" s="393" t="s">
        <v>198</v>
      </c>
      <c r="C251" s="389">
        <v>86.296400000000006</v>
      </c>
      <c r="D251" s="389">
        <v>4.71</v>
      </c>
      <c r="E251" s="389" t="s">
        <v>566</v>
      </c>
      <c r="F251" s="389">
        <v>9.75</v>
      </c>
      <c r="G251" s="389">
        <v>10.1977219732574</v>
      </c>
      <c r="H251" s="393" t="s">
        <v>208</v>
      </c>
      <c r="I251" s="390">
        <v>50592.5</v>
      </c>
      <c r="J251" s="390">
        <v>50592.5</v>
      </c>
      <c r="K251" s="390">
        <v>43659.49</v>
      </c>
      <c r="L251" s="385">
        <v>1</v>
      </c>
    </row>
    <row r="252" spans="1:12" s="383" customFormat="1" ht="15" x14ac:dyDescent="0.25">
      <c r="A252" s="384" t="s">
        <v>207</v>
      </c>
      <c r="B252" s="393" t="s">
        <v>198</v>
      </c>
      <c r="C252" s="389">
        <v>86.511899999999997</v>
      </c>
      <c r="D252" s="389">
        <v>4.71</v>
      </c>
      <c r="E252" s="389" t="s">
        <v>567</v>
      </c>
      <c r="F252" s="389">
        <v>9.75</v>
      </c>
      <c r="G252" s="389">
        <v>10.1977219732574</v>
      </c>
      <c r="H252" s="393" t="s">
        <v>208</v>
      </c>
      <c r="I252" s="390">
        <v>13500</v>
      </c>
      <c r="J252" s="390">
        <v>13500</v>
      </c>
      <c r="K252" s="390">
        <v>11679.11</v>
      </c>
      <c r="L252" s="385">
        <v>1</v>
      </c>
    </row>
    <row r="253" spans="1:12" s="383" customFormat="1" ht="15" x14ac:dyDescent="0.25">
      <c r="A253" s="384" t="s">
        <v>207</v>
      </c>
      <c r="B253" s="393" t="s">
        <v>198</v>
      </c>
      <c r="C253" s="389">
        <v>86.876900000000006</v>
      </c>
      <c r="D253" s="389">
        <v>4.3</v>
      </c>
      <c r="E253" s="389" t="s">
        <v>568</v>
      </c>
      <c r="F253" s="389">
        <v>10</v>
      </c>
      <c r="G253" s="389">
        <v>10.471306744129601</v>
      </c>
      <c r="H253" s="393" t="s">
        <v>208</v>
      </c>
      <c r="I253" s="390">
        <v>46167.5</v>
      </c>
      <c r="J253" s="390">
        <v>46167.5</v>
      </c>
      <c r="K253" s="390">
        <v>40108.879999999997</v>
      </c>
      <c r="L253" s="385">
        <v>1</v>
      </c>
    </row>
    <row r="254" spans="1:12" s="383" customFormat="1" ht="15" x14ac:dyDescent="0.25">
      <c r="A254" s="384" t="s">
        <v>207</v>
      </c>
      <c r="B254" s="393" t="s">
        <v>198</v>
      </c>
      <c r="C254" s="389">
        <v>87.826999999999998</v>
      </c>
      <c r="D254" s="389">
        <v>4.3</v>
      </c>
      <c r="E254" s="389" t="s">
        <v>569</v>
      </c>
      <c r="F254" s="389">
        <v>9.5</v>
      </c>
      <c r="G254" s="389">
        <v>9.9247584081007005</v>
      </c>
      <c r="H254" s="393" t="s">
        <v>208</v>
      </c>
      <c r="I254" s="390">
        <v>151040</v>
      </c>
      <c r="J254" s="390">
        <v>151040</v>
      </c>
      <c r="K254" s="390">
        <v>132653.88</v>
      </c>
      <c r="L254" s="385">
        <v>3</v>
      </c>
    </row>
    <row r="255" spans="1:12" s="383" customFormat="1" ht="15" x14ac:dyDescent="0.25">
      <c r="A255" s="384" t="s">
        <v>207</v>
      </c>
      <c r="B255" s="393" t="s">
        <v>198</v>
      </c>
      <c r="C255" s="389">
        <v>87.927499999999995</v>
      </c>
      <c r="D255" s="389">
        <v>4.3</v>
      </c>
      <c r="E255" s="389" t="s">
        <v>213</v>
      </c>
      <c r="F255" s="389">
        <v>9.5</v>
      </c>
      <c r="G255" s="389">
        <v>9.9247584081007005</v>
      </c>
      <c r="H255" s="393" t="s">
        <v>208</v>
      </c>
      <c r="I255" s="390">
        <v>53100</v>
      </c>
      <c r="J255" s="390">
        <v>53100</v>
      </c>
      <c r="K255" s="390">
        <v>46689.53</v>
      </c>
      <c r="L255" s="385">
        <v>1</v>
      </c>
    </row>
    <row r="256" spans="1:12" s="383" customFormat="1" ht="15" x14ac:dyDescent="0.25">
      <c r="A256" s="384" t="s">
        <v>207</v>
      </c>
      <c r="B256" s="393" t="s">
        <v>198</v>
      </c>
      <c r="C256" s="389">
        <v>88.175200000000004</v>
      </c>
      <c r="D256" s="389">
        <v>4.3</v>
      </c>
      <c r="E256" s="389" t="s">
        <v>570</v>
      </c>
      <c r="F256" s="389">
        <v>9.5</v>
      </c>
      <c r="G256" s="389">
        <v>9.9247584081007005</v>
      </c>
      <c r="H256" s="393" t="s">
        <v>208</v>
      </c>
      <c r="I256" s="390">
        <v>26697.5</v>
      </c>
      <c r="J256" s="390">
        <v>26697.5</v>
      </c>
      <c r="K256" s="390">
        <v>23540.57</v>
      </c>
      <c r="L256" s="385">
        <v>1</v>
      </c>
    </row>
    <row r="257" spans="1:12" s="383" customFormat="1" ht="15" x14ac:dyDescent="0.25">
      <c r="A257" s="384" t="s">
        <v>207</v>
      </c>
      <c r="B257" s="393" t="s">
        <v>198</v>
      </c>
      <c r="C257" s="389">
        <v>88.994799999999998</v>
      </c>
      <c r="D257" s="389">
        <v>4.3</v>
      </c>
      <c r="E257" s="389" t="s">
        <v>571</v>
      </c>
      <c r="F257" s="389">
        <v>9.5</v>
      </c>
      <c r="G257" s="389">
        <v>9.9247584081007005</v>
      </c>
      <c r="H257" s="393" t="s">
        <v>208</v>
      </c>
      <c r="I257" s="390">
        <v>46757.5</v>
      </c>
      <c r="J257" s="390">
        <v>46757.5</v>
      </c>
      <c r="K257" s="390">
        <v>41611.75</v>
      </c>
      <c r="L257" s="385">
        <v>1</v>
      </c>
    </row>
    <row r="258" spans="1:12" s="383" customFormat="1" ht="15" x14ac:dyDescent="0.25">
      <c r="A258" s="384" t="s">
        <v>207</v>
      </c>
      <c r="B258" s="393" t="s">
        <v>198</v>
      </c>
      <c r="C258" s="389">
        <v>89.69</v>
      </c>
      <c r="D258" s="389">
        <v>4.3</v>
      </c>
      <c r="E258" s="389" t="s">
        <v>572</v>
      </c>
      <c r="F258" s="389">
        <v>9.5</v>
      </c>
      <c r="G258" s="389">
        <v>9.9247584081007005</v>
      </c>
      <c r="H258" s="393" t="s">
        <v>208</v>
      </c>
      <c r="I258" s="390">
        <v>53100</v>
      </c>
      <c r="J258" s="390">
        <v>53100</v>
      </c>
      <c r="K258" s="390">
        <v>47625.38</v>
      </c>
      <c r="L258" s="385">
        <v>1</v>
      </c>
    </row>
    <row r="259" spans="1:12" s="383" customFormat="1" ht="15" x14ac:dyDescent="0.25">
      <c r="A259" s="384" t="s">
        <v>207</v>
      </c>
      <c r="B259" s="393" t="s">
        <v>198</v>
      </c>
      <c r="C259" s="389">
        <v>90.006399999999999</v>
      </c>
      <c r="D259" s="389">
        <v>4.3</v>
      </c>
      <c r="E259" s="389" t="s">
        <v>269</v>
      </c>
      <c r="F259" s="389">
        <v>9.5</v>
      </c>
      <c r="G259" s="389">
        <v>9.9247584081007005</v>
      </c>
      <c r="H259" s="393" t="s">
        <v>208</v>
      </c>
      <c r="I259" s="390">
        <v>53100</v>
      </c>
      <c r="J259" s="390">
        <v>53100</v>
      </c>
      <c r="K259" s="390">
        <v>47793.4</v>
      </c>
      <c r="L259" s="385">
        <v>1</v>
      </c>
    </row>
    <row r="260" spans="1:12" s="383" customFormat="1" ht="15" x14ac:dyDescent="0.25">
      <c r="A260" s="384" t="s">
        <v>207</v>
      </c>
      <c r="B260" s="393" t="s">
        <v>198</v>
      </c>
      <c r="C260" s="389">
        <v>90.391099999999994</v>
      </c>
      <c r="D260" s="389">
        <v>3.82</v>
      </c>
      <c r="E260" s="389" t="s">
        <v>573</v>
      </c>
      <c r="F260" s="389">
        <v>10</v>
      </c>
      <c r="G260" s="389">
        <v>10.471306744129601</v>
      </c>
      <c r="H260" s="393" t="s">
        <v>208</v>
      </c>
      <c r="I260" s="390">
        <v>19293.98</v>
      </c>
      <c r="J260" s="390">
        <v>19293.98</v>
      </c>
      <c r="K260" s="390">
        <v>17440.04</v>
      </c>
      <c r="L260" s="385">
        <v>1</v>
      </c>
    </row>
    <row r="261" spans="1:12" s="383" customFormat="1" ht="15" x14ac:dyDescent="0.25">
      <c r="A261" s="384" t="s">
        <v>207</v>
      </c>
      <c r="B261" s="393" t="s">
        <v>198</v>
      </c>
      <c r="C261" s="389">
        <v>91.637</v>
      </c>
      <c r="D261" s="389">
        <v>3.82</v>
      </c>
      <c r="E261" s="389" t="s">
        <v>574</v>
      </c>
      <c r="F261" s="389">
        <v>11</v>
      </c>
      <c r="G261" s="389">
        <v>11.571883619521399</v>
      </c>
      <c r="H261" s="393" t="s">
        <v>208</v>
      </c>
      <c r="I261" s="390">
        <v>53100</v>
      </c>
      <c r="J261" s="390">
        <v>53100</v>
      </c>
      <c r="K261" s="390">
        <v>48659.22</v>
      </c>
      <c r="L261" s="385">
        <v>1</v>
      </c>
    </row>
    <row r="262" spans="1:12" s="383" customFormat="1" ht="15" x14ac:dyDescent="0.25">
      <c r="A262" s="384" t="s">
        <v>207</v>
      </c>
      <c r="B262" s="393" t="s">
        <v>198</v>
      </c>
      <c r="C262" s="389">
        <v>91.681899999999999</v>
      </c>
      <c r="D262" s="389">
        <v>3.82</v>
      </c>
      <c r="E262" s="389" t="s">
        <v>575</v>
      </c>
      <c r="F262" s="389">
        <v>9.25</v>
      </c>
      <c r="G262" s="389">
        <v>9.6524147661049007</v>
      </c>
      <c r="H262" s="393" t="s">
        <v>208</v>
      </c>
      <c r="I262" s="390">
        <v>53100</v>
      </c>
      <c r="J262" s="390">
        <v>53100</v>
      </c>
      <c r="K262" s="390">
        <v>48683.1</v>
      </c>
      <c r="L262" s="385">
        <v>1</v>
      </c>
    </row>
    <row r="263" spans="1:12" s="383" customFormat="1" ht="15" x14ac:dyDescent="0.25">
      <c r="A263" s="384" t="s">
        <v>207</v>
      </c>
      <c r="B263" s="393" t="s">
        <v>198</v>
      </c>
      <c r="C263" s="389">
        <v>93.923599999999993</v>
      </c>
      <c r="D263" s="389">
        <v>3.25</v>
      </c>
      <c r="E263" s="389" t="s">
        <v>576</v>
      </c>
      <c r="F263" s="389">
        <v>10</v>
      </c>
      <c r="G263" s="389">
        <v>10.471306744129601</v>
      </c>
      <c r="H263" s="393" t="s">
        <v>208</v>
      </c>
      <c r="I263" s="390">
        <v>10570</v>
      </c>
      <c r="J263" s="390">
        <v>10570</v>
      </c>
      <c r="K263" s="390">
        <v>9927.7199999999993</v>
      </c>
      <c r="L263" s="385">
        <v>1</v>
      </c>
    </row>
    <row r="264" spans="1:12" s="383" customFormat="1" ht="15" x14ac:dyDescent="0.25">
      <c r="A264" s="384" t="s">
        <v>207</v>
      </c>
      <c r="B264" s="393" t="s">
        <v>198</v>
      </c>
      <c r="C264" s="389">
        <v>94.391099999999994</v>
      </c>
      <c r="D264" s="389">
        <v>3.25</v>
      </c>
      <c r="E264" s="389" t="s">
        <v>302</v>
      </c>
      <c r="F264" s="389">
        <v>9.5</v>
      </c>
      <c r="G264" s="389">
        <v>9.9247584081007005</v>
      </c>
      <c r="H264" s="393" t="s">
        <v>208</v>
      </c>
      <c r="I264" s="390">
        <v>22616.67</v>
      </c>
      <c r="J264" s="390">
        <v>22616.67</v>
      </c>
      <c r="K264" s="390">
        <v>21348.13</v>
      </c>
      <c r="L264" s="385">
        <v>1</v>
      </c>
    </row>
    <row r="265" spans="1:12" s="383" customFormat="1" ht="15" x14ac:dyDescent="0.25">
      <c r="A265" s="384" t="s">
        <v>207</v>
      </c>
      <c r="B265" s="393" t="s">
        <v>198</v>
      </c>
      <c r="C265" s="389">
        <v>94.797600000000003</v>
      </c>
      <c r="D265" s="389">
        <v>3.25</v>
      </c>
      <c r="E265" s="389" t="s">
        <v>576</v>
      </c>
      <c r="F265" s="389">
        <v>9</v>
      </c>
      <c r="G265" s="389">
        <v>9.3806897670982998</v>
      </c>
      <c r="H265" s="393" t="s">
        <v>208</v>
      </c>
      <c r="I265" s="390">
        <v>42530</v>
      </c>
      <c r="J265" s="390">
        <v>42530</v>
      </c>
      <c r="K265" s="390">
        <v>40317.42</v>
      </c>
      <c r="L265" s="385">
        <v>1</v>
      </c>
    </row>
    <row r="266" spans="1:12" s="383" customFormat="1" ht="15" x14ac:dyDescent="0.25">
      <c r="A266" s="384" t="s">
        <v>207</v>
      </c>
      <c r="B266" s="393" t="s">
        <v>198</v>
      </c>
      <c r="C266" s="389">
        <v>95.120099999999994</v>
      </c>
      <c r="D266" s="389">
        <v>3.25</v>
      </c>
      <c r="E266" s="389" t="s">
        <v>209</v>
      </c>
      <c r="F266" s="389">
        <v>9</v>
      </c>
      <c r="G266" s="389">
        <v>9.3806897670982998</v>
      </c>
      <c r="H266" s="393" t="s">
        <v>208</v>
      </c>
      <c r="I266" s="390">
        <v>47347.5</v>
      </c>
      <c r="J266" s="390">
        <v>47347.5</v>
      </c>
      <c r="K266" s="390">
        <v>45036.97</v>
      </c>
      <c r="L266" s="385">
        <v>1</v>
      </c>
    </row>
    <row r="267" spans="1:12" s="383" customFormat="1" ht="15.6" x14ac:dyDescent="0.3">
      <c r="A267" s="386" t="s">
        <v>206</v>
      </c>
      <c r="B267" s="404" t="s">
        <v>206</v>
      </c>
      <c r="C267" s="391" t="s">
        <v>206</v>
      </c>
      <c r="D267" s="391" t="s">
        <v>206</v>
      </c>
      <c r="E267" s="391" t="s">
        <v>206</v>
      </c>
      <c r="F267" s="391" t="s">
        <v>206</v>
      </c>
      <c r="G267" s="391" t="s">
        <v>206</v>
      </c>
      <c r="H267" s="404" t="s">
        <v>206</v>
      </c>
      <c r="I267" s="392">
        <v>4213403.26</v>
      </c>
      <c r="J267" s="392">
        <v>4213403.26</v>
      </c>
      <c r="K267" s="392">
        <v>3443355.25</v>
      </c>
      <c r="L267" s="387">
        <v>137</v>
      </c>
    </row>
    <row r="268" spans="1:12" s="383" customFormat="1" ht="15.6" x14ac:dyDescent="0.3">
      <c r="A268" s="386" t="s">
        <v>577</v>
      </c>
      <c r="B268" s="404"/>
      <c r="C268" s="391"/>
      <c r="D268" s="391"/>
      <c r="E268" s="391"/>
      <c r="F268" s="391"/>
      <c r="G268" s="391"/>
      <c r="H268" s="404"/>
      <c r="I268" s="392"/>
      <c r="J268" s="392"/>
      <c r="K268" s="392"/>
      <c r="L268" s="387"/>
    </row>
    <row r="269" spans="1:12" s="383" customFormat="1" ht="15" x14ac:dyDescent="0.25">
      <c r="A269" s="384" t="s">
        <v>207</v>
      </c>
      <c r="B269" s="393" t="s">
        <v>198</v>
      </c>
      <c r="C269" s="389">
        <v>96.551699999999997</v>
      </c>
      <c r="D269" s="389">
        <v>8.75</v>
      </c>
      <c r="E269" s="389" t="s">
        <v>578</v>
      </c>
      <c r="F269" s="389">
        <v>10.5</v>
      </c>
      <c r="G269" s="389">
        <v>10.775625</v>
      </c>
      <c r="H269" s="393" t="s">
        <v>208</v>
      </c>
      <c r="I269" s="390">
        <v>727071.12</v>
      </c>
      <c r="J269" s="390">
        <v>727071.12</v>
      </c>
      <c r="K269" s="390">
        <v>701999.6</v>
      </c>
      <c r="L269" s="385">
        <v>1</v>
      </c>
    </row>
    <row r="270" spans="1:12" s="383" customFormat="1" ht="15" x14ac:dyDescent="0.25">
      <c r="A270" s="384" t="s">
        <v>207</v>
      </c>
      <c r="B270" s="393" t="s">
        <v>198</v>
      </c>
      <c r="C270" s="389">
        <v>96.585999999999999</v>
      </c>
      <c r="D270" s="389">
        <v>8.75</v>
      </c>
      <c r="E270" s="389" t="s">
        <v>579</v>
      </c>
      <c r="F270" s="389">
        <v>10.5</v>
      </c>
      <c r="G270" s="389">
        <v>10.775625</v>
      </c>
      <c r="H270" s="393" t="s">
        <v>208</v>
      </c>
      <c r="I270" s="390">
        <v>302629.38</v>
      </c>
      <c r="J270" s="390">
        <v>302629.38</v>
      </c>
      <c r="K270" s="390">
        <v>292297.68</v>
      </c>
      <c r="L270" s="385">
        <v>1</v>
      </c>
    </row>
    <row r="271" spans="1:12" s="383" customFormat="1" ht="15" x14ac:dyDescent="0.25">
      <c r="A271" s="384" t="s">
        <v>207</v>
      </c>
      <c r="B271" s="393" t="s">
        <v>198</v>
      </c>
      <c r="C271" s="389">
        <v>96.617099999999994</v>
      </c>
      <c r="D271" s="389">
        <v>8.75</v>
      </c>
      <c r="E271" s="389" t="s">
        <v>580</v>
      </c>
      <c r="F271" s="389">
        <v>10.5</v>
      </c>
      <c r="G271" s="389">
        <v>10.775625</v>
      </c>
      <c r="H271" s="393" t="s">
        <v>208</v>
      </c>
      <c r="I271" s="390">
        <v>80055.259999999995</v>
      </c>
      <c r="J271" s="390">
        <v>80055.259999999995</v>
      </c>
      <c r="K271" s="390">
        <v>77347.05</v>
      </c>
      <c r="L271" s="385">
        <v>1</v>
      </c>
    </row>
    <row r="272" spans="1:12" s="383" customFormat="1" ht="15" x14ac:dyDescent="0.25">
      <c r="A272" s="384" t="s">
        <v>207</v>
      </c>
      <c r="B272" s="393" t="s">
        <v>198</v>
      </c>
      <c r="C272" s="389">
        <v>97.517399999999995</v>
      </c>
      <c r="D272" s="389">
        <v>8.75</v>
      </c>
      <c r="E272" s="389" t="s">
        <v>581</v>
      </c>
      <c r="F272" s="389">
        <v>10</v>
      </c>
      <c r="G272" s="389">
        <v>10.25</v>
      </c>
      <c r="H272" s="393" t="s">
        <v>208</v>
      </c>
      <c r="I272" s="390">
        <v>1333702.21</v>
      </c>
      <c r="J272" s="390">
        <v>1333702.21</v>
      </c>
      <c r="K272" s="390">
        <v>1300592.3700000001</v>
      </c>
      <c r="L272" s="385">
        <v>2</v>
      </c>
    </row>
    <row r="273" spans="1:12" s="383" customFormat="1" ht="15" x14ac:dyDescent="0.25">
      <c r="A273" s="384" t="s">
        <v>207</v>
      </c>
      <c r="B273" s="393" t="s">
        <v>198</v>
      </c>
      <c r="C273" s="389">
        <v>97.522900000000007</v>
      </c>
      <c r="D273" s="389">
        <v>8.75</v>
      </c>
      <c r="E273" s="389" t="s">
        <v>351</v>
      </c>
      <c r="F273" s="389">
        <v>10</v>
      </c>
      <c r="G273" s="389">
        <v>10.25</v>
      </c>
      <c r="H273" s="393" t="s">
        <v>208</v>
      </c>
      <c r="I273" s="390">
        <v>1444000</v>
      </c>
      <c r="J273" s="390">
        <v>1444000</v>
      </c>
      <c r="K273" s="390">
        <v>1408231.29</v>
      </c>
      <c r="L273" s="385">
        <v>1</v>
      </c>
    </row>
    <row r="274" spans="1:12" s="383" customFormat="1" ht="15" x14ac:dyDescent="0.25">
      <c r="A274" s="384" t="s">
        <v>207</v>
      </c>
      <c r="B274" s="393" t="s">
        <v>198</v>
      </c>
      <c r="C274" s="389">
        <v>99.983000000000004</v>
      </c>
      <c r="D274" s="389">
        <v>8.75</v>
      </c>
      <c r="E274" s="389" t="s">
        <v>213</v>
      </c>
      <c r="F274" s="389">
        <v>8.75</v>
      </c>
      <c r="G274" s="389">
        <v>8.9414062499999005</v>
      </c>
      <c r="H274" s="393" t="s">
        <v>208</v>
      </c>
      <c r="I274" s="390">
        <v>17200000</v>
      </c>
      <c r="J274" s="390">
        <v>17200000</v>
      </c>
      <c r="K274" s="390">
        <v>17197081.68</v>
      </c>
      <c r="L274" s="385">
        <v>1</v>
      </c>
    </row>
    <row r="275" spans="1:12" s="383" customFormat="1" ht="15" x14ac:dyDescent="0.25">
      <c r="A275" s="384" t="s">
        <v>207</v>
      </c>
      <c r="B275" s="393" t="s">
        <v>198</v>
      </c>
      <c r="C275" s="389">
        <v>99.983900000000006</v>
      </c>
      <c r="D275" s="389">
        <v>8.75</v>
      </c>
      <c r="E275" s="389" t="s">
        <v>379</v>
      </c>
      <c r="F275" s="389">
        <v>8.75</v>
      </c>
      <c r="G275" s="389">
        <v>8.9414062499999005</v>
      </c>
      <c r="H275" s="393" t="s">
        <v>208</v>
      </c>
      <c r="I275" s="390">
        <v>6000000</v>
      </c>
      <c r="J275" s="390">
        <v>6000000</v>
      </c>
      <c r="K275" s="390">
        <v>5999032.5</v>
      </c>
      <c r="L275" s="385">
        <v>1</v>
      </c>
    </row>
    <row r="276" spans="1:12" s="383" customFormat="1" ht="15" x14ac:dyDescent="0.25">
      <c r="A276" s="384" t="s">
        <v>207</v>
      </c>
      <c r="B276" s="393" t="s">
        <v>198</v>
      </c>
      <c r="C276" s="389">
        <v>99.998500000000007</v>
      </c>
      <c r="D276" s="389">
        <v>8.75</v>
      </c>
      <c r="E276" s="389" t="s">
        <v>349</v>
      </c>
      <c r="F276" s="389">
        <v>8.75</v>
      </c>
      <c r="G276" s="389">
        <v>8.9414062499999005</v>
      </c>
      <c r="H276" s="393" t="s">
        <v>208</v>
      </c>
      <c r="I276" s="390">
        <v>25000000</v>
      </c>
      <c r="J276" s="390">
        <v>25000000</v>
      </c>
      <c r="K276" s="390">
        <v>24999618.870000001</v>
      </c>
      <c r="L276" s="385">
        <v>1</v>
      </c>
    </row>
    <row r="277" spans="1:12" s="383" customFormat="1" ht="15" x14ac:dyDescent="0.25">
      <c r="A277" s="384" t="s">
        <v>207</v>
      </c>
      <c r="B277" s="393" t="s">
        <v>198</v>
      </c>
      <c r="C277" s="389">
        <v>100</v>
      </c>
      <c r="D277" s="389">
        <v>8.75</v>
      </c>
      <c r="E277" s="389" t="s">
        <v>373</v>
      </c>
      <c r="F277" s="389">
        <v>8.75</v>
      </c>
      <c r="G277" s="389">
        <v>8.9414062499999005</v>
      </c>
      <c r="H277" s="393" t="s">
        <v>208</v>
      </c>
      <c r="I277" s="390">
        <v>15000000</v>
      </c>
      <c r="J277" s="390">
        <v>15000000</v>
      </c>
      <c r="K277" s="390">
        <v>15000000</v>
      </c>
      <c r="L277" s="385">
        <v>1</v>
      </c>
    </row>
    <row r="278" spans="1:12" s="383" customFormat="1" ht="15.6" x14ac:dyDescent="0.3">
      <c r="A278" s="386" t="s">
        <v>206</v>
      </c>
      <c r="B278" s="404" t="s">
        <v>206</v>
      </c>
      <c r="C278" s="391" t="s">
        <v>206</v>
      </c>
      <c r="D278" s="391" t="s">
        <v>206</v>
      </c>
      <c r="E278" s="391" t="s">
        <v>206</v>
      </c>
      <c r="F278" s="391" t="s">
        <v>206</v>
      </c>
      <c r="G278" s="391" t="s">
        <v>206</v>
      </c>
      <c r="H278" s="404" t="s">
        <v>206</v>
      </c>
      <c r="I278" s="392">
        <v>67087457.969999999</v>
      </c>
      <c r="J278" s="392">
        <v>67087457.969999999</v>
      </c>
      <c r="K278" s="392">
        <v>66976201.039999999</v>
      </c>
      <c r="L278" s="387">
        <v>10</v>
      </c>
    </row>
    <row r="279" spans="1:12" s="383" customFormat="1" ht="15.6" x14ac:dyDescent="0.3">
      <c r="A279" s="386" t="s">
        <v>126</v>
      </c>
      <c r="B279" s="404"/>
      <c r="C279" s="391"/>
      <c r="D279" s="391"/>
      <c r="E279" s="391"/>
      <c r="F279" s="391"/>
      <c r="G279" s="391"/>
      <c r="H279" s="404"/>
      <c r="I279" s="392"/>
      <c r="J279" s="392"/>
      <c r="K279" s="392"/>
      <c r="L279" s="387"/>
    </row>
    <row r="280" spans="1:12" s="383" customFormat="1" ht="15" x14ac:dyDescent="0.25">
      <c r="A280" s="384" t="s">
        <v>207</v>
      </c>
      <c r="B280" s="393" t="s">
        <v>198</v>
      </c>
      <c r="C280" s="389">
        <v>89.967399999999998</v>
      </c>
      <c r="D280" s="389">
        <v>7.1295000000000002</v>
      </c>
      <c r="E280" s="389" t="s">
        <v>582</v>
      </c>
      <c r="F280" s="389">
        <v>11</v>
      </c>
      <c r="G280" s="389">
        <v>11.302499999999901</v>
      </c>
      <c r="H280" s="393" t="s">
        <v>208</v>
      </c>
      <c r="I280" s="390">
        <v>22565.74</v>
      </c>
      <c r="J280" s="390">
        <v>22565.74</v>
      </c>
      <c r="K280" s="390">
        <v>20301.810000000001</v>
      </c>
      <c r="L280" s="385">
        <v>1</v>
      </c>
    </row>
    <row r="281" spans="1:12" s="383" customFormat="1" ht="15" x14ac:dyDescent="0.25">
      <c r="A281" s="384" t="s">
        <v>207</v>
      </c>
      <c r="B281" s="393" t="s">
        <v>198</v>
      </c>
      <c r="C281" s="389">
        <v>95.998999999999995</v>
      </c>
      <c r="D281" s="389">
        <v>6.1653000000000002</v>
      </c>
      <c r="E281" s="389" t="s">
        <v>583</v>
      </c>
      <c r="F281" s="389">
        <v>10</v>
      </c>
      <c r="G281" s="389">
        <v>10.25</v>
      </c>
      <c r="H281" s="393" t="s">
        <v>208</v>
      </c>
      <c r="I281" s="390">
        <v>41332.879999999997</v>
      </c>
      <c r="J281" s="390">
        <v>41332.879999999997</v>
      </c>
      <c r="K281" s="390">
        <v>39679.160000000003</v>
      </c>
      <c r="L281" s="385">
        <v>1</v>
      </c>
    </row>
    <row r="282" spans="1:12" s="383" customFormat="1" ht="15" x14ac:dyDescent="0.25">
      <c r="A282" s="384" t="s">
        <v>207</v>
      </c>
      <c r="B282" s="393" t="s">
        <v>198</v>
      </c>
      <c r="C282" s="389">
        <v>96.104200000000006</v>
      </c>
      <c r="D282" s="389">
        <v>6.1653000000000002</v>
      </c>
      <c r="E282" s="389" t="s">
        <v>584</v>
      </c>
      <c r="F282" s="389">
        <v>10</v>
      </c>
      <c r="G282" s="389">
        <v>10.25</v>
      </c>
      <c r="H282" s="393" t="s">
        <v>208</v>
      </c>
      <c r="I282" s="390">
        <v>17655.62</v>
      </c>
      <c r="J282" s="390">
        <v>17655.62</v>
      </c>
      <c r="K282" s="390">
        <v>16967.79</v>
      </c>
      <c r="L282" s="385">
        <v>1</v>
      </c>
    </row>
    <row r="283" spans="1:12" s="383" customFormat="1" ht="15" x14ac:dyDescent="0.25">
      <c r="A283" s="384" t="s">
        <v>207</v>
      </c>
      <c r="B283" s="393" t="s">
        <v>198</v>
      </c>
      <c r="C283" s="389">
        <v>96.423100000000005</v>
      </c>
      <c r="D283" s="389">
        <v>6.1653000000000002</v>
      </c>
      <c r="E283" s="389" t="s">
        <v>585</v>
      </c>
      <c r="F283" s="389">
        <v>9.5</v>
      </c>
      <c r="G283" s="389">
        <v>9.7256250000000009</v>
      </c>
      <c r="H283" s="393" t="s">
        <v>208</v>
      </c>
      <c r="I283" s="390">
        <v>89471.74</v>
      </c>
      <c r="J283" s="390">
        <v>89471.74</v>
      </c>
      <c r="K283" s="390">
        <v>86271.38</v>
      </c>
      <c r="L283" s="385">
        <v>1</v>
      </c>
    </row>
    <row r="284" spans="1:12" s="383" customFormat="1" ht="15" x14ac:dyDescent="0.25">
      <c r="A284" s="384" t="s">
        <v>207</v>
      </c>
      <c r="B284" s="393" t="s">
        <v>198</v>
      </c>
      <c r="C284" s="389">
        <v>96.489500000000007</v>
      </c>
      <c r="D284" s="389">
        <v>6.1653000000000002</v>
      </c>
      <c r="E284" s="389" t="s">
        <v>586</v>
      </c>
      <c r="F284" s="389">
        <v>9.5</v>
      </c>
      <c r="G284" s="389">
        <v>9.7256250000000009</v>
      </c>
      <c r="H284" s="393" t="s">
        <v>208</v>
      </c>
      <c r="I284" s="390">
        <v>27473.77</v>
      </c>
      <c r="J284" s="390">
        <v>27473.77</v>
      </c>
      <c r="K284" s="390">
        <v>26509.32</v>
      </c>
      <c r="L284" s="385">
        <v>1</v>
      </c>
    </row>
    <row r="285" spans="1:12" s="383" customFormat="1" ht="15" x14ac:dyDescent="0.25">
      <c r="A285" s="384" t="s">
        <v>207</v>
      </c>
      <c r="B285" s="393" t="s">
        <v>198</v>
      </c>
      <c r="C285" s="389">
        <v>97.053299999999993</v>
      </c>
      <c r="D285" s="389">
        <v>6.1653000000000002</v>
      </c>
      <c r="E285" s="389" t="s">
        <v>587</v>
      </c>
      <c r="F285" s="389">
        <v>9</v>
      </c>
      <c r="G285" s="389">
        <v>9.2024999999998993</v>
      </c>
      <c r="H285" s="393" t="s">
        <v>208</v>
      </c>
      <c r="I285" s="390">
        <v>84329.2</v>
      </c>
      <c r="J285" s="390">
        <v>84329.2</v>
      </c>
      <c r="K285" s="390">
        <v>81844.23</v>
      </c>
      <c r="L285" s="385">
        <v>1</v>
      </c>
    </row>
    <row r="286" spans="1:12" s="383" customFormat="1" ht="15" x14ac:dyDescent="0.25">
      <c r="A286" s="384" t="s">
        <v>207</v>
      </c>
      <c r="B286" s="393" t="s">
        <v>198</v>
      </c>
      <c r="C286" s="389">
        <v>97.520499999999998</v>
      </c>
      <c r="D286" s="389">
        <v>6.1653000000000002</v>
      </c>
      <c r="E286" s="389" t="s">
        <v>586</v>
      </c>
      <c r="F286" s="389">
        <v>8.5</v>
      </c>
      <c r="G286" s="389">
        <v>8.6806249999998997</v>
      </c>
      <c r="H286" s="393" t="s">
        <v>208</v>
      </c>
      <c r="I286" s="390">
        <v>1976513.73</v>
      </c>
      <c r="J286" s="390">
        <v>1976513.73</v>
      </c>
      <c r="K286" s="390">
        <v>1927506.72</v>
      </c>
      <c r="L286" s="385">
        <v>1</v>
      </c>
    </row>
    <row r="287" spans="1:12" s="383" customFormat="1" ht="15" x14ac:dyDescent="0.25">
      <c r="A287" s="384" t="s">
        <v>207</v>
      </c>
      <c r="B287" s="393" t="s">
        <v>198</v>
      </c>
      <c r="C287" s="389">
        <v>97.568299999999994</v>
      </c>
      <c r="D287" s="389">
        <v>6.1653000000000002</v>
      </c>
      <c r="E287" s="389" t="s">
        <v>588</v>
      </c>
      <c r="F287" s="389">
        <v>8.5</v>
      </c>
      <c r="G287" s="389">
        <v>8.6806249999998997</v>
      </c>
      <c r="H287" s="393" t="s">
        <v>208</v>
      </c>
      <c r="I287" s="390">
        <v>2100000</v>
      </c>
      <c r="J287" s="390">
        <v>2100000</v>
      </c>
      <c r="K287" s="390">
        <v>2048934.49</v>
      </c>
      <c r="L287" s="385">
        <v>1</v>
      </c>
    </row>
    <row r="288" spans="1:12" s="383" customFormat="1" ht="15" x14ac:dyDescent="0.25">
      <c r="A288" s="384" t="s">
        <v>207</v>
      </c>
      <c r="B288" s="393" t="s">
        <v>198</v>
      </c>
      <c r="C288" s="389">
        <v>97.598299999999995</v>
      </c>
      <c r="D288" s="389">
        <v>6.1653000000000002</v>
      </c>
      <c r="E288" s="389" t="s">
        <v>584</v>
      </c>
      <c r="F288" s="389">
        <v>8.5</v>
      </c>
      <c r="G288" s="389">
        <v>8.6806249999998997</v>
      </c>
      <c r="H288" s="393" t="s">
        <v>208</v>
      </c>
      <c r="I288" s="390">
        <v>148904.34</v>
      </c>
      <c r="J288" s="390">
        <v>148904.34</v>
      </c>
      <c r="K288" s="390">
        <v>145328.17000000001</v>
      </c>
      <c r="L288" s="385">
        <v>1</v>
      </c>
    </row>
    <row r="289" spans="1:12" s="383" customFormat="1" ht="15.6" x14ac:dyDescent="0.3">
      <c r="A289" s="386" t="s">
        <v>206</v>
      </c>
      <c r="B289" s="404" t="s">
        <v>206</v>
      </c>
      <c r="C289" s="391" t="s">
        <v>206</v>
      </c>
      <c r="D289" s="391" t="s">
        <v>206</v>
      </c>
      <c r="E289" s="391" t="s">
        <v>206</v>
      </c>
      <c r="F289" s="391" t="s">
        <v>206</v>
      </c>
      <c r="G289" s="391" t="s">
        <v>206</v>
      </c>
      <c r="H289" s="404" t="s">
        <v>206</v>
      </c>
      <c r="I289" s="392">
        <v>4508247.0199999996</v>
      </c>
      <c r="J289" s="392">
        <v>4508247.0199999996</v>
      </c>
      <c r="K289" s="392">
        <v>4393343.07</v>
      </c>
      <c r="L289" s="387">
        <v>9</v>
      </c>
    </row>
    <row r="290" spans="1:12" s="383" customFormat="1" ht="15.6" x14ac:dyDescent="0.3">
      <c r="A290" s="386" t="s">
        <v>127</v>
      </c>
      <c r="B290" s="404"/>
      <c r="C290" s="391"/>
      <c r="D290" s="391"/>
      <c r="E290" s="391"/>
      <c r="F290" s="391"/>
      <c r="G290" s="391"/>
      <c r="H290" s="404"/>
      <c r="I290" s="392"/>
      <c r="J290" s="392"/>
      <c r="K290" s="392"/>
      <c r="L290" s="387"/>
    </row>
    <row r="291" spans="1:12" s="383" customFormat="1" ht="15" x14ac:dyDescent="0.25">
      <c r="A291" s="384" t="s">
        <v>207</v>
      </c>
      <c r="B291" s="393" t="s">
        <v>198</v>
      </c>
      <c r="C291" s="389">
        <v>71.218199999999996</v>
      </c>
      <c r="D291" s="389">
        <v>5.36</v>
      </c>
      <c r="E291" s="389" t="s">
        <v>348</v>
      </c>
      <c r="F291" s="389">
        <v>14.5</v>
      </c>
      <c r="G291" s="389">
        <v>15.503535280398401</v>
      </c>
      <c r="H291" s="393" t="s">
        <v>208</v>
      </c>
      <c r="I291" s="390">
        <v>1150</v>
      </c>
      <c r="J291" s="390">
        <v>1150</v>
      </c>
      <c r="K291" s="390">
        <v>819.01</v>
      </c>
      <c r="L291" s="385">
        <v>1</v>
      </c>
    </row>
    <row r="292" spans="1:12" s="383" customFormat="1" ht="15" x14ac:dyDescent="0.25">
      <c r="A292" s="384" t="s">
        <v>207</v>
      </c>
      <c r="B292" s="393" t="s">
        <v>198</v>
      </c>
      <c r="C292" s="389">
        <v>73.906000000000006</v>
      </c>
      <c r="D292" s="389">
        <v>6.21</v>
      </c>
      <c r="E292" s="389" t="s">
        <v>589</v>
      </c>
      <c r="F292" s="389">
        <v>12.5</v>
      </c>
      <c r="G292" s="389">
        <v>13.2416046415276</v>
      </c>
      <c r="H292" s="393" t="s">
        <v>208</v>
      </c>
      <c r="I292" s="390">
        <v>14350</v>
      </c>
      <c r="J292" s="390">
        <v>14350</v>
      </c>
      <c r="K292" s="390">
        <v>10605.51</v>
      </c>
      <c r="L292" s="385">
        <v>1</v>
      </c>
    </row>
    <row r="293" spans="1:12" s="383" customFormat="1" ht="15" x14ac:dyDescent="0.25">
      <c r="A293" s="384" t="s">
        <v>207</v>
      </c>
      <c r="B293" s="393" t="s">
        <v>198</v>
      </c>
      <c r="C293" s="389">
        <v>76.614699999999999</v>
      </c>
      <c r="D293" s="389">
        <v>6.21</v>
      </c>
      <c r="E293" s="389" t="s">
        <v>590</v>
      </c>
      <c r="F293" s="389">
        <v>11.5</v>
      </c>
      <c r="G293" s="389">
        <v>12.1259328138015</v>
      </c>
      <c r="H293" s="393" t="s">
        <v>208</v>
      </c>
      <c r="I293" s="390">
        <v>53100</v>
      </c>
      <c r="J293" s="390">
        <v>53100</v>
      </c>
      <c r="K293" s="390">
        <v>40682.42</v>
      </c>
      <c r="L293" s="385">
        <v>1</v>
      </c>
    </row>
    <row r="294" spans="1:12" s="289" customFormat="1" ht="15.6" x14ac:dyDescent="0.25">
      <c r="A294" s="384" t="s">
        <v>207</v>
      </c>
      <c r="B294" s="393" t="s">
        <v>198</v>
      </c>
      <c r="C294" s="389">
        <v>76.926900000000003</v>
      </c>
      <c r="D294" s="389">
        <v>5.36</v>
      </c>
      <c r="E294" s="389" t="s">
        <v>591</v>
      </c>
      <c r="F294" s="389">
        <v>12</v>
      </c>
      <c r="G294" s="389">
        <v>12.6825030131969</v>
      </c>
      <c r="H294" s="393" t="s">
        <v>208</v>
      </c>
      <c r="I294" s="390">
        <v>48822.5</v>
      </c>
      <c r="J294" s="390">
        <v>48822.5</v>
      </c>
      <c r="K294" s="390">
        <v>37557.65</v>
      </c>
      <c r="L294" s="385">
        <v>1</v>
      </c>
    </row>
    <row r="295" spans="1:12" s="289" customFormat="1" ht="15.6" x14ac:dyDescent="0.25">
      <c r="A295" s="384" t="s">
        <v>207</v>
      </c>
      <c r="B295" s="393" t="s">
        <v>198</v>
      </c>
      <c r="C295" s="389">
        <v>78.103399999999993</v>
      </c>
      <c r="D295" s="389">
        <v>5.36</v>
      </c>
      <c r="E295" s="389" t="s">
        <v>592</v>
      </c>
      <c r="F295" s="389">
        <v>12</v>
      </c>
      <c r="G295" s="389">
        <v>12.6825030131969</v>
      </c>
      <c r="H295" s="393" t="s">
        <v>208</v>
      </c>
      <c r="I295" s="390">
        <v>29650</v>
      </c>
      <c r="J295" s="390">
        <v>29650</v>
      </c>
      <c r="K295" s="390">
        <v>23157.67</v>
      </c>
      <c r="L295" s="385">
        <v>1</v>
      </c>
    </row>
    <row r="296" spans="1:12" s="383" customFormat="1" ht="15" x14ac:dyDescent="0.25">
      <c r="A296" s="384" t="s">
        <v>207</v>
      </c>
      <c r="B296" s="393" t="s">
        <v>198</v>
      </c>
      <c r="C296" s="389">
        <v>78.125600000000006</v>
      </c>
      <c r="D296" s="389">
        <v>5.36</v>
      </c>
      <c r="E296" s="389" t="s">
        <v>593</v>
      </c>
      <c r="F296" s="389">
        <v>12</v>
      </c>
      <c r="G296" s="389">
        <v>12.6825030131969</v>
      </c>
      <c r="H296" s="393" t="s">
        <v>208</v>
      </c>
      <c r="I296" s="390">
        <v>3107.5</v>
      </c>
      <c r="J296" s="390">
        <v>3107.5</v>
      </c>
      <c r="K296" s="390">
        <v>2427.75</v>
      </c>
      <c r="L296" s="385">
        <v>1</v>
      </c>
    </row>
    <row r="297" spans="1:12" s="383" customFormat="1" ht="15" x14ac:dyDescent="0.25">
      <c r="A297" s="384" t="s">
        <v>207</v>
      </c>
      <c r="B297" s="393" t="s">
        <v>198</v>
      </c>
      <c r="C297" s="389">
        <v>78.501499999999993</v>
      </c>
      <c r="D297" s="389">
        <v>5.36</v>
      </c>
      <c r="E297" s="389" t="s">
        <v>594</v>
      </c>
      <c r="F297" s="389">
        <v>11.5</v>
      </c>
      <c r="G297" s="389">
        <v>12.1259328138015</v>
      </c>
      <c r="H297" s="393" t="s">
        <v>208</v>
      </c>
      <c r="I297" s="390">
        <v>18420.150000000001</v>
      </c>
      <c r="J297" s="390">
        <v>18420.150000000001</v>
      </c>
      <c r="K297" s="390">
        <v>14460.1</v>
      </c>
      <c r="L297" s="385">
        <v>1</v>
      </c>
    </row>
    <row r="298" spans="1:12" s="383" customFormat="1" ht="15" x14ac:dyDescent="0.25">
      <c r="A298" s="384" t="s">
        <v>207</v>
      </c>
      <c r="B298" s="393" t="s">
        <v>198</v>
      </c>
      <c r="C298" s="389">
        <v>79.268900000000002</v>
      </c>
      <c r="D298" s="389">
        <v>5.36</v>
      </c>
      <c r="E298" s="389" t="s">
        <v>594</v>
      </c>
      <c r="F298" s="389">
        <v>11.25</v>
      </c>
      <c r="G298" s="389">
        <v>11.8485937409996</v>
      </c>
      <c r="H298" s="393" t="s">
        <v>208</v>
      </c>
      <c r="I298" s="390">
        <v>53100</v>
      </c>
      <c r="J298" s="390">
        <v>53100</v>
      </c>
      <c r="K298" s="390">
        <v>42091.81</v>
      </c>
      <c r="L298" s="385">
        <v>1</v>
      </c>
    </row>
    <row r="299" spans="1:12" s="383" customFormat="1" ht="15" x14ac:dyDescent="0.25">
      <c r="A299" s="384" t="s">
        <v>207</v>
      </c>
      <c r="B299" s="393" t="s">
        <v>198</v>
      </c>
      <c r="C299" s="389">
        <v>79.646699999999996</v>
      </c>
      <c r="D299" s="389">
        <v>5.36</v>
      </c>
      <c r="E299" s="389" t="s">
        <v>435</v>
      </c>
      <c r="F299" s="389">
        <v>11.5</v>
      </c>
      <c r="G299" s="389">
        <v>12.1259328138015</v>
      </c>
      <c r="H299" s="393" t="s">
        <v>208</v>
      </c>
      <c r="I299" s="390">
        <v>47790</v>
      </c>
      <c r="J299" s="390">
        <v>47790</v>
      </c>
      <c r="K299" s="390">
        <v>38063.18</v>
      </c>
      <c r="L299" s="385">
        <v>1</v>
      </c>
    </row>
    <row r="300" spans="1:12" s="383" customFormat="1" ht="15" x14ac:dyDescent="0.25">
      <c r="A300" s="384" t="s">
        <v>207</v>
      </c>
      <c r="B300" s="393" t="s">
        <v>198</v>
      </c>
      <c r="C300" s="389">
        <v>79.657300000000006</v>
      </c>
      <c r="D300" s="389">
        <v>5.36</v>
      </c>
      <c r="E300" s="389" t="s">
        <v>595</v>
      </c>
      <c r="F300" s="389">
        <v>11.5</v>
      </c>
      <c r="G300" s="389">
        <v>12.1259328138015</v>
      </c>
      <c r="H300" s="393" t="s">
        <v>208</v>
      </c>
      <c r="I300" s="390">
        <v>53100</v>
      </c>
      <c r="J300" s="390">
        <v>53100</v>
      </c>
      <c r="K300" s="390">
        <v>42298.01</v>
      </c>
      <c r="L300" s="385">
        <v>1</v>
      </c>
    </row>
    <row r="301" spans="1:12" s="383" customFormat="1" ht="15" x14ac:dyDescent="0.25">
      <c r="A301" s="384" t="s">
        <v>207</v>
      </c>
      <c r="B301" s="393" t="s">
        <v>198</v>
      </c>
      <c r="C301" s="389">
        <v>79.6995</v>
      </c>
      <c r="D301" s="389">
        <v>5.36</v>
      </c>
      <c r="E301" s="389" t="s">
        <v>596</v>
      </c>
      <c r="F301" s="389">
        <v>11.5</v>
      </c>
      <c r="G301" s="389">
        <v>12.1259328138015</v>
      </c>
      <c r="H301" s="393" t="s">
        <v>208</v>
      </c>
      <c r="I301" s="390">
        <v>53100</v>
      </c>
      <c r="J301" s="390">
        <v>53100</v>
      </c>
      <c r="K301" s="390">
        <v>42320.41</v>
      </c>
      <c r="L301" s="385">
        <v>1</v>
      </c>
    </row>
    <row r="302" spans="1:12" s="383" customFormat="1" ht="15" x14ac:dyDescent="0.25">
      <c r="A302" s="384" t="s">
        <v>207</v>
      </c>
      <c r="B302" s="393" t="s">
        <v>198</v>
      </c>
      <c r="C302" s="389">
        <v>79.709999999999994</v>
      </c>
      <c r="D302" s="389">
        <v>5.36</v>
      </c>
      <c r="E302" s="389" t="s">
        <v>597</v>
      </c>
      <c r="F302" s="389">
        <v>11.5</v>
      </c>
      <c r="G302" s="389">
        <v>12.1259328138015</v>
      </c>
      <c r="H302" s="393" t="s">
        <v>208</v>
      </c>
      <c r="I302" s="390">
        <v>50300</v>
      </c>
      <c r="J302" s="390">
        <v>50300</v>
      </c>
      <c r="K302" s="390">
        <v>40094.14</v>
      </c>
      <c r="L302" s="385">
        <v>2</v>
      </c>
    </row>
    <row r="303" spans="1:12" s="289" customFormat="1" ht="15.6" x14ac:dyDescent="0.25">
      <c r="A303" s="384" t="s">
        <v>207</v>
      </c>
      <c r="B303" s="393" t="s">
        <v>198</v>
      </c>
      <c r="C303" s="389">
        <v>79.720600000000005</v>
      </c>
      <c r="D303" s="389">
        <v>5.36</v>
      </c>
      <c r="E303" s="389" t="s">
        <v>598</v>
      </c>
      <c r="F303" s="389">
        <v>11.5</v>
      </c>
      <c r="G303" s="389">
        <v>12.1259328138015</v>
      </c>
      <c r="H303" s="393" t="s">
        <v>208</v>
      </c>
      <c r="I303" s="390">
        <v>9600</v>
      </c>
      <c r="J303" s="390">
        <v>9600</v>
      </c>
      <c r="K303" s="390">
        <v>7653.18</v>
      </c>
      <c r="L303" s="385">
        <v>1</v>
      </c>
    </row>
    <row r="304" spans="1:12" s="289" customFormat="1" ht="15.6" x14ac:dyDescent="0.25">
      <c r="A304" s="384" t="s">
        <v>207</v>
      </c>
      <c r="B304" s="393" t="s">
        <v>198</v>
      </c>
      <c r="C304" s="389">
        <v>83.217299999999994</v>
      </c>
      <c r="D304" s="389">
        <v>5.36</v>
      </c>
      <c r="E304" s="389" t="s">
        <v>599</v>
      </c>
      <c r="F304" s="389">
        <v>10</v>
      </c>
      <c r="G304" s="389">
        <v>10.471306744129601</v>
      </c>
      <c r="H304" s="393" t="s">
        <v>208</v>
      </c>
      <c r="I304" s="390">
        <v>53100</v>
      </c>
      <c r="J304" s="390">
        <v>53100</v>
      </c>
      <c r="K304" s="390">
        <v>44188.41</v>
      </c>
      <c r="L304" s="385">
        <v>1</v>
      </c>
    </row>
    <row r="305" spans="1:12" s="383" customFormat="1" ht="15" x14ac:dyDescent="0.25">
      <c r="A305" s="384" t="s">
        <v>207</v>
      </c>
      <c r="B305" s="393" t="s">
        <v>198</v>
      </c>
      <c r="C305" s="389">
        <v>83.2256</v>
      </c>
      <c r="D305" s="389">
        <v>5.36</v>
      </c>
      <c r="E305" s="389" t="s">
        <v>600</v>
      </c>
      <c r="F305" s="389">
        <v>10</v>
      </c>
      <c r="G305" s="389">
        <v>10.471306744129601</v>
      </c>
      <c r="H305" s="393" t="s">
        <v>208</v>
      </c>
      <c r="I305" s="390">
        <v>53100</v>
      </c>
      <c r="J305" s="390">
        <v>53100</v>
      </c>
      <c r="K305" s="390">
        <v>44192.79</v>
      </c>
      <c r="L305" s="385">
        <v>1</v>
      </c>
    </row>
    <row r="306" spans="1:12" s="383" customFormat="1" ht="15" x14ac:dyDescent="0.25">
      <c r="A306" s="384" t="s">
        <v>207</v>
      </c>
      <c r="B306" s="393" t="s">
        <v>198</v>
      </c>
      <c r="C306" s="389">
        <v>83.274799999999999</v>
      </c>
      <c r="D306" s="389">
        <v>5.36</v>
      </c>
      <c r="E306" s="389" t="s">
        <v>387</v>
      </c>
      <c r="F306" s="389">
        <v>10</v>
      </c>
      <c r="G306" s="389">
        <v>10.471306744129601</v>
      </c>
      <c r="H306" s="393" t="s">
        <v>208</v>
      </c>
      <c r="I306" s="390">
        <v>350367.5</v>
      </c>
      <c r="J306" s="390">
        <v>350367.5</v>
      </c>
      <c r="K306" s="390">
        <v>291767.84000000003</v>
      </c>
      <c r="L306" s="385">
        <v>7</v>
      </c>
    </row>
    <row r="307" spans="1:12" s="383" customFormat="1" ht="15" x14ac:dyDescent="0.25">
      <c r="A307" s="384" t="s">
        <v>207</v>
      </c>
      <c r="B307" s="393" t="s">
        <v>198</v>
      </c>
      <c r="C307" s="389">
        <v>83.340299999999999</v>
      </c>
      <c r="D307" s="389">
        <v>5.36</v>
      </c>
      <c r="E307" s="389" t="s">
        <v>382</v>
      </c>
      <c r="F307" s="389">
        <v>10</v>
      </c>
      <c r="G307" s="389">
        <v>10.471306744129601</v>
      </c>
      <c r="H307" s="393" t="s">
        <v>208</v>
      </c>
      <c r="I307" s="390">
        <v>51772.5</v>
      </c>
      <c r="J307" s="390">
        <v>51772.5</v>
      </c>
      <c r="K307" s="390">
        <v>43147.35</v>
      </c>
      <c r="L307" s="385">
        <v>1</v>
      </c>
    </row>
    <row r="308" spans="1:12" s="383" customFormat="1" ht="15" x14ac:dyDescent="0.25">
      <c r="A308" s="384" t="s">
        <v>207</v>
      </c>
      <c r="B308" s="393" t="s">
        <v>198</v>
      </c>
      <c r="C308" s="389">
        <v>83.348500000000001</v>
      </c>
      <c r="D308" s="389">
        <v>5.36</v>
      </c>
      <c r="E308" s="389" t="s">
        <v>601</v>
      </c>
      <c r="F308" s="389">
        <v>10</v>
      </c>
      <c r="G308" s="389">
        <v>10.471306744129601</v>
      </c>
      <c r="H308" s="393" t="s">
        <v>208</v>
      </c>
      <c r="I308" s="390">
        <v>193687.5</v>
      </c>
      <c r="J308" s="390">
        <v>193687.5</v>
      </c>
      <c r="K308" s="390">
        <v>161435.62</v>
      </c>
      <c r="L308" s="385">
        <v>4</v>
      </c>
    </row>
    <row r="309" spans="1:12" s="383" customFormat="1" ht="15" x14ac:dyDescent="0.25">
      <c r="A309" s="384" t="s">
        <v>207</v>
      </c>
      <c r="B309" s="393" t="s">
        <v>198</v>
      </c>
      <c r="C309" s="389">
        <v>84.048000000000002</v>
      </c>
      <c r="D309" s="389">
        <v>5.36</v>
      </c>
      <c r="E309" s="389" t="s">
        <v>602</v>
      </c>
      <c r="F309" s="389">
        <v>10</v>
      </c>
      <c r="G309" s="389">
        <v>10.471306744129601</v>
      </c>
      <c r="H309" s="393" t="s">
        <v>208</v>
      </c>
      <c r="I309" s="390">
        <v>48822.5</v>
      </c>
      <c r="J309" s="390">
        <v>48822.5</v>
      </c>
      <c r="K309" s="390">
        <v>41034.339999999997</v>
      </c>
      <c r="L309" s="385">
        <v>1</v>
      </c>
    </row>
    <row r="310" spans="1:12" s="383" customFormat="1" ht="15" x14ac:dyDescent="0.25">
      <c r="A310" s="384" t="s">
        <v>207</v>
      </c>
      <c r="B310" s="393" t="s">
        <v>198</v>
      </c>
      <c r="C310" s="389">
        <v>84.149100000000004</v>
      </c>
      <c r="D310" s="389">
        <v>5.36</v>
      </c>
      <c r="E310" s="389" t="s">
        <v>603</v>
      </c>
      <c r="F310" s="389">
        <v>10</v>
      </c>
      <c r="G310" s="389">
        <v>10.471306744129601</v>
      </c>
      <c r="H310" s="393" t="s">
        <v>208</v>
      </c>
      <c r="I310" s="390">
        <v>250602.5</v>
      </c>
      <c r="J310" s="390">
        <v>250602.5</v>
      </c>
      <c r="K310" s="390">
        <v>210879.74</v>
      </c>
      <c r="L310" s="385">
        <v>5</v>
      </c>
    </row>
    <row r="311" spans="1:12" s="383" customFormat="1" ht="15" x14ac:dyDescent="0.25">
      <c r="A311" s="384" t="s">
        <v>207</v>
      </c>
      <c r="B311" s="393" t="s">
        <v>198</v>
      </c>
      <c r="C311" s="389">
        <v>84.225499999999997</v>
      </c>
      <c r="D311" s="389">
        <v>5.36</v>
      </c>
      <c r="E311" s="389" t="s">
        <v>529</v>
      </c>
      <c r="F311" s="389">
        <v>10</v>
      </c>
      <c r="G311" s="389">
        <v>10.471306744129601</v>
      </c>
      <c r="H311" s="393" t="s">
        <v>208</v>
      </c>
      <c r="I311" s="390">
        <v>53100</v>
      </c>
      <c r="J311" s="390">
        <v>53100</v>
      </c>
      <c r="K311" s="390">
        <v>44723.75</v>
      </c>
      <c r="L311" s="385">
        <v>1</v>
      </c>
    </row>
    <row r="312" spans="1:12" s="383" customFormat="1" ht="15" x14ac:dyDescent="0.25">
      <c r="A312" s="384" t="s">
        <v>207</v>
      </c>
      <c r="B312" s="393" t="s">
        <v>198</v>
      </c>
      <c r="C312" s="389">
        <v>86.289900000000003</v>
      </c>
      <c r="D312" s="389">
        <v>5.07</v>
      </c>
      <c r="E312" s="389" t="s">
        <v>604</v>
      </c>
      <c r="F312" s="389">
        <v>9.75</v>
      </c>
      <c r="G312" s="389">
        <v>10.1977219732574</v>
      </c>
      <c r="H312" s="393" t="s">
        <v>208</v>
      </c>
      <c r="I312" s="390">
        <v>53100</v>
      </c>
      <c r="J312" s="390">
        <v>53100</v>
      </c>
      <c r="K312" s="390">
        <v>45819.91</v>
      </c>
      <c r="L312" s="385">
        <v>1</v>
      </c>
    </row>
    <row r="313" spans="1:12" s="383" customFormat="1" ht="15" x14ac:dyDescent="0.25">
      <c r="A313" s="384" t="s">
        <v>207</v>
      </c>
      <c r="B313" s="393" t="s">
        <v>198</v>
      </c>
      <c r="C313" s="389">
        <v>87.189400000000006</v>
      </c>
      <c r="D313" s="389">
        <v>5.07</v>
      </c>
      <c r="E313" s="389" t="s">
        <v>605</v>
      </c>
      <c r="F313" s="389">
        <v>9.75</v>
      </c>
      <c r="G313" s="389">
        <v>10.1977219732574</v>
      </c>
      <c r="H313" s="393" t="s">
        <v>208</v>
      </c>
      <c r="I313" s="390">
        <v>6375.5</v>
      </c>
      <c r="J313" s="390">
        <v>6375.5</v>
      </c>
      <c r="K313" s="390">
        <v>5558.76</v>
      </c>
      <c r="L313" s="385">
        <v>1</v>
      </c>
    </row>
    <row r="314" spans="1:12" s="383" customFormat="1" ht="15" x14ac:dyDescent="0.25">
      <c r="A314" s="384" t="s">
        <v>207</v>
      </c>
      <c r="B314" s="393" t="s">
        <v>198</v>
      </c>
      <c r="C314" s="389">
        <v>89.514600000000002</v>
      </c>
      <c r="D314" s="389">
        <v>4.71</v>
      </c>
      <c r="E314" s="389" t="s">
        <v>606</v>
      </c>
      <c r="F314" s="389">
        <v>9.5</v>
      </c>
      <c r="G314" s="389">
        <v>9.9247584081007005</v>
      </c>
      <c r="H314" s="393" t="s">
        <v>208</v>
      </c>
      <c r="I314" s="390">
        <v>106200</v>
      </c>
      <c r="J314" s="390">
        <v>106200</v>
      </c>
      <c r="K314" s="390">
        <v>95064.48</v>
      </c>
      <c r="L314" s="385">
        <v>2</v>
      </c>
    </row>
    <row r="315" spans="1:12" s="383" customFormat="1" ht="15" x14ac:dyDescent="0.25">
      <c r="A315" s="384" t="s">
        <v>207</v>
      </c>
      <c r="B315" s="393" t="s">
        <v>198</v>
      </c>
      <c r="C315" s="389">
        <v>92.996700000000004</v>
      </c>
      <c r="D315" s="389">
        <v>4.3</v>
      </c>
      <c r="E315" s="389" t="s">
        <v>399</v>
      </c>
      <c r="F315" s="389">
        <v>9.25</v>
      </c>
      <c r="G315" s="389">
        <v>9.6524147661049007</v>
      </c>
      <c r="H315" s="393" t="s">
        <v>208</v>
      </c>
      <c r="I315" s="390">
        <v>46905</v>
      </c>
      <c r="J315" s="390">
        <v>46905</v>
      </c>
      <c r="K315" s="390">
        <v>43620.1</v>
      </c>
      <c r="L315" s="385">
        <v>1</v>
      </c>
    </row>
    <row r="316" spans="1:12" s="383" customFormat="1" ht="15" x14ac:dyDescent="0.25">
      <c r="A316" s="384" t="s">
        <v>207</v>
      </c>
      <c r="B316" s="393" t="s">
        <v>198</v>
      </c>
      <c r="C316" s="389">
        <v>93.139899999999997</v>
      </c>
      <c r="D316" s="389">
        <v>4.3</v>
      </c>
      <c r="E316" s="389" t="s">
        <v>394</v>
      </c>
      <c r="F316" s="389">
        <v>9.25</v>
      </c>
      <c r="G316" s="389">
        <v>9.6524147661049007</v>
      </c>
      <c r="H316" s="393" t="s">
        <v>208</v>
      </c>
      <c r="I316" s="390">
        <v>44102.5</v>
      </c>
      <c r="J316" s="390">
        <v>44102.5</v>
      </c>
      <c r="K316" s="390">
        <v>41077.040000000001</v>
      </c>
      <c r="L316" s="385">
        <v>1</v>
      </c>
    </row>
    <row r="317" spans="1:12" s="383" customFormat="1" ht="15.6" x14ac:dyDescent="0.3">
      <c r="A317" s="386" t="s">
        <v>206</v>
      </c>
      <c r="B317" s="404" t="s">
        <v>206</v>
      </c>
      <c r="C317" s="391" t="s">
        <v>206</v>
      </c>
      <c r="D317" s="391" t="s">
        <v>206</v>
      </c>
      <c r="E317" s="391" t="s">
        <v>206</v>
      </c>
      <c r="F317" s="391" t="s">
        <v>206</v>
      </c>
      <c r="G317" s="391" t="s">
        <v>206</v>
      </c>
      <c r="H317" s="404" t="s">
        <v>206</v>
      </c>
      <c r="I317" s="392">
        <v>1746825.65</v>
      </c>
      <c r="J317" s="392">
        <v>1746825.65</v>
      </c>
      <c r="K317" s="392">
        <v>1454740.97</v>
      </c>
      <c r="L317" s="387">
        <v>41</v>
      </c>
    </row>
    <row r="318" spans="1:12" s="383" customFormat="1" ht="15.6" x14ac:dyDescent="0.3">
      <c r="A318" s="386" t="s">
        <v>128</v>
      </c>
      <c r="B318" s="404"/>
      <c r="C318" s="391"/>
      <c r="D318" s="391"/>
      <c r="E318" s="391"/>
      <c r="F318" s="391"/>
      <c r="G318" s="391"/>
      <c r="H318" s="404"/>
      <c r="I318" s="392"/>
      <c r="J318" s="392"/>
      <c r="K318" s="392"/>
      <c r="L318" s="387"/>
    </row>
    <row r="319" spans="1:12" s="383" customFormat="1" ht="15" x14ac:dyDescent="0.25">
      <c r="A319" s="384" t="s">
        <v>214</v>
      </c>
      <c r="B319" s="393" t="s">
        <v>198</v>
      </c>
      <c r="C319" s="389">
        <v>100</v>
      </c>
      <c r="D319" s="389">
        <v>6.8</v>
      </c>
      <c r="E319" s="389" t="s">
        <v>607</v>
      </c>
      <c r="F319" s="389">
        <v>6.8</v>
      </c>
      <c r="G319" s="389">
        <v>6.9706755547592003</v>
      </c>
      <c r="H319" s="393" t="s">
        <v>199</v>
      </c>
      <c r="I319" s="390">
        <v>509161.11</v>
      </c>
      <c r="J319" s="390">
        <v>500000</v>
      </c>
      <c r="K319" s="390">
        <v>500000</v>
      </c>
      <c r="L319" s="385">
        <v>1</v>
      </c>
    </row>
    <row r="320" spans="1:12" s="383" customFormat="1" ht="15" x14ac:dyDescent="0.25">
      <c r="A320" s="384" t="s">
        <v>214</v>
      </c>
      <c r="B320" s="393" t="s">
        <v>198</v>
      </c>
      <c r="C320" s="389">
        <v>100</v>
      </c>
      <c r="D320" s="389">
        <v>7</v>
      </c>
      <c r="E320" s="389" t="s">
        <v>229</v>
      </c>
      <c r="F320" s="389">
        <v>7</v>
      </c>
      <c r="G320" s="389">
        <v>7.1561304694881001</v>
      </c>
      <c r="H320" s="393" t="s">
        <v>199</v>
      </c>
      <c r="I320" s="390">
        <v>102566.67</v>
      </c>
      <c r="J320" s="390">
        <v>100000</v>
      </c>
      <c r="K320" s="390">
        <v>100000</v>
      </c>
      <c r="L320" s="385">
        <v>1</v>
      </c>
    </row>
    <row r="321" spans="1:12" s="289" customFormat="1" ht="15.6" x14ac:dyDescent="0.25">
      <c r="A321" s="384" t="s">
        <v>214</v>
      </c>
      <c r="B321" s="393" t="s">
        <v>198</v>
      </c>
      <c r="C321" s="389">
        <v>100</v>
      </c>
      <c r="D321" s="389">
        <v>7.05</v>
      </c>
      <c r="E321" s="389" t="s">
        <v>367</v>
      </c>
      <c r="F321" s="389">
        <v>7.05</v>
      </c>
      <c r="G321" s="389">
        <v>7.1877109173317999</v>
      </c>
      <c r="H321" s="393" t="s">
        <v>199</v>
      </c>
      <c r="I321" s="390">
        <v>103152.92</v>
      </c>
      <c r="J321" s="390">
        <v>100000</v>
      </c>
      <c r="K321" s="390">
        <v>100000</v>
      </c>
      <c r="L321" s="385">
        <v>1</v>
      </c>
    </row>
    <row r="322" spans="1:12" s="289" customFormat="1" ht="15.6" x14ac:dyDescent="0.25">
      <c r="A322" s="384" t="s">
        <v>214</v>
      </c>
      <c r="B322" s="393" t="s">
        <v>198</v>
      </c>
      <c r="C322" s="389">
        <v>100</v>
      </c>
      <c r="D322" s="389">
        <v>7.1</v>
      </c>
      <c r="E322" s="389" t="s">
        <v>608</v>
      </c>
      <c r="F322" s="389">
        <v>7.1</v>
      </c>
      <c r="G322" s="389">
        <v>7.1946763292247002</v>
      </c>
      <c r="H322" s="393" t="s">
        <v>199</v>
      </c>
      <c r="I322" s="390">
        <v>104417.78</v>
      </c>
      <c r="J322" s="390">
        <v>100000</v>
      </c>
      <c r="K322" s="390">
        <v>100000</v>
      </c>
      <c r="L322" s="385">
        <v>1</v>
      </c>
    </row>
    <row r="323" spans="1:12" s="383" customFormat="1" ht="15" x14ac:dyDescent="0.25">
      <c r="A323" s="384" t="s">
        <v>217</v>
      </c>
      <c r="B323" s="393" t="s">
        <v>198</v>
      </c>
      <c r="C323" s="389">
        <v>100</v>
      </c>
      <c r="D323" s="389">
        <v>2.2294999999999998</v>
      </c>
      <c r="E323" s="389" t="s">
        <v>307</v>
      </c>
      <c r="F323" s="389">
        <v>2.2294999999999998</v>
      </c>
      <c r="G323" s="389">
        <v>2.2499628856155001</v>
      </c>
      <c r="H323" s="393" t="s">
        <v>199</v>
      </c>
      <c r="I323" s="390">
        <v>2008050.97</v>
      </c>
      <c r="J323" s="390">
        <v>2000000</v>
      </c>
      <c r="K323" s="390">
        <v>2000000</v>
      </c>
      <c r="L323" s="385">
        <v>1</v>
      </c>
    </row>
    <row r="324" spans="1:12" s="383" customFormat="1" ht="15" x14ac:dyDescent="0.25">
      <c r="A324" s="384" t="s">
        <v>217</v>
      </c>
      <c r="B324" s="393" t="s">
        <v>198</v>
      </c>
      <c r="C324" s="389">
        <v>100</v>
      </c>
      <c r="D324" s="389">
        <v>2.2303999999999999</v>
      </c>
      <c r="E324" s="389" t="s">
        <v>359</v>
      </c>
      <c r="F324" s="389">
        <v>2.2303999999999999</v>
      </c>
      <c r="G324" s="389">
        <v>2.2500366239036</v>
      </c>
      <c r="H324" s="393" t="s">
        <v>199</v>
      </c>
      <c r="I324" s="390">
        <v>3014311.73</v>
      </c>
      <c r="J324" s="390">
        <v>3000000</v>
      </c>
      <c r="K324" s="390">
        <v>3000000</v>
      </c>
      <c r="L324" s="385">
        <v>1</v>
      </c>
    </row>
    <row r="325" spans="1:12" s="383" customFormat="1" ht="15" x14ac:dyDescent="0.25">
      <c r="A325" s="384" t="s">
        <v>220</v>
      </c>
      <c r="B325" s="393" t="s">
        <v>198</v>
      </c>
      <c r="C325" s="389">
        <v>100</v>
      </c>
      <c r="D325" s="389">
        <v>2.7315999999999998</v>
      </c>
      <c r="E325" s="389" t="s">
        <v>219</v>
      </c>
      <c r="F325" s="389">
        <v>2.7315999999999998</v>
      </c>
      <c r="G325" s="389">
        <v>2.750044968938</v>
      </c>
      <c r="H325" s="393" t="s">
        <v>199</v>
      </c>
      <c r="I325" s="390">
        <v>5069048.78</v>
      </c>
      <c r="J325" s="390">
        <v>5000000</v>
      </c>
      <c r="K325" s="390">
        <v>5000000</v>
      </c>
      <c r="L325" s="385">
        <v>1</v>
      </c>
    </row>
    <row r="326" spans="1:12" s="383" customFormat="1" ht="15" x14ac:dyDescent="0.25">
      <c r="A326" s="384" t="s">
        <v>220</v>
      </c>
      <c r="B326" s="393" t="s">
        <v>198</v>
      </c>
      <c r="C326" s="389">
        <v>100</v>
      </c>
      <c r="D326" s="389">
        <v>2.7317</v>
      </c>
      <c r="E326" s="389" t="s">
        <v>239</v>
      </c>
      <c r="F326" s="389">
        <v>2.7317</v>
      </c>
      <c r="G326" s="389">
        <v>2.7499372187536002</v>
      </c>
      <c r="H326" s="393" t="s">
        <v>199</v>
      </c>
      <c r="I326" s="390">
        <v>5069810.1100000003</v>
      </c>
      <c r="J326" s="390">
        <v>5000000</v>
      </c>
      <c r="K326" s="390">
        <v>5000000</v>
      </c>
      <c r="L326" s="385">
        <v>1</v>
      </c>
    </row>
    <row r="327" spans="1:12" s="383" customFormat="1" ht="15" x14ac:dyDescent="0.25">
      <c r="A327" s="384" t="s">
        <v>220</v>
      </c>
      <c r="B327" s="393" t="s">
        <v>198</v>
      </c>
      <c r="C327" s="389">
        <v>100</v>
      </c>
      <c r="D327" s="389">
        <v>5.15</v>
      </c>
      <c r="E327" s="389" t="s">
        <v>367</v>
      </c>
      <c r="F327" s="389">
        <v>5.15</v>
      </c>
      <c r="G327" s="389">
        <v>5.2234374952474996</v>
      </c>
      <c r="H327" s="393" t="s">
        <v>199</v>
      </c>
      <c r="I327" s="390">
        <v>5422069.3099999996</v>
      </c>
      <c r="J327" s="390">
        <v>5300000</v>
      </c>
      <c r="K327" s="390">
        <v>5300000</v>
      </c>
      <c r="L327" s="385">
        <v>1</v>
      </c>
    </row>
    <row r="328" spans="1:12" s="383" customFormat="1" ht="15" x14ac:dyDescent="0.25">
      <c r="A328" s="384" t="s">
        <v>220</v>
      </c>
      <c r="B328" s="393" t="s">
        <v>198</v>
      </c>
      <c r="C328" s="389">
        <v>100</v>
      </c>
      <c r="D328" s="389">
        <v>5.35</v>
      </c>
      <c r="E328" s="389" t="s">
        <v>229</v>
      </c>
      <c r="F328" s="389">
        <v>5.35</v>
      </c>
      <c r="G328" s="389">
        <v>5.4410683766648003</v>
      </c>
      <c r="H328" s="393" t="s">
        <v>199</v>
      </c>
      <c r="I328" s="390">
        <v>509808.33</v>
      </c>
      <c r="J328" s="390">
        <v>500000</v>
      </c>
      <c r="K328" s="390">
        <v>500000</v>
      </c>
      <c r="L328" s="385">
        <v>1</v>
      </c>
    </row>
    <row r="329" spans="1:12" s="383" customFormat="1" ht="15" x14ac:dyDescent="0.25">
      <c r="A329" s="384" t="s">
        <v>220</v>
      </c>
      <c r="B329" s="393" t="s">
        <v>198</v>
      </c>
      <c r="C329" s="389">
        <v>100</v>
      </c>
      <c r="D329" s="389">
        <v>5.85</v>
      </c>
      <c r="E329" s="389" t="s">
        <v>608</v>
      </c>
      <c r="F329" s="389">
        <v>5.85</v>
      </c>
      <c r="G329" s="389">
        <v>5.9143382096229002</v>
      </c>
      <c r="H329" s="393" t="s">
        <v>199</v>
      </c>
      <c r="I329" s="390">
        <v>518200</v>
      </c>
      <c r="J329" s="390">
        <v>500000</v>
      </c>
      <c r="K329" s="390">
        <v>500000</v>
      </c>
      <c r="L329" s="385">
        <v>1</v>
      </c>
    </row>
    <row r="330" spans="1:12" s="383" customFormat="1" ht="15" x14ac:dyDescent="0.25">
      <c r="A330" s="384" t="s">
        <v>220</v>
      </c>
      <c r="B330" s="393" t="s">
        <v>198</v>
      </c>
      <c r="C330" s="389">
        <v>100</v>
      </c>
      <c r="D330" s="389">
        <v>5.85</v>
      </c>
      <c r="E330" s="389" t="s">
        <v>609</v>
      </c>
      <c r="F330" s="389">
        <v>5.85</v>
      </c>
      <c r="G330" s="389">
        <v>5.9009396558002001</v>
      </c>
      <c r="H330" s="393" t="s">
        <v>199</v>
      </c>
      <c r="I330" s="390">
        <v>1040950</v>
      </c>
      <c r="J330" s="390">
        <v>1000000</v>
      </c>
      <c r="K330" s="390">
        <v>1000000</v>
      </c>
      <c r="L330" s="385">
        <v>1</v>
      </c>
    </row>
    <row r="331" spans="1:12" s="383" customFormat="1" ht="15" x14ac:dyDescent="0.25">
      <c r="A331" s="384" t="s">
        <v>610</v>
      </c>
      <c r="B331" s="393" t="s">
        <v>198</v>
      </c>
      <c r="C331" s="389">
        <v>100</v>
      </c>
      <c r="D331" s="389">
        <v>1.9822</v>
      </c>
      <c r="E331" s="389" t="s">
        <v>251</v>
      </c>
      <c r="F331" s="389">
        <v>1.9822</v>
      </c>
      <c r="G331" s="389">
        <v>2.0000303280336</v>
      </c>
      <c r="H331" s="393" t="s">
        <v>199</v>
      </c>
      <c r="I331" s="390">
        <v>1001927.14</v>
      </c>
      <c r="J331" s="390">
        <v>1000000</v>
      </c>
      <c r="K331" s="390">
        <v>1000000</v>
      </c>
      <c r="L331" s="385">
        <v>1</v>
      </c>
    </row>
    <row r="332" spans="1:12" s="383" customFormat="1" ht="15" x14ac:dyDescent="0.25">
      <c r="A332" s="384" t="s">
        <v>610</v>
      </c>
      <c r="B332" s="393" t="s">
        <v>198</v>
      </c>
      <c r="C332" s="389">
        <v>100</v>
      </c>
      <c r="D332" s="389">
        <v>2.7323</v>
      </c>
      <c r="E332" s="389" t="s">
        <v>611</v>
      </c>
      <c r="F332" s="389">
        <v>2.7323</v>
      </c>
      <c r="G332" s="389">
        <v>2.7500224326742999</v>
      </c>
      <c r="H332" s="393" t="s">
        <v>199</v>
      </c>
      <c r="I332" s="390">
        <v>4057378.3</v>
      </c>
      <c r="J332" s="390">
        <v>4000000</v>
      </c>
      <c r="K332" s="390">
        <v>4000000</v>
      </c>
      <c r="L332" s="385">
        <v>1</v>
      </c>
    </row>
    <row r="333" spans="1:12" s="383" customFormat="1" ht="15" x14ac:dyDescent="0.25">
      <c r="A333" s="384" t="s">
        <v>222</v>
      </c>
      <c r="B333" s="393" t="s">
        <v>198</v>
      </c>
      <c r="C333" s="389">
        <v>100</v>
      </c>
      <c r="D333" s="389">
        <v>6.75</v>
      </c>
      <c r="E333" s="389" t="s">
        <v>229</v>
      </c>
      <c r="F333" s="389">
        <v>6.75</v>
      </c>
      <c r="G333" s="389">
        <v>6.8951454857702998</v>
      </c>
      <c r="H333" s="393" t="s">
        <v>199</v>
      </c>
      <c r="I333" s="390">
        <v>1332175</v>
      </c>
      <c r="J333" s="390">
        <v>1300000</v>
      </c>
      <c r="K333" s="390">
        <v>1300000</v>
      </c>
      <c r="L333" s="385">
        <v>1</v>
      </c>
    </row>
    <row r="334" spans="1:12" s="383" customFormat="1" ht="15" x14ac:dyDescent="0.25">
      <c r="A334" s="384" t="s">
        <v>222</v>
      </c>
      <c r="B334" s="393" t="s">
        <v>198</v>
      </c>
      <c r="C334" s="389">
        <v>100</v>
      </c>
      <c r="D334" s="389">
        <v>6.75</v>
      </c>
      <c r="E334" s="389" t="s">
        <v>367</v>
      </c>
      <c r="F334" s="389">
        <v>6.75</v>
      </c>
      <c r="G334" s="389">
        <v>6.8762270642208998</v>
      </c>
      <c r="H334" s="393" t="s">
        <v>199</v>
      </c>
      <c r="I334" s="390">
        <v>515093.75</v>
      </c>
      <c r="J334" s="390">
        <v>500000</v>
      </c>
      <c r="K334" s="390">
        <v>500000</v>
      </c>
      <c r="L334" s="385">
        <v>1</v>
      </c>
    </row>
    <row r="335" spans="1:12" s="383" customFormat="1" ht="15" x14ac:dyDescent="0.25">
      <c r="A335" s="384" t="s">
        <v>197</v>
      </c>
      <c r="B335" s="393" t="s">
        <v>198</v>
      </c>
      <c r="C335" s="389">
        <v>100</v>
      </c>
      <c r="D335" s="389">
        <v>2.4769999999999999</v>
      </c>
      <c r="E335" s="389" t="s">
        <v>218</v>
      </c>
      <c r="F335" s="389">
        <v>2.4769999999999999</v>
      </c>
      <c r="G335" s="389">
        <v>2.5000167404818998</v>
      </c>
      <c r="H335" s="393" t="s">
        <v>199</v>
      </c>
      <c r="I335" s="390">
        <v>2515653.2599999998</v>
      </c>
      <c r="J335" s="390">
        <v>2500000</v>
      </c>
      <c r="K335" s="390">
        <v>2500000</v>
      </c>
      <c r="L335" s="385">
        <v>1</v>
      </c>
    </row>
    <row r="336" spans="1:12" s="383" customFormat="1" ht="15" x14ac:dyDescent="0.25">
      <c r="A336" s="384" t="s">
        <v>197</v>
      </c>
      <c r="B336" s="393" t="s">
        <v>198</v>
      </c>
      <c r="C336" s="389">
        <v>100</v>
      </c>
      <c r="D336" s="389">
        <v>2.7315</v>
      </c>
      <c r="E336" s="389" t="s">
        <v>219</v>
      </c>
      <c r="F336" s="389">
        <v>2.7315</v>
      </c>
      <c r="G336" s="389">
        <v>2.7499436185422002</v>
      </c>
      <c r="H336" s="393" t="s">
        <v>199</v>
      </c>
      <c r="I336" s="390">
        <v>52718081</v>
      </c>
      <c r="J336" s="390">
        <v>52000000</v>
      </c>
      <c r="K336" s="390">
        <v>52000000</v>
      </c>
      <c r="L336" s="385">
        <v>3</v>
      </c>
    </row>
    <row r="337" spans="1:12" s="383" customFormat="1" ht="15" x14ac:dyDescent="0.25">
      <c r="A337" s="384" t="s">
        <v>197</v>
      </c>
      <c r="B337" s="393" t="s">
        <v>198</v>
      </c>
      <c r="C337" s="389">
        <v>100</v>
      </c>
      <c r="D337" s="389">
        <v>6.3</v>
      </c>
      <c r="E337" s="389" t="s">
        <v>229</v>
      </c>
      <c r="F337" s="389">
        <v>6.3</v>
      </c>
      <c r="G337" s="389">
        <v>6.4263877339200004</v>
      </c>
      <c r="H337" s="393" t="s">
        <v>199</v>
      </c>
      <c r="I337" s="390">
        <v>3580850</v>
      </c>
      <c r="J337" s="390">
        <v>3500000</v>
      </c>
      <c r="K337" s="390">
        <v>3500000</v>
      </c>
      <c r="L337" s="385">
        <v>1</v>
      </c>
    </row>
    <row r="338" spans="1:12" s="383" customFormat="1" ht="15" x14ac:dyDescent="0.25">
      <c r="A338" s="384" t="s">
        <v>197</v>
      </c>
      <c r="B338" s="393" t="s">
        <v>198</v>
      </c>
      <c r="C338" s="389">
        <v>100</v>
      </c>
      <c r="D338" s="389">
        <v>6.35</v>
      </c>
      <c r="E338" s="389" t="s">
        <v>247</v>
      </c>
      <c r="F338" s="389">
        <v>6.35</v>
      </c>
      <c r="G338" s="389">
        <v>6.5198119662504999</v>
      </c>
      <c r="H338" s="393" t="s">
        <v>199</v>
      </c>
      <c r="I338" s="390">
        <v>20554.669999999998</v>
      </c>
      <c r="J338" s="390">
        <v>20335.86</v>
      </c>
      <c r="K338" s="390">
        <v>20335.86</v>
      </c>
      <c r="L338" s="385">
        <v>1</v>
      </c>
    </row>
    <row r="339" spans="1:12" s="383" customFormat="1" ht="15" x14ac:dyDescent="0.25">
      <c r="A339" s="384" t="s">
        <v>197</v>
      </c>
      <c r="B339" s="393" t="s">
        <v>198</v>
      </c>
      <c r="C339" s="389">
        <v>100</v>
      </c>
      <c r="D339" s="389">
        <v>6.45</v>
      </c>
      <c r="E339" s="389" t="s">
        <v>608</v>
      </c>
      <c r="F339" s="389">
        <v>6.45</v>
      </c>
      <c r="G339" s="389">
        <v>6.5281751685072003</v>
      </c>
      <c r="H339" s="393" t="s">
        <v>199</v>
      </c>
      <c r="I339" s="390">
        <v>1040133.33</v>
      </c>
      <c r="J339" s="390">
        <v>1000000</v>
      </c>
      <c r="K339" s="390">
        <v>1000000</v>
      </c>
      <c r="L339" s="385">
        <v>1</v>
      </c>
    </row>
    <row r="340" spans="1:12" s="383" customFormat="1" ht="15" x14ac:dyDescent="0.25">
      <c r="A340" s="384" t="s">
        <v>197</v>
      </c>
      <c r="B340" s="393" t="s">
        <v>198</v>
      </c>
      <c r="C340" s="389">
        <v>100</v>
      </c>
      <c r="D340" s="389">
        <v>6.45</v>
      </c>
      <c r="E340" s="389" t="s">
        <v>609</v>
      </c>
      <c r="F340" s="389">
        <v>6.45</v>
      </c>
      <c r="G340" s="389">
        <v>6.5118763817080998</v>
      </c>
      <c r="H340" s="393" t="s">
        <v>199</v>
      </c>
      <c r="I340" s="390">
        <v>5225750</v>
      </c>
      <c r="J340" s="390">
        <v>5000000</v>
      </c>
      <c r="K340" s="390">
        <v>5000000</v>
      </c>
      <c r="L340" s="385">
        <v>1</v>
      </c>
    </row>
    <row r="341" spans="1:12" s="383" customFormat="1" ht="15" x14ac:dyDescent="0.25">
      <c r="A341" s="384" t="s">
        <v>197</v>
      </c>
      <c r="B341" s="393" t="s">
        <v>198</v>
      </c>
      <c r="C341" s="389">
        <v>100</v>
      </c>
      <c r="D341" s="389">
        <v>6.45</v>
      </c>
      <c r="E341" s="389" t="s">
        <v>218</v>
      </c>
      <c r="F341" s="389">
        <v>6.45</v>
      </c>
      <c r="G341" s="389">
        <v>6.6070903243394001</v>
      </c>
      <c r="H341" s="393" t="s">
        <v>199</v>
      </c>
      <c r="I341" s="390">
        <v>111305.61</v>
      </c>
      <c r="J341" s="390">
        <v>109519.98</v>
      </c>
      <c r="K341" s="390">
        <v>109519.98</v>
      </c>
      <c r="L341" s="385">
        <v>2</v>
      </c>
    </row>
    <row r="342" spans="1:12" s="383" customFormat="1" ht="15" x14ac:dyDescent="0.25">
      <c r="A342" s="384" t="s">
        <v>197</v>
      </c>
      <c r="B342" s="393" t="s">
        <v>198</v>
      </c>
      <c r="C342" s="389">
        <v>100</v>
      </c>
      <c r="D342" s="389">
        <v>6.5</v>
      </c>
      <c r="E342" s="389" t="s">
        <v>225</v>
      </c>
      <c r="F342" s="389">
        <v>6.5</v>
      </c>
      <c r="G342" s="389">
        <v>6.6056249999999004</v>
      </c>
      <c r="H342" s="393" t="s">
        <v>199</v>
      </c>
      <c r="I342" s="390">
        <v>2927137.5</v>
      </c>
      <c r="J342" s="390">
        <v>2835000</v>
      </c>
      <c r="K342" s="390">
        <v>2835000</v>
      </c>
      <c r="L342" s="385">
        <v>1</v>
      </c>
    </row>
    <row r="343" spans="1:12" s="383" customFormat="1" ht="15" x14ac:dyDescent="0.25">
      <c r="A343" s="384" t="s">
        <v>197</v>
      </c>
      <c r="B343" s="393" t="s">
        <v>198</v>
      </c>
      <c r="C343" s="389">
        <v>100</v>
      </c>
      <c r="D343" s="389">
        <v>6.7</v>
      </c>
      <c r="E343" s="389" t="s">
        <v>216</v>
      </c>
      <c r="F343" s="389">
        <v>6.7</v>
      </c>
      <c r="G343" s="389">
        <v>6.8115877972507999</v>
      </c>
      <c r="H343" s="393" t="s">
        <v>199</v>
      </c>
      <c r="I343" s="390">
        <v>20673.72</v>
      </c>
      <c r="J343" s="390">
        <v>20000</v>
      </c>
      <c r="K343" s="390">
        <v>20000</v>
      </c>
      <c r="L343" s="385">
        <v>1</v>
      </c>
    </row>
    <row r="344" spans="1:12" s="383" customFormat="1" ht="15" x14ac:dyDescent="0.25">
      <c r="A344" s="384" t="s">
        <v>197</v>
      </c>
      <c r="B344" s="393" t="s">
        <v>198</v>
      </c>
      <c r="C344" s="389">
        <v>100</v>
      </c>
      <c r="D344" s="389">
        <v>7</v>
      </c>
      <c r="E344" s="389" t="s">
        <v>254</v>
      </c>
      <c r="F344" s="389">
        <v>7</v>
      </c>
      <c r="G344" s="389">
        <v>6.9986699135431003</v>
      </c>
      <c r="H344" s="393" t="s">
        <v>199</v>
      </c>
      <c r="I344" s="390">
        <v>106717.77</v>
      </c>
      <c r="J344" s="390">
        <v>99700</v>
      </c>
      <c r="K344" s="390">
        <v>99700</v>
      </c>
      <c r="L344" s="385">
        <v>2</v>
      </c>
    </row>
    <row r="345" spans="1:12" s="383" customFormat="1" ht="15" x14ac:dyDescent="0.25">
      <c r="A345" s="384" t="s">
        <v>197</v>
      </c>
      <c r="B345" s="393" t="s">
        <v>198</v>
      </c>
      <c r="C345" s="389">
        <v>100</v>
      </c>
      <c r="D345" s="389">
        <v>7</v>
      </c>
      <c r="E345" s="389" t="s">
        <v>231</v>
      </c>
      <c r="F345" s="389">
        <v>7</v>
      </c>
      <c r="G345" s="389">
        <v>6.9966760293324004</v>
      </c>
      <c r="H345" s="393" t="s">
        <v>199</v>
      </c>
      <c r="I345" s="390">
        <v>63187.360000000001</v>
      </c>
      <c r="J345" s="390">
        <v>59000</v>
      </c>
      <c r="K345" s="390">
        <v>59000</v>
      </c>
      <c r="L345" s="385">
        <v>1</v>
      </c>
    </row>
    <row r="346" spans="1:12" s="289" customFormat="1" ht="15.6" x14ac:dyDescent="0.25">
      <c r="A346" s="384" t="s">
        <v>197</v>
      </c>
      <c r="B346" s="393" t="s">
        <v>198</v>
      </c>
      <c r="C346" s="389">
        <v>100.0647</v>
      </c>
      <c r="D346" s="389">
        <v>7.4</v>
      </c>
      <c r="E346" s="389" t="s">
        <v>612</v>
      </c>
      <c r="F346" s="389">
        <v>7.3</v>
      </c>
      <c r="G346" s="389">
        <v>7.3079617419467002</v>
      </c>
      <c r="H346" s="393" t="s">
        <v>199</v>
      </c>
      <c r="I346" s="390">
        <v>268911.11</v>
      </c>
      <c r="J346" s="390">
        <v>250000</v>
      </c>
      <c r="K346" s="390">
        <v>250161.81</v>
      </c>
      <c r="L346" s="385">
        <v>1</v>
      </c>
    </row>
    <row r="347" spans="1:12" s="289" customFormat="1" ht="15.6" x14ac:dyDescent="0.25">
      <c r="A347" s="384" t="s">
        <v>197</v>
      </c>
      <c r="B347" s="393" t="s">
        <v>198</v>
      </c>
      <c r="C347" s="389">
        <v>100.0789</v>
      </c>
      <c r="D347" s="389">
        <v>6.8</v>
      </c>
      <c r="E347" s="389" t="s">
        <v>400</v>
      </c>
      <c r="F347" s="389">
        <v>6.5</v>
      </c>
      <c r="G347" s="389">
        <v>6.6448929664760001</v>
      </c>
      <c r="H347" s="393" t="s">
        <v>199</v>
      </c>
      <c r="I347" s="390">
        <v>102908.89</v>
      </c>
      <c r="J347" s="390">
        <v>100000</v>
      </c>
      <c r="K347" s="390">
        <v>100078.9</v>
      </c>
      <c r="L347" s="385">
        <v>1</v>
      </c>
    </row>
    <row r="348" spans="1:12" s="383" customFormat="1" ht="15" x14ac:dyDescent="0.25">
      <c r="A348" s="384" t="s">
        <v>197</v>
      </c>
      <c r="B348" s="393" t="s">
        <v>198</v>
      </c>
      <c r="C348" s="389">
        <v>100.26430000000001</v>
      </c>
      <c r="D348" s="389">
        <v>6.95</v>
      </c>
      <c r="E348" s="389" t="s">
        <v>205</v>
      </c>
      <c r="F348" s="389">
        <v>3.5</v>
      </c>
      <c r="G348" s="389">
        <v>3.5570463551151001</v>
      </c>
      <c r="H348" s="393" t="s">
        <v>199</v>
      </c>
      <c r="I348" s="390">
        <v>1017568.04</v>
      </c>
      <c r="J348" s="390">
        <v>1000000</v>
      </c>
      <c r="K348" s="390">
        <v>1002643.04</v>
      </c>
      <c r="L348" s="385">
        <v>1</v>
      </c>
    </row>
    <row r="349" spans="1:12" s="383" customFormat="1" ht="15" x14ac:dyDescent="0.25">
      <c r="A349" s="384" t="s">
        <v>197</v>
      </c>
      <c r="B349" s="393" t="s">
        <v>198</v>
      </c>
      <c r="C349" s="389">
        <v>100.33920000000001</v>
      </c>
      <c r="D349" s="389">
        <v>7.65</v>
      </c>
      <c r="E349" s="389" t="s">
        <v>226</v>
      </c>
      <c r="F349" s="389">
        <v>3.5</v>
      </c>
      <c r="G349" s="389">
        <v>3.5566952945970001</v>
      </c>
      <c r="H349" s="393" t="s">
        <v>199</v>
      </c>
      <c r="I349" s="390">
        <v>1025712.52</v>
      </c>
      <c r="J349" s="390">
        <v>1000000</v>
      </c>
      <c r="K349" s="390">
        <v>1003392.04</v>
      </c>
      <c r="L349" s="385">
        <v>1</v>
      </c>
    </row>
    <row r="350" spans="1:12" s="289" customFormat="1" ht="15.6" x14ac:dyDescent="0.25">
      <c r="A350" s="384" t="s">
        <v>197</v>
      </c>
      <c r="B350" s="393" t="s">
        <v>198</v>
      </c>
      <c r="C350" s="389">
        <v>100.3969</v>
      </c>
      <c r="D350" s="389">
        <v>6.95</v>
      </c>
      <c r="E350" s="389" t="s">
        <v>238</v>
      </c>
      <c r="F350" s="389">
        <v>3.5</v>
      </c>
      <c r="G350" s="389">
        <v>3.5545908610418002</v>
      </c>
      <c r="H350" s="393" t="s">
        <v>199</v>
      </c>
      <c r="I350" s="390">
        <v>1017954.16</v>
      </c>
      <c r="J350" s="390">
        <v>1000000</v>
      </c>
      <c r="K350" s="390">
        <v>1003968.6</v>
      </c>
      <c r="L350" s="385">
        <v>1</v>
      </c>
    </row>
    <row r="351" spans="1:12" s="289" customFormat="1" ht="15.6" x14ac:dyDescent="0.25">
      <c r="A351" s="384" t="s">
        <v>197</v>
      </c>
      <c r="B351" s="393" t="s">
        <v>198</v>
      </c>
      <c r="C351" s="389">
        <v>100.5361</v>
      </c>
      <c r="D351" s="389">
        <v>7.4</v>
      </c>
      <c r="E351" s="389" t="s">
        <v>613</v>
      </c>
      <c r="F351" s="389">
        <v>6.8</v>
      </c>
      <c r="G351" s="389">
        <v>6.8044007287164998</v>
      </c>
      <c r="H351" s="393" t="s">
        <v>199</v>
      </c>
      <c r="I351" s="390">
        <v>118253.06</v>
      </c>
      <c r="J351" s="390">
        <v>110000</v>
      </c>
      <c r="K351" s="390">
        <v>110589.75</v>
      </c>
      <c r="L351" s="385">
        <v>1</v>
      </c>
    </row>
    <row r="352" spans="1:12" s="383" customFormat="1" ht="15" x14ac:dyDescent="0.25">
      <c r="A352" s="384" t="s">
        <v>200</v>
      </c>
      <c r="B352" s="393" t="s">
        <v>198</v>
      </c>
      <c r="C352" s="389">
        <v>100</v>
      </c>
      <c r="D352" s="389">
        <v>2.7315999999999998</v>
      </c>
      <c r="E352" s="389" t="s">
        <v>219</v>
      </c>
      <c r="F352" s="389">
        <v>2.7315999999999998</v>
      </c>
      <c r="G352" s="389">
        <v>2.750044968938</v>
      </c>
      <c r="H352" s="393" t="s">
        <v>199</v>
      </c>
      <c r="I352" s="390">
        <v>1926238.53</v>
      </c>
      <c r="J352" s="390">
        <v>1900000</v>
      </c>
      <c r="K352" s="390">
        <v>1900000</v>
      </c>
      <c r="L352" s="385">
        <v>2</v>
      </c>
    </row>
    <row r="353" spans="1:12" s="383" customFormat="1" ht="15" x14ac:dyDescent="0.25">
      <c r="A353" s="384" t="s">
        <v>200</v>
      </c>
      <c r="B353" s="393" t="s">
        <v>198</v>
      </c>
      <c r="C353" s="389">
        <v>100.0254</v>
      </c>
      <c r="D353" s="389">
        <v>7.35</v>
      </c>
      <c r="E353" s="389" t="s">
        <v>614</v>
      </c>
      <c r="F353" s="389">
        <v>7.15</v>
      </c>
      <c r="G353" s="389">
        <v>7.3328608770935002</v>
      </c>
      <c r="H353" s="393" t="s">
        <v>199</v>
      </c>
      <c r="I353" s="390">
        <v>518477.08</v>
      </c>
      <c r="J353" s="390">
        <v>500000</v>
      </c>
      <c r="K353" s="390">
        <v>500127.22</v>
      </c>
      <c r="L353" s="385">
        <v>1</v>
      </c>
    </row>
    <row r="354" spans="1:12" s="383" customFormat="1" ht="15" x14ac:dyDescent="0.25">
      <c r="A354" s="384" t="s">
        <v>200</v>
      </c>
      <c r="B354" s="393" t="s">
        <v>198</v>
      </c>
      <c r="C354" s="389">
        <v>100.0429</v>
      </c>
      <c r="D354" s="389">
        <v>7.65</v>
      </c>
      <c r="E354" s="389" t="s">
        <v>407</v>
      </c>
      <c r="F354" s="389">
        <v>7.35</v>
      </c>
      <c r="G354" s="389">
        <v>7.5511419966761997</v>
      </c>
      <c r="H354" s="393" t="s">
        <v>199</v>
      </c>
      <c r="I354" s="390">
        <v>399808.06</v>
      </c>
      <c r="J354" s="390">
        <v>385000</v>
      </c>
      <c r="K354" s="390">
        <v>385165.12</v>
      </c>
      <c r="L354" s="385">
        <v>1</v>
      </c>
    </row>
    <row r="355" spans="1:12" s="383" customFormat="1" ht="15" x14ac:dyDescent="0.25">
      <c r="A355" s="384" t="s">
        <v>230</v>
      </c>
      <c r="B355" s="393" t="s">
        <v>198</v>
      </c>
      <c r="C355" s="389">
        <v>100</v>
      </c>
      <c r="D355" s="389">
        <v>2.4841000000000002</v>
      </c>
      <c r="E355" s="389" t="s">
        <v>408</v>
      </c>
      <c r="F355" s="389">
        <v>2.4841000000000002</v>
      </c>
      <c r="G355" s="389">
        <v>2.499959043084</v>
      </c>
      <c r="H355" s="393" t="s">
        <v>199</v>
      </c>
      <c r="I355" s="390">
        <v>5060377.43</v>
      </c>
      <c r="J355" s="390">
        <v>5000000</v>
      </c>
      <c r="K355" s="390">
        <v>5000000</v>
      </c>
      <c r="L355" s="385">
        <v>1</v>
      </c>
    </row>
    <row r="356" spans="1:12" s="383" customFormat="1" ht="15" x14ac:dyDescent="0.25">
      <c r="A356" s="384" t="s">
        <v>230</v>
      </c>
      <c r="B356" s="393" t="s">
        <v>198</v>
      </c>
      <c r="C356" s="389">
        <v>100</v>
      </c>
      <c r="D356" s="389">
        <v>2.7315</v>
      </c>
      <c r="E356" s="389" t="s">
        <v>219</v>
      </c>
      <c r="F356" s="389">
        <v>2.7315</v>
      </c>
      <c r="G356" s="389">
        <v>2.7499436185422002</v>
      </c>
      <c r="H356" s="393" t="s">
        <v>199</v>
      </c>
      <c r="I356" s="390">
        <v>8110474</v>
      </c>
      <c r="J356" s="390">
        <v>8000000</v>
      </c>
      <c r="K356" s="390">
        <v>8000000</v>
      </c>
      <c r="L356" s="385">
        <v>1</v>
      </c>
    </row>
    <row r="357" spans="1:12" s="383" customFormat="1" ht="15" x14ac:dyDescent="0.25">
      <c r="A357" s="384" t="s">
        <v>230</v>
      </c>
      <c r="B357" s="393" t="s">
        <v>198</v>
      </c>
      <c r="C357" s="389">
        <v>100</v>
      </c>
      <c r="D357" s="389">
        <v>2.7323</v>
      </c>
      <c r="E357" s="389" t="s">
        <v>611</v>
      </c>
      <c r="F357" s="389">
        <v>2.7322999999999</v>
      </c>
      <c r="G357" s="389">
        <v>2.7500224326742</v>
      </c>
      <c r="H357" s="393" t="s">
        <v>199</v>
      </c>
      <c r="I357" s="390">
        <v>3043033.73</v>
      </c>
      <c r="J357" s="390">
        <v>3000000</v>
      </c>
      <c r="K357" s="390">
        <v>3000000</v>
      </c>
      <c r="L357" s="385">
        <v>1</v>
      </c>
    </row>
    <row r="358" spans="1:12" s="383" customFormat="1" ht="15" x14ac:dyDescent="0.25">
      <c r="A358" s="384" t="s">
        <v>230</v>
      </c>
      <c r="B358" s="393" t="s">
        <v>198</v>
      </c>
      <c r="C358" s="389">
        <v>100</v>
      </c>
      <c r="D358" s="389">
        <v>5.65</v>
      </c>
      <c r="E358" s="389" t="s">
        <v>229</v>
      </c>
      <c r="F358" s="389">
        <v>5.65</v>
      </c>
      <c r="G358" s="389">
        <v>5.7515948892938003</v>
      </c>
      <c r="H358" s="393" t="s">
        <v>199</v>
      </c>
      <c r="I358" s="390">
        <v>510358.33</v>
      </c>
      <c r="J358" s="390">
        <v>500000</v>
      </c>
      <c r="K358" s="390">
        <v>500000</v>
      </c>
      <c r="L358" s="385">
        <v>1</v>
      </c>
    </row>
    <row r="359" spans="1:12" s="383" customFormat="1" ht="15" x14ac:dyDescent="0.25">
      <c r="A359" s="384" t="s">
        <v>230</v>
      </c>
      <c r="B359" s="393" t="s">
        <v>198</v>
      </c>
      <c r="C359" s="389">
        <v>100</v>
      </c>
      <c r="D359" s="389">
        <v>5.75</v>
      </c>
      <c r="E359" s="389" t="s">
        <v>367</v>
      </c>
      <c r="F359" s="389">
        <v>5.75</v>
      </c>
      <c r="G359" s="389">
        <v>5.8415650539678996</v>
      </c>
      <c r="H359" s="393" t="s">
        <v>199</v>
      </c>
      <c r="I359" s="390">
        <v>2564288.19</v>
      </c>
      <c r="J359" s="390">
        <v>2500000</v>
      </c>
      <c r="K359" s="390">
        <v>2500000</v>
      </c>
      <c r="L359" s="385">
        <v>1</v>
      </c>
    </row>
    <row r="360" spans="1:12" s="383" customFormat="1" ht="15" x14ac:dyDescent="0.25">
      <c r="A360" s="384" t="s">
        <v>230</v>
      </c>
      <c r="B360" s="393" t="s">
        <v>198</v>
      </c>
      <c r="C360" s="389">
        <v>100</v>
      </c>
      <c r="D360" s="389">
        <v>5.95</v>
      </c>
      <c r="E360" s="389" t="s">
        <v>608</v>
      </c>
      <c r="F360" s="389">
        <v>5.95</v>
      </c>
      <c r="G360" s="389">
        <v>6.0165512934615002</v>
      </c>
      <c r="H360" s="393" t="s">
        <v>199</v>
      </c>
      <c r="I360" s="390">
        <v>1037022.22</v>
      </c>
      <c r="J360" s="390">
        <v>1000000</v>
      </c>
      <c r="K360" s="390">
        <v>1000000</v>
      </c>
      <c r="L360" s="385">
        <v>1</v>
      </c>
    </row>
    <row r="361" spans="1:12" s="383" customFormat="1" ht="15" x14ac:dyDescent="0.25">
      <c r="A361" s="384" t="s">
        <v>230</v>
      </c>
      <c r="B361" s="393" t="s">
        <v>198</v>
      </c>
      <c r="C361" s="389">
        <v>100</v>
      </c>
      <c r="D361" s="389">
        <v>6</v>
      </c>
      <c r="E361" s="389" t="s">
        <v>609</v>
      </c>
      <c r="F361" s="389">
        <v>6</v>
      </c>
      <c r="G361" s="389">
        <v>6.0535749777817003</v>
      </c>
      <c r="H361" s="393" t="s">
        <v>199</v>
      </c>
      <c r="I361" s="390">
        <v>1042000</v>
      </c>
      <c r="J361" s="390">
        <v>1000000</v>
      </c>
      <c r="K361" s="390">
        <v>1000000</v>
      </c>
      <c r="L361" s="385">
        <v>1</v>
      </c>
    </row>
    <row r="362" spans="1:12" s="383" customFormat="1" ht="15" x14ac:dyDescent="0.25">
      <c r="A362" s="384" t="s">
        <v>230</v>
      </c>
      <c r="B362" s="393" t="s">
        <v>198</v>
      </c>
      <c r="C362" s="389">
        <v>100.01690000000001</v>
      </c>
      <c r="D362" s="389">
        <v>7</v>
      </c>
      <c r="E362" s="389" t="s">
        <v>366</v>
      </c>
      <c r="F362" s="389">
        <v>6.85</v>
      </c>
      <c r="G362" s="389">
        <v>7.0389092989122997</v>
      </c>
      <c r="H362" s="393" t="s">
        <v>199</v>
      </c>
      <c r="I362" s="390">
        <v>358438.89</v>
      </c>
      <c r="J362" s="390">
        <v>350000</v>
      </c>
      <c r="K362" s="390">
        <v>350059.17</v>
      </c>
      <c r="L362" s="385">
        <v>1</v>
      </c>
    </row>
    <row r="363" spans="1:12" s="383" customFormat="1" ht="15" x14ac:dyDescent="0.25">
      <c r="A363" s="384" t="s">
        <v>230</v>
      </c>
      <c r="B363" s="393" t="s">
        <v>198</v>
      </c>
      <c r="C363" s="389">
        <v>100.0189</v>
      </c>
      <c r="D363" s="389">
        <v>6.2</v>
      </c>
      <c r="E363" s="389" t="s">
        <v>370</v>
      </c>
      <c r="F363" s="389">
        <v>6</v>
      </c>
      <c r="G363" s="389">
        <v>6.1630401332315996</v>
      </c>
      <c r="H363" s="393" t="s">
        <v>199</v>
      </c>
      <c r="I363" s="390">
        <v>1010850</v>
      </c>
      <c r="J363" s="390">
        <v>1000000</v>
      </c>
      <c r="K363" s="390">
        <v>1000188.57</v>
      </c>
      <c r="L363" s="385">
        <v>1</v>
      </c>
    </row>
    <row r="364" spans="1:12" s="383" customFormat="1" ht="15" x14ac:dyDescent="0.25">
      <c r="A364" s="384" t="s">
        <v>230</v>
      </c>
      <c r="B364" s="393" t="s">
        <v>198</v>
      </c>
      <c r="C364" s="389">
        <v>100.023</v>
      </c>
      <c r="D364" s="389">
        <v>6.4</v>
      </c>
      <c r="E364" s="389" t="s">
        <v>293</v>
      </c>
      <c r="F364" s="389">
        <v>6.3</v>
      </c>
      <c r="G364" s="389">
        <v>6.4423738865280002</v>
      </c>
      <c r="H364" s="393" t="s">
        <v>199</v>
      </c>
      <c r="I364" s="390">
        <v>612906.67000000004</v>
      </c>
      <c r="J364" s="390">
        <v>600000</v>
      </c>
      <c r="K364" s="390">
        <v>600137.81999999995</v>
      </c>
      <c r="L364" s="385">
        <v>1</v>
      </c>
    </row>
    <row r="365" spans="1:12" s="383" customFormat="1" ht="15" x14ac:dyDescent="0.25">
      <c r="A365" s="384" t="s">
        <v>615</v>
      </c>
      <c r="B365" s="393" t="s">
        <v>198</v>
      </c>
      <c r="C365" s="389">
        <v>99.999899999999997</v>
      </c>
      <c r="D365" s="389">
        <v>9.3000000000000007</v>
      </c>
      <c r="E365" s="389" t="s">
        <v>256</v>
      </c>
      <c r="F365" s="389">
        <v>8.9499999999999993</v>
      </c>
      <c r="G365" s="389">
        <v>9.3276233965722994</v>
      </c>
      <c r="H365" s="393" t="s">
        <v>199</v>
      </c>
      <c r="I365" s="390">
        <v>120213.99</v>
      </c>
      <c r="J365" s="390">
        <v>114844.07</v>
      </c>
      <c r="K365" s="390">
        <v>114843.94</v>
      </c>
      <c r="L365" s="385">
        <v>1</v>
      </c>
    </row>
    <row r="366" spans="1:12" s="383" customFormat="1" ht="15" x14ac:dyDescent="0.25">
      <c r="A366" s="384" t="s">
        <v>615</v>
      </c>
      <c r="B366" s="393" t="s">
        <v>198</v>
      </c>
      <c r="C366" s="389">
        <v>100.0414</v>
      </c>
      <c r="D366" s="389">
        <v>9.4</v>
      </c>
      <c r="E366" s="389" t="s">
        <v>616</v>
      </c>
      <c r="F366" s="389">
        <v>8.99</v>
      </c>
      <c r="G366" s="389">
        <v>9.1392855508377995</v>
      </c>
      <c r="H366" s="393" t="s">
        <v>199</v>
      </c>
      <c r="I366" s="390">
        <v>109687.22</v>
      </c>
      <c r="J366" s="390">
        <v>100000</v>
      </c>
      <c r="K366" s="390">
        <v>100041.38</v>
      </c>
      <c r="L366" s="385">
        <v>1</v>
      </c>
    </row>
    <row r="367" spans="1:12" s="383" customFormat="1" ht="15" x14ac:dyDescent="0.25">
      <c r="A367" s="384" t="s">
        <v>615</v>
      </c>
      <c r="B367" s="393" t="s">
        <v>198</v>
      </c>
      <c r="C367" s="389">
        <v>100.04340000000001</v>
      </c>
      <c r="D367" s="389">
        <v>9.35</v>
      </c>
      <c r="E367" s="389" t="s">
        <v>617</v>
      </c>
      <c r="F367" s="389">
        <v>8.92</v>
      </c>
      <c r="G367" s="389">
        <v>9.0759551098970999</v>
      </c>
      <c r="H367" s="393" t="s">
        <v>199</v>
      </c>
      <c r="I367" s="390">
        <v>98672.13</v>
      </c>
      <c r="J367" s="390">
        <v>90000</v>
      </c>
      <c r="K367" s="390">
        <v>90039.06</v>
      </c>
      <c r="L367" s="385">
        <v>1</v>
      </c>
    </row>
    <row r="368" spans="1:12" s="383" customFormat="1" ht="15" x14ac:dyDescent="0.25">
      <c r="A368" s="384" t="s">
        <v>365</v>
      </c>
      <c r="B368" s="393" t="s">
        <v>198</v>
      </c>
      <c r="C368" s="389">
        <v>100</v>
      </c>
      <c r="D368" s="389">
        <v>6.25</v>
      </c>
      <c r="E368" s="389" t="s">
        <v>218</v>
      </c>
      <c r="F368" s="389">
        <v>6.25</v>
      </c>
      <c r="G368" s="389">
        <v>6.3974508522373004</v>
      </c>
      <c r="H368" s="393" t="s">
        <v>199</v>
      </c>
      <c r="I368" s="390">
        <v>203159.72</v>
      </c>
      <c r="J368" s="390">
        <v>200000</v>
      </c>
      <c r="K368" s="390">
        <v>200000</v>
      </c>
      <c r="L368" s="385">
        <v>1</v>
      </c>
    </row>
    <row r="369" spans="1:12" s="383" customFormat="1" ht="15" x14ac:dyDescent="0.25">
      <c r="A369" s="384" t="s">
        <v>365</v>
      </c>
      <c r="B369" s="393" t="s">
        <v>198</v>
      </c>
      <c r="C369" s="389">
        <v>100</v>
      </c>
      <c r="D369" s="389">
        <v>7.5</v>
      </c>
      <c r="E369" s="389" t="s">
        <v>231</v>
      </c>
      <c r="F369" s="389">
        <v>7.5</v>
      </c>
      <c r="G369" s="389">
        <v>7.4961904442823002</v>
      </c>
      <c r="H369" s="393" t="s">
        <v>199</v>
      </c>
      <c r="I369" s="390">
        <v>4842.1899999999996</v>
      </c>
      <c r="J369" s="390">
        <v>4500</v>
      </c>
      <c r="K369" s="390">
        <v>4500</v>
      </c>
      <c r="L369" s="385">
        <v>1</v>
      </c>
    </row>
    <row r="370" spans="1:12" s="383" customFormat="1" ht="15" x14ac:dyDescent="0.25">
      <c r="A370" s="384" t="s">
        <v>234</v>
      </c>
      <c r="B370" s="393" t="s">
        <v>198</v>
      </c>
      <c r="C370" s="389">
        <v>100</v>
      </c>
      <c r="D370" s="389">
        <v>2.2294</v>
      </c>
      <c r="E370" s="389" t="s">
        <v>253</v>
      </c>
      <c r="F370" s="389">
        <v>2.2294</v>
      </c>
      <c r="G370" s="389">
        <v>2.2500014710422001</v>
      </c>
      <c r="H370" s="393" t="s">
        <v>199</v>
      </c>
      <c r="I370" s="390">
        <v>1003901.45</v>
      </c>
      <c r="J370" s="390">
        <v>1000000</v>
      </c>
      <c r="K370" s="390">
        <v>1000000</v>
      </c>
      <c r="L370" s="385">
        <v>1</v>
      </c>
    </row>
    <row r="371" spans="1:12" s="383" customFormat="1" ht="15" x14ac:dyDescent="0.25">
      <c r="A371" s="384" t="s">
        <v>234</v>
      </c>
      <c r="B371" s="393" t="s">
        <v>198</v>
      </c>
      <c r="C371" s="389">
        <v>100</v>
      </c>
      <c r="D371" s="389">
        <v>5.5</v>
      </c>
      <c r="E371" s="389" t="s">
        <v>218</v>
      </c>
      <c r="F371" s="389">
        <v>5.5</v>
      </c>
      <c r="G371" s="389">
        <v>5.6140452464118002</v>
      </c>
      <c r="H371" s="393" t="s">
        <v>199</v>
      </c>
      <c r="I371" s="390">
        <v>82032.28</v>
      </c>
      <c r="J371" s="390">
        <v>80907.44</v>
      </c>
      <c r="K371" s="390">
        <v>80907.44</v>
      </c>
      <c r="L371" s="385">
        <v>3</v>
      </c>
    </row>
    <row r="372" spans="1:12" s="383" customFormat="1" ht="15" x14ac:dyDescent="0.25">
      <c r="A372" s="384" t="s">
        <v>234</v>
      </c>
      <c r="B372" s="393" t="s">
        <v>198</v>
      </c>
      <c r="C372" s="389">
        <v>100</v>
      </c>
      <c r="D372" s="389">
        <v>6.25</v>
      </c>
      <c r="E372" s="389" t="s">
        <v>216</v>
      </c>
      <c r="F372" s="389">
        <v>6.25</v>
      </c>
      <c r="G372" s="389">
        <v>6.3471025634296003</v>
      </c>
      <c r="H372" s="393" t="s">
        <v>199</v>
      </c>
      <c r="I372" s="390">
        <v>2960185.77</v>
      </c>
      <c r="J372" s="390">
        <v>2870000</v>
      </c>
      <c r="K372" s="390">
        <v>2870000</v>
      </c>
      <c r="L372" s="385">
        <v>2</v>
      </c>
    </row>
    <row r="373" spans="1:12" s="383" customFormat="1" ht="15" x14ac:dyDescent="0.25">
      <c r="A373" s="384" t="s">
        <v>234</v>
      </c>
      <c r="B373" s="393" t="s">
        <v>198</v>
      </c>
      <c r="C373" s="389">
        <v>100</v>
      </c>
      <c r="D373" s="389">
        <v>7</v>
      </c>
      <c r="E373" s="389" t="s">
        <v>231</v>
      </c>
      <c r="F373" s="389">
        <v>7</v>
      </c>
      <c r="G373" s="389">
        <v>6.9966760293324004</v>
      </c>
      <c r="H373" s="393" t="s">
        <v>199</v>
      </c>
      <c r="I373" s="390">
        <v>72826.11</v>
      </c>
      <c r="J373" s="390">
        <v>68000</v>
      </c>
      <c r="K373" s="390">
        <v>68000</v>
      </c>
      <c r="L373" s="385">
        <v>2</v>
      </c>
    </row>
    <row r="374" spans="1:12" s="383" customFormat="1" ht="15" x14ac:dyDescent="0.25">
      <c r="A374" s="384" t="s">
        <v>618</v>
      </c>
      <c r="B374" s="393" t="s">
        <v>198</v>
      </c>
      <c r="C374" s="389">
        <v>100</v>
      </c>
      <c r="D374" s="389">
        <v>8</v>
      </c>
      <c r="E374" s="389" t="s">
        <v>216</v>
      </c>
      <c r="F374" s="389">
        <v>8</v>
      </c>
      <c r="G374" s="389">
        <v>8.1590877749429005</v>
      </c>
      <c r="H374" s="393" t="s">
        <v>199</v>
      </c>
      <c r="I374" s="390">
        <v>1560333.33</v>
      </c>
      <c r="J374" s="390">
        <v>1500000</v>
      </c>
      <c r="K374" s="390">
        <v>1500000</v>
      </c>
      <c r="L374" s="385">
        <v>1</v>
      </c>
    </row>
    <row r="375" spans="1:12" s="383" customFormat="1" ht="15" x14ac:dyDescent="0.25">
      <c r="A375" s="384" t="s">
        <v>235</v>
      </c>
      <c r="B375" s="393" t="s">
        <v>198</v>
      </c>
      <c r="C375" s="389">
        <v>100</v>
      </c>
      <c r="D375" s="389">
        <v>7</v>
      </c>
      <c r="E375" s="389" t="s">
        <v>216</v>
      </c>
      <c r="F375" s="389">
        <v>7</v>
      </c>
      <c r="G375" s="389">
        <v>7.1218037915585999</v>
      </c>
      <c r="H375" s="393" t="s">
        <v>199</v>
      </c>
      <c r="I375" s="390">
        <v>1552791.67</v>
      </c>
      <c r="J375" s="390">
        <v>1500000</v>
      </c>
      <c r="K375" s="390">
        <v>1500000</v>
      </c>
      <c r="L375" s="385">
        <v>1</v>
      </c>
    </row>
    <row r="376" spans="1:12" s="383" customFormat="1" ht="15" x14ac:dyDescent="0.25">
      <c r="A376" s="384" t="s">
        <v>235</v>
      </c>
      <c r="B376" s="393" t="s">
        <v>198</v>
      </c>
      <c r="C376" s="389">
        <v>100</v>
      </c>
      <c r="D376" s="389">
        <v>7.25</v>
      </c>
      <c r="E376" s="389" t="s">
        <v>216</v>
      </c>
      <c r="F376" s="389">
        <v>7.25</v>
      </c>
      <c r="G376" s="389">
        <v>7.3806588301053004</v>
      </c>
      <c r="H376" s="393" t="s">
        <v>199</v>
      </c>
      <c r="I376" s="390">
        <v>1554677.08</v>
      </c>
      <c r="J376" s="390">
        <v>1500000</v>
      </c>
      <c r="K376" s="390">
        <v>1500000</v>
      </c>
      <c r="L376" s="385">
        <v>1</v>
      </c>
    </row>
    <row r="377" spans="1:12" s="383" customFormat="1" ht="15" x14ac:dyDescent="0.25">
      <c r="A377" s="384" t="s">
        <v>619</v>
      </c>
      <c r="B377" s="393" t="s">
        <v>198</v>
      </c>
      <c r="C377" s="389">
        <v>100</v>
      </c>
      <c r="D377" s="389">
        <v>2.2294</v>
      </c>
      <c r="E377" s="389" t="s">
        <v>253</v>
      </c>
      <c r="F377" s="389">
        <v>2.2294</v>
      </c>
      <c r="G377" s="389">
        <v>2.2500014710422001</v>
      </c>
      <c r="H377" s="393" t="s">
        <v>199</v>
      </c>
      <c r="I377" s="390">
        <v>1003901.45</v>
      </c>
      <c r="J377" s="390">
        <v>1000000</v>
      </c>
      <c r="K377" s="390">
        <v>1000000</v>
      </c>
      <c r="L377" s="385">
        <v>1</v>
      </c>
    </row>
    <row r="378" spans="1:12" s="383" customFormat="1" ht="15.6" x14ac:dyDescent="0.3">
      <c r="A378" s="386" t="s">
        <v>206</v>
      </c>
      <c r="B378" s="404" t="s">
        <v>206</v>
      </c>
      <c r="C378" s="391" t="s">
        <v>206</v>
      </c>
      <c r="D378" s="391" t="s">
        <v>206</v>
      </c>
      <c r="E378" s="391" t="s">
        <v>206</v>
      </c>
      <c r="F378" s="391" t="s">
        <v>206</v>
      </c>
      <c r="G378" s="391" t="s">
        <v>206</v>
      </c>
      <c r="H378" s="404" t="s">
        <v>206</v>
      </c>
      <c r="I378" s="392">
        <v>138780971.41999999</v>
      </c>
      <c r="J378" s="392">
        <v>136266807.34999999</v>
      </c>
      <c r="K378" s="392">
        <v>136278399.69999999</v>
      </c>
      <c r="L378" s="387">
        <v>68</v>
      </c>
    </row>
    <row r="379" spans="1:12" s="383" customFormat="1" ht="15.6" x14ac:dyDescent="0.3">
      <c r="A379" s="386" t="s">
        <v>129</v>
      </c>
      <c r="B379" s="404"/>
      <c r="C379" s="391"/>
      <c r="D379" s="391"/>
      <c r="E379" s="391"/>
      <c r="F379" s="391"/>
      <c r="G379" s="391"/>
      <c r="H379" s="404"/>
      <c r="I379" s="392"/>
      <c r="J379" s="392"/>
      <c r="K379" s="392"/>
      <c r="L379" s="387"/>
    </row>
    <row r="380" spans="1:12" s="383" customFormat="1" ht="15" x14ac:dyDescent="0.25">
      <c r="A380" s="384" t="s">
        <v>237</v>
      </c>
      <c r="B380" s="393" t="s">
        <v>198</v>
      </c>
      <c r="C380" s="389">
        <v>100</v>
      </c>
      <c r="D380" s="389">
        <v>6.55</v>
      </c>
      <c r="E380" s="389" t="s">
        <v>360</v>
      </c>
      <c r="F380" s="389">
        <v>6.55</v>
      </c>
      <c r="G380" s="389">
        <v>6.6934314989965999</v>
      </c>
      <c r="H380" s="393" t="s">
        <v>199</v>
      </c>
      <c r="I380" s="390">
        <v>2555038.2000000002</v>
      </c>
      <c r="J380" s="390">
        <v>2500000</v>
      </c>
      <c r="K380" s="390">
        <v>2500000</v>
      </c>
      <c r="L380" s="385">
        <v>2</v>
      </c>
    </row>
    <row r="381" spans="1:12" s="289" customFormat="1" ht="15.6" x14ac:dyDescent="0.25">
      <c r="A381" s="384" t="s">
        <v>237</v>
      </c>
      <c r="B381" s="393" t="s">
        <v>198</v>
      </c>
      <c r="C381" s="389">
        <v>100</v>
      </c>
      <c r="D381" s="389">
        <v>6.7</v>
      </c>
      <c r="E381" s="389" t="s">
        <v>219</v>
      </c>
      <c r="F381" s="389">
        <v>6.7</v>
      </c>
      <c r="G381" s="389">
        <v>6.8109507516737002</v>
      </c>
      <c r="H381" s="393" t="s">
        <v>199</v>
      </c>
      <c r="I381" s="390">
        <v>1550808.33</v>
      </c>
      <c r="J381" s="390">
        <v>1500000</v>
      </c>
      <c r="K381" s="390">
        <v>1500000</v>
      </c>
      <c r="L381" s="385">
        <v>2</v>
      </c>
    </row>
    <row r="382" spans="1:12" s="289" customFormat="1" ht="15.6" x14ac:dyDescent="0.25">
      <c r="A382" s="384" t="s">
        <v>237</v>
      </c>
      <c r="B382" s="393" t="s">
        <v>198</v>
      </c>
      <c r="C382" s="389">
        <v>100</v>
      </c>
      <c r="D382" s="389">
        <v>6.85</v>
      </c>
      <c r="E382" s="389" t="s">
        <v>203</v>
      </c>
      <c r="F382" s="389">
        <v>6.85</v>
      </c>
      <c r="G382" s="389">
        <v>6.9066945579079002</v>
      </c>
      <c r="H382" s="393" t="s">
        <v>199</v>
      </c>
      <c r="I382" s="390">
        <v>1051755.56</v>
      </c>
      <c r="J382" s="390">
        <v>1000000</v>
      </c>
      <c r="K382" s="390">
        <v>1000000</v>
      </c>
      <c r="L382" s="385">
        <v>1</v>
      </c>
    </row>
    <row r="383" spans="1:12" s="383" customFormat="1" ht="15" x14ac:dyDescent="0.25">
      <c r="A383" s="384" t="s">
        <v>237</v>
      </c>
      <c r="B383" s="393" t="s">
        <v>198</v>
      </c>
      <c r="C383" s="389">
        <v>100</v>
      </c>
      <c r="D383" s="389">
        <v>6.85</v>
      </c>
      <c r="E383" s="389" t="s">
        <v>620</v>
      </c>
      <c r="F383" s="389">
        <v>6.85</v>
      </c>
      <c r="G383" s="389">
        <v>6.8865820461352998</v>
      </c>
      <c r="H383" s="393" t="s">
        <v>199</v>
      </c>
      <c r="I383" s="390">
        <v>1586481.25</v>
      </c>
      <c r="J383" s="390">
        <v>1500000</v>
      </c>
      <c r="K383" s="390">
        <v>1500000</v>
      </c>
      <c r="L383" s="385">
        <v>1</v>
      </c>
    </row>
    <row r="384" spans="1:12" s="383" customFormat="1" ht="15" x14ac:dyDescent="0.25">
      <c r="A384" s="384" t="s">
        <v>237</v>
      </c>
      <c r="B384" s="393" t="s">
        <v>198</v>
      </c>
      <c r="C384" s="389">
        <v>100</v>
      </c>
      <c r="D384" s="389">
        <v>6.85</v>
      </c>
      <c r="E384" s="389" t="s">
        <v>621</v>
      </c>
      <c r="F384" s="389">
        <v>6.85</v>
      </c>
      <c r="G384" s="389">
        <v>6.883998101715</v>
      </c>
      <c r="H384" s="393" t="s">
        <v>199</v>
      </c>
      <c r="I384" s="390">
        <v>1058415.28</v>
      </c>
      <c r="J384" s="390">
        <v>1000000</v>
      </c>
      <c r="K384" s="390">
        <v>1000000</v>
      </c>
      <c r="L384" s="385">
        <v>1</v>
      </c>
    </row>
    <row r="385" spans="1:12" s="289" customFormat="1" ht="15.6" x14ac:dyDescent="0.25">
      <c r="A385" s="384" t="s">
        <v>237</v>
      </c>
      <c r="B385" s="393" t="s">
        <v>198</v>
      </c>
      <c r="C385" s="389">
        <v>100</v>
      </c>
      <c r="D385" s="389">
        <v>6.85</v>
      </c>
      <c r="E385" s="389" t="s">
        <v>622</v>
      </c>
      <c r="F385" s="389">
        <v>6.85</v>
      </c>
      <c r="G385" s="389">
        <v>6.8691897862111997</v>
      </c>
      <c r="H385" s="393" t="s">
        <v>199</v>
      </c>
      <c r="I385" s="390">
        <v>1594187.5</v>
      </c>
      <c r="J385" s="390">
        <v>1500000</v>
      </c>
      <c r="K385" s="390">
        <v>1500000</v>
      </c>
      <c r="L385" s="385">
        <v>1</v>
      </c>
    </row>
    <row r="386" spans="1:12" s="289" customFormat="1" ht="15.6" x14ac:dyDescent="0.25">
      <c r="A386" s="384" t="s">
        <v>237</v>
      </c>
      <c r="B386" s="393" t="s">
        <v>198</v>
      </c>
      <c r="C386" s="389">
        <v>100</v>
      </c>
      <c r="D386" s="389">
        <v>6.85</v>
      </c>
      <c r="E386" s="389" t="s">
        <v>231</v>
      </c>
      <c r="F386" s="389">
        <v>6.85</v>
      </c>
      <c r="G386" s="389">
        <v>6.8468153956983997</v>
      </c>
      <c r="H386" s="393" t="s">
        <v>199</v>
      </c>
      <c r="I386" s="390">
        <v>1069451.3799999999</v>
      </c>
      <c r="J386" s="390">
        <v>1000000</v>
      </c>
      <c r="K386" s="390">
        <v>1000000</v>
      </c>
      <c r="L386" s="385">
        <v>2</v>
      </c>
    </row>
    <row r="387" spans="1:12" s="383" customFormat="1" ht="15" x14ac:dyDescent="0.25">
      <c r="A387" s="384" t="s">
        <v>237</v>
      </c>
      <c r="B387" s="393" t="s">
        <v>198</v>
      </c>
      <c r="C387" s="389">
        <v>100.90349999999999</v>
      </c>
      <c r="D387" s="389">
        <v>7.8</v>
      </c>
      <c r="E387" s="389" t="s">
        <v>294</v>
      </c>
      <c r="F387" s="389">
        <v>4</v>
      </c>
      <c r="G387" s="389">
        <v>4.0606292133865001</v>
      </c>
      <c r="H387" s="393" t="s">
        <v>199</v>
      </c>
      <c r="I387" s="390">
        <v>732608.33</v>
      </c>
      <c r="J387" s="390">
        <v>700000</v>
      </c>
      <c r="K387" s="390">
        <v>706324.59</v>
      </c>
      <c r="L387" s="385">
        <v>1</v>
      </c>
    </row>
    <row r="388" spans="1:12" s="383" customFormat="1" ht="15" x14ac:dyDescent="0.25">
      <c r="A388" s="384" t="s">
        <v>241</v>
      </c>
      <c r="B388" s="393" t="s">
        <v>198</v>
      </c>
      <c r="C388" s="389">
        <v>100</v>
      </c>
      <c r="D388" s="389">
        <v>2.4841000000000002</v>
      </c>
      <c r="E388" s="389" t="s">
        <v>408</v>
      </c>
      <c r="F388" s="389">
        <v>2.4841000000000002</v>
      </c>
      <c r="G388" s="389">
        <v>2.499959043084</v>
      </c>
      <c r="H388" s="393" t="s">
        <v>199</v>
      </c>
      <c r="I388" s="390">
        <v>5060377.43</v>
      </c>
      <c r="J388" s="390">
        <v>5000000</v>
      </c>
      <c r="K388" s="390">
        <v>5000000</v>
      </c>
      <c r="L388" s="385">
        <v>1</v>
      </c>
    </row>
    <row r="389" spans="1:12" s="383" customFormat="1" ht="15" x14ac:dyDescent="0.25">
      <c r="A389" s="384" t="s">
        <v>241</v>
      </c>
      <c r="B389" s="393" t="s">
        <v>198</v>
      </c>
      <c r="C389" s="389">
        <v>100</v>
      </c>
      <c r="D389" s="389">
        <v>5.8</v>
      </c>
      <c r="E389" s="389" t="s">
        <v>229</v>
      </c>
      <c r="F389" s="389">
        <v>5.8</v>
      </c>
      <c r="G389" s="389">
        <v>5.9070750787452999</v>
      </c>
      <c r="H389" s="393" t="s">
        <v>199</v>
      </c>
      <c r="I389" s="390">
        <v>4595700</v>
      </c>
      <c r="J389" s="390">
        <v>4500000</v>
      </c>
      <c r="K389" s="390">
        <v>4500000</v>
      </c>
      <c r="L389" s="385">
        <v>1</v>
      </c>
    </row>
    <row r="390" spans="1:12" s="383" customFormat="1" ht="15" x14ac:dyDescent="0.25">
      <c r="A390" s="384" t="s">
        <v>241</v>
      </c>
      <c r="B390" s="393" t="s">
        <v>198</v>
      </c>
      <c r="C390" s="389">
        <v>100</v>
      </c>
      <c r="D390" s="389">
        <v>6.05</v>
      </c>
      <c r="E390" s="389" t="s">
        <v>609</v>
      </c>
      <c r="F390" s="389">
        <v>6.05</v>
      </c>
      <c r="G390" s="389">
        <v>6.1044680717856004</v>
      </c>
      <c r="H390" s="393" t="s">
        <v>199</v>
      </c>
      <c r="I390" s="390">
        <v>5211750</v>
      </c>
      <c r="J390" s="390">
        <v>5000000</v>
      </c>
      <c r="K390" s="390">
        <v>5000000</v>
      </c>
      <c r="L390" s="385">
        <v>1</v>
      </c>
    </row>
    <row r="391" spans="1:12" s="383" customFormat="1" ht="15" x14ac:dyDescent="0.25">
      <c r="A391" s="384" t="s">
        <v>241</v>
      </c>
      <c r="B391" s="393" t="s">
        <v>198</v>
      </c>
      <c r="C391" s="389">
        <v>100</v>
      </c>
      <c r="D391" s="389">
        <v>6.25</v>
      </c>
      <c r="E391" s="389" t="s">
        <v>231</v>
      </c>
      <c r="F391" s="389">
        <v>6.25</v>
      </c>
      <c r="G391" s="389">
        <v>6.2473436252225998</v>
      </c>
      <c r="H391" s="393" t="s">
        <v>199</v>
      </c>
      <c r="I391" s="390">
        <v>4253472.22</v>
      </c>
      <c r="J391" s="390">
        <v>4000000</v>
      </c>
      <c r="K391" s="390">
        <v>4000000</v>
      </c>
      <c r="L391" s="385">
        <v>1</v>
      </c>
    </row>
    <row r="392" spans="1:12" s="383" customFormat="1" ht="15" x14ac:dyDescent="0.25">
      <c r="A392" s="384" t="s">
        <v>241</v>
      </c>
      <c r="B392" s="393" t="s">
        <v>198</v>
      </c>
      <c r="C392" s="389">
        <v>100</v>
      </c>
      <c r="D392" s="389">
        <v>6.25</v>
      </c>
      <c r="E392" s="389" t="s">
        <v>623</v>
      </c>
      <c r="F392" s="389">
        <v>6.25</v>
      </c>
      <c r="G392" s="389">
        <v>6.2446902212852997</v>
      </c>
      <c r="H392" s="393" t="s">
        <v>199</v>
      </c>
      <c r="I392" s="390">
        <v>4256944.4400000004</v>
      </c>
      <c r="J392" s="390">
        <v>4000000</v>
      </c>
      <c r="K392" s="390">
        <v>4000000</v>
      </c>
      <c r="L392" s="385">
        <v>1</v>
      </c>
    </row>
    <row r="393" spans="1:12" s="383" customFormat="1" ht="15" x14ac:dyDescent="0.25">
      <c r="A393" s="384" t="s">
        <v>241</v>
      </c>
      <c r="B393" s="393" t="s">
        <v>198</v>
      </c>
      <c r="C393" s="389">
        <v>100.5539</v>
      </c>
      <c r="D393" s="389">
        <v>8.5</v>
      </c>
      <c r="E393" s="389" t="s">
        <v>624</v>
      </c>
      <c r="F393" s="389">
        <v>3.25</v>
      </c>
      <c r="G393" s="389">
        <v>3.2973421451761999</v>
      </c>
      <c r="H393" s="393" t="s">
        <v>199</v>
      </c>
      <c r="I393" s="390">
        <v>1699849.5</v>
      </c>
      <c r="J393" s="390">
        <v>1566000</v>
      </c>
      <c r="K393" s="390">
        <v>1574673.74</v>
      </c>
      <c r="L393" s="385">
        <v>2</v>
      </c>
    </row>
    <row r="394" spans="1:12" s="383" customFormat="1" ht="15" x14ac:dyDescent="0.25">
      <c r="A394" s="384" t="s">
        <v>241</v>
      </c>
      <c r="B394" s="393" t="s">
        <v>198</v>
      </c>
      <c r="C394" s="389">
        <v>100.9731</v>
      </c>
      <c r="D394" s="389">
        <v>8.3000000000000007</v>
      </c>
      <c r="E394" s="389" t="s">
        <v>317</v>
      </c>
      <c r="F394" s="389">
        <v>3.75</v>
      </c>
      <c r="G394" s="389">
        <v>3.8046674931436</v>
      </c>
      <c r="H394" s="393" t="s">
        <v>199</v>
      </c>
      <c r="I394" s="390">
        <v>270807.64</v>
      </c>
      <c r="J394" s="390">
        <v>250000</v>
      </c>
      <c r="K394" s="390">
        <v>252432.83</v>
      </c>
      <c r="L394" s="385">
        <v>1</v>
      </c>
    </row>
    <row r="395" spans="1:12" s="383" customFormat="1" ht="15" x14ac:dyDescent="0.25">
      <c r="A395" s="384" t="s">
        <v>241</v>
      </c>
      <c r="B395" s="393" t="s">
        <v>198</v>
      </c>
      <c r="C395" s="389">
        <v>101.54470000000001</v>
      </c>
      <c r="D395" s="389">
        <v>8.5</v>
      </c>
      <c r="E395" s="389" t="s">
        <v>246</v>
      </c>
      <c r="F395" s="389">
        <v>2.15</v>
      </c>
      <c r="G395" s="389">
        <v>2.1673965733105001</v>
      </c>
      <c r="H395" s="393" t="s">
        <v>199</v>
      </c>
      <c r="I395" s="390">
        <v>3256416.67</v>
      </c>
      <c r="J395" s="390">
        <v>3000000</v>
      </c>
      <c r="K395" s="390">
        <v>3046340.34</v>
      </c>
      <c r="L395" s="385">
        <v>1</v>
      </c>
    </row>
    <row r="396" spans="1:12" s="383" customFormat="1" ht="15.6" x14ac:dyDescent="0.3">
      <c r="A396" s="386" t="s">
        <v>206</v>
      </c>
      <c r="B396" s="404" t="s">
        <v>206</v>
      </c>
      <c r="C396" s="391" t="s">
        <v>206</v>
      </c>
      <c r="D396" s="391" t="s">
        <v>206</v>
      </c>
      <c r="E396" s="391" t="s">
        <v>206</v>
      </c>
      <c r="F396" s="391" t="s">
        <v>206</v>
      </c>
      <c r="G396" s="391" t="s">
        <v>206</v>
      </c>
      <c r="H396" s="404" t="s">
        <v>206</v>
      </c>
      <c r="I396" s="392">
        <v>39804063.729999997</v>
      </c>
      <c r="J396" s="392">
        <v>38016000</v>
      </c>
      <c r="K396" s="392">
        <v>38079771.5</v>
      </c>
      <c r="L396" s="387">
        <v>20</v>
      </c>
    </row>
    <row r="397" spans="1:12" s="383" customFormat="1" ht="15.6" x14ac:dyDescent="0.3">
      <c r="A397" s="386" t="s">
        <v>422</v>
      </c>
      <c r="B397" s="404"/>
      <c r="C397" s="391"/>
      <c r="D397" s="391"/>
      <c r="E397" s="391"/>
      <c r="F397" s="391"/>
      <c r="G397" s="391"/>
      <c r="H397" s="404"/>
      <c r="I397" s="392"/>
      <c r="J397" s="392"/>
      <c r="K397" s="392"/>
      <c r="L397" s="387"/>
    </row>
    <row r="398" spans="1:12" s="383" customFormat="1" ht="15" x14ac:dyDescent="0.25">
      <c r="A398" s="384" t="s">
        <v>625</v>
      </c>
      <c r="B398" s="393" t="s">
        <v>198</v>
      </c>
      <c r="C398" s="389">
        <v>100</v>
      </c>
      <c r="D398" s="389">
        <v>2.7324999999999999</v>
      </c>
      <c r="E398" s="389" t="s">
        <v>626</v>
      </c>
      <c r="F398" s="389">
        <v>2.7324999999999999</v>
      </c>
      <c r="G398" s="389">
        <v>2.7500159507988999</v>
      </c>
      <c r="H398" s="393" t="s">
        <v>199</v>
      </c>
      <c r="I398" s="390">
        <v>5072487.1500000004</v>
      </c>
      <c r="J398" s="390">
        <v>5000000</v>
      </c>
      <c r="K398" s="390">
        <v>5000000</v>
      </c>
      <c r="L398" s="385">
        <v>1</v>
      </c>
    </row>
    <row r="399" spans="1:12" s="383" customFormat="1" ht="15.6" x14ac:dyDescent="0.3">
      <c r="A399" s="386" t="s">
        <v>206</v>
      </c>
      <c r="B399" s="404" t="s">
        <v>206</v>
      </c>
      <c r="C399" s="391" t="s">
        <v>206</v>
      </c>
      <c r="D399" s="391" t="s">
        <v>206</v>
      </c>
      <c r="E399" s="391" t="s">
        <v>206</v>
      </c>
      <c r="F399" s="391" t="s">
        <v>206</v>
      </c>
      <c r="G399" s="391" t="s">
        <v>206</v>
      </c>
      <c r="H399" s="404" t="s">
        <v>206</v>
      </c>
      <c r="I399" s="392">
        <v>5072487.1500000004</v>
      </c>
      <c r="J399" s="392">
        <v>5000000</v>
      </c>
      <c r="K399" s="392">
        <v>5000000</v>
      </c>
      <c r="L399" s="387">
        <v>1</v>
      </c>
    </row>
    <row r="400" spans="1:12" s="383" customFormat="1" ht="15.6" x14ac:dyDescent="0.3">
      <c r="A400" s="386" t="s">
        <v>130</v>
      </c>
      <c r="B400" s="404"/>
      <c r="C400" s="391"/>
      <c r="D400" s="391"/>
      <c r="E400" s="391"/>
      <c r="F400" s="391"/>
      <c r="G400" s="391"/>
      <c r="H400" s="404"/>
      <c r="I400" s="392"/>
      <c r="J400" s="392"/>
      <c r="K400" s="392"/>
      <c r="L400" s="387"/>
    </row>
    <row r="401" spans="1:12" s="383" customFormat="1" ht="15" x14ac:dyDescent="0.25">
      <c r="A401" s="384" t="s">
        <v>207</v>
      </c>
      <c r="B401" s="393" t="s">
        <v>198</v>
      </c>
      <c r="C401" s="389">
        <v>96.256399999999999</v>
      </c>
      <c r="D401" s="389"/>
      <c r="E401" s="389" t="s">
        <v>201</v>
      </c>
      <c r="F401" s="389">
        <v>3.9</v>
      </c>
      <c r="G401" s="389">
        <v>3.9002085708342</v>
      </c>
      <c r="H401" s="393" t="s">
        <v>199</v>
      </c>
      <c r="I401" s="390">
        <v>8766000</v>
      </c>
      <c r="J401" s="390">
        <v>8766000</v>
      </c>
      <c r="K401" s="390">
        <v>8437838.4000000004</v>
      </c>
      <c r="L401" s="385">
        <v>2</v>
      </c>
    </row>
    <row r="402" spans="1:12" s="383" customFormat="1" ht="15" x14ac:dyDescent="0.25">
      <c r="A402" s="384" t="s">
        <v>207</v>
      </c>
      <c r="B402" s="393" t="s">
        <v>198</v>
      </c>
      <c r="C402" s="389">
        <v>97.344999999999999</v>
      </c>
      <c r="D402" s="389"/>
      <c r="E402" s="389" t="s">
        <v>337</v>
      </c>
      <c r="F402" s="389">
        <v>3.65</v>
      </c>
      <c r="G402" s="389">
        <v>3.6667379970102001</v>
      </c>
      <c r="H402" s="393" t="s">
        <v>199</v>
      </c>
      <c r="I402" s="390">
        <v>140000</v>
      </c>
      <c r="J402" s="390">
        <v>140000</v>
      </c>
      <c r="K402" s="390">
        <v>136283.07</v>
      </c>
      <c r="L402" s="385">
        <v>1</v>
      </c>
    </row>
    <row r="403" spans="1:12" s="383" customFormat="1" ht="15" x14ac:dyDescent="0.25">
      <c r="A403" s="384" t="s">
        <v>207</v>
      </c>
      <c r="B403" s="393" t="s">
        <v>198</v>
      </c>
      <c r="C403" s="389">
        <v>97.858000000000004</v>
      </c>
      <c r="D403" s="389"/>
      <c r="E403" s="389" t="s">
        <v>627</v>
      </c>
      <c r="F403" s="389">
        <v>4</v>
      </c>
      <c r="G403" s="389">
        <v>4.0361768989859996</v>
      </c>
      <c r="H403" s="393" t="s">
        <v>199</v>
      </c>
      <c r="I403" s="390">
        <v>2075014.96</v>
      </c>
      <c r="J403" s="390">
        <v>2075014.96</v>
      </c>
      <c r="K403" s="390">
        <v>2030568.08</v>
      </c>
      <c r="L403" s="385">
        <v>1</v>
      </c>
    </row>
    <row r="404" spans="1:12" s="383" customFormat="1" ht="15" x14ac:dyDescent="0.25">
      <c r="A404" s="384" t="s">
        <v>207</v>
      </c>
      <c r="B404" s="393" t="s">
        <v>198</v>
      </c>
      <c r="C404" s="389">
        <v>97.879300000000001</v>
      </c>
      <c r="D404" s="389"/>
      <c r="E404" s="389" t="s">
        <v>297</v>
      </c>
      <c r="F404" s="389">
        <v>4</v>
      </c>
      <c r="G404" s="389">
        <v>4.0366261782057</v>
      </c>
      <c r="H404" s="393" t="s">
        <v>199</v>
      </c>
      <c r="I404" s="390">
        <v>685657.33</v>
      </c>
      <c r="J404" s="390">
        <v>685657.33</v>
      </c>
      <c r="K404" s="390">
        <v>671116.47</v>
      </c>
      <c r="L404" s="385">
        <v>1</v>
      </c>
    </row>
    <row r="405" spans="1:12" s="383" customFormat="1" ht="15" x14ac:dyDescent="0.25">
      <c r="A405" s="384" t="s">
        <v>207</v>
      </c>
      <c r="B405" s="393" t="s">
        <v>198</v>
      </c>
      <c r="C405" s="389">
        <v>98.060599999999994</v>
      </c>
      <c r="D405" s="389"/>
      <c r="E405" s="389" t="s">
        <v>322</v>
      </c>
      <c r="F405" s="389">
        <v>4</v>
      </c>
      <c r="G405" s="389">
        <v>4.0404504074779997</v>
      </c>
      <c r="H405" s="393" t="s">
        <v>199</v>
      </c>
      <c r="I405" s="390">
        <v>9387070.4499999993</v>
      </c>
      <c r="J405" s="390">
        <v>9387070.4499999993</v>
      </c>
      <c r="K405" s="390">
        <v>9205015.6999999993</v>
      </c>
      <c r="L405" s="385">
        <v>2</v>
      </c>
    </row>
    <row r="406" spans="1:12" s="383" customFormat="1" ht="15" x14ac:dyDescent="0.25">
      <c r="A406" s="384" t="s">
        <v>207</v>
      </c>
      <c r="B406" s="393" t="s">
        <v>198</v>
      </c>
      <c r="C406" s="389">
        <v>98.319299999999998</v>
      </c>
      <c r="D406" s="389"/>
      <c r="E406" s="389" t="s">
        <v>216</v>
      </c>
      <c r="F406" s="389">
        <v>3.4</v>
      </c>
      <c r="G406" s="389">
        <v>3.4287376426892</v>
      </c>
      <c r="H406" s="393" t="s">
        <v>199</v>
      </c>
      <c r="I406" s="390">
        <v>200000</v>
      </c>
      <c r="J406" s="390">
        <v>200000</v>
      </c>
      <c r="K406" s="390">
        <v>196638.57</v>
      </c>
      <c r="L406" s="385">
        <v>1</v>
      </c>
    </row>
    <row r="407" spans="1:12" s="383" customFormat="1" ht="15" x14ac:dyDescent="0.25">
      <c r="A407" s="384" t="s">
        <v>207</v>
      </c>
      <c r="B407" s="393" t="s">
        <v>198</v>
      </c>
      <c r="C407" s="389">
        <v>98.328400000000002</v>
      </c>
      <c r="D407" s="389"/>
      <c r="E407" s="389" t="s">
        <v>225</v>
      </c>
      <c r="F407" s="389">
        <v>3.4</v>
      </c>
      <c r="G407" s="389">
        <v>3.4288999999999001</v>
      </c>
      <c r="H407" s="393" t="s">
        <v>199</v>
      </c>
      <c r="I407" s="390">
        <v>100000</v>
      </c>
      <c r="J407" s="390">
        <v>100000</v>
      </c>
      <c r="K407" s="390">
        <v>98328.42</v>
      </c>
      <c r="L407" s="385">
        <v>1</v>
      </c>
    </row>
    <row r="408" spans="1:12" s="383" customFormat="1" ht="15" x14ac:dyDescent="0.25">
      <c r="A408" s="384" t="s">
        <v>207</v>
      </c>
      <c r="B408" s="393" t="s">
        <v>198</v>
      </c>
      <c r="C408" s="389">
        <v>99.152699999999996</v>
      </c>
      <c r="D408" s="389"/>
      <c r="E408" s="389" t="s">
        <v>614</v>
      </c>
      <c r="F408" s="389">
        <v>2.93</v>
      </c>
      <c r="G408" s="389">
        <v>2.9605286982121002</v>
      </c>
      <c r="H408" s="393" t="s">
        <v>199</v>
      </c>
      <c r="I408" s="390">
        <v>50000</v>
      </c>
      <c r="J408" s="390">
        <v>50000</v>
      </c>
      <c r="K408" s="390">
        <v>49576.33</v>
      </c>
      <c r="L408" s="385">
        <v>1</v>
      </c>
    </row>
    <row r="409" spans="1:12" s="383" customFormat="1" ht="15" x14ac:dyDescent="0.25">
      <c r="A409" s="384" t="s">
        <v>207</v>
      </c>
      <c r="B409" s="393" t="s">
        <v>198</v>
      </c>
      <c r="C409" s="389">
        <v>99.262299999999996</v>
      </c>
      <c r="D409" s="389"/>
      <c r="E409" s="389" t="s">
        <v>218</v>
      </c>
      <c r="F409" s="389">
        <v>2.94</v>
      </c>
      <c r="G409" s="389">
        <v>2.9724502076350001</v>
      </c>
      <c r="H409" s="393" t="s">
        <v>199</v>
      </c>
      <c r="I409" s="390">
        <v>9000000</v>
      </c>
      <c r="J409" s="390">
        <v>9000000</v>
      </c>
      <c r="K409" s="390">
        <v>8933608.4000000004</v>
      </c>
      <c r="L409" s="385">
        <v>1</v>
      </c>
    </row>
    <row r="410" spans="1:12" s="383" customFormat="1" ht="15" x14ac:dyDescent="0.25">
      <c r="A410" s="384" t="s">
        <v>207</v>
      </c>
      <c r="B410" s="393" t="s">
        <v>198</v>
      </c>
      <c r="C410" s="389">
        <v>99.272300000000001</v>
      </c>
      <c r="D410" s="389"/>
      <c r="E410" s="389" t="s">
        <v>218</v>
      </c>
      <c r="F410" s="389">
        <v>2.9</v>
      </c>
      <c r="G410" s="389">
        <v>2.9315711368363</v>
      </c>
      <c r="H410" s="393" t="s">
        <v>199</v>
      </c>
      <c r="I410" s="390">
        <v>2798000</v>
      </c>
      <c r="J410" s="390">
        <v>2798000</v>
      </c>
      <c r="K410" s="390">
        <v>2777638.36</v>
      </c>
      <c r="L410" s="385">
        <v>6</v>
      </c>
    </row>
    <row r="411" spans="1:12" s="383" customFormat="1" ht="15" x14ac:dyDescent="0.25">
      <c r="A411" s="384" t="s">
        <v>207</v>
      </c>
      <c r="B411" s="393" t="s">
        <v>198</v>
      </c>
      <c r="C411" s="389">
        <v>99.280199999999994</v>
      </c>
      <c r="D411" s="389"/>
      <c r="E411" s="389" t="s">
        <v>246</v>
      </c>
      <c r="F411" s="389">
        <v>2.9</v>
      </c>
      <c r="G411" s="389">
        <v>2.9316902075316</v>
      </c>
      <c r="H411" s="393" t="s">
        <v>199</v>
      </c>
      <c r="I411" s="390">
        <v>50000</v>
      </c>
      <c r="J411" s="390">
        <v>50000</v>
      </c>
      <c r="K411" s="390">
        <v>49640.11</v>
      </c>
      <c r="L411" s="385">
        <v>1</v>
      </c>
    </row>
    <row r="412" spans="1:12" s="383" customFormat="1" ht="15" x14ac:dyDescent="0.25">
      <c r="A412" s="384" t="s">
        <v>207</v>
      </c>
      <c r="B412" s="393" t="s">
        <v>198</v>
      </c>
      <c r="C412" s="389">
        <v>99.779600000000002</v>
      </c>
      <c r="D412" s="389"/>
      <c r="E412" s="389" t="s">
        <v>362</v>
      </c>
      <c r="F412" s="389">
        <v>2.41</v>
      </c>
      <c r="G412" s="389">
        <v>2.4365522697292001</v>
      </c>
      <c r="H412" s="393" t="s">
        <v>199</v>
      </c>
      <c r="I412" s="390">
        <v>50000000</v>
      </c>
      <c r="J412" s="390">
        <v>50000000</v>
      </c>
      <c r="K412" s="390">
        <v>49889785.149999999</v>
      </c>
      <c r="L412" s="385">
        <v>1</v>
      </c>
    </row>
    <row r="413" spans="1:12" s="383" customFormat="1" ht="15" x14ac:dyDescent="0.25">
      <c r="A413" s="384" t="s">
        <v>207</v>
      </c>
      <c r="B413" s="393" t="s">
        <v>198</v>
      </c>
      <c r="C413" s="389">
        <v>99.782300000000006</v>
      </c>
      <c r="D413" s="389"/>
      <c r="E413" s="389" t="s">
        <v>362</v>
      </c>
      <c r="F413" s="389">
        <v>2.38</v>
      </c>
      <c r="G413" s="389">
        <v>2.4058932125396999</v>
      </c>
      <c r="H413" s="393" t="s">
        <v>199</v>
      </c>
      <c r="I413" s="390">
        <v>5000000</v>
      </c>
      <c r="J413" s="390">
        <v>5000000</v>
      </c>
      <c r="K413" s="390">
        <v>4989115.41</v>
      </c>
      <c r="L413" s="385">
        <v>1</v>
      </c>
    </row>
    <row r="414" spans="1:12" s="383" customFormat="1" ht="15" x14ac:dyDescent="0.25">
      <c r="A414" s="384" t="s">
        <v>207</v>
      </c>
      <c r="B414" s="393" t="s">
        <v>198</v>
      </c>
      <c r="C414" s="389">
        <v>99.795500000000004</v>
      </c>
      <c r="D414" s="389"/>
      <c r="E414" s="389" t="s">
        <v>223</v>
      </c>
      <c r="F414" s="389">
        <v>2.38</v>
      </c>
      <c r="G414" s="389">
        <v>2.4060538892232999</v>
      </c>
      <c r="H414" s="393" t="s">
        <v>199</v>
      </c>
      <c r="I414" s="390">
        <v>300000</v>
      </c>
      <c r="J414" s="390">
        <v>300000</v>
      </c>
      <c r="K414" s="390">
        <v>299386.42</v>
      </c>
      <c r="L414" s="385">
        <v>1</v>
      </c>
    </row>
    <row r="415" spans="1:12" s="383" customFormat="1" ht="15" x14ac:dyDescent="0.25">
      <c r="A415" s="384" t="s">
        <v>207</v>
      </c>
      <c r="B415" s="393" t="s">
        <v>198</v>
      </c>
      <c r="C415" s="389">
        <v>99.802099999999996</v>
      </c>
      <c r="D415" s="389"/>
      <c r="E415" s="389" t="s">
        <v>226</v>
      </c>
      <c r="F415" s="389">
        <v>2.38</v>
      </c>
      <c r="G415" s="389">
        <v>2.4061342382622999</v>
      </c>
      <c r="H415" s="393" t="s">
        <v>199</v>
      </c>
      <c r="I415" s="390">
        <v>700000</v>
      </c>
      <c r="J415" s="390">
        <v>700000</v>
      </c>
      <c r="K415" s="390">
        <v>698614.42</v>
      </c>
      <c r="L415" s="385">
        <v>2</v>
      </c>
    </row>
    <row r="416" spans="1:12" s="383" customFormat="1" ht="15" x14ac:dyDescent="0.25">
      <c r="A416" s="384" t="s">
        <v>207</v>
      </c>
      <c r="B416" s="393" t="s">
        <v>198</v>
      </c>
      <c r="C416" s="389">
        <v>99.820899999999995</v>
      </c>
      <c r="D416" s="389"/>
      <c r="E416" s="389" t="s">
        <v>371</v>
      </c>
      <c r="F416" s="389">
        <v>1.7</v>
      </c>
      <c r="G416" s="389">
        <v>1.7129826686453</v>
      </c>
      <c r="H416" s="393" t="s">
        <v>199</v>
      </c>
      <c r="I416" s="390">
        <v>500000</v>
      </c>
      <c r="J416" s="390">
        <v>500000</v>
      </c>
      <c r="K416" s="390">
        <v>499104.38</v>
      </c>
      <c r="L416" s="385">
        <v>1</v>
      </c>
    </row>
    <row r="417" spans="1:12" s="383" customFormat="1" ht="15.6" x14ac:dyDescent="0.3">
      <c r="A417" s="386" t="s">
        <v>206</v>
      </c>
      <c r="B417" s="404" t="s">
        <v>206</v>
      </c>
      <c r="C417" s="391" t="s">
        <v>206</v>
      </c>
      <c r="D417" s="391" t="s">
        <v>206</v>
      </c>
      <c r="E417" s="391" t="s">
        <v>206</v>
      </c>
      <c r="F417" s="391" t="s">
        <v>206</v>
      </c>
      <c r="G417" s="391" t="s">
        <v>206</v>
      </c>
      <c r="H417" s="404" t="s">
        <v>206</v>
      </c>
      <c r="I417" s="392">
        <v>89751742.739999995</v>
      </c>
      <c r="J417" s="392">
        <v>89751742.739999995</v>
      </c>
      <c r="K417" s="392">
        <v>88962257.689999998</v>
      </c>
      <c r="L417" s="387">
        <v>24</v>
      </c>
    </row>
    <row r="418" spans="1:12" s="383" customFormat="1" ht="15.6" x14ac:dyDescent="0.3">
      <c r="A418" s="386" t="s">
        <v>423</v>
      </c>
      <c r="B418" s="404"/>
      <c r="C418" s="391"/>
      <c r="D418" s="391"/>
      <c r="E418" s="391"/>
      <c r="F418" s="391"/>
      <c r="G418" s="391"/>
      <c r="H418" s="404"/>
      <c r="I418" s="392"/>
      <c r="J418" s="392"/>
      <c r="K418" s="392"/>
      <c r="L418" s="387"/>
    </row>
    <row r="419" spans="1:12" s="383" customFormat="1" ht="15" x14ac:dyDescent="0.25">
      <c r="A419" s="384" t="s">
        <v>628</v>
      </c>
      <c r="B419" s="393" t="s">
        <v>198</v>
      </c>
      <c r="C419" s="389">
        <v>100</v>
      </c>
      <c r="D419" s="389">
        <v>7.75</v>
      </c>
      <c r="E419" s="389" t="s">
        <v>216</v>
      </c>
      <c r="F419" s="389">
        <v>7.75</v>
      </c>
      <c r="G419" s="389">
        <v>7.8993008259551001</v>
      </c>
      <c r="H419" s="393" t="s">
        <v>199</v>
      </c>
      <c r="I419" s="390">
        <v>1038965.28</v>
      </c>
      <c r="J419" s="390">
        <v>1000000</v>
      </c>
      <c r="K419" s="390">
        <v>1000000</v>
      </c>
      <c r="L419" s="385">
        <v>1</v>
      </c>
    </row>
    <row r="420" spans="1:12" s="383" customFormat="1" ht="15.6" x14ac:dyDescent="0.3">
      <c r="A420" s="386" t="s">
        <v>206</v>
      </c>
      <c r="B420" s="404" t="s">
        <v>206</v>
      </c>
      <c r="C420" s="391" t="s">
        <v>206</v>
      </c>
      <c r="D420" s="391" t="s">
        <v>206</v>
      </c>
      <c r="E420" s="391" t="s">
        <v>206</v>
      </c>
      <c r="F420" s="391" t="s">
        <v>206</v>
      </c>
      <c r="G420" s="391" t="s">
        <v>206</v>
      </c>
      <c r="H420" s="404" t="s">
        <v>206</v>
      </c>
      <c r="I420" s="392">
        <v>1038965.28</v>
      </c>
      <c r="J420" s="392">
        <v>1000000</v>
      </c>
      <c r="K420" s="392">
        <v>1000000</v>
      </c>
      <c r="L420" s="387">
        <v>1</v>
      </c>
    </row>
    <row r="421" spans="1:12" s="383" customFormat="1" ht="15.6" x14ac:dyDescent="0.3">
      <c r="A421" s="386" t="s">
        <v>131</v>
      </c>
      <c r="B421" s="404"/>
      <c r="C421" s="391"/>
      <c r="D421" s="391"/>
      <c r="E421" s="391"/>
      <c r="F421" s="391"/>
      <c r="G421" s="391"/>
      <c r="H421" s="404"/>
      <c r="I421" s="392"/>
      <c r="J421" s="392"/>
      <c r="K421" s="392"/>
      <c r="L421" s="387"/>
    </row>
    <row r="422" spans="1:12" s="383" customFormat="1" ht="15" x14ac:dyDescent="0.25">
      <c r="A422" s="384" t="s">
        <v>250</v>
      </c>
      <c r="B422" s="393" t="s">
        <v>198</v>
      </c>
      <c r="C422" s="389">
        <v>100</v>
      </c>
      <c r="D422" s="389">
        <v>1.9822</v>
      </c>
      <c r="E422" s="389" t="s">
        <v>251</v>
      </c>
      <c r="F422" s="389">
        <v>1.9822</v>
      </c>
      <c r="G422" s="389">
        <v>2.0000303280336</v>
      </c>
      <c r="H422" s="393" t="s">
        <v>199</v>
      </c>
      <c r="I422" s="390">
        <v>20689795.43</v>
      </c>
      <c r="J422" s="390">
        <v>20650000</v>
      </c>
      <c r="K422" s="390">
        <v>20650000</v>
      </c>
      <c r="L422" s="385">
        <v>7</v>
      </c>
    </row>
    <row r="423" spans="1:12" s="383" customFormat="1" ht="15" x14ac:dyDescent="0.25">
      <c r="A423" s="384" t="s">
        <v>250</v>
      </c>
      <c r="B423" s="393" t="s">
        <v>198</v>
      </c>
      <c r="C423" s="389">
        <v>100</v>
      </c>
      <c r="D423" s="389">
        <v>2.2294</v>
      </c>
      <c r="E423" s="389" t="s">
        <v>253</v>
      </c>
      <c r="F423" s="389">
        <v>2.2294</v>
      </c>
      <c r="G423" s="389">
        <v>2.2500014710422001</v>
      </c>
      <c r="H423" s="393" t="s">
        <v>199</v>
      </c>
      <c r="I423" s="390">
        <v>501950.73</v>
      </c>
      <c r="J423" s="390">
        <v>500000</v>
      </c>
      <c r="K423" s="390">
        <v>500000</v>
      </c>
      <c r="L423" s="385">
        <v>1</v>
      </c>
    </row>
    <row r="424" spans="1:12" s="383" customFormat="1" ht="15" x14ac:dyDescent="0.25">
      <c r="A424" s="384" t="s">
        <v>250</v>
      </c>
      <c r="B424" s="393" t="s">
        <v>198</v>
      </c>
      <c r="C424" s="389">
        <v>100</v>
      </c>
      <c r="D424" s="389">
        <v>2.7315999999999998</v>
      </c>
      <c r="E424" s="389" t="s">
        <v>219</v>
      </c>
      <c r="F424" s="389">
        <v>2.7315999999999998</v>
      </c>
      <c r="G424" s="389">
        <v>2.750044968938</v>
      </c>
      <c r="H424" s="393" t="s">
        <v>199</v>
      </c>
      <c r="I424" s="390">
        <v>760357.32</v>
      </c>
      <c r="J424" s="390">
        <v>750000</v>
      </c>
      <c r="K424" s="390">
        <v>750000</v>
      </c>
      <c r="L424" s="385">
        <v>1</v>
      </c>
    </row>
    <row r="425" spans="1:12" s="383" customFormat="1" ht="15" x14ac:dyDescent="0.25">
      <c r="A425" s="384" t="s">
        <v>250</v>
      </c>
      <c r="B425" s="393" t="s">
        <v>198</v>
      </c>
      <c r="C425" s="389">
        <v>100</v>
      </c>
      <c r="D425" s="389">
        <v>2.7323</v>
      </c>
      <c r="E425" s="389" t="s">
        <v>611</v>
      </c>
      <c r="F425" s="389">
        <v>2.7323</v>
      </c>
      <c r="G425" s="389">
        <v>2.7500224326742999</v>
      </c>
      <c r="H425" s="393" t="s">
        <v>199</v>
      </c>
      <c r="I425" s="390">
        <v>7100412.0300000003</v>
      </c>
      <c r="J425" s="390">
        <v>7000000</v>
      </c>
      <c r="K425" s="390">
        <v>7000000</v>
      </c>
      <c r="L425" s="385">
        <v>2</v>
      </c>
    </row>
    <row r="426" spans="1:12" s="383" customFormat="1" ht="15" x14ac:dyDescent="0.25">
      <c r="A426" s="384" t="s">
        <v>250</v>
      </c>
      <c r="B426" s="393" t="s">
        <v>198</v>
      </c>
      <c r="C426" s="389">
        <v>100</v>
      </c>
      <c r="D426" s="389">
        <v>2.7427000000000001</v>
      </c>
      <c r="E426" s="389" t="s">
        <v>629</v>
      </c>
      <c r="F426" s="389">
        <v>2.7427000000000001</v>
      </c>
      <c r="G426" s="389">
        <v>2.7499729796782</v>
      </c>
      <c r="H426" s="393" t="s">
        <v>199</v>
      </c>
      <c r="I426" s="390">
        <v>204418.79</v>
      </c>
      <c r="J426" s="390">
        <v>200000</v>
      </c>
      <c r="K426" s="390">
        <v>200000</v>
      </c>
      <c r="L426" s="385">
        <v>1</v>
      </c>
    </row>
    <row r="427" spans="1:12" s="383" customFormat="1" ht="15" x14ac:dyDescent="0.25">
      <c r="A427" s="384" t="s">
        <v>252</v>
      </c>
      <c r="B427" s="393" t="s">
        <v>198</v>
      </c>
      <c r="C427" s="389">
        <v>100</v>
      </c>
      <c r="D427" s="389">
        <v>1.5</v>
      </c>
      <c r="E427" s="389" t="s">
        <v>238</v>
      </c>
      <c r="F427" s="389">
        <v>1.5</v>
      </c>
      <c r="G427" s="389">
        <v>1.5099756867520999</v>
      </c>
      <c r="H427" s="393" t="s">
        <v>199</v>
      </c>
      <c r="I427" s="390">
        <v>40070000</v>
      </c>
      <c r="J427" s="390">
        <v>40000000</v>
      </c>
      <c r="K427" s="390">
        <v>40000000</v>
      </c>
      <c r="L427" s="385">
        <v>1</v>
      </c>
    </row>
    <row r="428" spans="1:12" s="383" customFormat="1" ht="15" x14ac:dyDescent="0.25">
      <c r="A428" s="384" t="s">
        <v>252</v>
      </c>
      <c r="B428" s="393" t="s">
        <v>198</v>
      </c>
      <c r="C428" s="389">
        <v>100</v>
      </c>
      <c r="D428" s="389">
        <v>2</v>
      </c>
      <c r="E428" s="389" t="s">
        <v>253</v>
      </c>
      <c r="F428" s="389">
        <v>2</v>
      </c>
      <c r="G428" s="389">
        <v>2.0165716700163001</v>
      </c>
      <c r="H428" s="393" t="s">
        <v>199</v>
      </c>
      <c r="I428" s="390">
        <v>9332550</v>
      </c>
      <c r="J428" s="390">
        <v>9300000</v>
      </c>
      <c r="K428" s="390">
        <v>9300000</v>
      </c>
      <c r="L428" s="385">
        <v>4</v>
      </c>
    </row>
    <row r="429" spans="1:12" s="383" customFormat="1" ht="15" x14ac:dyDescent="0.25">
      <c r="A429" s="384" t="s">
        <v>252</v>
      </c>
      <c r="B429" s="393" t="s">
        <v>198</v>
      </c>
      <c r="C429" s="389">
        <v>100</v>
      </c>
      <c r="D429" s="389">
        <v>2.4</v>
      </c>
      <c r="E429" s="389" t="s">
        <v>614</v>
      </c>
      <c r="F429" s="389">
        <v>2.4</v>
      </c>
      <c r="G429" s="389">
        <v>2.4204680509592</v>
      </c>
      <c r="H429" s="393" t="s">
        <v>199</v>
      </c>
      <c r="I429" s="390">
        <v>5870810</v>
      </c>
      <c r="J429" s="390">
        <v>5830000</v>
      </c>
      <c r="K429" s="390">
        <v>5830000</v>
      </c>
      <c r="L429" s="385">
        <v>2</v>
      </c>
    </row>
    <row r="430" spans="1:12" s="383" customFormat="1" ht="15" x14ac:dyDescent="0.25">
      <c r="A430" s="384" t="s">
        <v>252</v>
      </c>
      <c r="B430" s="393" t="s">
        <v>198</v>
      </c>
      <c r="C430" s="389">
        <v>100</v>
      </c>
      <c r="D430" s="389">
        <v>2.4</v>
      </c>
      <c r="E430" s="389" t="s">
        <v>225</v>
      </c>
      <c r="F430" s="389">
        <v>2.4</v>
      </c>
      <c r="G430" s="389">
        <v>2.4143999999999002</v>
      </c>
      <c r="H430" s="393" t="s">
        <v>199</v>
      </c>
      <c r="I430" s="390">
        <v>151800</v>
      </c>
      <c r="J430" s="390">
        <v>150000</v>
      </c>
      <c r="K430" s="390">
        <v>150000</v>
      </c>
      <c r="L430" s="385">
        <v>1</v>
      </c>
    </row>
    <row r="431" spans="1:12" s="383" customFormat="1" ht="15" x14ac:dyDescent="0.25">
      <c r="A431" s="384" t="s">
        <v>252</v>
      </c>
      <c r="B431" s="393" t="s">
        <v>198</v>
      </c>
      <c r="C431" s="389">
        <v>100</v>
      </c>
      <c r="D431" s="389">
        <v>2.4</v>
      </c>
      <c r="E431" s="389" t="s">
        <v>218</v>
      </c>
      <c r="F431" s="389">
        <v>2.4</v>
      </c>
      <c r="G431" s="389">
        <v>2.4216052469781002</v>
      </c>
      <c r="H431" s="393" t="s">
        <v>199</v>
      </c>
      <c r="I431" s="390">
        <v>24497723.34</v>
      </c>
      <c r="J431" s="390">
        <v>24350000</v>
      </c>
      <c r="K431" s="390">
        <v>24350000</v>
      </c>
      <c r="L431" s="385">
        <v>8</v>
      </c>
    </row>
    <row r="432" spans="1:12" s="383" customFormat="1" ht="15" x14ac:dyDescent="0.25">
      <c r="A432" s="384" t="s">
        <v>252</v>
      </c>
      <c r="B432" s="393" t="s">
        <v>198</v>
      </c>
      <c r="C432" s="389">
        <v>100</v>
      </c>
      <c r="D432" s="389">
        <v>2.65</v>
      </c>
      <c r="E432" s="389" t="s">
        <v>219</v>
      </c>
      <c r="F432" s="389">
        <v>2.65</v>
      </c>
      <c r="G432" s="389">
        <v>2.6673594823890001</v>
      </c>
      <c r="H432" s="393" t="s">
        <v>199</v>
      </c>
      <c r="I432" s="390">
        <v>202679.44</v>
      </c>
      <c r="J432" s="390">
        <v>200000</v>
      </c>
      <c r="K432" s="390">
        <v>200000</v>
      </c>
      <c r="L432" s="385">
        <v>1</v>
      </c>
    </row>
    <row r="433" spans="1:12" s="383" customFormat="1" ht="15" x14ac:dyDescent="0.25">
      <c r="A433" s="384" t="s">
        <v>252</v>
      </c>
      <c r="B433" s="393" t="s">
        <v>198</v>
      </c>
      <c r="C433" s="389">
        <v>100</v>
      </c>
      <c r="D433" s="389">
        <v>2.65</v>
      </c>
      <c r="E433" s="389" t="s">
        <v>630</v>
      </c>
      <c r="F433" s="389">
        <v>2.65</v>
      </c>
      <c r="G433" s="389">
        <v>2.6592274544727998</v>
      </c>
      <c r="H433" s="393" t="s">
        <v>199</v>
      </c>
      <c r="I433" s="390">
        <v>2039013.89</v>
      </c>
      <c r="J433" s="390">
        <v>2000000</v>
      </c>
      <c r="K433" s="390">
        <v>2000000</v>
      </c>
      <c r="L433" s="385">
        <v>1</v>
      </c>
    </row>
    <row r="434" spans="1:12" s="383" customFormat="1" ht="15" x14ac:dyDescent="0.25">
      <c r="A434" s="384" t="s">
        <v>252</v>
      </c>
      <c r="B434" s="393" t="s">
        <v>198</v>
      </c>
      <c r="C434" s="389">
        <v>100</v>
      </c>
      <c r="D434" s="389">
        <v>3.25</v>
      </c>
      <c r="E434" s="389" t="s">
        <v>254</v>
      </c>
      <c r="F434" s="389">
        <v>3.25</v>
      </c>
      <c r="G434" s="389">
        <v>3.2497097594215001</v>
      </c>
      <c r="H434" s="393" t="s">
        <v>199</v>
      </c>
      <c r="I434" s="390">
        <v>3098041.67</v>
      </c>
      <c r="J434" s="390">
        <v>3000000</v>
      </c>
      <c r="K434" s="390">
        <v>3000000</v>
      </c>
      <c r="L434" s="385">
        <v>1</v>
      </c>
    </row>
    <row r="435" spans="1:12" s="383" customFormat="1" ht="15" x14ac:dyDescent="0.25">
      <c r="A435" s="384" t="s">
        <v>252</v>
      </c>
      <c r="B435" s="393" t="s">
        <v>198</v>
      </c>
      <c r="C435" s="389">
        <v>100</v>
      </c>
      <c r="D435" s="389">
        <v>3.25</v>
      </c>
      <c r="E435" s="389" t="s">
        <v>368</v>
      </c>
      <c r="F435" s="389">
        <v>3.25</v>
      </c>
      <c r="G435" s="389">
        <v>3.2495646648780001</v>
      </c>
      <c r="H435" s="393" t="s">
        <v>199</v>
      </c>
      <c r="I435" s="390">
        <v>5163854.17</v>
      </c>
      <c r="J435" s="390">
        <v>5000000</v>
      </c>
      <c r="K435" s="390">
        <v>5000000</v>
      </c>
      <c r="L435" s="385">
        <v>1</v>
      </c>
    </row>
    <row r="436" spans="1:12" s="383" customFormat="1" ht="15" x14ac:dyDescent="0.25">
      <c r="A436" s="384" t="s">
        <v>252</v>
      </c>
      <c r="B436" s="393" t="s">
        <v>198</v>
      </c>
      <c r="C436" s="389">
        <v>100</v>
      </c>
      <c r="D436" s="389">
        <v>3.25</v>
      </c>
      <c r="E436" s="389" t="s">
        <v>631</v>
      </c>
      <c r="F436" s="389">
        <v>3.25</v>
      </c>
      <c r="G436" s="389">
        <v>3.2473903039277001</v>
      </c>
      <c r="H436" s="393" t="s">
        <v>199</v>
      </c>
      <c r="I436" s="390">
        <v>310237.5</v>
      </c>
      <c r="J436" s="390">
        <v>300000</v>
      </c>
      <c r="K436" s="390">
        <v>300000</v>
      </c>
      <c r="L436" s="385">
        <v>1</v>
      </c>
    </row>
    <row r="437" spans="1:12" s="383" customFormat="1" ht="15" x14ac:dyDescent="0.25">
      <c r="A437" s="384" t="s">
        <v>255</v>
      </c>
      <c r="B437" s="393" t="s">
        <v>198</v>
      </c>
      <c r="C437" s="389">
        <v>100</v>
      </c>
      <c r="D437" s="389">
        <v>2.7317999999999998</v>
      </c>
      <c r="E437" s="389" t="s">
        <v>239</v>
      </c>
      <c r="F437" s="389">
        <v>2.7317999999999998</v>
      </c>
      <c r="G437" s="389">
        <v>2.7500385538723999</v>
      </c>
      <c r="H437" s="393" t="s">
        <v>199</v>
      </c>
      <c r="I437" s="390">
        <v>3548868.87</v>
      </c>
      <c r="J437" s="390">
        <v>3500000</v>
      </c>
      <c r="K437" s="390">
        <v>3500000</v>
      </c>
      <c r="L437" s="385">
        <v>1</v>
      </c>
    </row>
    <row r="438" spans="1:12" s="383" customFormat="1" ht="15" x14ac:dyDescent="0.25">
      <c r="A438" s="384" t="s">
        <v>255</v>
      </c>
      <c r="B438" s="393" t="s">
        <v>198</v>
      </c>
      <c r="C438" s="389">
        <v>100</v>
      </c>
      <c r="D438" s="389">
        <v>5</v>
      </c>
      <c r="E438" s="389" t="s">
        <v>226</v>
      </c>
      <c r="F438" s="389">
        <v>5</v>
      </c>
      <c r="G438" s="389">
        <v>5.1161897881731999</v>
      </c>
      <c r="H438" s="393" t="s">
        <v>199</v>
      </c>
      <c r="I438" s="390">
        <v>10041666.66</v>
      </c>
      <c r="J438" s="390">
        <v>10000000</v>
      </c>
      <c r="K438" s="390">
        <v>10000000</v>
      </c>
      <c r="L438" s="385">
        <v>2</v>
      </c>
    </row>
    <row r="439" spans="1:12" s="383" customFormat="1" ht="15" x14ac:dyDescent="0.25">
      <c r="A439" s="384" t="s">
        <v>255</v>
      </c>
      <c r="B439" s="393" t="s">
        <v>198</v>
      </c>
      <c r="C439" s="389">
        <v>100</v>
      </c>
      <c r="D439" s="389">
        <v>7</v>
      </c>
      <c r="E439" s="389" t="s">
        <v>632</v>
      </c>
      <c r="F439" s="389">
        <v>7</v>
      </c>
      <c r="G439" s="389">
        <v>6.9735238665472998</v>
      </c>
      <c r="H439" s="393" t="s">
        <v>199</v>
      </c>
      <c r="I439" s="390">
        <v>5388888.8899999997</v>
      </c>
      <c r="J439" s="390">
        <v>5000000</v>
      </c>
      <c r="K439" s="390">
        <v>5000000</v>
      </c>
      <c r="L439" s="385">
        <v>1</v>
      </c>
    </row>
    <row r="440" spans="1:12" s="383" customFormat="1" ht="15" x14ac:dyDescent="0.25">
      <c r="A440" s="384" t="s">
        <v>255</v>
      </c>
      <c r="B440" s="393" t="s">
        <v>198</v>
      </c>
      <c r="C440" s="389">
        <v>100</v>
      </c>
      <c r="D440" s="389">
        <v>8.9</v>
      </c>
      <c r="E440" s="389" t="s">
        <v>608</v>
      </c>
      <c r="F440" s="389">
        <v>8.6001999999999992</v>
      </c>
      <c r="G440" s="389">
        <v>8.7389474906839997</v>
      </c>
      <c r="H440" s="393" t="s">
        <v>199</v>
      </c>
      <c r="I440" s="390">
        <v>109023.61</v>
      </c>
      <c r="J440" s="390">
        <v>100000</v>
      </c>
      <c r="K440" s="390">
        <v>100000.01</v>
      </c>
      <c r="L440" s="385">
        <v>1</v>
      </c>
    </row>
    <row r="441" spans="1:12" s="383" customFormat="1" ht="15" x14ac:dyDescent="0.25">
      <c r="A441" s="384" t="s">
        <v>255</v>
      </c>
      <c r="B441" s="393" t="s">
        <v>198</v>
      </c>
      <c r="C441" s="389">
        <v>100.0355</v>
      </c>
      <c r="D441" s="389">
        <v>9.99</v>
      </c>
      <c r="E441" s="389" t="s">
        <v>633</v>
      </c>
      <c r="F441" s="389">
        <v>9</v>
      </c>
      <c r="G441" s="389">
        <v>9.3467390738797</v>
      </c>
      <c r="H441" s="393" t="s">
        <v>199</v>
      </c>
      <c r="I441" s="390">
        <v>110128.75</v>
      </c>
      <c r="J441" s="390">
        <v>100000</v>
      </c>
      <c r="K441" s="390">
        <v>100035.46</v>
      </c>
      <c r="L441" s="385">
        <v>1</v>
      </c>
    </row>
    <row r="442" spans="1:12" s="383" customFormat="1" ht="15" x14ac:dyDescent="0.25">
      <c r="A442" s="384" t="s">
        <v>255</v>
      </c>
      <c r="B442" s="393" t="s">
        <v>198</v>
      </c>
      <c r="C442" s="389">
        <v>101.59220000000001</v>
      </c>
      <c r="D442" s="389">
        <v>7.15</v>
      </c>
      <c r="E442" s="389" t="s">
        <v>367</v>
      </c>
      <c r="F442" s="389">
        <v>3.5</v>
      </c>
      <c r="G442" s="389">
        <v>3.5338992099766999</v>
      </c>
      <c r="H442" s="393" t="s">
        <v>199</v>
      </c>
      <c r="I442" s="390">
        <v>1041708.33</v>
      </c>
      <c r="J442" s="390">
        <v>1000000</v>
      </c>
      <c r="K442" s="390">
        <v>1015922.05</v>
      </c>
      <c r="L442" s="385">
        <v>1</v>
      </c>
    </row>
    <row r="443" spans="1:12" s="383" customFormat="1" ht="15" x14ac:dyDescent="0.25">
      <c r="A443" s="384" t="s">
        <v>255</v>
      </c>
      <c r="B443" s="393" t="s">
        <v>198</v>
      </c>
      <c r="C443" s="389">
        <v>101.66030000000001</v>
      </c>
      <c r="D443" s="389">
        <v>7.15</v>
      </c>
      <c r="E443" s="389" t="s">
        <v>358</v>
      </c>
      <c r="F443" s="389">
        <v>3.5</v>
      </c>
      <c r="G443" s="389">
        <v>3.5326919856834</v>
      </c>
      <c r="H443" s="393" t="s">
        <v>199</v>
      </c>
      <c r="I443" s="390">
        <v>1043098.61</v>
      </c>
      <c r="J443" s="390">
        <v>1000000</v>
      </c>
      <c r="K443" s="390">
        <v>1016603.19</v>
      </c>
      <c r="L443" s="385">
        <v>1</v>
      </c>
    </row>
    <row r="444" spans="1:12" s="383" customFormat="1" ht="15" x14ac:dyDescent="0.25">
      <c r="A444" s="384" t="s">
        <v>255</v>
      </c>
      <c r="B444" s="393" t="s">
        <v>198</v>
      </c>
      <c r="C444" s="389">
        <v>100.208</v>
      </c>
      <c r="D444" s="389">
        <v>8.8000000000000007</v>
      </c>
      <c r="E444" s="389" t="s">
        <v>238</v>
      </c>
      <c r="F444" s="389">
        <v>7</v>
      </c>
      <c r="G444" s="389">
        <v>7.2290080856234997</v>
      </c>
      <c r="H444" s="393" t="s">
        <v>208</v>
      </c>
      <c r="I444" s="390">
        <v>120000</v>
      </c>
      <c r="J444" s="390">
        <v>120000</v>
      </c>
      <c r="K444" s="390">
        <v>120249.63</v>
      </c>
      <c r="L444" s="385">
        <v>1</v>
      </c>
    </row>
    <row r="445" spans="1:12" s="383" customFormat="1" ht="15.6" x14ac:dyDescent="0.3">
      <c r="A445" s="386" t="s">
        <v>206</v>
      </c>
      <c r="B445" s="404" t="s">
        <v>206</v>
      </c>
      <c r="C445" s="391" t="s">
        <v>206</v>
      </c>
      <c r="D445" s="391" t="s">
        <v>206</v>
      </c>
      <c r="E445" s="391" t="s">
        <v>206</v>
      </c>
      <c r="F445" s="391" t="s">
        <v>206</v>
      </c>
      <c r="G445" s="391" t="s">
        <v>206</v>
      </c>
      <c r="H445" s="404" t="s">
        <v>206</v>
      </c>
      <c r="I445" s="392">
        <f>SUM(I422:I444)</f>
        <v>141397028.03000003</v>
      </c>
      <c r="J445" s="392">
        <f t="shared" ref="J445:K445" si="3">SUM(J422:J444)</f>
        <v>140050000</v>
      </c>
      <c r="K445" s="392">
        <f t="shared" si="3"/>
        <v>140082810.34</v>
      </c>
      <c r="L445" s="387">
        <f>SUM(L422:L444)</f>
        <v>42</v>
      </c>
    </row>
    <row r="446" spans="1:12" s="383" customFormat="1" ht="15.6" x14ac:dyDescent="0.3">
      <c r="A446" s="386" t="s">
        <v>118</v>
      </c>
      <c r="B446" s="404"/>
      <c r="C446" s="391"/>
      <c r="D446" s="391"/>
      <c r="E446" s="391"/>
      <c r="F446" s="391"/>
      <c r="G446" s="391"/>
      <c r="H446" s="404"/>
      <c r="I446" s="392"/>
      <c r="J446" s="392"/>
      <c r="K446" s="392"/>
      <c r="L446" s="387"/>
    </row>
    <row r="447" spans="1:12" s="383" customFormat="1" ht="15" x14ac:dyDescent="0.25">
      <c r="A447" s="384" t="s">
        <v>257</v>
      </c>
      <c r="B447" s="393" t="s">
        <v>198</v>
      </c>
      <c r="C447" s="389">
        <v>97.3078</v>
      </c>
      <c r="D447" s="389"/>
      <c r="E447" s="389" t="s">
        <v>305</v>
      </c>
      <c r="F447" s="389">
        <v>12</v>
      </c>
      <c r="G447" s="389">
        <v>12.566052444791</v>
      </c>
      <c r="H447" s="393" t="s">
        <v>199</v>
      </c>
      <c r="I447" s="390">
        <v>35008</v>
      </c>
      <c r="J447" s="390">
        <v>35470.660000000003</v>
      </c>
      <c r="K447" s="390">
        <v>34065.519999999997</v>
      </c>
      <c r="L447" s="385">
        <v>1</v>
      </c>
    </row>
    <row r="448" spans="1:12" s="383" customFormat="1" ht="15" x14ac:dyDescent="0.25">
      <c r="A448" s="384" t="s">
        <v>257</v>
      </c>
      <c r="B448" s="393" t="s">
        <v>198</v>
      </c>
      <c r="C448" s="389">
        <v>99.108000000000004</v>
      </c>
      <c r="D448" s="389"/>
      <c r="E448" s="389" t="s">
        <v>249</v>
      </c>
      <c r="F448" s="389">
        <v>12</v>
      </c>
      <c r="G448" s="389">
        <v>12.6891794293555</v>
      </c>
      <c r="H448" s="393" t="s">
        <v>199</v>
      </c>
      <c r="I448" s="390">
        <v>27064.95</v>
      </c>
      <c r="J448" s="390">
        <v>27422.639999999999</v>
      </c>
      <c r="K448" s="390">
        <v>26823.54</v>
      </c>
      <c r="L448" s="385">
        <v>1</v>
      </c>
    </row>
    <row r="449" spans="1:12" s="383" customFormat="1" ht="15" x14ac:dyDescent="0.25">
      <c r="A449" s="384" t="s">
        <v>257</v>
      </c>
      <c r="B449" s="393" t="s">
        <v>198</v>
      </c>
      <c r="C449" s="389">
        <v>99.272000000000006</v>
      </c>
      <c r="D449" s="389"/>
      <c r="E449" s="389" t="s">
        <v>634</v>
      </c>
      <c r="F449" s="389">
        <v>12</v>
      </c>
      <c r="G449" s="389">
        <v>12.7003273141104</v>
      </c>
      <c r="H449" s="393" t="s">
        <v>199</v>
      </c>
      <c r="I449" s="390">
        <v>26272.78</v>
      </c>
      <c r="J449" s="390">
        <v>26619.99</v>
      </c>
      <c r="K449" s="390">
        <v>26081.52</v>
      </c>
      <c r="L449" s="385">
        <v>1</v>
      </c>
    </row>
    <row r="450" spans="1:12" s="383" customFormat="1" ht="15.6" x14ac:dyDescent="0.3">
      <c r="A450" s="386" t="s">
        <v>206</v>
      </c>
      <c r="B450" s="404" t="s">
        <v>206</v>
      </c>
      <c r="C450" s="391" t="s">
        <v>206</v>
      </c>
      <c r="D450" s="391" t="s">
        <v>206</v>
      </c>
      <c r="E450" s="391" t="s">
        <v>206</v>
      </c>
      <c r="F450" s="391" t="s">
        <v>206</v>
      </c>
      <c r="G450" s="391" t="s">
        <v>206</v>
      </c>
      <c r="H450" s="404" t="s">
        <v>206</v>
      </c>
      <c r="I450" s="392">
        <v>88345.73</v>
      </c>
      <c r="J450" s="392">
        <v>89513.29</v>
      </c>
      <c r="K450" s="392">
        <v>86970.58</v>
      </c>
      <c r="L450" s="387">
        <v>3</v>
      </c>
    </row>
    <row r="451" spans="1:12" s="383" customFormat="1" ht="15.6" x14ac:dyDescent="0.3">
      <c r="A451" s="386" t="s">
        <v>116</v>
      </c>
      <c r="B451" s="404"/>
      <c r="C451" s="391"/>
      <c r="D451" s="391"/>
      <c r="E451" s="391"/>
      <c r="F451" s="391"/>
      <c r="G451" s="391"/>
      <c r="H451" s="404"/>
      <c r="I451" s="392"/>
      <c r="J451" s="392"/>
      <c r="K451" s="392"/>
      <c r="L451" s="387"/>
    </row>
    <row r="452" spans="1:12" s="383" customFormat="1" ht="15" x14ac:dyDescent="0.25">
      <c r="A452" s="384" t="s">
        <v>258</v>
      </c>
      <c r="B452" s="393" t="s">
        <v>198</v>
      </c>
      <c r="C452" s="389">
        <v>95</v>
      </c>
      <c r="D452" s="389"/>
      <c r="E452" s="389"/>
      <c r="F452" s="389"/>
      <c r="G452" s="389"/>
      <c r="H452" s="393" t="s">
        <v>259</v>
      </c>
      <c r="I452" s="390">
        <v>282.83999999999997</v>
      </c>
      <c r="J452" s="390">
        <v>282.83999999999997</v>
      </c>
      <c r="K452" s="390">
        <v>268.7</v>
      </c>
      <c r="L452" s="385">
        <v>1</v>
      </c>
    </row>
    <row r="453" spans="1:12" s="383" customFormat="1" ht="15" x14ac:dyDescent="0.25">
      <c r="A453" s="384" t="s">
        <v>258</v>
      </c>
      <c r="B453" s="393" t="s">
        <v>198</v>
      </c>
      <c r="C453" s="389">
        <v>95.01</v>
      </c>
      <c r="D453" s="389"/>
      <c r="E453" s="389"/>
      <c r="F453" s="389"/>
      <c r="G453" s="389"/>
      <c r="H453" s="393" t="s">
        <v>259</v>
      </c>
      <c r="I453" s="390">
        <v>211.37</v>
      </c>
      <c r="J453" s="390">
        <v>211.37</v>
      </c>
      <c r="K453" s="390">
        <v>200.82</v>
      </c>
      <c r="L453" s="385">
        <v>1</v>
      </c>
    </row>
    <row r="454" spans="1:12" s="383" customFormat="1" ht="15" x14ac:dyDescent="0.25">
      <c r="A454" s="384" t="s">
        <v>258</v>
      </c>
      <c r="B454" s="393" t="s">
        <v>198</v>
      </c>
      <c r="C454" s="389">
        <v>97</v>
      </c>
      <c r="D454" s="389"/>
      <c r="E454" s="389"/>
      <c r="F454" s="389"/>
      <c r="G454" s="389"/>
      <c r="H454" s="393" t="s">
        <v>259</v>
      </c>
      <c r="I454" s="390">
        <v>2679.41</v>
      </c>
      <c r="J454" s="390">
        <v>2679.41</v>
      </c>
      <c r="K454" s="390">
        <v>2599.02</v>
      </c>
      <c r="L454" s="385">
        <v>6</v>
      </c>
    </row>
    <row r="455" spans="1:12" s="383" customFormat="1" ht="15" x14ac:dyDescent="0.25">
      <c r="A455" s="384" t="s">
        <v>258</v>
      </c>
      <c r="B455" s="393" t="s">
        <v>198</v>
      </c>
      <c r="C455" s="389">
        <v>97.01</v>
      </c>
      <c r="D455" s="389"/>
      <c r="E455" s="389"/>
      <c r="F455" s="389"/>
      <c r="G455" s="389"/>
      <c r="H455" s="393" t="s">
        <v>259</v>
      </c>
      <c r="I455" s="390">
        <v>714.32</v>
      </c>
      <c r="J455" s="390">
        <v>714.32</v>
      </c>
      <c r="K455" s="390">
        <v>692.96</v>
      </c>
      <c r="L455" s="385">
        <v>2</v>
      </c>
    </row>
    <row r="456" spans="1:12" s="289" customFormat="1" ht="15.6" x14ac:dyDescent="0.25">
      <c r="A456" s="384" t="s">
        <v>258</v>
      </c>
      <c r="B456" s="393" t="s">
        <v>198</v>
      </c>
      <c r="C456" s="389">
        <v>98</v>
      </c>
      <c r="D456" s="389"/>
      <c r="E456" s="389"/>
      <c r="F456" s="389"/>
      <c r="G456" s="389"/>
      <c r="H456" s="393" t="s">
        <v>259</v>
      </c>
      <c r="I456" s="390">
        <v>4541.66</v>
      </c>
      <c r="J456" s="390">
        <v>4541.66</v>
      </c>
      <c r="K456" s="390">
        <v>4450.83</v>
      </c>
      <c r="L456" s="385">
        <v>8</v>
      </c>
    </row>
    <row r="457" spans="1:12" s="289" customFormat="1" ht="15.6" x14ac:dyDescent="0.25">
      <c r="A457" s="384" t="s">
        <v>258</v>
      </c>
      <c r="B457" s="393" t="s">
        <v>198</v>
      </c>
      <c r="C457" s="389">
        <v>98.25</v>
      </c>
      <c r="D457" s="389"/>
      <c r="E457" s="389"/>
      <c r="F457" s="389"/>
      <c r="G457" s="389"/>
      <c r="H457" s="393" t="s">
        <v>259</v>
      </c>
      <c r="I457" s="390">
        <v>470.37</v>
      </c>
      <c r="J457" s="390">
        <v>470.37</v>
      </c>
      <c r="K457" s="390">
        <v>462.14</v>
      </c>
      <c r="L457" s="385">
        <v>1</v>
      </c>
    </row>
    <row r="458" spans="1:12" s="383" customFormat="1" ht="15" x14ac:dyDescent="0.25">
      <c r="A458" s="384" t="s">
        <v>258</v>
      </c>
      <c r="B458" s="393" t="s">
        <v>198</v>
      </c>
      <c r="C458" s="389">
        <v>98.5</v>
      </c>
      <c r="D458" s="389"/>
      <c r="E458" s="389"/>
      <c r="F458" s="389"/>
      <c r="G458" s="389"/>
      <c r="H458" s="393" t="s">
        <v>259</v>
      </c>
      <c r="I458" s="390">
        <v>11305.76</v>
      </c>
      <c r="J458" s="390">
        <v>11305.76</v>
      </c>
      <c r="K458" s="390">
        <v>11136.17</v>
      </c>
      <c r="L458" s="385">
        <v>17</v>
      </c>
    </row>
    <row r="459" spans="1:12" s="383" customFormat="1" ht="15" x14ac:dyDescent="0.25">
      <c r="A459" s="384" t="s">
        <v>258</v>
      </c>
      <c r="B459" s="393" t="s">
        <v>198</v>
      </c>
      <c r="C459" s="389">
        <v>98.51</v>
      </c>
      <c r="D459" s="389"/>
      <c r="E459" s="389"/>
      <c r="F459" s="389"/>
      <c r="G459" s="389"/>
      <c r="H459" s="393" t="s">
        <v>259</v>
      </c>
      <c r="I459" s="390">
        <v>636.69000000000005</v>
      </c>
      <c r="J459" s="390">
        <v>636.69000000000005</v>
      </c>
      <c r="K459" s="390">
        <v>627.20000000000005</v>
      </c>
      <c r="L459" s="385">
        <v>1</v>
      </c>
    </row>
    <row r="460" spans="1:12" s="383" customFormat="1" ht="15" x14ac:dyDescent="0.25">
      <c r="A460" s="384" t="s">
        <v>258</v>
      </c>
      <c r="B460" s="393" t="s">
        <v>198</v>
      </c>
      <c r="C460" s="389">
        <v>99</v>
      </c>
      <c r="D460" s="389"/>
      <c r="E460" s="389"/>
      <c r="F460" s="389"/>
      <c r="G460" s="389"/>
      <c r="H460" s="393" t="s">
        <v>259</v>
      </c>
      <c r="I460" s="390">
        <v>16379.81</v>
      </c>
      <c r="J460" s="390">
        <v>16379.81</v>
      </c>
      <c r="K460" s="390">
        <v>16216</v>
      </c>
      <c r="L460" s="385">
        <v>13</v>
      </c>
    </row>
    <row r="461" spans="1:12" s="383" customFormat="1" ht="15" x14ac:dyDescent="0.25">
      <c r="A461" s="384" t="s">
        <v>258</v>
      </c>
      <c r="B461" s="393" t="s">
        <v>198</v>
      </c>
      <c r="C461" s="389">
        <v>99.02</v>
      </c>
      <c r="D461" s="389"/>
      <c r="E461" s="389"/>
      <c r="F461" s="389"/>
      <c r="G461" s="389"/>
      <c r="H461" s="393" t="s">
        <v>259</v>
      </c>
      <c r="I461" s="390">
        <v>643.16</v>
      </c>
      <c r="J461" s="390">
        <v>643.16</v>
      </c>
      <c r="K461" s="390">
        <v>636.86</v>
      </c>
      <c r="L461" s="385">
        <v>1</v>
      </c>
    </row>
    <row r="462" spans="1:12" s="383" customFormat="1" ht="15" x14ac:dyDescent="0.25">
      <c r="A462" s="384" t="s">
        <v>258</v>
      </c>
      <c r="B462" s="393" t="s">
        <v>198</v>
      </c>
      <c r="C462" s="389">
        <v>99.05</v>
      </c>
      <c r="D462" s="389"/>
      <c r="E462" s="389"/>
      <c r="F462" s="389"/>
      <c r="G462" s="389"/>
      <c r="H462" s="393" t="s">
        <v>259</v>
      </c>
      <c r="I462" s="390">
        <v>9905.8799999999992</v>
      </c>
      <c r="J462" s="390">
        <v>9905.8799999999992</v>
      </c>
      <c r="K462" s="390">
        <v>9811.76</v>
      </c>
      <c r="L462" s="385">
        <v>6</v>
      </c>
    </row>
    <row r="463" spans="1:12" s="383" customFormat="1" ht="15" x14ac:dyDescent="0.25">
      <c r="A463" s="384" t="s">
        <v>258</v>
      </c>
      <c r="B463" s="393" t="s">
        <v>198</v>
      </c>
      <c r="C463" s="389">
        <v>99.1</v>
      </c>
      <c r="D463" s="389"/>
      <c r="E463" s="389"/>
      <c r="F463" s="389"/>
      <c r="G463" s="389"/>
      <c r="H463" s="393" t="s">
        <v>259</v>
      </c>
      <c r="I463" s="390">
        <v>54609.4</v>
      </c>
      <c r="J463" s="390">
        <v>54609.4</v>
      </c>
      <c r="K463" s="390">
        <v>54117.91</v>
      </c>
      <c r="L463" s="385">
        <v>28</v>
      </c>
    </row>
    <row r="464" spans="1:12" s="383" customFormat="1" ht="15" x14ac:dyDescent="0.25">
      <c r="A464" s="384" t="s">
        <v>258</v>
      </c>
      <c r="B464" s="393" t="s">
        <v>198</v>
      </c>
      <c r="C464" s="389">
        <v>99.15</v>
      </c>
      <c r="D464" s="389"/>
      <c r="E464" s="389"/>
      <c r="F464" s="389"/>
      <c r="G464" s="389"/>
      <c r="H464" s="393" t="s">
        <v>259</v>
      </c>
      <c r="I464" s="390">
        <v>52305.98</v>
      </c>
      <c r="J464" s="390">
        <v>52305.98</v>
      </c>
      <c r="K464" s="390">
        <v>51861.38</v>
      </c>
      <c r="L464" s="385">
        <v>24</v>
      </c>
    </row>
    <row r="465" spans="1:12" s="383" customFormat="1" ht="15" x14ac:dyDescent="0.25">
      <c r="A465" s="384" t="s">
        <v>258</v>
      </c>
      <c r="B465" s="393" t="s">
        <v>198</v>
      </c>
      <c r="C465" s="389">
        <v>99.16</v>
      </c>
      <c r="D465" s="389"/>
      <c r="E465" s="389"/>
      <c r="F465" s="389"/>
      <c r="G465" s="389"/>
      <c r="H465" s="393" t="s">
        <v>259</v>
      </c>
      <c r="I465" s="390">
        <v>2892.99</v>
      </c>
      <c r="J465" s="390">
        <v>2892.99</v>
      </c>
      <c r="K465" s="390">
        <v>2868.69</v>
      </c>
      <c r="L465" s="385">
        <v>2</v>
      </c>
    </row>
    <row r="466" spans="1:12" s="383" customFormat="1" ht="15" x14ac:dyDescent="0.25">
      <c r="A466" s="384" t="s">
        <v>258</v>
      </c>
      <c r="B466" s="393" t="s">
        <v>198</v>
      </c>
      <c r="C466" s="389">
        <v>99.170500000000004</v>
      </c>
      <c r="D466" s="389"/>
      <c r="E466" s="389"/>
      <c r="F466" s="389"/>
      <c r="G466" s="389"/>
      <c r="H466" s="393" t="s">
        <v>259</v>
      </c>
      <c r="I466" s="390">
        <v>3209.42</v>
      </c>
      <c r="J466" s="390">
        <v>3209.42</v>
      </c>
      <c r="K466" s="390">
        <v>3182.8</v>
      </c>
      <c r="L466" s="385">
        <v>1</v>
      </c>
    </row>
    <row r="467" spans="1:12" s="383" customFormat="1" ht="15" x14ac:dyDescent="0.25">
      <c r="A467" s="384" t="s">
        <v>258</v>
      </c>
      <c r="B467" s="393" t="s">
        <v>198</v>
      </c>
      <c r="C467" s="389">
        <v>99.2</v>
      </c>
      <c r="D467" s="389"/>
      <c r="E467" s="389"/>
      <c r="F467" s="389"/>
      <c r="G467" s="389"/>
      <c r="H467" s="393" t="s">
        <v>259</v>
      </c>
      <c r="I467" s="390">
        <v>137849.04</v>
      </c>
      <c r="J467" s="390">
        <v>137849.04</v>
      </c>
      <c r="K467" s="390">
        <v>136746.25</v>
      </c>
      <c r="L467" s="385">
        <v>30</v>
      </c>
    </row>
    <row r="468" spans="1:12" s="383" customFormat="1" ht="15" x14ac:dyDescent="0.25">
      <c r="A468" s="384" t="s">
        <v>258</v>
      </c>
      <c r="B468" s="393" t="s">
        <v>198</v>
      </c>
      <c r="C468" s="389">
        <v>99.21</v>
      </c>
      <c r="D468" s="389"/>
      <c r="E468" s="389"/>
      <c r="F468" s="389"/>
      <c r="G468" s="389"/>
      <c r="H468" s="393" t="s">
        <v>259</v>
      </c>
      <c r="I468" s="390">
        <v>4170.04</v>
      </c>
      <c r="J468" s="390">
        <v>4170.04</v>
      </c>
      <c r="K468" s="390">
        <v>4137.1000000000004</v>
      </c>
      <c r="L468" s="385">
        <v>2</v>
      </c>
    </row>
    <row r="469" spans="1:12" s="383" customFormat="1" ht="15" x14ac:dyDescent="0.25">
      <c r="A469" s="384" t="s">
        <v>258</v>
      </c>
      <c r="B469" s="393" t="s">
        <v>198</v>
      </c>
      <c r="C469" s="389">
        <v>99.25</v>
      </c>
      <c r="D469" s="389"/>
      <c r="E469" s="389"/>
      <c r="F469" s="389"/>
      <c r="G469" s="389"/>
      <c r="H469" s="393" t="s">
        <v>259</v>
      </c>
      <c r="I469" s="390">
        <v>108344.02</v>
      </c>
      <c r="J469" s="390">
        <v>108344.02</v>
      </c>
      <c r="K469" s="390">
        <v>107531.44</v>
      </c>
      <c r="L469" s="385">
        <v>18</v>
      </c>
    </row>
    <row r="470" spans="1:12" s="289" customFormat="1" ht="15.6" x14ac:dyDescent="0.25">
      <c r="A470" s="384" t="s">
        <v>258</v>
      </c>
      <c r="B470" s="393" t="s">
        <v>198</v>
      </c>
      <c r="C470" s="389">
        <v>99.26</v>
      </c>
      <c r="D470" s="389"/>
      <c r="E470" s="389"/>
      <c r="F470" s="389"/>
      <c r="G470" s="389"/>
      <c r="H470" s="393" t="s">
        <v>259</v>
      </c>
      <c r="I470" s="390">
        <v>8692.23</v>
      </c>
      <c r="J470" s="390">
        <v>8692.23</v>
      </c>
      <c r="K470" s="390">
        <v>8627.91</v>
      </c>
      <c r="L470" s="385">
        <v>2</v>
      </c>
    </row>
    <row r="471" spans="1:12" s="289" customFormat="1" ht="15.6" x14ac:dyDescent="0.25">
      <c r="A471" s="384" t="s">
        <v>258</v>
      </c>
      <c r="B471" s="393" t="s">
        <v>198</v>
      </c>
      <c r="C471" s="389">
        <v>99.27</v>
      </c>
      <c r="D471" s="389"/>
      <c r="E471" s="389"/>
      <c r="F471" s="389"/>
      <c r="G471" s="389"/>
      <c r="H471" s="393" t="s">
        <v>259</v>
      </c>
      <c r="I471" s="390">
        <v>17305.93</v>
      </c>
      <c r="J471" s="390">
        <v>17305.93</v>
      </c>
      <c r="K471" s="390">
        <v>17179.599999999999</v>
      </c>
      <c r="L471" s="385">
        <v>1</v>
      </c>
    </row>
    <row r="472" spans="1:12" s="383" customFormat="1" ht="15" x14ac:dyDescent="0.25">
      <c r="A472" s="384" t="s">
        <v>258</v>
      </c>
      <c r="B472" s="393" t="s">
        <v>198</v>
      </c>
      <c r="C472" s="389">
        <v>99.28</v>
      </c>
      <c r="D472" s="389"/>
      <c r="E472" s="389"/>
      <c r="F472" s="389"/>
      <c r="G472" s="389"/>
      <c r="H472" s="393" t="s">
        <v>259</v>
      </c>
      <c r="I472" s="390">
        <v>4935.2700000000004</v>
      </c>
      <c r="J472" s="390">
        <v>4935.2700000000004</v>
      </c>
      <c r="K472" s="390">
        <v>4899.74</v>
      </c>
      <c r="L472" s="385">
        <v>1</v>
      </c>
    </row>
    <row r="473" spans="1:12" s="383" customFormat="1" ht="15" x14ac:dyDescent="0.25">
      <c r="A473" s="384" t="s">
        <v>258</v>
      </c>
      <c r="B473" s="393" t="s">
        <v>198</v>
      </c>
      <c r="C473" s="389">
        <v>99.290099999999995</v>
      </c>
      <c r="D473" s="389"/>
      <c r="E473" s="389"/>
      <c r="F473" s="389"/>
      <c r="G473" s="389"/>
      <c r="H473" s="393" t="s">
        <v>259</v>
      </c>
      <c r="I473" s="390">
        <v>15791.12</v>
      </c>
      <c r="J473" s="390">
        <v>15791.12</v>
      </c>
      <c r="K473" s="390">
        <v>15679.02</v>
      </c>
      <c r="L473" s="385">
        <v>1</v>
      </c>
    </row>
    <row r="474" spans="1:12" s="289" customFormat="1" ht="15.6" x14ac:dyDescent="0.25">
      <c r="A474" s="384" t="s">
        <v>258</v>
      </c>
      <c r="B474" s="393" t="s">
        <v>198</v>
      </c>
      <c r="C474" s="389">
        <v>99.3</v>
      </c>
      <c r="D474" s="389"/>
      <c r="E474" s="389"/>
      <c r="F474" s="389"/>
      <c r="G474" s="389"/>
      <c r="H474" s="393" t="s">
        <v>259</v>
      </c>
      <c r="I474" s="390">
        <v>172368.14</v>
      </c>
      <c r="J474" s="390">
        <v>172368.14</v>
      </c>
      <c r="K474" s="390">
        <v>171161.59</v>
      </c>
      <c r="L474" s="385">
        <v>20</v>
      </c>
    </row>
    <row r="475" spans="1:12" s="289" customFormat="1" ht="15.6" x14ac:dyDescent="0.25">
      <c r="A475" s="384" t="s">
        <v>258</v>
      </c>
      <c r="B475" s="393" t="s">
        <v>198</v>
      </c>
      <c r="C475" s="389">
        <v>99.32</v>
      </c>
      <c r="D475" s="389"/>
      <c r="E475" s="389"/>
      <c r="F475" s="389"/>
      <c r="G475" s="389"/>
      <c r="H475" s="393" t="s">
        <v>259</v>
      </c>
      <c r="I475" s="390">
        <v>7568.21</v>
      </c>
      <c r="J475" s="390">
        <v>7568.21</v>
      </c>
      <c r="K475" s="390">
        <v>7516.75</v>
      </c>
      <c r="L475" s="385">
        <v>2</v>
      </c>
    </row>
    <row r="476" spans="1:12" s="383" customFormat="1" ht="15" x14ac:dyDescent="0.25">
      <c r="A476" s="384" t="s">
        <v>258</v>
      </c>
      <c r="B476" s="393" t="s">
        <v>198</v>
      </c>
      <c r="C476" s="389">
        <v>99.33</v>
      </c>
      <c r="D476" s="389"/>
      <c r="E476" s="389"/>
      <c r="F476" s="389"/>
      <c r="G476" s="389"/>
      <c r="H476" s="393" t="s">
        <v>259</v>
      </c>
      <c r="I476" s="390">
        <v>4500</v>
      </c>
      <c r="J476" s="390">
        <v>4500</v>
      </c>
      <c r="K476" s="390">
        <v>4469.8500000000004</v>
      </c>
      <c r="L476" s="385">
        <v>1</v>
      </c>
    </row>
    <row r="477" spans="1:12" s="383" customFormat="1" ht="15" x14ac:dyDescent="0.25">
      <c r="A477" s="384" t="s">
        <v>258</v>
      </c>
      <c r="B477" s="393" t="s">
        <v>198</v>
      </c>
      <c r="C477" s="389">
        <v>99.334999999999994</v>
      </c>
      <c r="D477" s="389"/>
      <c r="E477" s="389"/>
      <c r="F477" s="389"/>
      <c r="G477" s="389"/>
      <c r="H477" s="393" t="s">
        <v>259</v>
      </c>
      <c r="I477" s="390">
        <v>6292</v>
      </c>
      <c r="J477" s="390">
        <v>6292</v>
      </c>
      <c r="K477" s="390">
        <v>6250.16</v>
      </c>
      <c r="L477" s="385">
        <v>1</v>
      </c>
    </row>
    <row r="478" spans="1:12" s="383" customFormat="1" ht="15" x14ac:dyDescent="0.25">
      <c r="A478" s="384" t="s">
        <v>258</v>
      </c>
      <c r="B478" s="393" t="s">
        <v>198</v>
      </c>
      <c r="C478" s="389">
        <v>99.35</v>
      </c>
      <c r="D478" s="389"/>
      <c r="E478" s="389"/>
      <c r="F478" s="389"/>
      <c r="G478" s="389"/>
      <c r="H478" s="393" t="s">
        <v>259</v>
      </c>
      <c r="I478" s="390">
        <v>251821.63</v>
      </c>
      <c r="J478" s="390">
        <v>251821.63</v>
      </c>
      <c r="K478" s="390">
        <v>250184.8</v>
      </c>
      <c r="L478" s="385">
        <v>18</v>
      </c>
    </row>
    <row r="479" spans="1:12" s="383" customFormat="1" ht="15" x14ac:dyDescent="0.25">
      <c r="A479" s="384" t="s">
        <v>258</v>
      </c>
      <c r="B479" s="393" t="s">
        <v>198</v>
      </c>
      <c r="C479" s="389">
        <v>99.360100000000003</v>
      </c>
      <c r="D479" s="389"/>
      <c r="E479" s="389"/>
      <c r="F479" s="389"/>
      <c r="G479" s="389"/>
      <c r="H479" s="393" t="s">
        <v>259</v>
      </c>
      <c r="I479" s="390">
        <v>17923.150000000001</v>
      </c>
      <c r="J479" s="390">
        <v>17923.150000000001</v>
      </c>
      <c r="K479" s="390">
        <v>17808.46</v>
      </c>
      <c r="L479" s="385">
        <v>1</v>
      </c>
    </row>
    <row r="480" spans="1:12" s="383" customFormat="1" ht="15" x14ac:dyDescent="0.25">
      <c r="A480" s="384" t="s">
        <v>258</v>
      </c>
      <c r="B480" s="393" t="s">
        <v>198</v>
      </c>
      <c r="C480" s="389">
        <v>99.37</v>
      </c>
      <c r="D480" s="389"/>
      <c r="E480" s="389"/>
      <c r="F480" s="389"/>
      <c r="G480" s="389"/>
      <c r="H480" s="393" t="s">
        <v>259</v>
      </c>
      <c r="I480" s="390">
        <v>8042.33</v>
      </c>
      <c r="J480" s="390">
        <v>8042.33</v>
      </c>
      <c r="K480" s="390">
        <v>7991.66</v>
      </c>
      <c r="L480" s="385">
        <v>1</v>
      </c>
    </row>
    <row r="481" spans="1:12" s="383" customFormat="1" ht="15" x14ac:dyDescent="0.25">
      <c r="A481" s="384" t="s">
        <v>258</v>
      </c>
      <c r="B481" s="393" t="s">
        <v>198</v>
      </c>
      <c r="C481" s="389">
        <v>99.4</v>
      </c>
      <c r="D481" s="389"/>
      <c r="E481" s="389"/>
      <c r="F481" s="389"/>
      <c r="G481" s="389"/>
      <c r="H481" s="393" t="s">
        <v>259</v>
      </c>
      <c r="I481" s="390">
        <v>452004.92</v>
      </c>
      <c r="J481" s="390">
        <v>452004.92</v>
      </c>
      <c r="K481" s="390">
        <v>449292.89</v>
      </c>
      <c r="L481" s="385">
        <v>21</v>
      </c>
    </row>
    <row r="482" spans="1:12" s="383" customFormat="1" ht="15" x14ac:dyDescent="0.25">
      <c r="A482" s="384" t="s">
        <v>258</v>
      </c>
      <c r="B482" s="393" t="s">
        <v>198</v>
      </c>
      <c r="C482" s="389">
        <v>99.411000000000001</v>
      </c>
      <c r="D482" s="389"/>
      <c r="E482" s="389"/>
      <c r="F482" s="389"/>
      <c r="G482" s="389"/>
      <c r="H482" s="393" t="s">
        <v>259</v>
      </c>
      <c r="I482" s="390">
        <v>32000</v>
      </c>
      <c r="J482" s="390">
        <v>32000</v>
      </c>
      <c r="K482" s="390">
        <v>31811.52</v>
      </c>
      <c r="L482" s="385">
        <v>1</v>
      </c>
    </row>
    <row r="483" spans="1:12" s="383" customFormat="1" ht="15" x14ac:dyDescent="0.25">
      <c r="A483" s="384" t="s">
        <v>258</v>
      </c>
      <c r="B483" s="393" t="s">
        <v>198</v>
      </c>
      <c r="C483" s="389">
        <v>99.42</v>
      </c>
      <c r="D483" s="389"/>
      <c r="E483" s="389"/>
      <c r="F483" s="389"/>
      <c r="G483" s="389"/>
      <c r="H483" s="393" t="s">
        <v>259</v>
      </c>
      <c r="I483" s="390">
        <v>25983.26</v>
      </c>
      <c r="J483" s="390">
        <v>25983.26</v>
      </c>
      <c r="K483" s="390">
        <v>25832.560000000001</v>
      </c>
      <c r="L483" s="385">
        <v>1</v>
      </c>
    </row>
    <row r="484" spans="1:12" s="383" customFormat="1" ht="15" x14ac:dyDescent="0.25">
      <c r="A484" s="384" t="s">
        <v>258</v>
      </c>
      <c r="B484" s="393" t="s">
        <v>198</v>
      </c>
      <c r="C484" s="389">
        <v>99.444999999999993</v>
      </c>
      <c r="D484" s="389"/>
      <c r="E484" s="389"/>
      <c r="F484" s="389"/>
      <c r="G484" s="389"/>
      <c r="H484" s="393" t="s">
        <v>259</v>
      </c>
      <c r="I484" s="390">
        <v>15592.02</v>
      </c>
      <c r="J484" s="390">
        <v>15592.02</v>
      </c>
      <c r="K484" s="390">
        <v>15505.48</v>
      </c>
      <c r="L484" s="385">
        <v>1</v>
      </c>
    </row>
    <row r="485" spans="1:12" s="383" customFormat="1" ht="15" x14ac:dyDescent="0.25">
      <c r="A485" s="384" t="s">
        <v>258</v>
      </c>
      <c r="B485" s="393" t="s">
        <v>198</v>
      </c>
      <c r="C485" s="389">
        <v>99.45</v>
      </c>
      <c r="D485" s="389"/>
      <c r="E485" s="389"/>
      <c r="F485" s="389"/>
      <c r="G485" s="389"/>
      <c r="H485" s="393" t="s">
        <v>259</v>
      </c>
      <c r="I485" s="390">
        <v>314897.28999999998</v>
      </c>
      <c r="J485" s="390">
        <v>314897.28999999998</v>
      </c>
      <c r="K485" s="390">
        <v>313165.34999999998</v>
      </c>
      <c r="L485" s="385">
        <v>11</v>
      </c>
    </row>
    <row r="486" spans="1:12" s="383" customFormat="1" ht="15" x14ac:dyDescent="0.25">
      <c r="A486" s="384" t="s">
        <v>258</v>
      </c>
      <c r="B486" s="393" t="s">
        <v>198</v>
      </c>
      <c r="C486" s="389">
        <v>99.454999999999998</v>
      </c>
      <c r="D486" s="389"/>
      <c r="E486" s="389"/>
      <c r="F486" s="389"/>
      <c r="G486" s="389"/>
      <c r="H486" s="393" t="s">
        <v>259</v>
      </c>
      <c r="I486" s="390">
        <v>18750</v>
      </c>
      <c r="J486" s="390">
        <v>18750</v>
      </c>
      <c r="K486" s="390">
        <v>18647.810000000001</v>
      </c>
      <c r="L486" s="385">
        <v>1</v>
      </c>
    </row>
    <row r="487" spans="1:12" s="383" customFormat="1" ht="15" x14ac:dyDescent="0.25">
      <c r="A487" s="384" t="s">
        <v>258</v>
      </c>
      <c r="B487" s="393" t="s">
        <v>198</v>
      </c>
      <c r="C487" s="389">
        <v>99.47</v>
      </c>
      <c r="D487" s="389"/>
      <c r="E487" s="389"/>
      <c r="F487" s="389"/>
      <c r="G487" s="389"/>
      <c r="H487" s="393" t="s">
        <v>259</v>
      </c>
      <c r="I487" s="390">
        <v>36512.519999999997</v>
      </c>
      <c r="J487" s="390">
        <v>36512.519999999997</v>
      </c>
      <c r="K487" s="390">
        <v>36319</v>
      </c>
      <c r="L487" s="385">
        <v>1</v>
      </c>
    </row>
    <row r="488" spans="1:12" s="383" customFormat="1" ht="15" x14ac:dyDescent="0.25">
      <c r="A488" s="384" t="s">
        <v>258</v>
      </c>
      <c r="B488" s="393" t="s">
        <v>198</v>
      </c>
      <c r="C488" s="389">
        <v>99.490099999999998</v>
      </c>
      <c r="D488" s="389"/>
      <c r="E488" s="389"/>
      <c r="F488" s="389"/>
      <c r="G488" s="389"/>
      <c r="H488" s="393" t="s">
        <v>259</v>
      </c>
      <c r="I488" s="390">
        <v>47715.79</v>
      </c>
      <c r="J488" s="390">
        <v>47715.79</v>
      </c>
      <c r="K488" s="390">
        <v>47472.49</v>
      </c>
      <c r="L488" s="385">
        <v>2</v>
      </c>
    </row>
    <row r="489" spans="1:12" s="383" customFormat="1" ht="15" x14ac:dyDescent="0.25">
      <c r="A489" s="384" t="s">
        <v>258</v>
      </c>
      <c r="B489" s="393" t="s">
        <v>198</v>
      </c>
      <c r="C489" s="389">
        <v>99.5</v>
      </c>
      <c r="D489" s="389"/>
      <c r="E489" s="389"/>
      <c r="F489" s="389"/>
      <c r="G489" s="389"/>
      <c r="H489" s="393" t="s">
        <v>259</v>
      </c>
      <c r="I489" s="390">
        <v>492253.45</v>
      </c>
      <c r="J489" s="390">
        <v>492253.45</v>
      </c>
      <c r="K489" s="390">
        <v>489792.17</v>
      </c>
      <c r="L489" s="385">
        <v>13</v>
      </c>
    </row>
    <row r="490" spans="1:12" s="383" customFormat="1" ht="15" x14ac:dyDescent="0.25">
      <c r="A490" s="384" t="s">
        <v>258</v>
      </c>
      <c r="B490" s="393" t="s">
        <v>198</v>
      </c>
      <c r="C490" s="389">
        <v>99.52</v>
      </c>
      <c r="D490" s="389"/>
      <c r="E490" s="389"/>
      <c r="F490" s="389"/>
      <c r="G490" s="389"/>
      <c r="H490" s="393" t="s">
        <v>259</v>
      </c>
      <c r="I490" s="390">
        <v>110500.34</v>
      </c>
      <c r="J490" s="390">
        <v>110500.34</v>
      </c>
      <c r="K490" s="390">
        <v>109969.94</v>
      </c>
      <c r="L490" s="385">
        <v>2</v>
      </c>
    </row>
    <row r="491" spans="1:12" s="383" customFormat="1" ht="15" x14ac:dyDescent="0.25">
      <c r="A491" s="384" t="s">
        <v>258</v>
      </c>
      <c r="B491" s="393" t="s">
        <v>198</v>
      </c>
      <c r="C491" s="389">
        <v>99.55</v>
      </c>
      <c r="D491" s="389"/>
      <c r="E491" s="389"/>
      <c r="F491" s="389"/>
      <c r="G491" s="389"/>
      <c r="H491" s="393" t="s">
        <v>259</v>
      </c>
      <c r="I491" s="390">
        <v>467800.65</v>
      </c>
      <c r="J491" s="390">
        <v>467800.65</v>
      </c>
      <c r="K491" s="390">
        <v>465695.53</v>
      </c>
      <c r="L491" s="385">
        <v>11</v>
      </c>
    </row>
    <row r="492" spans="1:12" s="383" customFormat="1" ht="15" x14ac:dyDescent="0.25">
      <c r="A492" s="384" t="s">
        <v>258</v>
      </c>
      <c r="B492" s="393" t="s">
        <v>198</v>
      </c>
      <c r="C492" s="389">
        <v>99.58</v>
      </c>
      <c r="D492" s="389"/>
      <c r="E492" s="389"/>
      <c r="F492" s="389"/>
      <c r="G492" s="389"/>
      <c r="H492" s="393" t="s">
        <v>259</v>
      </c>
      <c r="I492" s="390">
        <v>78136.39</v>
      </c>
      <c r="J492" s="390">
        <v>78136.39</v>
      </c>
      <c r="K492" s="390">
        <v>77808.22</v>
      </c>
      <c r="L492" s="385">
        <v>1</v>
      </c>
    </row>
    <row r="493" spans="1:12" s="383" customFormat="1" ht="15" x14ac:dyDescent="0.25">
      <c r="A493" s="384" t="s">
        <v>258</v>
      </c>
      <c r="B493" s="393" t="s">
        <v>198</v>
      </c>
      <c r="C493" s="389">
        <v>99.6</v>
      </c>
      <c r="D493" s="389"/>
      <c r="E493" s="389"/>
      <c r="F493" s="389"/>
      <c r="G493" s="389"/>
      <c r="H493" s="393" t="s">
        <v>259</v>
      </c>
      <c r="I493" s="390">
        <v>827470.12</v>
      </c>
      <c r="J493" s="390">
        <v>827470.12</v>
      </c>
      <c r="K493" s="390">
        <v>824160.23</v>
      </c>
      <c r="L493" s="385">
        <v>13</v>
      </c>
    </row>
    <row r="494" spans="1:12" s="383" customFormat="1" ht="15" x14ac:dyDescent="0.25">
      <c r="A494" s="384" t="s">
        <v>258</v>
      </c>
      <c r="B494" s="393" t="s">
        <v>198</v>
      </c>
      <c r="C494" s="389">
        <v>99.62</v>
      </c>
      <c r="D494" s="389"/>
      <c r="E494" s="389"/>
      <c r="F494" s="389"/>
      <c r="G494" s="389"/>
      <c r="H494" s="393" t="s">
        <v>259</v>
      </c>
      <c r="I494" s="390">
        <v>209032.03</v>
      </c>
      <c r="J494" s="390">
        <v>209032.03</v>
      </c>
      <c r="K494" s="390">
        <v>208237.7</v>
      </c>
      <c r="L494" s="385">
        <v>3</v>
      </c>
    </row>
    <row r="495" spans="1:12" s="383" customFormat="1" ht="15" x14ac:dyDescent="0.25">
      <c r="A495" s="384" t="s">
        <v>258</v>
      </c>
      <c r="B495" s="393" t="s">
        <v>198</v>
      </c>
      <c r="C495" s="389">
        <v>99.620999999999995</v>
      </c>
      <c r="D495" s="389"/>
      <c r="E495" s="389"/>
      <c r="F495" s="389"/>
      <c r="G495" s="389"/>
      <c r="H495" s="393" t="s">
        <v>259</v>
      </c>
      <c r="I495" s="390">
        <v>62136.88</v>
      </c>
      <c r="J495" s="390">
        <v>62136.88</v>
      </c>
      <c r="K495" s="390">
        <v>61901.38</v>
      </c>
      <c r="L495" s="385">
        <v>1</v>
      </c>
    </row>
    <row r="496" spans="1:12" s="383" customFormat="1" ht="15" x14ac:dyDescent="0.25">
      <c r="A496" s="384" t="s">
        <v>258</v>
      </c>
      <c r="B496" s="393" t="s">
        <v>198</v>
      </c>
      <c r="C496" s="389">
        <v>99.64</v>
      </c>
      <c r="D496" s="389"/>
      <c r="E496" s="389"/>
      <c r="F496" s="389"/>
      <c r="G496" s="389"/>
      <c r="H496" s="393" t="s">
        <v>259</v>
      </c>
      <c r="I496" s="390">
        <v>79339.67</v>
      </c>
      <c r="J496" s="390">
        <v>79339.67</v>
      </c>
      <c r="K496" s="390">
        <v>79054.05</v>
      </c>
      <c r="L496" s="385">
        <v>1</v>
      </c>
    </row>
    <row r="497" spans="1:12" s="383" customFormat="1" ht="15" x14ac:dyDescent="0.25">
      <c r="A497" s="384" t="s">
        <v>258</v>
      </c>
      <c r="B497" s="393" t="s">
        <v>198</v>
      </c>
      <c r="C497" s="389">
        <v>99.65</v>
      </c>
      <c r="D497" s="389"/>
      <c r="E497" s="389"/>
      <c r="F497" s="389"/>
      <c r="G497" s="389"/>
      <c r="H497" s="393" t="s">
        <v>259</v>
      </c>
      <c r="I497" s="390">
        <v>742012.72</v>
      </c>
      <c r="J497" s="390">
        <v>742012.72</v>
      </c>
      <c r="K497" s="390">
        <v>739415.68</v>
      </c>
      <c r="L497" s="385">
        <v>7</v>
      </c>
    </row>
    <row r="498" spans="1:12" s="383" customFormat="1" ht="15" x14ac:dyDescent="0.25">
      <c r="A498" s="384" t="s">
        <v>258</v>
      </c>
      <c r="B498" s="393" t="s">
        <v>198</v>
      </c>
      <c r="C498" s="389">
        <v>99.68</v>
      </c>
      <c r="D498" s="389"/>
      <c r="E498" s="389"/>
      <c r="F498" s="389"/>
      <c r="G498" s="389"/>
      <c r="H498" s="393" t="s">
        <v>259</v>
      </c>
      <c r="I498" s="390">
        <v>84111.16</v>
      </c>
      <c r="J498" s="390">
        <v>84111.16</v>
      </c>
      <c r="K498" s="390">
        <v>83842</v>
      </c>
      <c r="L498" s="385">
        <v>1</v>
      </c>
    </row>
    <row r="499" spans="1:12" s="383" customFormat="1" ht="15" x14ac:dyDescent="0.25">
      <c r="A499" s="384" t="s">
        <v>258</v>
      </c>
      <c r="B499" s="393" t="s">
        <v>198</v>
      </c>
      <c r="C499" s="389">
        <v>99.7</v>
      </c>
      <c r="D499" s="389"/>
      <c r="E499" s="389"/>
      <c r="F499" s="389"/>
      <c r="G499" s="389"/>
      <c r="H499" s="393" t="s">
        <v>259</v>
      </c>
      <c r="I499" s="390">
        <v>2759459.26</v>
      </c>
      <c r="J499" s="390">
        <v>2759459.26</v>
      </c>
      <c r="K499" s="390">
        <v>2751180.88</v>
      </c>
      <c r="L499" s="385">
        <v>14</v>
      </c>
    </row>
    <row r="500" spans="1:12" s="383" customFormat="1" ht="15" x14ac:dyDescent="0.25">
      <c r="A500" s="384" t="s">
        <v>258</v>
      </c>
      <c r="B500" s="393" t="s">
        <v>198</v>
      </c>
      <c r="C500" s="389">
        <v>99.72</v>
      </c>
      <c r="D500" s="389"/>
      <c r="E500" s="389"/>
      <c r="F500" s="389"/>
      <c r="G500" s="389"/>
      <c r="H500" s="393" t="s">
        <v>259</v>
      </c>
      <c r="I500" s="390">
        <v>717464.35</v>
      </c>
      <c r="J500" s="390">
        <v>717464.35</v>
      </c>
      <c r="K500" s="390">
        <v>715455.44</v>
      </c>
      <c r="L500" s="385">
        <v>3</v>
      </c>
    </row>
    <row r="501" spans="1:12" s="383" customFormat="1" ht="15" x14ac:dyDescent="0.25">
      <c r="A501" s="384" t="s">
        <v>258</v>
      </c>
      <c r="B501" s="393" t="s">
        <v>198</v>
      </c>
      <c r="C501" s="389">
        <v>99.73</v>
      </c>
      <c r="D501" s="389"/>
      <c r="E501" s="389"/>
      <c r="F501" s="389"/>
      <c r="G501" s="389"/>
      <c r="H501" s="393" t="s">
        <v>259</v>
      </c>
      <c r="I501" s="390">
        <v>838893.46</v>
      </c>
      <c r="J501" s="390">
        <v>838893.46</v>
      </c>
      <c r="K501" s="390">
        <v>836628.45</v>
      </c>
      <c r="L501" s="385">
        <v>3</v>
      </c>
    </row>
    <row r="502" spans="1:12" s="383" customFormat="1" ht="15" x14ac:dyDescent="0.25">
      <c r="A502" s="384" t="s">
        <v>258</v>
      </c>
      <c r="B502" s="393" t="s">
        <v>198</v>
      </c>
      <c r="C502" s="389">
        <v>99.74</v>
      </c>
      <c r="D502" s="389"/>
      <c r="E502" s="389"/>
      <c r="F502" s="389"/>
      <c r="G502" s="389"/>
      <c r="H502" s="393" t="s">
        <v>259</v>
      </c>
      <c r="I502" s="390">
        <v>357182.56</v>
      </c>
      <c r="J502" s="390">
        <v>357182.56</v>
      </c>
      <c r="K502" s="390">
        <v>356253.89</v>
      </c>
      <c r="L502" s="385">
        <v>2</v>
      </c>
    </row>
    <row r="503" spans="1:12" s="383" customFormat="1" ht="15" x14ac:dyDescent="0.25">
      <c r="A503" s="384" t="s">
        <v>258</v>
      </c>
      <c r="B503" s="393" t="s">
        <v>198</v>
      </c>
      <c r="C503" s="389">
        <v>99.740099999999998</v>
      </c>
      <c r="D503" s="389"/>
      <c r="E503" s="389"/>
      <c r="F503" s="389"/>
      <c r="G503" s="389"/>
      <c r="H503" s="393" t="s">
        <v>259</v>
      </c>
      <c r="I503" s="390">
        <v>77874.36</v>
      </c>
      <c r="J503" s="390">
        <v>77874.36</v>
      </c>
      <c r="K503" s="390">
        <v>77671.960000000006</v>
      </c>
      <c r="L503" s="385">
        <v>1</v>
      </c>
    </row>
    <row r="504" spans="1:12" s="383" customFormat="1" ht="15" x14ac:dyDescent="0.25">
      <c r="A504" s="384" t="s">
        <v>258</v>
      </c>
      <c r="B504" s="393" t="s">
        <v>198</v>
      </c>
      <c r="C504" s="389">
        <v>99.75</v>
      </c>
      <c r="D504" s="389"/>
      <c r="E504" s="389"/>
      <c r="F504" s="389"/>
      <c r="G504" s="389"/>
      <c r="H504" s="393" t="s">
        <v>259</v>
      </c>
      <c r="I504" s="390">
        <v>6028235.6500000004</v>
      </c>
      <c r="J504" s="390">
        <v>6028235.6500000004</v>
      </c>
      <c r="K504" s="390">
        <v>6013165.0700000003</v>
      </c>
      <c r="L504" s="385">
        <v>19</v>
      </c>
    </row>
    <row r="505" spans="1:12" s="383" customFormat="1" ht="15" x14ac:dyDescent="0.25">
      <c r="A505" s="384" t="s">
        <v>258</v>
      </c>
      <c r="B505" s="393" t="s">
        <v>198</v>
      </c>
      <c r="C505" s="389">
        <v>99.76</v>
      </c>
      <c r="D505" s="389"/>
      <c r="E505" s="389"/>
      <c r="F505" s="389"/>
      <c r="G505" s="389"/>
      <c r="H505" s="393" t="s">
        <v>259</v>
      </c>
      <c r="I505" s="390">
        <v>1255865.97</v>
      </c>
      <c r="J505" s="390">
        <v>1255865.97</v>
      </c>
      <c r="K505" s="390">
        <v>1252851.8899999999</v>
      </c>
      <c r="L505" s="385">
        <v>3</v>
      </c>
    </row>
    <row r="506" spans="1:12" s="383" customFormat="1" ht="15" x14ac:dyDescent="0.25">
      <c r="A506" s="384" t="s">
        <v>258</v>
      </c>
      <c r="B506" s="393" t="s">
        <v>198</v>
      </c>
      <c r="C506" s="389">
        <v>99.77</v>
      </c>
      <c r="D506" s="389"/>
      <c r="E506" s="389"/>
      <c r="F506" s="389"/>
      <c r="G506" s="389"/>
      <c r="H506" s="393" t="s">
        <v>259</v>
      </c>
      <c r="I506" s="390">
        <v>269891.32</v>
      </c>
      <c r="J506" s="390">
        <v>269891.32</v>
      </c>
      <c r="K506" s="390">
        <v>269270.57</v>
      </c>
      <c r="L506" s="385">
        <v>2</v>
      </c>
    </row>
    <row r="507" spans="1:12" s="383" customFormat="1" ht="15" x14ac:dyDescent="0.25">
      <c r="A507" s="384" t="s">
        <v>258</v>
      </c>
      <c r="B507" s="393" t="s">
        <v>198</v>
      </c>
      <c r="C507" s="389">
        <v>99.78</v>
      </c>
      <c r="D507" s="389"/>
      <c r="E507" s="389"/>
      <c r="F507" s="389"/>
      <c r="G507" s="389"/>
      <c r="H507" s="393" t="s">
        <v>259</v>
      </c>
      <c r="I507" s="390">
        <v>1184993.97</v>
      </c>
      <c r="J507" s="390">
        <v>1184993.97</v>
      </c>
      <c r="K507" s="390">
        <v>1182386.98</v>
      </c>
      <c r="L507" s="385">
        <v>2</v>
      </c>
    </row>
    <row r="508" spans="1:12" s="383" customFormat="1" ht="15" x14ac:dyDescent="0.25">
      <c r="A508" s="384" t="s">
        <v>258</v>
      </c>
      <c r="B508" s="393" t="s">
        <v>198</v>
      </c>
      <c r="C508" s="389">
        <v>99.795000000000002</v>
      </c>
      <c r="D508" s="389"/>
      <c r="E508" s="389"/>
      <c r="F508" s="389"/>
      <c r="G508" s="389"/>
      <c r="H508" s="393" t="s">
        <v>259</v>
      </c>
      <c r="I508" s="390">
        <v>377924.51</v>
      </c>
      <c r="J508" s="390">
        <v>377924.51</v>
      </c>
      <c r="K508" s="390">
        <v>377149.76</v>
      </c>
      <c r="L508" s="385">
        <v>1</v>
      </c>
    </row>
    <row r="509" spans="1:12" s="383" customFormat="1" ht="15" x14ac:dyDescent="0.25">
      <c r="A509" s="384" t="s">
        <v>258</v>
      </c>
      <c r="B509" s="393" t="s">
        <v>198</v>
      </c>
      <c r="C509" s="389">
        <v>99.8</v>
      </c>
      <c r="D509" s="389"/>
      <c r="E509" s="389"/>
      <c r="F509" s="389"/>
      <c r="G509" s="389"/>
      <c r="H509" s="393" t="s">
        <v>259</v>
      </c>
      <c r="I509" s="390">
        <v>1940465.72</v>
      </c>
      <c r="J509" s="390">
        <v>1940465.72</v>
      </c>
      <c r="K509" s="390">
        <v>1936584.78</v>
      </c>
      <c r="L509" s="385">
        <v>5</v>
      </c>
    </row>
    <row r="510" spans="1:12" s="383" customFormat="1" ht="15" x14ac:dyDescent="0.25">
      <c r="A510" s="384" t="s">
        <v>258</v>
      </c>
      <c r="B510" s="393" t="s">
        <v>198</v>
      </c>
      <c r="C510" s="389">
        <v>99.81</v>
      </c>
      <c r="D510" s="389"/>
      <c r="E510" s="389"/>
      <c r="F510" s="389"/>
      <c r="G510" s="389"/>
      <c r="H510" s="393" t="s">
        <v>259</v>
      </c>
      <c r="I510" s="390">
        <v>2544523.65</v>
      </c>
      <c r="J510" s="390">
        <v>2544523.65</v>
      </c>
      <c r="K510" s="390">
        <v>2539689.06</v>
      </c>
      <c r="L510" s="385">
        <v>1</v>
      </c>
    </row>
    <row r="511" spans="1:12" s="383" customFormat="1" ht="15" x14ac:dyDescent="0.25">
      <c r="A511" s="384" t="s">
        <v>258</v>
      </c>
      <c r="B511" s="393" t="s">
        <v>198</v>
      </c>
      <c r="C511" s="389">
        <v>99.82</v>
      </c>
      <c r="D511" s="389"/>
      <c r="E511" s="389"/>
      <c r="F511" s="389"/>
      <c r="G511" s="389"/>
      <c r="H511" s="393" t="s">
        <v>259</v>
      </c>
      <c r="I511" s="390">
        <v>3016230.22</v>
      </c>
      <c r="J511" s="390">
        <v>3016230.22</v>
      </c>
      <c r="K511" s="390">
        <v>3010801</v>
      </c>
      <c r="L511" s="385">
        <v>2</v>
      </c>
    </row>
    <row r="512" spans="1:12" s="383" customFormat="1" ht="15.6" x14ac:dyDescent="0.3">
      <c r="A512" s="386" t="s">
        <v>206</v>
      </c>
      <c r="B512" s="404" t="s">
        <v>206</v>
      </c>
      <c r="C512" s="391" t="s">
        <v>206</v>
      </c>
      <c r="D512" s="391" t="s">
        <v>206</v>
      </c>
      <c r="E512" s="391" t="s">
        <v>206</v>
      </c>
      <c r="F512" s="391" t="s">
        <v>206</v>
      </c>
      <c r="G512" s="391" t="s">
        <v>206</v>
      </c>
      <c r="H512" s="404" t="s">
        <v>206</v>
      </c>
      <c r="I512" s="392">
        <v>26391646.379999999</v>
      </c>
      <c r="J512" s="392">
        <v>26391646.379999999</v>
      </c>
      <c r="K512" s="392">
        <v>26316331.300000001</v>
      </c>
      <c r="L512" s="387">
        <v>361</v>
      </c>
    </row>
    <row r="513" spans="1:12" s="383" customFormat="1" ht="15.6" x14ac:dyDescent="0.3">
      <c r="A513" s="386" t="s">
        <v>132</v>
      </c>
      <c r="B513" s="404"/>
      <c r="C513" s="391"/>
      <c r="D513" s="391"/>
      <c r="E513" s="391"/>
      <c r="F513" s="391"/>
      <c r="G513" s="391"/>
      <c r="H513" s="404"/>
      <c r="I513" s="392"/>
      <c r="J513" s="392"/>
      <c r="K513" s="392"/>
      <c r="L513" s="387"/>
    </row>
    <row r="514" spans="1:12" s="383" customFormat="1" ht="15" x14ac:dyDescent="0.25">
      <c r="A514" s="384" t="s">
        <v>258</v>
      </c>
      <c r="B514" s="393" t="s">
        <v>198</v>
      </c>
      <c r="C514" s="389">
        <v>90</v>
      </c>
      <c r="D514" s="389"/>
      <c r="E514" s="389"/>
      <c r="F514" s="389"/>
      <c r="G514" s="389"/>
      <c r="H514" s="393" t="s">
        <v>259</v>
      </c>
      <c r="I514" s="390">
        <v>184.99</v>
      </c>
      <c r="J514" s="390">
        <v>184.99</v>
      </c>
      <c r="K514" s="390">
        <v>166.49</v>
      </c>
      <c r="L514" s="385">
        <v>1</v>
      </c>
    </row>
    <row r="515" spans="1:12" s="383" customFormat="1" ht="15" x14ac:dyDescent="0.25">
      <c r="A515" s="384" t="s">
        <v>258</v>
      </c>
      <c r="B515" s="393" t="s">
        <v>198</v>
      </c>
      <c r="C515" s="389">
        <v>98.7</v>
      </c>
      <c r="D515" s="389"/>
      <c r="E515" s="389"/>
      <c r="F515" s="389"/>
      <c r="G515" s="389"/>
      <c r="H515" s="393" t="s">
        <v>259</v>
      </c>
      <c r="I515" s="390">
        <v>39260.080000000002</v>
      </c>
      <c r="J515" s="390">
        <v>39260.080000000002</v>
      </c>
      <c r="K515" s="390">
        <v>38749.699999999997</v>
      </c>
      <c r="L515" s="385">
        <v>2</v>
      </c>
    </row>
    <row r="516" spans="1:12" s="383" customFormat="1" ht="15" x14ac:dyDescent="0.25">
      <c r="A516" s="384" t="s">
        <v>258</v>
      </c>
      <c r="B516" s="393" t="s">
        <v>198</v>
      </c>
      <c r="C516" s="389">
        <v>99</v>
      </c>
      <c r="D516" s="389"/>
      <c r="E516" s="389"/>
      <c r="F516" s="389"/>
      <c r="G516" s="389"/>
      <c r="H516" s="393" t="s">
        <v>259</v>
      </c>
      <c r="I516" s="390">
        <v>182155.13</v>
      </c>
      <c r="J516" s="390">
        <v>182155.13</v>
      </c>
      <c r="K516" s="390">
        <v>180333.58</v>
      </c>
      <c r="L516" s="385">
        <v>1</v>
      </c>
    </row>
    <row r="517" spans="1:12" s="383" customFormat="1" ht="15" x14ac:dyDescent="0.25">
      <c r="A517" s="384" t="s">
        <v>258</v>
      </c>
      <c r="B517" s="393" t="s">
        <v>198</v>
      </c>
      <c r="C517" s="389">
        <v>99.1</v>
      </c>
      <c r="D517" s="389"/>
      <c r="E517" s="389"/>
      <c r="F517" s="389"/>
      <c r="G517" s="389"/>
      <c r="H517" s="393" t="s">
        <v>259</v>
      </c>
      <c r="I517" s="390">
        <v>1931.6</v>
      </c>
      <c r="J517" s="390">
        <v>1931.6</v>
      </c>
      <c r="K517" s="390">
        <v>1914.22</v>
      </c>
      <c r="L517" s="385">
        <v>1</v>
      </c>
    </row>
    <row r="518" spans="1:12" s="383" customFormat="1" ht="15" x14ac:dyDescent="0.25">
      <c r="A518" s="384" t="s">
        <v>258</v>
      </c>
      <c r="B518" s="393" t="s">
        <v>198</v>
      </c>
      <c r="C518" s="389">
        <v>99.15</v>
      </c>
      <c r="D518" s="389"/>
      <c r="E518" s="389"/>
      <c r="F518" s="389"/>
      <c r="G518" s="389"/>
      <c r="H518" s="393" t="s">
        <v>259</v>
      </c>
      <c r="I518" s="390">
        <v>217080.84</v>
      </c>
      <c r="J518" s="390">
        <v>217080.84</v>
      </c>
      <c r="K518" s="390">
        <v>215235.65</v>
      </c>
      <c r="L518" s="385">
        <v>2</v>
      </c>
    </row>
    <row r="519" spans="1:12" s="383" customFormat="1" ht="15" x14ac:dyDescent="0.25">
      <c r="A519" s="384" t="s">
        <v>258</v>
      </c>
      <c r="B519" s="393" t="s">
        <v>198</v>
      </c>
      <c r="C519" s="389">
        <v>99.150999999999996</v>
      </c>
      <c r="D519" s="389"/>
      <c r="E519" s="389"/>
      <c r="F519" s="389"/>
      <c r="G519" s="389"/>
      <c r="H519" s="393" t="s">
        <v>259</v>
      </c>
      <c r="I519" s="390">
        <v>18972.16</v>
      </c>
      <c r="J519" s="390">
        <v>18972.16</v>
      </c>
      <c r="K519" s="390">
        <v>18811.09</v>
      </c>
      <c r="L519" s="385">
        <v>1</v>
      </c>
    </row>
    <row r="520" spans="1:12" s="383" customFormat="1" ht="15" x14ac:dyDescent="0.25">
      <c r="A520" s="384" t="s">
        <v>258</v>
      </c>
      <c r="B520" s="393" t="s">
        <v>198</v>
      </c>
      <c r="C520" s="389">
        <v>99.16</v>
      </c>
      <c r="D520" s="389"/>
      <c r="E520" s="389"/>
      <c r="F520" s="389"/>
      <c r="G520" s="389"/>
      <c r="H520" s="393" t="s">
        <v>259</v>
      </c>
      <c r="I520" s="390">
        <v>225573.14</v>
      </c>
      <c r="J520" s="390">
        <v>225573.14</v>
      </c>
      <c r="K520" s="390">
        <v>223678.33</v>
      </c>
      <c r="L520" s="385">
        <v>1</v>
      </c>
    </row>
    <row r="521" spans="1:12" s="383" customFormat="1" ht="15" x14ac:dyDescent="0.25">
      <c r="A521" s="384" t="s">
        <v>258</v>
      </c>
      <c r="B521" s="393" t="s">
        <v>198</v>
      </c>
      <c r="C521" s="389">
        <v>99.2</v>
      </c>
      <c r="D521" s="389"/>
      <c r="E521" s="389"/>
      <c r="F521" s="389"/>
      <c r="G521" s="389"/>
      <c r="H521" s="393" t="s">
        <v>259</v>
      </c>
      <c r="I521" s="390">
        <v>36682.589999999997</v>
      </c>
      <c r="J521" s="390">
        <v>36682.589999999997</v>
      </c>
      <c r="K521" s="390">
        <v>36389.129999999997</v>
      </c>
      <c r="L521" s="385">
        <v>1</v>
      </c>
    </row>
    <row r="522" spans="1:12" s="383" customFormat="1" ht="15" x14ac:dyDescent="0.25">
      <c r="A522" s="384" t="s">
        <v>258</v>
      </c>
      <c r="B522" s="393" t="s">
        <v>198</v>
      </c>
      <c r="C522" s="389">
        <v>99.3</v>
      </c>
      <c r="D522" s="389"/>
      <c r="E522" s="389"/>
      <c r="F522" s="389"/>
      <c r="G522" s="389"/>
      <c r="H522" s="393" t="s">
        <v>259</v>
      </c>
      <c r="I522" s="390">
        <v>98944.26</v>
      </c>
      <c r="J522" s="390">
        <v>98944.26</v>
      </c>
      <c r="K522" s="390">
        <v>98251.65</v>
      </c>
      <c r="L522" s="385">
        <v>1</v>
      </c>
    </row>
    <row r="523" spans="1:12" s="383" customFormat="1" ht="15" x14ac:dyDescent="0.25">
      <c r="A523" s="384" t="s">
        <v>258</v>
      </c>
      <c r="B523" s="393" t="s">
        <v>198</v>
      </c>
      <c r="C523" s="389">
        <v>99.45</v>
      </c>
      <c r="D523" s="389"/>
      <c r="E523" s="389"/>
      <c r="F523" s="389"/>
      <c r="G523" s="389"/>
      <c r="H523" s="393" t="s">
        <v>259</v>
      </c>
      <c r="I523" s="390">
        <v>868637.61</v>
      </c>
      <c r="J523" s="390">
        <v>868637.61</v>
      </c>
      <c r="K523" s="390">
        <v>863860.1</v>
      </c>
      <c r="L523" s="385">
        <v>1</v>
      </c>
    </row>
    <row r="524" spans="1:12" s="383" customFormat="1" ht="15" x14ac:dyDescent="0.25">
      <c r="A524" s="384" t="s">
        <v>258</v>
      </c>
      <c r="B524" s="393" t="s">
        <v>198</v>
      </c>
      <c r="C524" s="389">
        <v>99.465000000000003</v>
      </c>
      <c r="D524" s="389"/>
      <c r="E524" s="389"/>
      <c r="F524" s="389"/>
      <c r="G524" s="389"/>
      <c r="H524" s="393" t="s">
        <v>259</v>
      </c>
      <c r="I524" s="390">
        <v>101084.53</v>
      </c>
      <c r="J524" s="390">
        <v>101084.53</v>
      </c>
      <c r="K524" s="390">
        <v>100543.73</v>
      </c>
      <c r="L524" s="385">
        <v>1</v>
      </c>
    </row>
    <row r="525" spans="1:12" s="383" customFormat="1" ht="15" x14ac:dyDescent="0.25">
      <c r="A525" s="384" t="s">
        <v>258</v>
      </c>
      <c r="B525" s="393" t="s">
        <v>198</v>
      </c>
      <c r="C525" s="389">
        <v>99.48</v>
      </c>
      <c r="D525" s="389"/>
      <c r="E525" s="389"/>
      <c r="F525" s="389"/>
      <c r="G525" s="389"/>
      <c r="H525" s="393" t="s">
        <v>259</v>
      </c>
      <c r="I525" s="390">
        <v>124217.19</v>
      </c>
      <c r="J525" s="390">
        <v>124217.19</v>
      </c>
      <c r="K525" s="390">
        <v>123571.26</v>
      </c>
      <c r="L525" s="385">
        <v>1</v>
      </c>
    </row>
    <row r="526" spans="1:12" s="383" customFormat="1" ht="15" x14ac:dyDescent="0.25">
      <c r="A526" s="384" t="s">
        <v>258</v>
      </c>
      <c r="B526" s="393" t="s">
        <v>198</v>
      </c>
      <c r="C526" s="389">
        <v>99.5</v>
      </c>
      <c r="D526" s="389"/>
      <c r="E526" s="389"/>
      <c r="F526" s="389"/>
      <c r="G526" s="389"/>
      <c r="H526" s="393" t="s">
        <v>259</v>
      </c>
      <c r="I526" s="390">
        <v>656810.38</v>
      </c>
      <c r="J526" s="390">
        <v>656810.38</v>
      </c>
      <c r="K526" s="390">
        <v>653526.32999999996</v>
      </c>
      <c r="L526" s="385">
        <v>2</v>
      </c>
    </row>
    <row r="527" spans="1:12" s="383" customFormat="1" ht="15" x14ac:dyDescent="0.25">
      <c r="A527" s="384" t="s">
        <v>258</v>
      </c>
      <c r="B527" s="393" t="s">
        <v>198</v>
      </c>
      <c r="C527" s="389">
        <v>99.56</v>
      </c>
      <c r="D527" s="389"/>
      <c r="E527" s="389"/>
      <c r="F527" s="389"/>
      <c r="G527" s="389"/>
      <c r="H527" s="393" t="s">
        <v>259</v>
      </c>
      <c r="I527" s="390">
        <v>416071.5</v>
      </c>
      <c r="J527" s="390">
        <v>416071.5</v>
      </c>
      <c r="K527" s="390">
        <v>414240.79</v>
      </c>
      <c r="L527" s="385">
        <v>1</v>
      </c>
    </row>
    <row r="528" spans="1:12" s="383" customFormat="1" ht="15" x14ac:dyDescent="0.25">
      <c r="A528" s="384" t="s">
        <v>258</v>
      </c>
      <c r="B528" s="393" t="s">
        <v>198</v>
      </c>
      <c r="C528" s="389">
        <v>99.844999999999999</v>
      </c>
      <c r="D528" s="389"/>
      <c r="E528" s="389"/>
      <c r="F528" s="389"/>
      <c r="G528" s="389"/>
      <c r="H528" s="393" t="s">
        <v>259</v>
      </c>
      <c r="I528" s="390">
        <v>164715.45000000001</v>
      </c>
      <c r="J528" s="390">
        <v>164715.45000000001</v>
      </c>
      <c r="K528" s="390">
        <v>164460.14000000001</v>
      </c>
      <c r="L528" s="385">
        <v>1</v>
      </c>
    </row>
    <row r="529" spans="1:12" s="383" customFormat="1" ht="15.6" x14ac:dyDescent="0.3">
      <c r="A529" s="386" t="s">
        <v>206</v>
      </c>
      <c r="B529" s="404" t="s">
        <v>206</v>
      </c>
      <c r="C529" s="391" t="s">
        <v>206</v>
      </c>
      <c r="D529" s="391" t="s">
        <v>206</v>
      </c>
      <c r="E529" s="391" t="s">
        <v>206</v>
      </c>
      <c r="F529" s="391" t="s">
        <v>206</v>
      </c>
      <c r="G529" s="391" t="s">
        <v>206</v>
      </c>
      <c r="H529" s="404" t="s">
        <v>206</v>
      </c>
      <c r="I529" s="392">
        <v>3152321.45</v>
      </c>
      <c r="J529" s="392">
        <v>3152321.45</v>
      </c>
      <c r="K529" s="392">
        <v>3133732.19</v>
      </c>
      <c r="L529" s="387">
        <v>18</v>
      </c>
    </row>
    <row r="530" spans="1:12" s="383" customFormat="1" ht="15.6" x14ac:dyDescent="0.3">
      <c r="A530" s="386" t="s">
        <v>133</v>
      </c>
      <c r="B530" s="404"/>
      <c r="C530" s="391"/>
      <c r="D530" s="391"/>
      <c r="E530" s="391"/>
      <c r="F530" s="391"/>
      <c r="G530" s="391"/>
      <c r="H530" s="404"/>
      <c r="I530" s="392"/>
      <c r="J530" s="392"/>
      <c r="K530" s="392"/>
      <c r="L530" s="387"/>
    </row>
    <row r="531" spans="1:12" s="383" customFormat="1" ht="15" x14ac:dyDescent="0.25">
      <c r="A531" s="384" t="s">
        <v>260</v>
      </c>
      <c r="B531" s="393" t="s">
        <v>198</v>
      </c>
      <c r="C531" s="389">
        <v>94.867000000000004</v>
      </c>
      <c r="D531" s="389">
        <v>9</v>
      </c>
      <c r="E531" s="389" t="s">
        <v>635</v>
      </c>
      <c r="F531" s="389">
        <v>11.5</v>
      </c>
      <c r="G531" s="389">
        <v>12.0055112893066</v>
      </c>
      <c r="H531" s="393" t="s">
        <v>208</v>
      </c>
      <c r="I531" s="390">
        <v>300000</v>
      </c>
      <c r="J531" s="390">
        <v>300000</v>
      </c>
      <c r="K531" s="390">
        <v>284601.08</v>
      </c>
      <c r="L531" s="385">
        <v>1</v>
      </c>
    </row>
    <row r="532" spans="1:12" s="383" customFormat="1" ht="15" x14ac:dyDescent="0.25">
      <c r="A532" s="384" t="s">
        <v>260</v>
      </c>
      <c r="B532" s="393" t="s">
        <v>198</v>
      </c>
      <c r="C532" s="389">
        <v>94.952500000000001</v>
      </c>
      <c r="D532" s="389">
        <v>9</v>
      </c>
      <c r="E532" s="389" t="s">
        <v>524</v>
      </c>
      <c r="F532" s="389">
        <v>11.5</v>
      </c>
      <c r="G532" s="389">
        <v>12.0055112893066</v>
      </c>
      <c r="H532" s="393" t="s">
        <v>208</v>
      </c>
      <c r="I532" s="390">
        <v>500000</v>
      </c>
      <c r="J532" s="390">
        <v>500000</v>
      </c>
      <c r="K532" s="390">
        <v>474762.29</v>
      </c>
      <c r="L532" s="385">
        <v>1</v>
      </c>
    </row>
    <row r="533" spans="1:12" s="383" customFormat="1" ht="15" x14ac:dyDescent="0.25">
      <c r="A533" s="384" t="s">
        <v>262</v>
      </c>
      <c r="B533" s="393" t="s">
        <v>198</v>
      </c>
      <c r="C533" s="389">
        <v>95.174300000000002</v>
      </c>
      <c r="D533" s="389">
        <v>9</v>
      </c>
      <c r="E533" s="389" t="s">
        <v>636</v>
      </c>
      <c r="F533" s="389">
        <v>11.5</v>
      </c>
      <c r="G533" s="389">
        <v>12.0055112893066</v>
      </c>
      <c r="H533" s="393" t="s">
        <v>208</v>
      </c>
      <c r="I533" s="390">
        <v>100000.8</v>
      </c>
      <c r="J533" s="390">
        <v>105264</v>
      </c>
      <c r="K533" s="390">
        <v>95175.06</v>
      </c>
      <c r="L533" s="385">
        <v>1</v>
      </c>
    </row>
    <row r="534" spans="1:12" s="383" customFormat="1" ht="15" x14ac:dyDescent="0.25">
      <c r="A534" s="384" t="s">
        <v>262</v>
      </c>
      <c r="B534" s="393" t="s">
        <v>198</v>
      </c>
      <c r="C534" s="389">
        <v>95.185299999999998</v>
      </c>
      <c r="D534" s="389">
        <v>9</v>
      </c>
      <c r="E534" s="389" t="s">
        <v>434</v>
      </c>
      <c r="F534" s="389">
        <v>11.5</v>
      </c>
      <c r="G534" s="389">
        <v>12.0055112893066</v>
      </c>
      <c r="H534" s="393" t="s">
        <v>208</v>
      </c>
      <c r="I534" s="390">
        <v>200000.65</v>
      </c>
      <c r="J534" s="390">
        <v>210527</v>
      </c>
      <c r="K534" s="390">
        <v>190371.22</v>
      </c>
      <c r="L534" s="385">
        <v>1</v>
      </c>
    </row>
    <row r="535" spans="1:12" s="383" customFormat="1" ht="15" x14ac:dyDescent="0.25">
      <c r="A535" s="384" t="s">
        <v>262</v>
      </c>
      <c r="B535" s="393" t="s">
        <v>198</v>
      </c>
      <c r="C535" s="389">
        <v>95.190799999999996</v>
      </c>
      <c r="D535" s="389">
        <v>9</v>
      </c>
      <c r="E535" s="389" t="s">
        <v>637</v>
      </c>
      <c r="F535" s="389">
        <v>11.5</v>
      </c>
      <c r="G535" s="389">
        <v>12.0055112893066</v>
      </c>
      <c r="H535" s="393" t="s">
        <v>208</v>
      </c>
      <c r="I535" s="390">
        <v>263990.75</v>
      </c>
      <c r="J535" s="390">
        <v>277885</v>
      </c>
      <c r="K535" s="390">
        <v>251294.96</v>
      </c>
      <c r="L535" s="385">
        <v>1</v>
      </c>
    </row>
    <row r="536" spans="1:12" s="383" customFormat="1" ht="15" x14ac:dyDescent="0.25">
      <c r="A536" s="384" t="s">
        <v>285</v>
      </c>
      <c r="B536" s="393" t="s">
        <v>198</v>
      </c>
      <c r="C536" s="389">
        <v>99.483500000000006</v>
      </c>
      <c r="D536" s="389">
        <v>11.7</v>
      </c>
      <c r="E536" s="389" t="s">
        <v>575</v>
      </c>
      <c r="F536" s="389">
        <v>12</v>
      </c>
      <c r="G536" s="389">
        <v>12.550881</v>
      </c>
      <c r="H536" s="393" t="s">
        <v>208</v>
      </c>
      <c r="I536" s="390">
        <v>10930</v>
      </c>
      <c r="J536" s="390">
        <v>10930</v>
      </c>
      <c r="K536" s="390">
        <v>10873.54</v>
      </c>
      <c r="L536" s="385">
        <v>1</v>
      </c>
    </row>
    <row r="537" spans="1:12" s="383" customFormat="1" ht="15" x14ac:dyDescent="0.25">
      <c r="A537" s="384" t="s">
        <v>264</v>
      </c>
      <c r="B537" s="393" t="s">
        <v>198</v>
      </c>
      <c r="C537" s="389">
        <v>100.5326</v>
      </c>
      <c r="D537" s="389">
        <v>8.5</v>
      </c>
      <c r="E537" s="389" t="s">
        <v>638</v>
      </c>
      <c r="F537" s="389">
        <v>8</v>
      </c>
      <c r="G537" s="389">
        <v>8.16</v>
      </c>
      <c r="H537" s="393" t="s">
        <v>208</v>
      </c>
      <c r="I537" s="390">
        <v>15474.38</v>
      </c>
      <c r="J537" s="390">
        <v>18570</v>
      </c>
      <c r="K537" s="390">
        <v>15556.79</v>
      </c>
      <c r="L537" s="385">
        <v>1</v>
      </c>
    </row>
    <row r="538" spans="1:12" s="383" customFormat="1" ht="15" x14ac:dyDescent="0.25">
      <c r="A538" s="384" t="s">
        <v>264</v>
      </c>
      <c r="B538" s="393" t="s">
        <v>198</v>
      </c>
      <c r="C538" s="389">
        <v>102.1846</v>
      </c>
      <c r="D538" s="389">
        <v>9</v>
      </c>
      <c r="E538" s="389" t="s">
        <v>639</v>
      </c>
      <c r="F538" s="389">
        <v>8</v>
      </c>
      <c r="G538" s="389">
        <v>8.16</v>
      </c>
      <c r="H538" s="393" t="s">
        <v>208</v>
      </c>
      <c r="I538" s="390">
        <v>400000</v>
      </c>
      <c r="J538" s="390">
        <v>400000</v>
      </c>
      <c r="K538" s="390">
        <v>408738.46</v>
      </c>
      <c r="L538" s="385">
        <v>1</v>
      </c>
    </row>
    <row r="539" spans="1:12" s="383" customFormat="1" ht="15" x14ac:dyDescent="0.25">
      <c r="A539" s="384" t="s">
        <v>264</v>
      </c>
      <c r="B539" s="393" t="s">
        <v>198</v>
      </c>
      <c r="C539" s="389">
        <v>102.187</v>
      </c>
      <c r="D539" s="389">
        <v>9</v>
      </c>
      <c r="E539" s="389" t="s">
        <v>640</v>
      </c>
      <c r="F539" s="389">
        <v>8</v>
      </c>
      <c r="G539" s="389">
        <v>8.16</v>
      </c>
      <c r="H539" s="393" t="s">
        <v>208</v>
      </c>
      <c r="I539" s="390">
        <v>1000000</v>
      </c>
      <c r="J539" s="390">
        <v>1000000</v>
      </c>
      <c r="K539" s="390">
        <v>1021869.7</v>
      </c>
      <c r="L539" s="385">
        <v>2</v>
      </c>
    </row>
    <row r="540" spans="1:12" s="383" customFormat="1" ht="15" x14ac:dyDescent="0.25">
      <c r="A540" s="384" t="s">
        <v>641</v>
      </c>
      <c r="B540" s="393" t="s">
        <v>198</v>
      </c>
      <c r="C540" s="389">
        <v>97.830600000000004</v>
      </c>
      <c r="D540" s="389">
        <v>8</v>
      </c>
      <c r="E540" s="389" t="s">
        <v>642</v>
      </c>
      <c r="F540" s="389">
        <v>9.2200000000000006</v>
      </c>
      <c r="G540" s="389">
        <v>9.5437083372846008</v>
      </c>
      <c r="H540" s="393" t="s">
        <v>208</v>
      </c>
      <c r="I540" s="390">
        <v>65882.350000000006</v>
      </c>
      <c r="J540" s="390">
        <v>82352.94</v>
      </c>
      <c r="K540" s="390">
        <v>64453.08</v>
      </c>
      <c r="L540" s="385">
        <v>1</v>
      </c>
    </row>
    <row r="541" spans="1:12" s="383" customFormat="1" ht="15" x14ac:dyDescent="0.25">
      <c r="A541" s="384" t="s">
        <v>287</v>
      </c>
      <c r="B541" s="393" t="s">
        <v>198</v>
      </c>
      <c r="C541" s="389">
        <v>102.7931</v>
      </c>
      <c r="D541" s="389">
        <v>8.75</v>
      </c>
      <c r="E541" s="389" t="s">
        <v>643</v>
      </c>
      <c r="F541" s="389">
        <v>6.6902547468125002</v>
      </c>
      <c r="G541" s="389">
        <v>6.8599823080286004</v>
      </c>
      <c r="H541" s="393" t="s">
        <v>208</v>
      </c>
      <c r="I541" s="390">
        <v>30000</v>
      </c>
      <c r="J541" s="390">
        <v>43636.35</v>
      </c>
      <c r="K541" s="390">
        <v>30837.93</v>
      </c>
      <c r="L541" s="385">
        <v>3</v>
      </c>
    </row>
    <row r="542" spans="1:12" s="383" customFormat="1" ht="15" x14ac:dyDescent="0.25">
      <c r="A542" s="384" t="s">
        <v>644</v>
      </c>
      <c r="B542" s="393" t="s">
        <v>198</v>
      </c>
      <c r="C542" s="389">
        <v>96.742099999999994</v>
      </c>
      <c r="D542" s="389">
        <v>9.75</v>
      </c>
      <c r="E542" s="389" t="s">
        <v>645</v>
      </c>
      <c r="F542" s="389">
        <v>11.3</v>
      </c>
      <c r="G542" s="389">
        <v>11.7879192966254</v>
      </c>
      <c r="H542" s="393" t="s">
        <v>208</v>
      </c>
      <c r="I542" s="390">
        <v>504173</v>
      </c>
      <c r="J542" s="390">
        <v>504173</v>
      </c>
      <c r="K542" s="390">
        <v>487747.52</v>
      </c>
      <c r="L542" s="385">
        <v>1</v>
      </c>
    </row>
    <row r="543" spans="1:12" s="383" customFormat="1" ht="15" x14ac:dyDescent="0.25">
      <c r="A543" s="384" t="s">
        <v>644</v>
      </c>
      <c r="B543" s="393" t="s">
        <v>198</v>
      </c>
      <c r="C543" s="389">
        <v>96.770200000000003</v>
      </c>
      <c r="D543" s="389">
        <v>9.75</v>
      </c>
      <c r="E543" s="389" t="s">
        <v>646</v>
      </c>
      <c r="F543" s="389">
        <v>11.3</v>
      </c>
      <c r="G543" s="389">
        <v>11.7879192966254</v>
      </c>
      <c r="H543" s="393" t="s">
        <v>208</v>
      </c>
      <c r="I543" s="390">
        <v>2900</v>
      </c>
      <c r="J543" s="390">
        <v>2900</v>
      </c>
      <c r="K543" s="390">
        <v>2806.34</v>
      </c>
      <c r="L543" s="385">
        <v>1</v>
      </c>
    </row>
    <row r="544" spans="1:12" s="383" customFormat="1" ht="15" x14ac:dyDescent="0.25">
      <c r="A544" s="384" t="s">
        <v>644</v>
      </c>
      <c r="B544" s="393" t="s">
        <v>198</v>
      </c>
      <c r="C544" s="389">
        <v>96.791700000000006</v>
      </c>
      <c r="D544" s="389">
        <v>9.75</v>
      </c>
      <c r="E544" s="389" t="s">
        <v>647</v>
      </c>
      <c r="F544" s="389">
        <v>11.3</v>
      </c>
      <c r="G544" s="389">
        <v>11.7879192966254</v>
      </c>
      <c r="H544" s="393" t="s">
        <v>208</v>
      </c>
      <c r="I544" s="390">
        <v>100369</v>
      </c>
      <c r="J544" s="390">
        <v>100369</v>
      </c>
      <c r="K544" s="390">
        <v>97148.82</v>
      </c>
      <c r="L544" s="385">
        <v>1</v>
      </c>
    </row>
    <row r="545" spans="1:12" s="383" customFormat="1" ht="15" x14ac:dyDescent="0.25">
      <c r="A545" s="384" t="s">
        <v>266</v>
      </c>
      <c r="B545" s="393" t="s">
        <v>198</v>
      </c>
      <c r="C545" s="389">
        <v>95.920699999999997</v>
      </c>
      <c r="D545" s="389">
        <v>9</v>
      </c>
      <c r="E545" s="389" t="s">
        <v>648</v>
      </c>
      <c r="F545" s="389">
        <v>12</v>
      </c>
      <c r="G545" s="389">
        <v>12.550881</v>
      </c>
      <c r="H545" s="393" t="s">
        <v>208</v>
      </c>
      <c r="I545" s="390">
        <v>100000</v>
      </c>
      <c r="J545" s="390">
        <v>100000</v>
      </c>
      <c r="K545" s="390">
        <v>95920.68</v>
      </c>
      <c r="L545" s="385">
        <v>1</v>
      </c>
    </row>
    <row r="546" spans="1:12" s="383" customFormat="1" ht="15" x14ac:dyDescent="0.25">
      <c r="A546" s="384" t="s">
        <v>266</v>
      </c>
      <c r="B546" s="393" t="s">
        <v>198</v>
      </c>
      <c r="C546" s="389">
        <v>95.961299999999994</v>
      </c>
      <c r="D546" s="389">
        <v>9</v>
      </c>
      <c r="E546" s="389" t="s">
        <v>649</v>
      </c>
      <c r="F546" s="389">
        <v>12</v>
      </c>
      <c r="G546" s="389">
        <v>12.550881</v>
      </c>
      <c r="H546" s="393" t="s">
        <v>208</v>
      </c>
      <c r="I546" s="390">
        <v>100000</v>
      </c>
      <c r="J546" s="390">
        <v>100000</v>
      </c>
      <c r="K546" s="390">
        <v>95961.27</v>
      </c>
      <c r="L546" s="385">
        <v>1</v>
      </c>
    </row>
    <row r="547" spans="1:12" s="383" customFormat="1" ht="15" x14ac:dyDescent="0.25">
      <c r="A547" s="384" t="s">
        <v>266</v>
      </c>
      <c r="B547" s="393" t="s">
        <v>198</v>
      </c>
      <c r="C547" s="389">
        <v>95.974900000000005</v>
      </c>
      <c r="D547" s="389">
        <v>9</v>
      </c>
      <c r="E547" s="389" t="s">
        <v>650</v>
      </c>
      <c r="F547" s="389">
        <v>12</v>
      </c>
      <c r="G547" s="389">
        <v>12.550881</v>
      </c>
      <c r="H547" s="393" t="s">
        <v>208</v>
      </c>
      <c r="I547" s="390">
        <v>150000</v>
      </c>
      <c r="J547" s="390">
        <v>150000</v>
      </c>
      <c r="K547" s="390">
        <v>143962.32999999999</v>
      </c>
      <c r="L547" s="385">
        <v>1</v>
      </c>
    </row>
    <row r="548" spans="1:12" s="383" customFormat="1" ht="15" x14ac:dyDescent="0.25">
      <c r="A548" s="384" t="s">
        <v>266</v>
      </c>
      <c r="B548" s="393" t="s">
        <v>198</v>
      </c>
      <c r="C548" s="389">
        <v>95.981700000000004</v>
      </c>
      <c r="D548" s="389">
        <v>9</v>
      </c>
      <c r="E548" s="389" t="s">
        <v>651</v>
      </c>
      <c r="F548" s="389">
        <v>12</v>
      </c>
      <c r="G548" s="389">
        <v>12.550881</v>
      </c>
      <c r="H548" s="393" t="s">
        <v>208</v>
      </c>
      <c r="I548" s="390">
        <v>400000</v>
      </c>
      <c r="J548" s="390">
        <v>400000</v>
      </c>
      <c r="K548" s="390">
        <v>383926.83</v>
      </c>
      <c r="L548" s="385">
        <v>1</v>
      </c>
    </row>
    <row r="549" spans="1:12" s="383" customFormat="1" ht="15" x14ac:dyDescent="0.25">
      <c r="A549" s="384" t="s">
        <v>266</v>
      </c>
      <c r="B549" s="393" t="s">
        <v>198</v>
      </c>
      <c r="C549" s="389">
        <v>96.002200000000002</v>
      </c>
      <c r="D549" s="389">
        <v>9</v>
      </c>
      <c r="E549" s="389" t="s">
        <v>652</v>
      </c>
      <c r="F549" s="389">
        <v>12</v>
      </c>
      <c r="G549" s="389">
        <v>12.550881</v>
      </c>
      <c r="H549" s="393" t="s">
        <v>208</v>
      </c>
      <c r="I549" s="390">
        <v>97560</v>
      </c>
      <c r="J549" s="390">
        <v>97560</v>
      </c>
      <c r="K549" s="390">
        <v>93659.78</v>
      </c>
      <c r="L549" s="385">
        <v>1</v>
      </c>
    </row>
    <row r="550" spans="1:12" s="383" customFormat="1" ht="15" x14ac:dyDescent="0.25">
      <c r="A550" s="384" t="s">
        <v>266</v>
      </c>
      <c r="B550" s="393" t="s">
        <v>198</v>
      </c>
      <c r="C550" s="389">
        <v>96.057400000000001</v>
      </c>
      <c r="D550" s="389">
        <v>9</v>
      </c>
      <c r="E550" s="389" t="s">
        <v>653</v>
      </c>
      <c r="F550" s="389">
        <v>12</v>
      </c>
      <c r="G550" s="389">
        <v>12.550881</v>
      </c>
      <c r="H550" s="393" t="s">
        <v>208</v>
      </c>
      <c r="I550" s="390">
        <v>400000</v>
      </c>
      <c r="J550" s="390">
        <v>400000</v>
      </c>
      <c r="K550" s="390">
        <v>384229.76</v>
      </c>
      <c r="L550" s="385">
        <v>2</v>
      </c>
    </row>
    <row r="551" spans="1:12" s="383" customFormat="1" ht="15" x14ac:dyDescent="0.25">
      <c r="A551" s="384" t="s">
        <v>266</v>
      </c>
      <c r="B551" s="393" t="s">
        <v>198</v>
      </c>
      <c r="C551" s="389">
        <v>96.092299999999994</v>
      </c>
      <c r="D551" s="389">
        <v>9</v>
      </c>
      <c r="E551" s="389" t="s">
        <v>378</v>
      </c>
      <c r="F551" s="389">
        <v>12</v>
      </c>
      <c r="G551" s="389">
        <v>12.550881</v>
      </c>
      <c r="H551" s="393" t="s">
        <v>208</v>
      </c>
      <c r="I551" s="390">
        <v>112496</v>
      </c>
      <c r="J551" s="390">
        <v>112496</v>
      </c>
      <c r="K551" s="390">
        <v>108099.97</v>
      </c>
      <c r="L551" s="385">
        <v>1</v>
      </c>
    </row>
    <row r="552" spans="1:12" s="383" customFormat="1" ht="15" x14ac:dyDescent="0.25">
      <c r="A552" s="384" t="s">
        <v>266</v>
      </c>
      <c r="B552" s="393" t="s">
        <v>198</v>
      </c>
      <c r="C552" s="389">
        <v>102.36060000000001</v>
      </c>
      <c r="D552" s="389">
        <v>8</v>
      </c>
      <c r="E552" s="389" t="s">
        <v>654</v>
      </c>
      <c r="F552" s="389">
        <v>6.8709347864244998</v>
      </c>
      <c r="G552" s="389">
        <v>7.0500073799036</v>
      </c>
      <c r="H552" s="393" t="s">
        <v>208</v>
      </c>
      <c r="I552" s="390">
        <v>10000.540000000001</v>
      </c>
      <c r="J552" s="390">
        <v>14026</v>
      </c>
      <c r="K552" s="390">
        <v>10236.61</v>
      </c>
      <c r="L552" s="385">
        <v>1</v>
      </c>
    </row>
    <row r="553" spans="1:12" s="383" customFormat="1" ht="15" x14ac:dyDescent="0.25">
      <c r="A553" s="384" t="s">
        <v>267</v>
      </c>
      <c r="B553" s="393" t="s">
        <v>198</v>
      </c>
      <c r="C553" s="389">
        <v>96.040499999999994</v>
      </c>
      <c r="D553" s="389">
        <v>9</v>
      </c>
      <c r="E553" s="389" t="s">
        <v>655</v>
      </c>
      <c r="F553" s="389">
        <v>12</v>
      </c>
      <c r="G553" s="389">
        <v>12.550881</v>
      </c>
      <c r="H553" s="393" t="s">
        <v>208</v>
      </c>
      <c r="I553" s="390">
        <v>12083.94</v>
      </c>
      <c r="J553" s="390">
        <v>13182</v>
      </c>
      <c r="K553" s="390">
        <v>11605.47</v>
      </c>
      <c r="L553" s="385">
        <v>2</v>
      </c>
    </row>
    <row r="554" spans="1:12" s="383" customFormat="1" ht="15" x14ac:dyDescent="0.25">
      <c r="A554" s="384" t="s">
        <v>267</v>
      </c>
      <c r="B554" s="393" t="s">
        <v>198</v>
      </c>
      <c r="C554" s="389">
        <v>96.0471</v>
      </c>
      <c r="D554" s="389">
        <v>9</v>
      </c>
      <c r="E554" s="389" t="s">
        <v>656</v>
      </c>
      <c r="F554" s="389">
        <v>12</v>
      </c>
      <c r="G554" s="389">
        <v>12.550881</v>
      </c>
      <c r="H554" s="393" t="s">
        <v>208</v>
      </c>
      <c r="I554" s="390">
        <v>282495.77</v>
      </c>
      <c r="J554" s="390">
        <v>308166</v>
      </c>
      <c r="K554" s="390">
        <v>271328.88</v>
      </c>
      <c r="L554" s="385">
        <v>4</v>
      </c>
    </row>
    <row r="555" spans="1:12" s="383" customFormat="1" ht="15" x14ac:dyDescent="0.25">
      <c r="A555" s="384" t="s">
        <v>267</v>
      </c>
      <c r="B555" s="393" t="s">
        <v>198</v>
      </c>
      <c r="C555" s="389">
        <v>96.053600000000003</v>
      </c>
      <c r="D555" s="389">
        <v>9</v>
      </c>
      <c r="E555" s="389" t="s">
        <v>210</v>
      </c>
      <c r="F555" s="389">
        <v>12</v>
      </c>
      <c r="G555" s="389">
        <v>12.550881</v>
      </c>
      <c r="H555" s="393" t="s">
        <v>208</v>
      </c>
      <c r="I555" s="390">
        <v>27940.1</v>
      </c>
      <c r="J555" s="390">
        <v>30479</v>
      </c>
      <c r="K555" s="390">
        <v>26837.48</v>
      </c>
      <c r="L555" s="385">
        <v>2</v>
      </c>
    </row>
    <row r="556" spans="1:12" s="383" customFormat="1" ht="15" x14ac:dyDescent="0.25">
      <c r="A556" s="384" t="s">
        <v>267</v>
      </c>
      <c r="B556" s="393" t="s">
        <v>198</v>
      </c>
      <c r="C556" s="389">
        <v>96.086699999999993</v>
      </c>
      <c r="D556" s="389">
        <v>9</v>
      </c>
      <c r="E556" s="389" t="s">
        <v>657</v>
      </c>
      <c r="F556" s="389">
        <v>12</v>
      </c>
      <c r="G556" s="389">
        <v>12.550881</v>
      </c>
      <c r="H556" s="393" t="s">
        <v>208</v>
      </c>
      <c r="I556" s="390">
        <v>4103.1400000000003</v>
      </c>
      <c r="J556" s="390">
        <v>4476</v>
      </c>
      <c r="K556" s="390">
        <v>3942.58</v>
      </c>
      <c r="L556" s="385">
        <v>2</v>
      </c>
    </row>
    <row r="557" spans="1:12" s="383" customFormat="1" ht="15" x14ac:dyDescent="0.25">
      <c r="A557" s="384" t="s">
        <v>267</v>
      </c>
      <c r="B557" s="393" t="s">
        <v>198</v>
      </c>
      <c r="C557" s="389">
        <v>96.227099999999993</v>
      </c>
      <c r="D557" s="389">
        <v>9</v>
      </c>
      <c r="E557" s="389" t="s">
        <v>658</v>
      </c>
      <c r="F557" s="389">
        <v>12</v>
      </c>
      <c r="G557" s="389">
        <v>12.550881</v>
      </c>
      <c r="H557" s="393" t="s">
        <v>208</v>
      </c>
      <c r="I557" s="390">
        <v>101514</v>
      </c>
      <c r="J557" s="390">
        <v>101514</v>
      </c>
      <c r="K557" s="390">
        <v>97683.96</v>
      </c>
      <c r="L557" s="385">
        <v>1</v>
      </c>
    </row>
    <row r="558" spans="1:12" s="383" customFormat="1" ht="15" x14ac:dyDescent="0.25">
      <c r="A558" s="384" t="s">
        <v>267</v>
      </c>
      <c r="B558" s="393" t="s">
        <v>198</v>
      </c>
      <c r="C558" s="389">
        <v>96.234300000000005</v>
      </c>
      <c r="D558" s="389">
        <v>9</v>
      </c>
      <c r="E558" s="389" t="s">
        <v>659</v>
      </c>
      <c r="F558" s="389">
        <v>12</v>
      </c>
      <c r="G558" s="389">
        <v>12.550881</v>
      </c>
      <c r="H558" s="393" t="s">
        <v>208</v>
      </c>
      <c r="I558" s="390">
        <v>200000</v>
      </c>
      <c r="J558" s="390">
        <v>200000</v>
      </c>
      <c r="K558" s="390">
        <v>192468.57</v>
      </c>
      <c r="L558" s="385">
        <v>1</v>
      </c>
    </row>
    <row r="559" spans="1:12" s="383" customFormat="1" ht="15" x14ac:dyDescent="0.25">
      <c r="A559" s="384" t="s">
        <v>267</v>
      </c>
      <c r="B559" s="393" t="s">
        <v>198</v>
      </c>
      <c r="C559" s="389">
        <v>96.277699999999996</v>
      </c>
      <c r="D559" s="389">
        <v>9</v>
      </c>
      <c r="E559" s="389" t="s">
        <v>660</v>
      </c>
      <c r="F559" s="389">
        <v>12</v>
      </c>
      <c r="G559" s="389">
        <v>12.550881</v>
      </c>
      <c r="H559" s="393" t="s">
        <v>208</v>
      </c>
      <c r="I559" s="390">
        <v>200000</v>
      </c>
      <c r="J559" s="390">
        <v>200000</v>
      </c>
      <c r="K559" s="390">
        <v>192555.42</v>
      </c>
      <c r="L559" s="385">
        <v>1</v>
      </c>
    </row>
    <row r="560" spans="1:12" s="383" customFormat="1" ht="15" x14ac:dyDescent="0.25">
      <c r="A560" s="384" t="s">
        <v>267</v>
      </c>
      <c r="B560" s="393" t="s">
        <v>198</v>
      </c>
      <c r="C560" s="389">
        <v>96.292299999999997</v>
      </c>
      <c r="D560" s="389">
        <v>9</v>
      </c>
      <c r="E560" s="389" t="s">
        <v>661</v>
      </c>
      <c r="F560" s="389">
        <v>12</v>
      </c>
      <c r="G560" s="389">
        <v>12.550881</v>
      </c>
      <c r="H560" s="393" t="s">
        <v>208</v>
      </c>
      <c r="I560" s="390">
        <v>183081</v>
      </c>
      <c r="J560" s="390">
        <v>183081</v>
      </c>
      <c r="K560" s="390">
        <v>176292.85</v>
      </c>
      <c r="L560" s="385">
        <v>1</v>
      </c>
    </row>
    <row r="561" spans="1:12" s="383" customFormat="1" ht="15" x14ac:dyDescent="0.25">
      <c r="A561" s="384" t="s">
        <v>267</v>
      </c>
      <c r="B561" s="393" t="s">
        <v>198</v>
      </c>
      <c r="C561" s="389">
        <v>96.299599999999998</v>
      </c>
      <c r="D561" s="389">
        <v>9</v>
      </c>
      <c r="E561" s="389" t="s">
        <v>662</v>
      </c>
      <c r="F561" s="389">
        <v>12</v>
      </c>
      <c r="G561" s="389">
        <v>12.550881</v>
      </c>
      <c r="H561" s="393" t="s">
        <v>208</v>
      </c>
      <c r="I561" s="390">
        <v>1031157</v>
      </c>
      <c r="J561" s="390">
        <v>1031157</v>
      </c>
      <c r="K561" s="390">
        <v>992999.71</v>
      </c>
      <c r="L561" s="385">
        <v>3</v>
      </c>
    </row>
    <row r="562" spans="1:12" s="383" customFormat="1" ht="15" x14ac:dyDescent="0.25">
      <c r="A562" s="384" t="s">
        <v>267</v>
      </c>
      <c r="B562" s="393" t="s">
        <v>198</v>
      </c>
      <c r="C562" s="389">
        <v>96.336200000000005</v>
      </c>
      <c r="D562" s="389">
        <v>9</v>
      </c>
      <c r="E562" s="389" t="s">
        <v>663</v>
      </c>
      <c r="F562" s="389">
        <v>12</v>
      </c>
      <c r="G562" s="389">
        <v>12.550881</v>
      </c>
      <c r="H562" s="393" t="s">
        <v>208</v>
      </c>
      <c r="I562" s="390">
        <v>38181</v>
      </c>
      <c r="J562" s="390">
        <v>38181</v>
      </c>
      <c r="K562" s="390">
        <v>36782.129999999997</v>
      </c>
      <c r="L562" s="385">
        <v>2</v>
      </c>
    </row>
    <row r="563" spans="1:12" s="383" customFormat="1" ht="15" x14ac:dyDescent="0.25">
      <c r="A563" s="384" t="s">
        <v>267</v>
      </c>
      <c r="B563" s="393" t="s">
        <v>198</v>
      </c>
      <c r="C563" s="389">
        <v>96.510400000000004</v>
      </c>
      <c r="D563" s="389">
        <v>9</v>
      </c>
      <c r="E563" s="389" t="s">
        <v>664</v>
      </c>
      <c r="F563" s="389">
        <v>11.5</v>
      </c>
      <c r="G563" s="389">
        <v>12.0055112893066</v>
      </c>
      <c r="H563" s="393" t="s">
        <v>208</v>
      </c>
      <c r="I563" s="390">
        <v>2294.4</v>
      </c>
      <c r="J563" s="390">
        <v>3824</v>
      </c>
      <c r="K563" s="390">
        <v>2214.33</v>
      </c>
      <c r="L563" s="385">
        <v>1</v>
      </c>
    </row>
    <row r="564" spans="1:12" s="383" customFormat="1" ht="15" x14ac:dyDescent="0.25">
      <c r="A564" s="384" t="s">
        <v>267</v>
      </c>
      <c r="B564" s="393" t="s">
        <v>198</v>
      </c>
      <c r="C564" s="389">
        <v>103.0209</v>
      </c>
      <c r="D564" s="389">
        <v>9</v>
      </c>
      <c r="E564" s="389" t="s">
        <v>665</v>
      </c>
      <c r="F564" s="389">
        <v>5.8695497721740999</v>
      </c>
      <c r="G564" s="389">
        <v>6.0000118096998003</v>
      </c>
      <c r="H564" s="393" t="s">
        <v>208</v>
      </c>
      <c r="I564" s="390">
        <v>30002.01</v>
      </c>
      <c r="J564" s="390">
        <v>44994</v>
      </c>
      <c r="K564" s="390">
        <v>30908.34</v>
      </c>
      <c r="L564" s="385">
        <v>3</v>
      </c>
    </row>
    <row r="565" spans="1:12" s="383" customFormat="1" ht="15" x14ac:dyDescent="0.25">
      <c r="A565" s="384" t="s">
        <v>267</v>
      </c>
      <c r="B565" s="393" t="s">
        <v>198</v>
      </c>
      <c r="C565" s="389">
        <v>104.3357</v>
      </c>
      <c r="D565" s="389">
        <v>8</v>
      </c>
      <c r="E565" s="389" t="s">
        <v>666</v>
      </c>
      <c r="F565" s="389">
        <v>3.9413359375319001</v>
      </c>
      <c r="G565" s="389">
        <v>3.9999725214224999</v>
      </c>
      <c r="H565" s="393" t="s">
        <v>208</v>
      </c>
      <c r="I565" s="390">
        <v>50000.4</v>
      </c>
      <c r="J565" s="390">
        <v>111112</v>
      </c>
      <c r="K565" s="390">
        <v>52168.27</v>
      </c>
      <c r="L565" s="385">
        <v>1</v>
      </c>
    </row>
    <row r="566" spans="1:12" s="383" customFormat="1" ht="15" x14ac:dyDescent="0.25">
      <c r="A566" s="384" t="s">
        <v>267</v>
      </c>
      <c r="B566" s="393" t="s">
        <v>198</v>
      </c>
      <c r="C566" s="389">
        <v>104.6206</v>
      </c>
      <c r="D566" s="389">
        <v>9</v>
      </c>
      <c r="E566" s="389" t="s">
        <v>667</v>
      </c>
      <c r="F566" s="389">
        <v>5.8695397582044002</v>
      </c>
      <c r="G566" s="389">
        <v>6.0000013483989001</v>
      </c>
      <c r="H566" s="393" t="s">
        <v>208</v>
      </c>
      <c r="I566" s="390">
        <v>20000.400000000001</v>
      </c>
      <c r="J566" s="390">
        <v>33334</v>
      </c>
      <c r="K566" s="390">
        <v>20924.54</v>
      </c>
      <c r="L566" s="385">
        <v>2</v>
      </c>
    </row>
    <row r="567" spans="1:12" s="383" customFormat="1" ht="15" x14ac:dyDescent="0.25">
      <c r="A567" s="384" t="s">
        <v>267</v>
      </c>
      <c r="B567" s="393" t="s">
        <v>198</v>
      </c>
      <c r="C567" s="389">
        <v>105.22799999999999</v>
      </c>
      <c r="D567" s="389">
        <v>8</v>
      </c>
      <c r="E567" s="389" t="s">
        <v>668</v>
      </c>
      <c r="F567" s="389">
        <v>3.9413453977727002</v>
      </c>
      <c r="G567" s="389">
        <v>3.9999822640730001</v>
      </c>
      <c r="H567" s="393" t="s">
        <v>208</v>
      </c>
      <c r="I567" s="390">
        <v>30000</v>
      </c>
      <c r="J567" s="390">
        <v>60000</v>
      </c>
      <c r="K567" s="390">
        <v>31568.400000000001</v>
      </c>
      <c r="L567" s="385">
        <v>3</v>
      </c>
    </row>
    <row r="568" spans="1:12" s="383" customFormat="1" ht="15" x14ac:dyDescent="0.25">
      <c r="A568" s="384" t="s">
        <v>669</v>
      </c>
      <c r="B568" s="393" t="s">
        <v>198</v>
      </c>
      <c r="C568" s="389">
        <v>99.995199999999997</v>
      </c>
      <c r="D568" s="389">
        <v>8</v>
      </c>
      <c r="E568" s="389" t="s">
        <v>670</v>
      </c>
      <c r="F568" s="389">
        <v>8</v>
      </c>
      <c r="G568" s="389">
        <v>8.2432159999999008</v>
      </c>
      <c r="H568" s="393" t="s">
        <v>208</v>
      </c>
      <c r="I568" s="390">
        <v>5836.35</v>
      </c>
      <c r="J568" s="390">
        <v>15563.6</v>
      </c>
      <c r="K568" s="390">
        <v>5836.07</v>
      </c>
      <c r="L568" s="385">
        <v>1</v>
      </c>
    </row>
    <row r="569" spans="1:12" s="383" customFormat="1" ht="15" x14ac:dyDescent="0.25">
      <c r="A569" s="384" t="s">
        <v>669</v>
      </c>
      <c r="B569" s="393" t="s">
        <v>198</v>
      </c>
      <c r="C569" s="389">
        <v>99.995199999999997</v>
      </c>
      <c r="D569" s="389">
        <v>8</v>
      </c>
      <c r="E569" s="389" t="s">
        <v>671</v>
      </c>
      <c r="F569" s="389">
        <v>8</v>
      </c>
      <c r="G569" s="389">
        <v>8.2432159999999008</v>
      </c>
      <c r="H569" s="393" t="s">
        <v>208</v>
      </c>
      <c r="I569" s="390">
        <v>4107.2700000000004</v>
      </c>
      <c r="J569" s="390">
        <v>10952.73</v>
      </c>
      <c r="K569" s="390">
        <v>4107.08</v>
      </c>
      <c r="L569" s="385">
        <v>1</v>
      </c>
    </row>
    <row r="570" spans="1:12" s="383" customFormat="1" ht="15" x14ac:dyDescent="0.25">
      <c r="A570" s="384" t="s">
        <v>669</v>
      </c>
      <c r="B570" s="393" t="s">
        <v>198</v>
      </c>
      <c r="C570" s="389">
        <v>99.995500000000007</v>
      </c>
      <c r="D570" s="389">
        <v>8</v>
      </c>
      <c r="E570" s="389" t="s">
        <v>672</v>
      </c>
      <c r="F570" s="389">
        <v>8</v>
      </c>
      <c r="G570" s="389">
        <v>8.2432159999999008</v>
      </c>
      <c r="H570" s="393" t="s">
        <v>208</v>
      </c>
      <c r="I570" s="390">
        <v>4111.8</v>
      </c>
      <c r="J570" s="390">
        <v>10964.8</v>
      </c>
      <c r="K570" s="390">
        <v>4111.6099999999997</v>
      </c>
      <c r="L570" s="385">
        <v>1</v>
      </c>
    </row>
    <row r="571" spans="1:12" s="383" customFormat="1" ht="15" x14ac:dyDescent="0.25">
      <c r="A571" s="384" t="s">
        <v>669</v>
      </c>
      <c r="B571" s="393" t="s">
        <v>198</v>
      </c>
      <c r="C571" s="389">
        <v>99.995599999999996</v>
      </c>
      <c r="D571" s="389">
        <v>8</v>
      </c>
      <c r="E571" s="389" t="s">
        <v>673</v>
      </c>
      <c r="F571" s="389">
        <v>8</v>
      </c>
      <c r="G571" s="389">
        <v>8.2432159999999008</v>
      </c>
      <c r="H571" s="393" t="s">
        <v>208</v>
      </c>
      <c r="I571" s="390">
        <v>4915.8599999999997</v>
      </c>
      <c r="J571" s="390">
        <v>13108.95</v>
      </c>
      <c r="K571" s="390">
        <v>4915.6400000000003</v>
      </c>
      <c r="L571" s="385">
        <v>1</v>
      </c>
    </row>
    <row r="572" spans="1:12" s="383" customFormat="1" ht="15" x14ac:dyDescent="0.25">
      <c r="A572" s="384" t="s">
        <v>669</v>
      </c>
      <c r="B572" s="393" t="s">
        <v>198</v>
      </c>
      <c r="C572" s="389">
        <v>99.995800000000003</v>
      </c>
      <c r="D572" s="389">
        <v>8</v>
      </c>
      <c r="E572" s="389" t="s">
        <v>674</v>
      </c>
      <c r="F572" s="389">
        <v>8</v>
      </c>
      <c r="G572" s="389">
        <v>8.2432159999999008</v>
      </c>
      <c r="H572" s="393" t="s">
        <v>208</v>
      </c>
      <c r="I572" s="390">
        <v>4917.96</v>
      </c>
      <c r="J572" s="390">
        <v>13114.57</v>
      </c>
      <c r="K572" s="390">
        <v>4917.76</v>
      </c>
      <c r="L572" s="385">
        <v>1</v>
      </c>
    </row>
    <row r="573" spans="1:12" s="383" customFormat="1" ht="15" x14ac:dyDescent="0.25">
      <c r="A573" s="384" t="s">
        <v>669</v>
      </c>
      <c r="B573" s="393" t="s">
        <v>198</v>
      </c>
      <c r="C573" s="389">
        <v>99.996099999999998</v>
      </c>
      <c r="D573" s="389">
        <v>8</v>
      </c>
      <c r="E573" s="389" t="s">
        <v>675</v>
      </c>
      <c r="F573" s="389">
        <v>8</v>
      </c>
      <c r="G573" s="389">
        <v>8.2432159999999008</v>
      </c>
      <c r="H573" s="393" t="s">
        <v>208</v>
      </c>
      <c r="I573" s="390">
        <v>4925.3999999999996</v>
      </c>
      <c r="J573" s="390">
        <v>13134.41</v>
      </c>
      <c r="K573" s="390">
        <v>4925.21</v>
      </c>
      <c r="L573" s="385">
        <v>1</v>
      </c>
    </row>
    <row r="574" spans="1:12" s="383" customFormat="1" ht="15" x14ac:dyDescent="0.25">
      <c r="A574" s="384" t="s">
        <v>669</v>
      </c>
      <c r="B574" s="393" t="s">
        <v>198</v>
      </c>
      <c r="C574" s="389">
        <v>99.996300000000005</v>
      </c>
      <c r="D574" s="389">
        <v>8</v>
      </c>
      <c r="E574" s="389" t="s">
        <v>676</v>
      </c>
      <c r="F574" s="389">
        <v>8</v>
      </c>
      <c r="G574" s="389">
        <v>8.2432159999999008</v>
      </c>
      <c r="H574" s="393" t="s">
        <v>208</v>
      </c>
      <c r="I574" s="390">
        <v>4924.59</v>
      </c>
      <c r="J574" s="390">
        <v>13132.25</v>
      </c>
      <c r="K574" s="390">
        <v>4924.41</v>
      </c>
      <c r="L574" s="385">
        <v>1</v>
      </c>
    </row>
    <row r="575" spans="1:12" s="383" customFormat="1" ht="15" x14ac:dyDescent="0.25">
      <c r="A575" s="384" t="s">
        <v>669</v>
      </c>
      <c r="B575" s="393" t="s">
        <v>198</v>
      </c>
      <c r="C575" s="389">
        <v>99.996799999999993</v>
      </c>
      <c r="D575" s="389">
        <v>8</v>
      </c>
      <c r="E575" s="389" t="s">
        <v>677</v>
      </c>
      <c r="F575" s="389">
        <v>8</v>
      </c>
      <c r="G575" s="389">
        <v>8.2432159999999008</v>
      </c>
      <c r="H575" s="393" t="s">
        <v>208</v>
      </c>
      <c r="I575" s="390">
        <v>4928.75</v>
      </c>
      <c r="J575" s="390">
        <v>13143.34</v>
      </c>
      <c r="K575" s="390">
        <v>4928.6000000000004</v>
      </c>
      <c r="L575" s="385">
        <v>1</v>
      </c>
    </row>
    <row r="576" spans="1:12" s="383" customFormat="1" ht="15" x14ac:dyDescent="0.25">
      <c r="A576" s="384" t="s">
        <v>669</v>
      </c>
      <c r="B576" s="393" t="s">
        <v>198</v>
      </c>
      <c r="C576" s="389">
        <v>99.997100000000003</v>
      </c>
      <c r="D576" s="389">
        <v>8</v>
      </c>
      <c r="E576" s="389" t="s">
        <v>678</v>
      </c>
      <c r="F576" s="389">
        <v>8</v>
      </c>
      <c r="G576" s="389">
        <v>8.2432159999999008</v>
      </c>
      <c r="H576" s="393" t="s">
        <v>208</v>
      </c>
      <c r="I576" s="390">
        <v>4931.25</v>
      </c>
      <c r="J576" s="390">
        <v>13150</v>
      </c>
      <c r="K576" s="390">
        <v>4931.1099999999997</v>
      </c>
      <c r="L576" s="385">
        <v>1</v>
      </c>
    </row>
    <row r="577" spans="1:12" s="383" customFormat="1" ht="15" x14ac:dyDescent="0.25">
      <c r="A577" s="384" t="s">
        <v>270</v>
      </c>
      <c r="B577" s="393" t="s">
        <v>198</v>
      </c>
      <c r="C577" s="389">
        <v>95.034700000000001</v>
      </c>
      <c r="D577" s="389">
        <v>9</v>
      </c>
      <c r="E577" s="389" t="s">
        <v>390</v>
      </c>
      <c r="F577" s="389">
        <v>11.5</v>
      </c>
      <c r="G577" s="389">
        <v>12.0055112893066</v>
      </c>
      <c r="H577" s="393" t="s">
        <v>208</v>
      </c>
      <c r="I577" s="390">
        <v>100000.8</v>
      </c>
      <c r="J577" s="390">
        <v>105264</v>
      </c>
      <c r="K577" s="390">
        <v>95035.46</v>
      </c>
      <c r="L577" s="385">
        <v>1</v>
      </c>
    </row>
    <row r="578" spans="1:12" s="289" customFormat="1" ht="15.6" x14ac:dyDescent="0.25">
      <c r="A578" s="384" t="s">
        <v>270</v>
      </c>
      <c r="B578" s="393" t="s">
        <v>198</v>
      </c>
      <c r="C578" s="389">
        <v>95.045199999999994</v>
      </c>
      <c r="D578" s="389">
        <v>9</v>
      </c>
      <c r="E578" s="389" t="s">
        <v>679</v>
      </c>
      <c r="F578" s="389">
        <v>11.5</v>
      </c>
      <c r="G578" s="389">
        <v>12.0055112893066</v>
      </c>
      <c r="H578" s="393" t="s">
        <v>208</v>
      </c>
      <c r="I578" s="390">
        <v>150000.25</v>
      </c>
      <c r="J578" s="390">
        <v>157895</v>
      </c>
      <c r="K578" s="390">
        <v>142568.04999999999</v>
      </c>
      <c r="L578" s="385">
        <v>1</v>
      </c>
    </row>
    <row r="579" spans="1:12" s="289" customFormat="1" ht="15.6" x14ac:dyDescent="0.25">
      <c r="A579" s="384" t="s">
        <v>270</v>
      </c>
      <c r="B579" s="393" t="s">
        <v>198</v>
      </c>
      <c r="C579" s="389">
        <v>95.0505</v>
      </c>
      <c r="D579" s="389">
        <v>9</v>
      </c>
      <c r="E579" s="389" t="s">
        <v>680</v>
      </c>
      <c r="F579" s="389">
        <v>11.5</v>
      </c>
      <c r="G579" s="389">
        <v>12.0055112893066</v>
      </c>
      <c r="H579" s="393" t="s">
        <v>208</v>
      </c>
      <c r="I579" s="390">
        <v>200000.65</v>
      </c>
      <c r="J579" s="390">
        <v>210527</v>
      </c>
      <c r="K579" s="390">
        <v>190101.57</v>
      </c>
      <c r="L579" s="385">
        <v>1</v>
      </c>
    </row>
    <row r="580" spans="1:12" s="383" customFormat="1" ht="15" x14ac:dyDescent="0.25">
      <c r="A580" s="384" t="s">
        <v>270</v>
      </c>
      <c r="B580" s="393" t="s">
        <v>198</v>
      </c>
      <c r="C580" s="389">
        <v>95.087599999999995</v>
      </c>
      <c r="D580" s="389">
        <v>9</v>
      </c>
      <c r="E580" s="389" t="s">
        <v>681</v>
      </c>
      <c r="F580" s="389">
        <v>11.5</v>
      </c>
      <c r="G580" s="389">
        <v>12.0055112893066</v>
      </c>
      <c r="H580" s="393" t="s">
        <v>208</v>
      </c>
      <c r="I580" s="390">
        <v>200000.65</v>
      </c>
      <c r="J580" s="390">
        <v>210527</v>
      </c>
      <c r="K580" s="390">
        <v>190175.86</v>
      </c>
      <c r="L580" s="385">
        <v>1</v>
      </c>
    </row>
    <row r="581" spans="1:12" s="289" customFormat="1" ht="15.6" x14ac:dyDescent="0.25">
      <c r="A581" s="384" t="s">
        <v>270</v>
      </c>
      <c r="B581" s="393" t="s">
        <v>198</v>
      </c>
      <c r="C581" s="389">
        <v>103.6913</v>
      </c>
      <c r="D581" s="389">
        <v>9</v>
      </c>
      <c r="E581" s="389" t="s">
        <v>682</v>
      </c>
      <c r="F581" s="389">
        <v>6.7283428887817003</v>
      </c>
      <c r="G581" s="389">
        <v>6.9000193626293003</v>
      </c>
      <c r="H581" s="393" t="s">
        <v>208</v>
      </c>
      <c r="I581" s="390">
        <v>10000.5</v>
      </c>
      <c r="J581" s="390">
        <v>13334</v>
      </c>
      <c r="K581" s="390">
        <v>10369.65</v>
      </c>
      <c r="L581" s="385">
        <v>1</v>
      </c>
    </row>
    <row r="582" spans="1:12" s="289" customFormat="1" ht="15.6" x14ac:dyDescent="0.25">
      <c r="A582" s="384" t="s">
        <v>271</v>
      </c>
      <c r="B582" s="393" t="s">
        <v>198</v>
      </c>
      <c r="C582" s="389">
        <v>100.4957</v>
      </c>
      <c r="D582" s="389">
        <v>8.75</v>
      </c>
      <c r="E582" s="389" t="s">
        <v>286</v>
      </c>
      <c r="F582" s="389">
        <v>8.5</v>
      </c>
      <c r="G582" s="389">
        <v>8.6806249999998997</v>
      </c>
      <c r="H582" s="393" t="s">
        <v>208</v>
      </c>
      <c r="I582" s="390">
        <v>6055000</v>
      </c>
      <c r="J582" s="390">
        <v>6055000</v>
      </c>
      <c r="K582" s="390">
        <v>6085015.6500000004</v>
      </c>
      <c r="L582" s="385">
        <v>7</v>
      </c>
    </row>
    <row r="583" spans="1:12" s="383" customFormat="1" ht="15" x14ac:dyDescent="0.25">
      <c r="A583" s="384" t="s">
        <v>271</v>
      </c>
      <c r="B583" s="393" t="s">
        <v>198</v>
      </c>
      <c r="C583" s="389">
        <v>100.4986</v>
      </c>
      <c r="D583" s="389">
        <v>8.75</v>
      </c>
      <c r="E583" s="389" t="s">
        <v>683</v>
      </c>
      <c r="F583" s="389">
        <v>8.5</v>
      </c>
      <c r="G583" s="389">
        <v>8.6806249999998997</v>
      </c>
      <c r="H583" s="393" t="s">
        <v>208</v>
      </c>
      <c r="I583" s="390">
        <v>400000</v>
      </c>
      <c r="J583" s="390">
        <v>400000</v>
      </c>
      <c r="K583" s="390">
        <v>401994.35</v>
      </c>
      <c r="L583" s="385">
        <v>1</v>
      </c>
    </row>
    <row r="584" spans="1:12" s="383" customFormat="1" ht="15" x14ac:dyDescent="0.25">
      <c r="A584" s="384" t="s">
        <v>271</v>
      </c>
      <c r="B584" s="393" t="s">
        <v>198</v>
      </c>
      <c r="C584" s="389">
        <v>100.49890000000001</v>
      </c>
      <c r="D584" s="389">
        <v>8.75</v>
      </c>
      <c r="E584" s="389" t="s">
        <v>684</v>
      </c>
      <c r="F584" s="389">
        <v>8.5</v>
      </c>
      <c r="G584" s="389">
        <v>8.6806249999998997</v>
      </c>
      <c r="H584" s="393" t="s">
        <v>208</v>
      </c>
      <c r="I584" s="390">
        <v>40000</v>
      </c>
      <c r="J584" s="390">
        <v>40000</v>
      </c>
      <c r="K584" s="390">
        <v>40199.550000000003</v>
      </c>
      <c r="L584" s="385">
        <v>1</v>
      </c>
    </row>
    <row r="585" spans="1:12" s="383" customFormat="1" ht="15" x14ac:dyDescent="0.25">
      <c r="A585" s="384" t="s">
        <v>272</v>
      </c>
      <c r="B585" s="393" t="s">
        <v>198</v>
      </c>
      <c r="C585" s="389">
        <v>94.868899999999996</v>
      </c>
      <c r="D585" s="389">
        <v>9</v>
      </c>
      <c r="E585" s="389" t="s">
        <v>685</v>
      </c>
      <c r="F585" s="389">
        <v>11.75</v>
      </c>
      <c r="G585" s="389">
        <v>12.2779477978667</v>
      </c>
      <c r="H585" s="393" t="s">
        <v>208</v>
      </c>
      <c r="I585" s="390">
        <v>400000.56</v>
      </c>
      <c r="J585" s="390">
        <v>415585</v>
      </c>
      <c r="K585" s="390">
        <v>379476.17</v>
      </c>
      <c r="L585" s="385">
        <v>1</v>
      </c>
    </row>
    <row r="586" spans="1:12" s="383" customFormat="1" ht="15" x14ac:dyDescent="0.25">
      <c r="A586" s="384" t="s">
        <v>272</v>
      </c>
      <c r="B586" s="393" t="s">
        <v>198</v>
      </c>
      <c r="C586" s="389">
        <v>94.883099999999999</v>
      </c>
      <c r="D586" s="389">
        <v>9</v>
      </c>
      <c r="E586" s="389" t="s">
        <v>263</v>
      </c>
      <c r="F586" s="389">
        <v>11.75</v>
      </c>
      <c r="G586" s="389">
        <v>12.2779477978667</v>
      </c>
      <c r="H586" s="393" t="s">
        <v>208</v>
      </c>
      <c r="I586" s="390">
        <v>6231.05</v>
      </c>
      <c r="J586" s="390">
        <v>6559</v>
      </c>
      <c r="K586" s="390">
        <v>5912.21</v>
      </c>
      <c r="L586" s="385">
        <v>2</v>
      </c>
    </row>
    <row r="587" spans="1:12" s="383" customFormat="1" ht="15" x14ac:dyDescent="0.25">
      <c r="A587" s="384" t="s">
        <v>272</v>
      </c>
      <c r="B587" s="393" t="s">
        <v>198</v>
      </c>
      <c r="C587" s="389">
        <v>95.307699999999997</v>
      </c>
      <c r="D587" s="389">
        <v>9</v>
      </c>
      <c r="E587" s="389" t="s">
        <v>686</v>
      </c>
      <c r="F587" s="389">
        <v>11.5</v>
      </c>
      <c r="G587" s="389">
        <v>12.0055112893066</v>
      </c>
      <c r="H587" s="393" t="s">
        <v>208</v>
      </c>
      <c r="I587" s="390">
        <v>20054.66</v>
      </c>
      <c r="J587" s="390">
        <v>20836</v>
      </c>
      <c r="K587" s="390">
        <v>19113.63</v>
      </c>
      <c r="L587" s="385">
        <v>2</v>
      </c>
    </row>
    <row r="588" spans="1:12" s="383" customFormat="1" ht="15" x14ac:dyDescent="0.25">
      <c r="A588" s="384" t="s">
        <v>272</v>
      </c>
      <c r="B588" s="393" t="s">
        <v>198</v>
      </c>
      <c r="C588" s="389">
        <v>95.313299999999998</v>
      </c>
      <c r="D588" s="389">
        <v>9</v>
      </c>
      <c r="E588" s="389" t="s">
        <v>687</v>
      </c>
      <c r="F588" s="389">
        <v>11.5</v>
      </c>
      <c r="G588" s="389">
        <v>12.0055112893066</v>
      </c>
      <c r="H588" s="393" t="s">
        <v>208</v>
      </c>
      <c r="I588" s="390">
        <v>100000.86</v>
      </c>
      <c r="J588" s="390">
        <v>103897</v>
      </c>
      <c r="K588" s="390">
        <v>95314.16</v>
      </c>
      <c r="L588" s="385">
        <v>1</v>
      </c>
    </row>
    <row r="589" spans="1:12" s="383" customFormat="1" ht="15" x14ac:dyDescent="0.25">
      <c r="A589" s="384" t="s">
        <v>688</v>
      </c>
      <c r="B589" s="393" t="s">
        <v>198</v>
      </c>
      <c r="C589" s="389">
        <v>94.726399999999998</v>
      </c>
      <c r="D589" s="389">
        <v>8</v>
      </c>
      <c r="E589" s="389" t="s">
        <v>689</v>
      </c>
      <c r="F589" s="389">
        <v>11.5</v>
      </c>
      <c r="G589" s="389">
        <v>12.0055112893066</v>
      </c>
      <c r="H589" s="393" t="s">
        <v>208</v>
      </c>
      <c r="I589" s="390">
        <v>9297.1</v>
      </c>
      <c r="J589" s="390">
        <v>12046</v>
      </c>
      <c r="K589" s="390">
        <v>8806.81</v>
      </c>
      <c r="L589" s="385">
        <v>2</v>
      </c>
    </row>
    <row r="590" spans="1:12" s="383" customFormat="1" ht="15" x14ac:dyDescent="0.25">
      <c r="A590" s="384" t="s">
        <v>688</v>
      </c>
      <c r="B590" s="393" t="s">
        <v>198</v>
      </c>
      <c r="C590" s="389">
        <v>95.013400000000004</v>
      </c>
      <c r="D590" s="389">
        <v>8</v>
      </c>
      <c r="E590" s="389" t="s">
        <v>690</v>
      </c>
      <c r="F590" s="389">
        <v>11.5</v>
      </c>
      <c r="G590" s="389">
        <v>12.0055112893066</v>
      </c>
      <c r="H590" s="393" t="s">
        <v>208</v>
      </c>
      <c r="I590" s="390">
        <v>46103.34</v>
      </c>
      <c r="J590" s="390">
        <v>55466</v>
      </c>
      <c r="K590" s="390">
        <v>43804.32</v>
      </c>
      <c r="L590" s="385">
        <v>2</v>
      </c>
    </row>
    <row r="591" spans="1:12" s="383" customFormat="1" ht="15" x14ac:dyDescent="0.25">
      <c r="A591" s="384" t="s">
        <v>691</v>
      </c>
      <c r="B591" s="393" t="s">
        <v>198</v>
      </c>
      <c r="C591" s="389">
        <v>98.765699999999995</v>
      </c>
      <c r="D591" s="389">
        <v>9.5</v>
      </c>
      <c r="E591" s="389" t="s">
        <v>692</v>
      </c>
      <c r="F591" s="389">
        <v>10.5</v>
      </c>
      <c r="G591" s="389">
        <v>10.920720136962901</v>
      </c>
      <c r="H591" s="393" t="s">
        <v>208</v>
      </c>
      <c r="I591" s="390">
        <v>404199</v>
      </c>
      <c r="J591" s="390">
        <v>485000</v>
      </c>
      <c r="K591" s="390">
        <v>399209.97</v>
      </c>
      <c r="L591" s="385">
        <v>1</v>
      </c>
    </row>
    <row r="592" spans="1:12" s="383" customFormat="1" ht="15" x14ac:dyDescent="0.25">
      <c r="A592" s="384" t="s">
        <v>274</v>
      </c>
      <c r="B592" s="393" t="s">
        <v>198</v>
      </c>
      <c r="C592" s="389">
        <v>93.052499999999995</v>
      </c>
      <c r="D592" s="389">
        <v>9</v>
      </c>
      <c r="E592" s="389" t="s">
        <v>693</v>
      </c>
      <c r="F592" s="389">
        <v>11.5</v>
      </c>
      <c r="G592" s="389">
        <v>12.0055112893066</v>
      </c>
      <c r="H592" s="393" t="s">
        <v>208</v>
      </c>
      <c r="I592" s="390">
        <v>26866</v>
      </c>
      <c r="J592" s="390">
        <v>26866</v>
      </c>
      <c r="K592" s="390">
        <v>24999.48</v>
      </c>
      <c r="L592" s="385">
        <v>1</v>
      </c>
    </row>
    <row r="593" spans="1:12" s="383" customFormat="1" ht="15" x14ac:dyDescent="0.25">
      <c r="A593" s="384" t="s">
        <v>274</v>
      </c>
      <c r="B593" s="393" t="s">
        <v>198</v>
      </c>
      <c r="C593" s="389">
        <v>94.620500000000007</v>
      </c>
      <c r="D593" s="389">
        <v>9</v>
      </c>
      <c r="E593" s="389" t="s">
        <v>261</v>
      </c>
      <c r="F593" s="389">
        <v>11.5</v>
      </c>
      <c r="G593" s="389">
        <v>12.0055112893066</v>
      </c>
      <c r="H593" s="393" t="s">
        <v>208</v>
      </c>
      <c r="I593" s="390">
        <v>250000</v>
      </c>
      <c r="J593" s="390">
        <v>250000</v>
      </c>
      <c r="K593" s="390">
        <v>236551.3</v>
      </c>
      <c r="L593" s="385">
        <v>1</v>
      </c>
    </row>
    <row r="594" spans="1:12" s="383" customFormat="1" ht="15" x14ac:dyDescent="0.25">
      <c r="A594" s="384" t="s">
        <v>274</v>
      </c>
      <c r="B594" s="393" t="s">
        <v>198</v>
      </c>
      <c r="C594" s="389">
        <v>94.673900000000003</v>
      </c>
      <c r="D594" s="389">
        <v>9</v>
      </c>
      <c r="E594" s="389" t="s">
        <v>343</v>
      </c>
      <c r="F594" s="389">
        <v>11.5</v>
      </c>
      <c r="G594" s="389">
        <v>12.0055112893066</v>
      </c>
      <c r="H594" s="393" t="s">
        <v>208</v>
      </c>
      <c r="I594" s="390">
        <v>44231</v>
      </c>
      <c r="J594" s="390">
        <v>44231</v>
      </c>
      <c r="K594" s="390">
        <v>41875.21</v>
      </c>
      <c r="L594" s="385">
        <v>3</v>
      </c>
    </row>
    <row r="595" spans="1:12" s="383" customFormat="1" ht="15" x14ac:dyDescent="0.25">
      <c r="A595" s="384" t="s">
        <v>274</v>
      </c>
      <c r="B595" s="393" t="s">
        <v>198</v>
      </c>
      <c r="C595" s="389">
        <v>94.678799999999995</v>
      </c>
      <c r="D595" s="389">
        <v>9</v>
      </c>
      <c r="E595" s="389" t="s">
        <v>477</v>
      </c>
      <c r="F595" s="389">
        <v>11.5</v>
      </c>
      <c r="G595" s="389">
        <v>12.0055112893066</v>
      </c>
      <c r="H595" s="393" t="s">
        <v>208</v>
      </c>
      <c r="I595" s="390">
        <v>13808</v>
      </c>
      <c r="J595" s="390">
        <v>13808</v>
      </c>
      <c r="K595" s="390">
        <v>13073.25</v>
      </c>
      <c r="L595" s="385">
        <v>1</v>
      </c>
    </row>
    <row r="596" spans="1:12" s="383" customFormat="1" ht="15" x14ac:dyDescent="0.25">
      <c r="A596" s="384" t="s">
        <v>274</v>
      </c>
      <c r="B596" s="393" t="s">
        <v>198</v>
      </c>
      <c r="C596" s="389">
        <v>94.693600000000004</v>
      </c>
      <c r="D596" s="389">
        <v>9</v>
      </c>
      <c r="E596" s="389" t="s">
        <v>521</v>
      </c>
      <c r="F596" s="389">
        <v>11.5</v>
      </c>
      <c r="G596" s="389">
        <v>12.0055112893066</v>
      </c>
      <c r="H596" s="393" t="s">
        <v>208</v>
      </c>
      <c r="I596" s="390">
        <v>650000</v>
      </c>
      <c r="J596" s="390">
        <v>650000</v>
      </c>
      <c r="K596" s="390">
        <v>615508.21</v>
      </c>
      <c r="L596" s="385">
        <v>1</v>
      </c>
    </row>
    <row r="597" spans="1:12" s="383" customFormat="1" ht="15" x14ac:dyDescent="0.25">
      <c r="A597" s="384" t="s">
        <v>274</v>
      </c>
      <c r="B597" s="393" t="s">
        <v>198</v>
      </c>
      <c r="C597" s="389">
        <v>94.718400000000003</v>
      </c>
      <c r="D597" s="389">
        <v>9</v>
      </c>
      <c r="E597" s="389" t="s">
        <v>522</v>
      </c>
      <c r="F597" s="389">
        <v>11.5</v>
      </c>
      <c r="G597" s="389">
        <v>12.0055112893066</v>
      </c>
      <c r="H597" s="393" t="s">
        <v>208</v>
      </c>
      <c r="I597" s="390">
        <v>11495</v>
      </c>
      <c r="J597" s="390">
        <v>11495</v>
      </c>
      <c r="K597" s="390">
        <v>10887.88</v>
      </c>
      <c r="L597" s="385">
        <v>2</v>
      </c>
    </row>
    <row r="598" spans="1:12" s="383" customFormat="1" ht="15" x14ac:dyDescent="0.25">
      <c r="A598" s="384" t="s">
        <v>274</v>
      </c>
      <c r="B598" s="393" t="s">
        <v>198</v>
      </c>
      <c r="C598" s="389">
        <v>94.723399999999998</v>
      </c>
      <c r="D598" s="389">
        <v>9</v>
      </c>
      <c r="E598" s="389" t="s">
        <v>341</v>
      </c>
      <c r="F598" s="389">
        <v>11.5</v>
      </c>
      <c r="G598" s="389">
        <v>12.0055112893066</v>
      </c>
      <c r="H598" s="393" t="s">
        <v>208</v>
      </c>
      <c r="I598" s="390">
        <v>940</v>
      </c>
      <c r="J598" s="390">
        <v>940</v>
      </c>
      <c r="K598" s="390">
        <v>890.4</v>
      </c>
      <c r="L598" s="385">
        <v>1</v>
      </c>
    </row>
    <row r="599" spans="1:12" s="383" customFormat="1" ht="15" x14ac:dyDescent="0.25">
      <c r="A599" s="384" t="s">
        <v>274</v>
      </c>
      <c r="B599" s="393" t="s">
        <v>198</v>
      </c>
      <c r="C599" s="389">
        <v>97.1875</v>
      </c>
      <c r="D599" s="389">
        <v>9</v>
      </c>
      <c r="E599" s="389" t="s">
        <v>374</v>
      </c>
      <c r="F599" s="389">
        <v>11</v>
      </c>
      <c r="G599" s="389">
        <v>11.4621259414062</v>
      </c>
      <c r="H599" s="393" t="s">
        <v>208</v>
      </c>
      <c r="I599" s="390">
        <v>665189</v>
      </c>
      <c r="J599" s="390">
        <v>665189</v>
      </c>
      <c r="K599" s="390">
        <v>646480.24</v>
      </c>
      <c r="L599" s="385">
        <v>1</v>
      </c>
    </row>
    <row r="600" spans="1:12" s="383" customFormat="1" ht="15" x14ac:dyDescent="0.25">
      <c r="A600" s="384" t="s">
        <v>274</v>
      </c>
      <c r="B600" s="393" t="s">
        <v>198</v>
      </c>
      <c r="C600" s="389">
        <v>98.302899999999994</v>
      </c>
      <c r="D600" s="389">
        <v>8</v>
      </c>
      <c r="E600" s="389" t="s">
        <v>314</v>
      </c>
      <c r="F600" s="389">
        <v>11.5</v>
      </c>
      <c r="G600" s="389">
        <v>12.0055112893066</v>
      </c>
      <c r="H600" s="393" t="s">
        <v>208</v>
      </c>
      <c r="I600" s="390">
        <v>54286.8</v>
      </c>
      <c r="J600" s="390">
        <v>271434</v>
      </c>
      <c r="K600" s="390">
        <v>53365.49</v>
      </c>
      <c r="L600" s="385">
        <v>2</v>
      </c>
    </row>
    <row r="601" spans="1:12" s="383" customFormat="1" ht="15" x14ac:dyDescent="0.25">
      <c r="A601" s="384" t="s">
        <v>274</v>
      </c>
      <c r="B601" s="393" t="s">
        <v>198</v>
      </c>
      <c r="C601" s="389">
        <v>98.421099999999996</v>
      </c>
      <c r="D601" s="389">
        <v>8</v>
      </c>
      <c r="E601" s="389" t="s">
        <v>403</v>
      </c>
      <c r="F601" s="389">
        <v>11.5</v>
      </c>
      <c r="G601" s="389">
        <v>12.0055112893066</v>
      </c>
      <c r="H601" s="393" t="s">
        <v>208</v>
      </c>
      <c r="I601" s="390">
        <v>20130.400000000001</v>
      </c>
      <c r="J601" s="390">
        <v>100652</v>
      </c>
      <c r="K601" s="390">
        <v>19812.57</v>
      </c>
      <c r="L601" s="385">
        <v>1</v>
      </c>
    </row>
    <row r="602" spans="1:12" s="383" customFormat="1" ht="15" x14ac:dyDescent="0.25">
      <c r="A602" s="384" t="s">
        <v>274</v>
      </c>
      <c r="B602" s="393" t="s">
        <v>198</v>
      </c>
      <c r="C602" s="389">
        <v>98.430300000000003</v>
      </c>
      <c r="D602" s="389">
        <v>8</v>
      </c>
      <c r="E602" s="389" t="s">
        <v>694</v>
      </c>
      <c r="F602" s="389">
        <v>11.5</v>
      </c>
      <c r="G602" s="389">
        <v>12.0055112893066</v>
      </c>
      <c r="H602" s="393" t="s">
        <v>208</v>
      </c>
      <c r="I602" s="390">
        <v>513.79999999999995</v>
      </c>
      <c r="J602" s="390">
        <v>2569</v>
      </c>
      <c r="K602" s="390">
        <v>505.73</v>
      </c>
      <c r="L602" s="385">
        <v>1</v>
      </c>
    </row>
    <row r="603" spans="1:12" s="383" customFormat="1" ht="15" x14ac:dyDescent="0.25">
      <c r="A603" s="384" t="s">
        <v>274</v>
      </c>
      <c r="B603" s="393" t="s">
        <v>198</v>
      </c>
      <c r="C603" s="389">
        <v>101.2409</v>
      </c>
      <c r="D603" s="389">
        <v>8</v>
      </c>
      <c r="E603" s="389" t="s">
        <v>695</v>
      </c>
      <c r="F603" s="389">
        <v>6.7283526410911003</v>
      </c>
      <c r="G603" s="389">
        <v>6.9000296153902001</v>
      </c>
      <c r="H603" s="393" t="s">
        <v>208</v>
      </c>
      <c r="I603" s="390">
        <v>30000.69</v>
      </c>
      <c r="J603" s="390">
        <v>56118</v>
      </c>
      <c r="K603" s="390">
        <v>30372.959999999999</v>
      </c>
      <c r="L603" s="385">
        <v>3</v>
      </c>
    </row>
    <row r="604" spans="1:12" s="383" customFormat="1" ht="15" x14ac:dyDescent="0.25">
      <c r="A604" s="384" t="s">
        <v>385</v>
      </c>
      <c r="B604" s="393" t="s">
        <v>198</v>
      </c>
      <c r="C604" s="389">
        <v>95.034700000000001</v>
      </c>
      <c r="D604" s="389">
        <v>9</v>
      </c>
      <c r="E604" s="389" t="s">
        <v>390</v>
      </c>
      <c r="F604" s="389">
        <v>11.5</v>
      </c>
      <c r="G604" s="389">
        <v>12.0055112893066</v>
      </c>
      <c r="H604" s="393" t="s">
        <v>208</v>
      </c>
      <c r="I604" s="390">
        <v>80000.45</v>
      </c>
      <c r="J604" s="390">
        <v>84211</v>
      </c>
      <c r="K604" s="390">
        <v>76028.179999999993</v>
      </c>
      <c r="L604" s="385">
        <v>1</v>
      </c>
    </row>
    <row r="605" spans="1:12" s="383" customFormat="1" ht="15" x14ac:dyDescent="0.25">
      <c r="A605" s="384" t="s">
        <v>385</v>
      </c>
      <c r="B605" s="393" t="s">
        <v>198</v>
      </c>
      <c r="C605" s="389">
        <v>95.0505</v>
      </c>
      <c r="D605" s="389">
        <v>9</v>
      </c>
      <c r="E605" s="389" t="s">
        <v>680</v>
      </c>
      <c r="F605" s="389">
        <v>11.5</v>
      </c>
      <c r="G605" s="389">
        <v>12.0055112893066</v>
      </c>
      <c r="H605" s="393" t="s">
        <v>208</v>
      </c>
      <c r="I605" s="390">
        <v>85998.75</v>
      </c>
      <c r="J605" s="390">
        <v>90525</v>
      </c>
      <c r="K605" s="390">
        <v>81742.22</v>
      </c>
      <c r="L605" s="385">
        <v>1</v>
      </c>
    </row>
    <row r="606" spans="1:12" s="383" customFormat="1" ht="15" x14ac:dyDescent="0.25">
      <c r="A606" s="384" t="s">
        <v>276</v>
      </c>
      <c r="B606" s="393" t="s">
        <v>198</v>
      </c>
      <c r="C606" s="389">
        <v>102.1125</v>
      </c>
      <c r="D606" s="389">
        <v>9</v>
      </c>
      <c r="E606" s="389" t="s">
        <v>696</v>
      </c>
      <c r="F606" s="389">
        <v>6.8234587150837998</v>
      </c>
      <c r="G606" s="389">
        <v>7.0000512501222003</v>
      </c>
      <c r="H606" s="393" t="s">
        <v>208</v>
      </c>
      <c r="I606" s="390">
        <v>10000.35</v>
      </c>
      <c r="J606" s="390">
        <v>22223</v>
      </c>
      <c r="K606" s="390">
        <v>10211.61</v>
      </c>
      <c r="L606" s="385">
        <v>1</v>
      </c>
    </row>
    <row r="607" spans="1:12" s="383" customFormat="1" ht="15" x14ac:dyDescent="0.25">
      <c r="A607" s="384" t="s">
        <v>276</v>
      </c>
      <c r="B607" s="393" t="s">
        <v>198</v>
      </c>
      <c r="C607" s="389">
        <v>106.08320000000001</v>
      </c>
      <c r="D607" s="389">
        <v>9</v>
      </c>
      <c r="E607" s="389" t="s">
        <v>375</v>
      </c>
      <c r="F607" s="389">
        <v>4.9088978196577999</v>
      </c>
      <c r="G607" s="389">
        <v>5.0000041989142003</v>
      </c>
      <c r="H607" s="393" t="s">
        <v>208</v>
      </c>
      <c r="I607" s="390">
        <v>20000.400000000001</v>
      </c>
      <c r="J607" s="390">
        <v>33334</v>
      </c>
      <c r="K607" s="390">
        <v>21217.06</v>
      </c>
      <c r="L607" s="385">
        <v>2</v>
      </c>
    </row>
    <row r="608" spans="1:12" s="383" customFormat="1" ht="15" x14ac:dyDescent="0.25">
      <c r="A608" s="384" t="s">
        <v>386</v>
      </c>
      <c r="B608" s="393" t="s">
        <v>198</v>
      </c>
      <c r="C608" s="389">
        <v>97.253900000000002</v>
      </c>
      <c r="D608" s="389">
        <v>10.5</v>
      </c>
      <c r="E608" s="389" t="s">
        <v>697</v>
      </c>
      <c r="F608" s="389">
        <v>12.5</v>
      </c>
      <c r="G608" s="389">
        <v>13.0982398986816</v>
      </c>
      <c r="H608" s="393" t="s">
        <v>208</v>
      </c>
      <c r="I608" s="390">
        <v>2200000</v>
      </c>
      <c r="J608" s="390">
        <v>2200000</v>
      </c>
      <c r="K608" s="390">
        <v>2139585.5</v>
      </c>
      <c r="L608" s="385">
        <v>2</v>
      </c>
    </row>
    <row r="609" spans="1:12" s="383" customFormat="1" ht="15" x14ac:dyDescent="0.25">
      <c r="A609" s="384" t="s">
        <v>277</v>
      </c>
      <c r="B609" s="393" t="s">
        <v>198</v>
      </c>
      <c r="C609" s="389">
        <v>94.866799999999998</v>
      </c>
      <c r="D609" s="389">
        <v>9</v>
      </c>
      <c r="E609" s="389" t="s">
        <v>698</v>
      </c>
      <c r="F609" s="389">
        <v>11.5</v>
      </c>
      <c r="G609" s="389">
        <v>12.0055112893066</v>
      </c>
      <c r="H609" s="393" t="s">
        <v>208</v>
      </c>
      <c r="I609" s="390">
        <v>100000.8</v>
      </c>
      <c r="J609" s="390">
        <v>105264</v>
      </c>
      <c r="K609" s="390">
        <v>94867.54</v>
      </c>
      <c r="L609" s="385">
        <v>1</v>
      </c>
    </row>
    <row r="610" spans="1:12" s="383" customFormat="1" ht="15" x14ac:dyDescent="0.25">
      <c r="A610" s="384" t="s">
        <v>277</v>
      </c>
      <c r="B610" s="393" t="s">
        <v>198</v>
      </c>
      <c r="C610" s="389">
        <v>94.8767</v>
      </c>
      <c r="D610" s="389">
        <v>9</v>
      </c>
      <c r="E610" s="389" t="s">
        <v>699</v>
      </c>
      <c r="F610" s="389">
        <v>11.5</v>
      </c>
      <c r="G610" s="389">
        <v>12.0055112893066</v>
      </c>
      <c r="H610" s="393" t="s">
        <v>208</v>
      </c>
      <c r="I610" s="390">
        <v>100000.8</v>
      </c>
      <c r="J610" s="390">
        <v>105264</v>
      </c>
      <c r="K610" s="390">
        <v>94877.42</v>
      </c>
      <c r="L610" s="385">
        <v>1</v>
      </c>
    </row>
    <row r="611" spans="1:12" s="383" customFormat="1" ht="15" x14ac:dyDescent="0.25">
      <c r="A611" s="384" t="s">
        <v>277</v>
      </c>
      <c r="B611" s="393" t="s">
        <v>198</v>
      </c>
      <c r="C611" s="389">
        <v>94.881600000000006</v>
      </c>
      <c r="D611" s="389">
        <v>9</v>
      </c>
      <c r="E611" s="389" t="s">
        <v>700</v>
      </c>
      <c r="F611" s="389">
        <v>11.5</v>
      </c>
      <c r="G611" s="389">
        <v>12.0055112893066</v>
      </c>
      <c r="H611" s="393" t="s">
        <v>208</v>
      </c>
      <c r="I611" s="390">
        <v>179998.4</v>
      </c>
      <c r="J611" s="390">
        <v>189472</v>
      </c>
      <c r="K611" s="390">
        <v>170785.39</v>
      </c>
      <c r="L611" s="385">
        <v>1</v>
      </c>
    </row>
    <row r="612" spans="1:12" s="383" customFormat="1" ht="15" x14ac:dyDescent="0.25">
      <c r="A612" s="384" t="s">
        <v>278</v>
      </c>
      <c r="B612" s="393" t="s">
        <v>198</v>
      </c>
      <c r="C612" s="389">
        <v>104.2159</v>
      </c>
      <c r="D612" s="389">
        <v>9</v>
      </c>
      <c r="E612" s="389" t="s">
        <v>701</v>
      </c>
      <c r="F612" s="389">
        <v>6.7758752816936001</v>
      </c>
      <c r="G612" s="389">
        <v>6.9499996957587999</v>
      </c>
      <c r="H612" s="393" t="s">
        <v>208</v>
      </c>
      <c r="I612" s="390">
        <v>30001.38</v>
      </c>
      <c r="J612" s="390">
        <v>50136</v>
      </c>
      <c r="K612" s="390">
        <v>31266.21</v>
      </c>
      <c r="L612" s="385">
        <v>3</v>
      </c>
    </row>
    <row r="613" spans="1:12" s="383" customFormat="1" ht="15" x14ac:dyDescent="0.25">
      <c r="A613" s="384" t="s">
        <v>388</v>
      </c>
      <c r="B613" s="393" t="s">
        <v>198</v>
      </c>
      <c r="C613" s="389">
        <v>97.908199999999994</v>
      </c>
      <c r="D613" s="389">
        <v>10</v>
      </c>
      <c r="E613" s="389" t="s">
        <v>347</v>
      </c>
      <c r="F613" s="389">
        <v>11</v>
      </c>
      <c r="G613" s="389">
        <v>11.4621259414062</v>
      </c>
      <c r="H613" s="393" t="s">
        <v>208</v>
      </c>
      <c r="I613" s="390">
        <v>539586</v>
      </c>
      <c r="J613" s="390">
        <v>539586</v>
      </c>
      <c r="K613" s="390">
        <v>528299.12</v>
      </c>
      <c r="L613" s="385">
        <v>1</v>
      </c>
    </row>
    <row r="614" spans="1:12" s="383" customFormat="1" ht="15" x14ac:dyDescent="0.25">
      <c r="A614" s="384" t="s">
        <v>389</v>
      </c>
      <c r="B614" s="393" t="s">
        <v>198</v>
      </c>
      <c r="C614" s="389">
        <v>94.620500000000007</v>
      </c>
      <c r="D614" s="389">
        <v>9</v>
      </c>
      <c r="E614" s="389" t="s">
        <v>261</v>
      </c>
      <c r="F614" s="389">
        <v>11.5</v>
      </c>
      <c r="G614" s="389">
        <v>12.0055112893066</v>
      </c>
      <c r="H614" s="393" t="s">
        <v>208</v>
      </c>
      <c r="I614" s="390">
        <v>300000</v>
      </c>
      <c r="J614" s="390">
        <v>300000</v>
      </c>
      <c r="K614" s="390">
        <v>283861.56</v>
      </c>
      <c r="L614" s="385">
        <v>1</v>
      </c>
    </row>
    <row r="615" spans="1:12" s="383" customFormat="1" ht="15" x14ac:dyDescent="0.25">
      <c r="A615" s="384" t="s">
        <v>389</v>
      </c>
      <c r="B615" s="393" t="s">
        <v>198</v>
      </c>
      <c r="C615" s="389">
        <v>94.625299999999996</v>
      </c>
      <c r="D615" s="389">
        <v>9</v>
      </c>
      <c r="E615" s="389" t="s">
        <v>702</v>
      </c>
      <c r="F615" s="389">
        <v>11.5</v>
      </c>
      <c r="G615" s="389">
        <v>12.0055112893066</v>
      </c>
      <c r="H615" s="393" t="s">
        <v>208</v>
      </c>
      <c r="I615" s="390">
        <v>150000</v>
      </c>
      <c r="J615" s="390">
        <v>150000</v>
      </c>
      <c r="K615" s="390">
        <v>141937.99</v>
      </c>
      <c r="L615" s="385">
        <v>1</v>
      </c>
    </row>
    <row r="616" spans="1:12" s="383" customFormat="1" ht="15" x14ac:dyDescent="0.25">
      <c r="A616" s="384" t="s">
        <v>389</v>
      </c>
      <c r="B616" s="393" t="s">
        <v>198</v>
      </c>
      <c r="C616" s="389">
        <v>94.659199999999998</v>
      </c>
      <c r="D616" s="389">
        <v>9</v>
      </c>
      <c r="E616" s="389" t="s">
        <v>703</v>
      </c>
      <c r="F616" s="389">
        <v>11.5</v>
      </c>
      <c r="G616" s="389">
        <v>12.0055112893066</v>
      </c>
      <c r="H616" s="393" t="s">
        <v>208</v>
      </c>
      <c r="I616" s="390">
        <v>250000</v>
      </c>
      <c r="J616" s="390">
        <v>250000</v>
      </c>
      <c r="K616" s="390">
        <v>236648.04</v>
      </c>
      <c r="L616" s="385">
        <v>1</v>
      </c>
    </row>
    <row r="617" spans="1:12" s="383" customFormat="1" ht="15" x14ac:dyDescent="0.25">
      <c r="A617" s="384" t="s">
        <v>280</v>
      </c>
      <c r="B617" s="393" t="s">
        <v>198</v>
      </c>
      <c r="C617" s="389">
        <v>98.280199999999994</v>
      </c>
      <c r="D617" s="389">
        <v>9.5</v>
      </c>
      <c r="E617" s="389" t="s">
        <v>704</v>
      </c>
      <c r="F617" s="389">
        <v>10.5</v>
      </c>
      <c r="G617" s="389">
        <v>10.920720136962901</v>
      </c>
      <c r="H617" s="393" t="s">
        <v>208</v>
      </c>
      <c r="I617" s="390">
        <v>695300</v>
      </c>
      <c r="J617" s="390">
        <v>818000</v>
      </c>
      <c r="K617" s="390">
        <v>683342.51</v>
      </c>
      <c r="L617" s="385">
        <v>1</v>
      </c>
    </row>
    <row r="618" spans="1:12" s="383" customFormat="1" ht="15" x14ac:dyDescent="0.25">
      <c r="A618" s="384" t="s">
        <v>280</v>
      </c>
      <c r="B618" s="393" t="s">
        <v>198</v>
      </c>
      <c r="C618" s="389">
        <v>98.282600000000002</v>
      </c>
      <c r="D618" s="389">
        <v>9.5</v>
      </c>
      <c r="E618" s="389" t="s">
        <v>377</v>
      </c>
      <c r="F618" s="389">
        <v>10.5</v>
      </c>
      <c r="G618" s="389">
        <v>10.920720136962901</v>
      </c>
      <c r="H618" s="393" t="s">
        <v>208</v>
      </c>
      <c r="I618" s="390">
        <v>695300</v>
      </c>
      <c r="J618" s="390">
        <v>818000</v>
      </c>
      <c r="K618" s="390">
        <v>683358.59</v>
      </c>
      <c r="L618" s="385">
        <v>1</v>
      </c>
    </row>
    <row r="619" spans="1:12" s="383" customFormat="1" ht="15" x14ac:dyDescent="0.25">
      <c r="A619" s="384" t="s">
        <v>281</v>
      </c>
      <c r="B619" s="393" t="s">
        <v>198</v>
      </c>
      <c r="C619" s="389">
        <v>97.233400000000003</v>
      </c>
      <c r="D619" s="389">
        <v>9</v>
      </c>
      <c r="E619" s="389" t="s">
        <v>705</v>
      </c>
      <c r="F619" s="389">
        <v>11.5</v>
      </c>
      <c r="G619" s="389">
        <v>12.0055112893066</v>
      </c>
      <c r="H619" s="393" t="s">
        <v>208</v>
      </c>
      <c r="I619" s="390">
        <v>402216.37</v>
      </c>
      <c r="J619" s="390">
        <v>536217</v>
      </c>
      <c r="K619" s="390">
        <v>391088.77</v>
      </c>
      <c r="L619" s="385">
        <v>1</v>
      </c>
    </row>
    <row r="620" spans="1:12" s="383" customFormat="1" ht="15" x14ac:dyDescent="0.25">
      <c r="A620" s="384" t="s">
        <v>281</v>
      </c>
      <c r="B620" s="393" t="s">
        <v>198</v>
      </c>
      <c r="C620" s="389">
        <v>100</v>
      </c>
      <c r="D620" s="389">
        <v>9</v>
      </c>
      <c r="E620" s="389" t="s">
        <v>706</v>
      </c>
      <c r="F620" s="389">
        <v>9.0011615962425005</v>
      </c>
      <c r="G620" s="389">
        <v>9.3095736655908006</v>
      </c>
      <c r="H620" s="393" t="s">
        <v>208</v>
      </c>
      <c r="I620" s="390">
        <v>100000</v>
      </c>
      <c r="J620" s="390">
        <v>100000</v>
      </c>
      <c r="K620" s="390">
        <v>100000</v>
      </c>
      <c r="L620" s="385">
        <v>1</v>
      </c>
    </row>
    <row r="621" spans="1:12" s="383" customFormat="1" ht="15" x14ac:dyDescent="0.25">
      <c r="A621" s="384" t="s">
        <v>281</v>
      </c>
      <c r="B621" s="393" t="s">
        <v>198</v>
      </c>
      <c r="C621" s="389">
        <v>100</v>
      </c>
      <c r="D621" s="389">
        <v>9</v>
      </c>
      <c r="E621" s="389" t="s">
        <v>707</v>
      </c>
      <c r="F621" s="389">
        <v>8.9984694387055004</v>
      </c>
      <c r="G621" s="389">
        <v>9.3066956719348006</v>
      </c>
      <c r="H621" s="393" t="s">
        <v>208</v>
      </c>
      <c r="I621" s="390">
        <v>99000</v>
      </c>
      <c r="J621" s="390">
        <v>99000</v>
      </c>
      <c r="K621" s="390">
        <v>99000</v>
      </c>
      <c r="L621" s="385">
        <v>2</v>
      </c>
    </row>
    <row r="622" spans="1:12" s="383" customFormat="1" ht="15" x14ac:dyDescent="0.25">
      <c r="A622" s="384" t="s">
        <v>281</v>
      </c>
      <c r="B622" s="393" t="s">
        <v>198</v>
      </c>
      <c r="C622" s="389">
        <v>100.00409999999999</v>
      </c>
      <c r="D622" s="389">
        <v>9</v>
      </c>
      <c r="E622" s="389" t="s">
        <v>708</v>
      </c>
      <c r="F622" s="389">
        <v>9</v>
      </c>
      <c r="G622" s="389">
        <v>9.3083318789062002</v>
      </c>
      <c r="H622" s="393" t="s">
        <v>208</v>
      </c>
      <c r="I622" s="390">
        <v>300000</v>
      </c>
      <c r="J622" s="390">
        <v>300000</v>
      </c>
      <c r="K622" s="390">
        <v>300012.34999999998</v>
      </c>
      <c r="L622" s="385">
        <v>1</v>
      </c>
    </row>
    <row r="623" spans="1:12" s="383" customFormat="1" ht="15" x14ac:dyDescent="0.25">
      <c r="A623" s="384" t="s">
        <v>281</v>
      </c>
      <c r="B623" s="393" t="s">
        <v>198</v>
      </c>
      <c r="C623" s="389">
        <v>100.00409999999999</v>
      </c>
      <c r="D623" s="389">
        <v>9</v>
      </c>
      <c r="E623" s="389" t="s">
        <v>706</v>
      </c>
      <c r="F623" s="389">
        <v>9</v>
      </c>
      <c r="G623" s="389">
        <v>9.3083318789062002</v>
      </c>
      <c r="H623" s="393" t="s">
        <v>208</v>
      </c>
      <c r="I623" s="390">
        <v>700000</v>
      </c>
      <c r="J623" s="390">
        <v>700000</v>
      </c>
      <c r="K623" s="390">
        <v>700028.83</v>
      </c>
      <c r="L623" s="385">
        <v>1</v>
      </c>
    </row>
    <row r="624" spans="1:12" s="383" customFormat="1" ht="15" x14ac:dyDescent="0.25">
      <c r="A624" s="384" t="s">
        <v>281</v>
      </c>
      <c r="B624" s="393" t="s">
        <v>198</v>
      </c>
      <c r="C624" s="389">
        <v>100.0048</v>
      </c>
      <c r="D624" s="389">
        <v>9</v>
      </c>
      <c r="E624" s="389" t="s">
        <v>709</v>
      </c>
      <c r="F624" s="389">
        <v>9</v>
      </c>
      <c r="G624" s="389">
        <v>9.3083318789062002</v>
      </c>
      <c r="H624" s="393" t="s">
        <v>208</v>
      </c>
      <c r="I624" s="390">
        <v>1000000</v>
      </c>
      <c r="J624" s="390">
        <v>1000000</v>
      </c>
      <c r="K624" s="390">
        <v>1000048.43</v>
      </c>
      <c r="L624" s="385">
        <v>1</v>
      </c>
    </row>
    <row r="625" spans="1:12" s="383" customFormat="1" ht="15" x14ac:dyDescent="0.25">
      <c r="A625" s="384" t="s">
        <v>281</v>
      </c>
      <c r="B625" s="393" t="s">
        <v>198</v>
      </c>
      <c r="C625" s="389">
        <v>100.0093</v>
      </c>
      <c r="D625" s="389">
        <v>9</v>
      </c>
      <c r="E625" s="389" t="s">
        <v>710</v>
      </c>
      <c r="F625" s="389">
        <v>9</v>
      </c>
      <c r="G625" s="389">
        <v>9.3083318789062002</v>
      </c>
      <c r="H625" s="393" t="s">
        <v>208</v>
      </c>
      <c r="I625" s="390">
        <v>1000000</v>
      </c>
      <c r="J625" s="390">
        <v>1000000</v>
      </c>
      <c r="K625" s="390">
        <v>1000092.66</v>
      </c>
      <c r="L625" s="385">
        <v>1</v>
      </c>
    </row>
    <row r="626" spans="1:12" s="383" customFormat="1" ht="15" x14ac:dyDescent="0.25">
      <c r="A626" s="384" t="s">
        <v>282</v>
      </c>
      <c r="B626" s="393" t="s">
        <v>198</v>
      </c>
      <c r="C626" s="389">
        <v>97.732799999999997</v>
      </c>
      <c r="D626" s="389">
        <v>9.5</v>
      </c>
      <c r="E626" s="389" t="s">
        <v>711</v>
      </c>
      <c r="F626" s="389">
        <v>11</v>
      </c>
      <c r="G626" s="389">
        <v>11.4621259414062</v>
      </c>
      <c r="H626" s="393" t="s">
        <v>208</v>
      </c>
      <c r="I626" s="390">
        <v>1400000</v>
      </c>
      <c r="J626" s="390">
        <v>1600000</v>
      </c>
      <c r="K626" s="390">
        <v>1368258.88</v>
      </c>
      <c r="L626" s="385">
        <v>2</v>
      </c>
    </row>
    <row r="627" spans="1:12" s="383" customFormat="1" ht="15" x14ac:dyDescent="0.25">
      <c r="A627" s="384" t="s">
        <v>283</v>
      </c>
      <c r="B627" s="393" t="s">
        <v>198</v>
      </c>
      <c r="C627" s="389">
        <v>99.997500000000002</v>
      </c>
      <c r="D627" s="389">
        <v>9</v>
      </c>
      <c r="E627" s="389" t="s">
        <v>372</v>
      </c>
      <c r="F627" s="389">
        <v>9</v>
      </c>
      <c r="G627" s="389">
        <v>9.3083318789062002</v>
      </c>
      <c r="H627" s="393" t="s">
        <v>208</v>
      </c>
      <c r="I627" s="390">
        <v>262500</v>
      </c>
      <c r="J627" s="390">
        <v>954545.45</v>
      </c>
      <c r="K627" s="390">
        <v>262493.53000000003</v>
      </c>
      <c r="L627" s="385">
        <v>1</v>
      </c>
    </row>
    <row r="628" spans="1:12" s="383" customFormat="1" ht="15" x14ac:dyDescent="0.25">
      <c r="A628" s="384" t="s">
        <v>283</v>
      </c>
      <c r="B628" s="393" t="s">
        <v>198</v>
      </c>
      <c r="C628" s="389">
        <v>99.998900000000006</v>
      </c>
      <c r="D628" s="389">
        <v>8.25</v>
      </c>
      <c r="E628" s="389" t="s">
        <v>496</v>
      </c>
      <c r="F628" s="389">
        <v>8.25</v>
      </c>
      <c r="G628" s="389">
        <v>8.5087619433745001</v>
      </c>
      <c r="H628" s="393" t="s">
        <v>208</v>
      </c>
      <c r="I628" s="390">
        <v>6038.5</v>
      </c>
      <c r="J628" s="390">
        <v>13000</v>
      </c>
      <c r="K628" s="390">
        <v>6038.43</v>
      </c>
      <c r="L628" s="385">
        <v>1</v>
      </c>
    </row>
    <row r="629" spans="1:12" s="383" customFormat="1" ht="15" x14ac:dyDescent="0.25">
      <c r="A629" s="384" t="s">
        <v>284</v>
      </c>
      <c r="B629" s="393" t="s">
        <v>198</v>
      </c>
      <c r="C629" s="389">
        <v>95.874399999999994</v>
      </c>
      <c r="D629" s="389">
        <v>9</v>
      </c>
      <c r="E629" s="389" t="s">
        <v>712</v>
      </c>
      <c r="F629" s="389">
        <v>10.5</v>
      </c>
      <c r="G629" s="389">
        <v>10.920720136962901</v>
      </c>
      <c r="H629" s="393" t="s">
        <v>208</v>
      </c>
      <c r="I629" s="390">
        <v>7714.4</v>
      </c>
      <c r="J629" s="390">
        <v>8000</v>
      </c>
      <c r="K629" s="390">
        <v>7396.13</v>
      </c>
      <c r="L629" s="385">
        <v>1</v>
      </c>
    </row>
    <row r="630" spans="1:12" s="383" customFormat="1" ht="15.6" x14ac:dyDescent="0.3">
      <c r="A630" s="386" t="s">
        <v>206</v>
      </c>
      <c r="B630" s="404" t="s">
        <v>206</v>
      </c>
      <c r="C630" s="391" t="s">
        <v>206</v>
      </c>
      <c r="D630" s="391" t="s">
        <v>206</v>
      </c>
      <c r="E630" s="391" t="s">
        <v>206</v>
      </c>
      <c r="F630" s="391" t="s">
        <v>206</v>
      </c>
      <c r="G630" s="391" t="s">
        <v>206</v>
      </c>
      <c r="H630" s="404" t="s">
        <v>206</v>
      </c>
      <c r="I630" s="392">
        <v>27742236.57</v>
      </c>
      <c r="J630" s="392">
        <v>29862469.390000001</v>
      </c>
      <c r="K630" s="392">
        <v>27250019.52</v>
      </c>
      <c r="L630" s="387">
        <v>139</v>
      </c>
    </row>
    <row r="631" spans="1:12" s="383" customFormat="1" ht="15.6" x14ac:dyDescent="0.3">
      <c r="A631" s="386" t="s">
        <v>134</v>
      </c>
      <c r="B631" s="404"/>
      <c r="C631" s="391"/>
      <c r="D631" s="391"/>
      <c r="E631" s="391"/>
      <c r="F631" s="391"/>
      <c r="G631" s="391"/>
      <c r="H631" s="404"/>
      <c r="I631" s="392"/>
      <c r="J631" s="392"/>
      <c r="K631" s="392"/>
      <c r="L631" s="387"/>
    </row>
    <row r="632" spans="1:12" s="383" customFormat="1" ht="15" x14ac:dyDescent="0.25">
      <c r="A632" s="384" t="s">
        <v>202</v>
      </c>
      <c r="B632" s="393" t="s">
        <v>198</v>
      </c>
      <c r="C632" s="389">
        <v>98.527100000000004</v>
      </c>
      <c r="D632" s="389">
        <v>7.59</v>
      </c>
      <c r="E632" s="389" t="s">
        <v>713</v>
      </c>
      <c r="F632" s="389">
        <v>7.59</v>
      </c>
      <c r="G632" s="389">
        <v>7.7340202499999</v>
      </c>
      <c r="H632" s="393" t="s">
        <v>208</v>
      </c>
      <c r="I632" s="390">
        <v>20000</v>
      </c>
      <c r="J632" s="390">
        <v>20000</v>
      </c>
      <c r="K632" s="390">
        <v>19705.419999999998</v>
      </c>
      <c r="L632" s="385">
        <v>1</v>
      </c>
    </row>
    <row r="633" spans="1:12" s="383" customFormat="1" ht="15.6" x14ac:dyDescent="0.3">
      <c r="A633" s="386" t="s">
        <v>206</v>
      </c>
      <c r="B633" s="404" t="s">
        <v>206</v>
      </c>
      <c r="C633" s="391" t="s">
        <v>206</v>
      </c>
      <c r="D633" s="391" t="s">
        <v>206</v>
      </c>
      <c r="E633" s="391" t="s">
        <v>206</v>
      </c>
      <c r="F633" s="391" t="s">
        <v>206</v>
      </c>
      <c r="G633" s="391" t="s">
        <v>206</v>
      </c>
      <c r="H633" s="404" t="s">
        <v>206</v>
      </c>
      <c r="I633" s="392">
        <v>20000</v>
      </c>
      <c r="J633" s="392">
        <v>20000</v>
      </c>
      <c r="K633" s="392">
        <v>19705.419999999998</v>
      </c>
      <c r="L633" s="387">
        <v>1</v>
      </c>
    </row>
    <row r="634" spans="1:12" s="383" customFormat="1" ht="15.6" x14ac:dyDescent="0.3">
      <c r="A634" s="386" t="s">
        <v>117</v>
      </c>
      <c r="B634" s="404"/>
      <c r="C634" s="391"/>
      <c r="D634" s="391"/>
      <c r="E634" s="391"/>
      <c r="F634" s="391"/>
      <c r="G634" s="391"/>
      <c r="H634" s="404"/>
      <c r="I634" s="392"/>
      <c r="J634" s="392"/>
      <c r="K634" s="392"/>
      <c r="L634" s="387"/>
    </row>
    <row r="635" spans="1:12" s="383" customFormat="1" ht="15" x14ac:dyDescent="0.25">
      <c r="A635" s="384" t="s">
        <v>392</v>
      </c>
      <c r="B635" s="393" t="s">
        <v>198</v>
      </c>
      <c r="C635" s="389">
        <v>89.999399999999994</v>
      </c>
      <c r="D635" s="389">
        <v>8</v>
      </c>
      <c r="E635" s="389" t="s">
        <v>714</v>
      </c>
      <c r="F635" s="389">
        <v>12.5</v>
      </c>
      <c r="G635" s="389">
        <v>13.0982398986816</v>
      </c>
      <c r="H635" s="393" t="s">
        <v>208</v>
      </c>
      <c r="I635" s="390">
        <v>30000</v>
      </c>
      <c r="J635" s="390">
        <v>30000</v>
      </c>
      <c r="K635" s="390">
        <v>26999.83</v>
      </c>
      <c r="L635" s="385">
        <v>1</v>
      </c>
    </row>
    <row r="636" spans="1:12" s="383" customFormat="1" ht="15" x14ac:dyDescent="0.25">
      <c r="A636" s="384" t="s">
        <v>392</v>
      </c>
      <c r="B636" s="393" t="s">
        <v>198</v>
      </c>
      <c r="C636" s="389">
        <v>90.812200000000004</v>
      </c>
      <c r="D636" s="389">
        <v>8</v>
      </c>
      <c r="E636" s="389" t="s">
        <v>715</v>
      </c>
      <c r="F636" s="389">
        <v>12.5</v>
      </c>
      <c r="G636" s="389">
        <v>13.0982398986816</v>
      </c>
      <c r="H636" s="393" t="s">
        <v>208</v>
      </c>
      <c r="I636" s="390">
        <v>175300</v>
      </c>
      <c r="J636" s="390">
        <v>175300</v>
      </c>
      <c r="K636" s="390">
        <v>159193.70000000001</v>
      </c>
      <c r="L636" s="385">
        <v>1</v>
      </c>
    </row>
    <row r="637" spans="1:12" s="383" customFormat="1" ht="15" x14ac:dyDescent="0.25">
      <c r="A637" s="384" t="s">
        <v>392</v>
      </c>
      <c r="B637" s="393" t="s">
        <v>198</v>
      </c>
      <c r="C637" s="389">
        <v>91.650300000000001</v>
      </c>
      <c r="D637" s="389">
        <v>8</v>
      </c>
      <c r="E637" s="389" t="s">
        <v>716</v>
      </c>
      <c r="F637" s="389">
        <v>12.5</v>
      </c>
      <c r="G637" s="389">
        <v>13.0982398986816</v>
      </c>
      <c r="H637" s="393" t="s">
        <v>208</v>
      </c>
      <c r="I637" s="390">
        <v>175300</v>
      </c>
      <c r="J637" s="390">
        <v>175300</v>
      </c>
      <c r="K637" s="390">
        <v>160662.92000000001</v>
      </c>
      <c r="L637" s="385">
        <v>1</v>
      </c>
    </row>
    <row r="638" spans="1:12" s="383" customFormat="1" ht="15" x14ac:dyDescent="0.25">
      <c r="A638" s="384" t="s">
        <v>392</v>
      </c>
      <c r="B638" s="393" t="s">
        <v>198</v>
      </c>
      <c r="C638" s="389">
        <v>94.102900000000005</v>
      </c>
      <c r="D638" s="389">
        <v>8</v>
      </c>
      <c r="E638" s="389" t="s">
        <v>717</v>
      </c>
      <c r="F638" s="389">
        <v>12</v>
      </c>
      <c r="G638" s="389">
        <v>12.550881</v>
      </c>
      <c r="H638" s="393" t="s">
        <v>208</v>
      </c>
      <c r="I638" s="390">
        <v>175300</v>
      </c>
      <c r="J638" s="390">
        <v>175300</v>
      </c>
      <c r="K638" s="390">
        <v>164962.35999999999</v>
      </c>
      <c r="L638" s="385">
        <v>1</v>
      </c>
    </row>
    <row r="639" spans="1:12" s="383" customFormat="1" ht="15" x14ac:dyDescent="0.25">
      <c r="A639" s="384" t="s">
        <v>285</v>
      </c>
      <c r="B639" s="393" t="s">
        <v>198</v>
      </c>
      <c r="C639" s="389">
        <v>97.930999999999997</v>
      </c>
      <c r="D639" s="389">
        <v>9.75</v>
      </c>
      <c r="E639" s="389" t="s">
        <v>718</v>
      </c>
      <c r="F639" s="389">
        <v>11</v>
      </c>
      <c r="G639" s="389">
        <v>11.4621259414062</v>
      </c>
      <c r="H639" s="393" t="s">
        <v>208</v>
      </c>
      <c r="I639" s="390">
        <v>24527.31</v>
      </c>
      <c r="J639" s="390">
        <v>24527.31</v>
      </c>
      <c r="K639" s="390">
        <v>24019.83</v>
      </c>
      <c r="L639" s="385">
        <v>1</v>
      </c>
    </row>
    <row r="640" spans="1:12" s="383" customFormat="1" ht="15" x14ac:dyDescent="0.25">
      <c r="A640" s="384" t="s">
        <v>285</v>
      </c>
      <c r="B640" s="393" t="s">
        <v>198</v>
      </c>
      <c r="C640" s="389">
        <v>98.186800000000005</v>
      </c>
      <c r="D640" s="389">
        <v>9.75</v>
      </c>
      <c r="E640" s="389" t="s">
        <v>719</v>
      </c>
      <c r="F640" s="389">
        <v>11</v>
      </c>
      <c r="G640" s="389">
        <v>11.462125941406301</v>
      </c>
      <c r="H640" s="393" t="s">
        <v>208</v>
      </c>
      <c r="I640" s="390">
        <v>16598.310000000001</v>
      </c>
      <c r="J640" s="390">
        <v>16598.310000000001</v>
      </c>
      <c r="K640" s="390">
        <v>16297.34</v>
      </c>
      <c r="L640" s="385">
        <v>1</v>
      </c>
    </row>
    <row r="641" spans="1:12" s="383" customFormat="1" ht="15" x14ac:dyDescent="0.25">
      <c r="A641" s="384" t="s">
        <v>285</v>
      </c>
      <c r="B641" s="393" t="s">
        <v>198</v>
      </c>
      <c r="C641" s="389">
        <v>99.394000000000005</v>
      </c>
      <c r="D641" s="389">
        <v>9.75</v>
      </c>
      <c r="E641" s="389" t="s">
        <v>694</v>
      </c>
      <c r="F641" s="389">
        <v>10.5</v>
      </c>
      <c r="G641" s="389">
        <v>10.920720136962901</v>
      </c>
      <c r="H641" s="393" t="s">
        <v>208</v>
      </c>
      <c r="I641" s="390">
        <v>9895.31</v>
      </c>
      <c r="J641" s="390">
        <v>9895.31</v>
      </c>
      <c r="K641" s="390">
        <v>9835.34</v>
      </c>
      <c r="L641" s="385">
        <v>1</v>
      </c>
    </row>
    <row r="642" spans="1:12" s="383" customFormat="1" ht="15" x14ac:dyDescent="0.25">
      <c r="A642" s="384" t="s">
        <v>287</v>
      </c>
      <c r="B642" s="393" t="s">
        <v>198</v>
      </c>
      <c r="C642" s="389">
        <v>98.767399999999995</v>
      </c>
      <c r="D642" s="389">
        <v>8.5</v>
      </c>
      <c r="E642" s="389" t="s">
        <v>720</v>
      </c>
      <c r="F642" s="389">
        <v>9.25</v>
      </c>
      <c r="G642" s="389">
        <v>9.5758345544586003</v>
      </c>
      <c r="H642" s="393" t="s">
        <v>208</v>
      </c>
      <c r="I642" s="390">
        <v>5329</v>
      </c>
      <c r="J642" s="390">
        <v>5329</v>
      </c>
      <c r="K642" s="390">
        <v>5263.32</v>
      </c>
      <c r="L642" s="385">
        <v>1</v>
      </c>
    </row>
    <row r="643" spans="1:12" s="383" customFormat="1" ht="15" x14ac:dyDescent="0.25">
      <c r="A643" s="384" t="s">
        <v>287</v>
      </c>
      <c r="B643" s="393" t="s">
        <v>198</v>
      </c>
      <c r="C643" s="389">
        <v>98.965299999999999</v>
      </c>
      <c r="D643" s="389">
        <v>8.5</v>
      </c>
      <c r="E643" s="389" t="s">
        <v>721</v>
      </c>
      <c r="F643" s="389">
        <v>9.25</v>
      </c>
      <c r="G643" s="389">
        <v>9.5758345544586003</v>
      </c>
      <c r="H643" s="393" t="s">
        <v>208</v>
      </c>
      <c r="I643" s="390">
        <v>43634</v>
      </c>
      <c r="J643" s="390">
        <v>43634</v>
      </c>
      <c r="K643" s="390">
        <v>43182.53</v>
      </c>
      <c r="L643" s="385">
        <v>1</v>
      </c>
    </row>
    <row r="644" spans="1:12" s="383" customFormat="1" ht="15" x14ac:dyDescent="0.25">
      <c r="A644" s="384" t="s">
        <v>287</v>
      </c>
      <c r="B644" s="393" t="s">
        <v>198</v>
      </c>
      <c r="C644" s="389">
        <v>99.128900000000002</v>
      </c>
      <c r="D644" s="389">
        <v>8.5</v>
      </c>
      <c r="E644" s="389" t="s">
        <v>722</v>
      </c>
      <c r="F644" s="389">
        <v>9.25</v>
      </c>
      <c r="G644" s="389">
        <v>9.5758345544586003</v>
      </c>
      <c r="H644" s="393" t="s">
        <v>208</v>
      </c>
      <c r="I644" s="390">
        <v>49920</v>
      </c>
      <c r="J644" s="390">
        <v>49920</v>
      </c>
      <c r="K644" s="390">
        <v>49485.16</v>
      </c>
      <c r="L644" s="385">
        <v>1</v>
      </c>
    </row>
    <row r="645" spans="1:12" s="383" customFormat="1" ht="15" x14ac:dyDescent="0.25">
      <c r="A645" s="384" t="s">
        <v>287</v>
      </c>
      <c r="B645" s="393" t="s">
        <v>198</v>
      </c>
      <c r="C645" s="389">
        <v>99.128900000000002</v>
      </c>
      <c r="D645" s="389">
        <v>8.5</v>
      </c>
      <c r="E645" s="389" t="s">
        <v>355</v>
      </c>
      <c r="F645" s="389">
        <v>9.25</v>
      </c>
      <c r="G645" s="389">
        <v>9.5758345544586003</v>
      </c>
      <c r="H645" s="393" t="s">
        <v>208</v>
      </c>
      <c r="I645" s="390">
        <v>150000</v>
      </c>
      <c r="J645" s="390">
        <v>150000</v>
      </c>
      <c r="K645" s="390">
        <v>148693.38</v>
      </c>
      <c r="L645" s="385">
        <v>1</v>
      </c>
    </row>
    <row r="646" spans="1:12" s="383" customFormat="1" ht="15" x14ac:dyDescent="0.25">
      <c r="A646" s="384" t="s">
        <v>287</v>
      </c>
      <c r="B646" s="393" t="s">
        <v>198</v>
      </c>
      <c r="C646" s="389">
        <v>99.268199999999993</v>
      </c>
      <c r="D646" s="389">
        <v>8.5</v>
      </c>
      <c r="E646" s="389" t="s">
        <v>723</v>
      </c>
      <c r="F646" s="389">
        <v>9.25</v>
      </c>
      <c r="G646" s="389">
        <v>9.5758345544586003</v>
      </c>
      <c r="H646" s="393" t="s">
        <v>208</v>
      </c>
      <c r="I646" s="390">
        <v>32652</v>
      </c>
      <c r="J646" s="390">
        <v>32652</v>
      </c>
      <c r="K646" s="390">
        <v>32413.040000000001</v>
      </c>
      <c r="L646" s="385">
        <v>1</v>
      </c>
    </row>
    <row r="647" spans="1:12" s="383" customFormat="1" ht="15" x14ac:dyDescent="0.25">
      <c r="A647" s="384" t="s">
        <v>287</v>
      </c>
      <c r="B647" s="393" t="s">
        <v>198</v>
      </c>
      <c r="C647" s="389">
        <v>99.291399999999996</v>
      </c>
      <c r="D647" s="389">
        <v>8.5</v>
      </c>
      <c r="E647" s="389" t="s">
        <v>231</v>
      </c>
      <c r="F647" s="389">
        <v>9.25</v>
      </c>
      <c r="G647" s="389">
        <v>9.5758345544586003</v>
      </c>
      <c r="H647" s="393" t="s">
        <v>208</v>
      </c>
      <c r="I647" s="390">
        <v>10010</v>
      </c>
      <c r="J647" s="390">
        <v>10010</v>
      </c>
      <c r="K647" s="390">
        <v>9939.07</v>
      </c>
      <c r="L647" s="385">
        <v>1</v>
      </c>
    </row>
    <row r="648" spans="1:12" s="383" customFormat="1" ht="15" x14ac:dyDescent="0.25">
      <c r="A648" s="384" t="s">
        <v>287</v>
      </c>
      <c r="B648" s="393" t="s">
        <v>198</v>
      </c>
      <c r="C648" s="389">
        <v>99.296300000000002</v>
      </c>
      <c r="D648" s="389">
        <v>8.5</v>
      </c>
      <c r="E648" s="389" t="s">
        <v>240</v>
      </c>
      <c r="F648" s="389">
        <v>9.25</v>
      </c>
      <c r="G648" s="389">
        <v>9.5758345544586003</v>
      </c>
      <c r="H648" s="393" t="s">
        <v>208</v>
      </c>
      <c r="I648" s="390">
        <v>41446</v>
      </c>
      <c r="J648" s="390">
        <v>41446</v>
      </c>
      <c r="K648" s="390">
        <v>41154.339999999997</v>
      </c>
      <c r="L648" s="385">
        <v>1</v>
      </c>
    </row>
    <row r="649" spans="1:12" s="383" customFormat="1" ht="15" x14ac:dyDescent="0.25">
      <c r="A649" s="384" t="s">
        <v>287</v>
      </c>
      <c r="B649" s="393" t="s">
        <v>198</v>
      </c>
      <c r="C649" s="389">
        <v>99.424099999999996</v>
      </c>
      <c r="D649" s="389">
        <v>8.5</v>
      </c>
      <c r="E649" s="389" t="s">
        <v>428</v>
      </c>
      <c r="F649" s="389">
        <v>9.25</v>
      </c>
      <c r="G649" s="389">
        <v>9.5758345544586003</v>
      </c>
      <c r="H649" s="393" t="s">
        <v>208</v>
      </c>
      <c r="I649" s="390">
        <v>39610</v>
      </c>
      <c r="J649" s="390">
        <v>39610</v>
      </c>
      <c r="K649" s="390">
        <v>39381.89</v>
      </c>
      <c r="L649" s="385">
        <v>2</v>
      </c>
    </row>
    <row r="650" spans="1:12" s="383" customFormat="1" ht="15" x14ac:dyDescent="0.25">
      <c r="A650" s="384" t="s">
        <v>287</v>
      </c>
      <c r="B650" s="393" t="s">
        <v>198</v>
      </c>
      <c r="C650" s="389">
        <v>99.426199999999994</v>
      </c>
      <c r="D650" s="389">
        <v>8.5</v>
      </c>
      <c r="E650" s="389" t="s">
        <v>629</v>
      </c>
      <c r="F650" s="389">
        <v>9.25</v>
      </c>
      <c r="G650" s="389">
        <v>9.5758345544586003</v>
      </c>
      <c r="H650" s="393" t="s">
        <v>208</v>
      </c>
      <c r="I650" s="390">
        <v>7900</v>
      </c>
      <c r="J650" s="390">
        <v>7900</v>
      </c>
      <c r="K650" s="390">
        <v>7854.67</v>
      </c>
      <c r="L650" s="385">
        <v>1</v>
      </c>
    </row>
    <row r="651" spans="1:12" s="383" customFormat="1" ht="15" x14ac:dyDescent="0.25">
      <c r="A651" s="384" t="s">
        <v>287</v>
      </c>
      <c r="B651" s="393" t="s">
        <v>198</v>
      </c>
      <c r="C651" s="389">
        <v>99.438800000000001</v>
      </c>
      <c r="D651" s="389">
        <v>8.5</v>
      </c>
      <c r="E651" s="389" t="s">
        <v>724</v>
      </c>
      <c r="F651" s="389">
        <v>9.25</v>
      </c>
      <c r="G651" s="389">
        <v>9.5758345544586003</v>
      </c>
      <c r="H651" s="393" t="s">
        <v>208</v>
      </c>
      <c r="I651" s="390">
        <v>27348</v>
      </c>
      <c r="J651" s="390">
        <v>27348</v>
      </c>
      <c r="K651" s="390">
        <v>27194.53</v>
      </c>
      <c r="L651" s="385">
        <v>1</v>
      </c>
    </row>
    <row r="652" spans="1:12" s="383" customFormat="1" ht="15" x14ac:dyDescent="0.25">
      <c r="A652" s="384" t="s">
        <v>287</v>
      </c>
      <c r="B652" s="393" t="s">
        <v>198</v>
      </c>
      <c r="C652" s="389">
        <v>99.7898</v>
      </c>
      <c r="D652" s="389">
        <v>8.5</v>
      </c>
      <c r="E652" s="389" t="s">
        <v>215</v>
      </c>
      <c r="F652" s="389">
        <v>9.25</v>
      </c>
      <c r="G652" s="389">
        <v>9.5758345544586003</v>
      </c>
      <c r="H652" s="393" t="s">
        <v>208</v>
      </c>
      <c r="I652" s="390">
        <v>100096</v>
      </c>
      <c r="J652" s="390">
        <v>100096</v>
      </c>
      <c r="K652" s="390">
        <v>99885.6</v>
      </c>
      <c r="L652" s="385">
        <v>1</v>
      </c>
    </row>
    <row r="653" spans="1:12" s="289" customFormat="1" ht="15.6" x14ac:dyDescent="0.25">
      <c r="A653" s="384" t="s">
        <v>298</v>
      </c>
      <c r="B653" s="393" t="s">
        <v>198</v>
      </c>
      <c r="C653" s="389">
        <v>91.589600000000004</v>
      </c>
      <c r="D653" s="389">
        <v>9.75</v>
      </c>
      <c r="E653" s="389" t="s">
        <v>725</v>
      </c>
      <c r="F653" s="389">
        <v>13</v>
      </c>
      <c r="G653" s="389">
        <v>13.647592816406201</v>
      </c>
      <c r="H653" s="393" t="s">
        <v>208</v>
      </c>
      <c r="I653" s="390">
        <v>127016</v>
      </c>
      <c r="J653" s="390">
        <v>127016</v>
      </c>
      <c r="K653" s="390">
        <v>116333.5</v>
      </c>
      <c r="L653" s="385">
        <v>1</v>
      </c>
    </row>
    <row r="654" spans="1:12" s="289" customFormat="1" ht="15.6" x14ac:dyDescent="0.25">
      <c r="A654" s="384" t="s">
        <v>298</v>
      </c>
      <c r="B654" s="393" t="s">
        <v>198</v>
      </c>
      <c r="C654" s="389">
        <v>93.335499999999996</v>
      </c>
      <c r="D654" s="389">
        <v>9.75</v>
      </c>
      <c r="E654" s="389" t="s">
        <v>726</v>
      </c>
      <c r="F654" s="389">
        <v>12.5</v>
      </c>
      <c r="G654" s="389">
        <v>13.0982398986816</v>
      </c>
      <c r="H654" s="393" t="s">
        <v>208</v>
      </c>
      <c r="I654" s="390">
        <v>40000</v>
      </c>
      <c r="J654" s="390">
        <v>40000</v>
      </c>
      <c r="K654" s="390">
        <v>37334.199999999997</v>
      </c>
      <c r="L654" s="385">
        <v>1</v>
      </c>
    </row>
    <row r="655" spans="1:12" s="383" customFormat="1" ht="15" x14ac:dyDescent="0.25">
      <c r="A655" s="384" t="s">
        <v>298</v>
      </c>
      <c r="B655" s="393" t="s">
        <v>198</v>
      </c>
      <c r="C655" s="389">
        <v>93.799300000000002</v>
      </c>
      <c r="D655" s="389">
        <v>9.75</v>
      </c>
      <c r="E655" s="389" t="s">
        <v>727</v>
      </c>
      <c r="F655" s="389">
        <v>12.5</v>
      </c>
      <c r="G655" s="389">
        <v>13.0982398986816</v>
      </c>
      <c r="H655" s="393" t="s">
        <v>208</v>
      </c>
      <c r="I655" s="390">
        <v>40000</v>
      </c>
      <c r="J655" s="390">
        <v>40000</v>
      </c>
      <c r="K655" s="390">
        <v>37519.730000000003</v>
      </c>
      <c r="L655" s="385">
        <v>1</v>
      </c>
    </row>
    <row r="656" spans="1:12" s="383" customFormat="1" ht="15" x14ac:dyDescent="0.25">
      <c r="A656" s="384" t="s">
        <v>298</v>
      </c>
      <c r="B656" s="393" t="s">
        <v>198</v>
      </c>
      <c r="C656" s="389">
        <v>94.277199999999993</v>
      </c>
      <c r="D656" s="389">
        <v>9.75</v>
      </c>
      <c r="E656" s="389" t="s">
        <v>728</v>
      </c>
      <c r="F656" s="389">
        <v>12.5</v>
      </c>
      <c r="G656" s="389">
        <v>13.0982398986816</v>
      </c>
      <c r="H656" s="393" t="s">
        <v>208</v>
      </c>
      <c r="I656" s="390">
        <v>40000</v>
      </c>
      <c r="J656" s="390">
        <v>40000</v>
      </c>
      <c r="K656" s="390">
        <v>37710.89</v>
      </c>
      <c r="L656" s="385">
        <v>1</v>
      </c>
    </row>
    <row r="657" spans="1:12" s="383" customFormat="1" ht="15" x14ac:dyDescent="0.25">
      <c r="A657" s="384" t="s">
        <v>299</v>
      </c>
      <c r="B657" s="393" t="s">
        <v>198</v>
      </c>
      <c r="C657" s="389">
        <v>90.448800000000006</v>
      </c>
      <c r="D657" s="389">
        <v>9.5</v>
      </c>
      <c r="E657" s="389" t="s">
        <v>726</v>
      </c>
      <c r="F657" s="389">
        <v>13.5</v>
      </c>
      <c r="G657" s="389">
        <v>14.1989445900878</v>
      </c>
      <c r="H657" s="393" t="s">
        <v>208</v>
      </c>
      <c r="I657" s="390">
        <v>9089</v>
      </c>
      <c r="J657" s="390">
        <v>9089</v>
      </c>
      <c r="K657" s="390">
        <v>8220.89</v>
      </c>
      <c r="L657" s="385">
        <v>1</v>
      </c>
    </row>
    <row r="658" spans="1:12" s="383" customFormat="1" ht="15" x14ac:dyDescent="0.25">
      <c r="A658" s="384" t="s">
        <v>299</v>
      </c>
      <c r="B658" s="393" t="s">
        <v>198</v>
      </c>
      <c r="C658" s="389">
        <v>91.111800000000002</v>
      </c>
      <c r="D658" s="389">
        <v>9.5</v>
      </c>
      <c r="E658" s="389" t="s">
        <v>729</v>
      </c>
      <c r="F658" s="389">
        <v>13.5</v>
      </c>
      <c r="G658" s="389">
        <v>14.1989445900878</v>
      </c>
      <c r="H658" s="393" t="s">
        <v>208</v>
      </c>
      <c r="I658" s="390">
        <v>31250</v>
      </c>
      <c r="J658" s="390">
        <v>31250</v>
      </c>
      <c r="K658" s="390">
        <v>28472.44</v>
      </c>
      <c r="L658" s="385">
        <v>1</v>
      </c>
    </row>
    <row r="659" spans="1:12" s="383" customFormat="1" ht="15" x14ac:dyDescent="0.25">
      <c r="A659" s="384" t="s">
        <v>299</v>
      </c>
      <c r="B659" s="393" t="s">
        <v>198</v>
      </c>
      <c r="C659" s="389">
        <v>92.299700000000001</v>
      </c>
      <c r="D659" s="389">
        <v>9.5</v>
      </c>
      <c r="E659" s="389" t="s">
        <v>730</v>
      </c>
      <c r="F659" s="389">
        <v>13.25</v>
      </c>
      <c r="G659" s="389">
        <v>13.923018543716401</v>
      </c>
      <c r="H659" s="393" t="s">
        <v>208</v>
      </c>
      <c r="I659" s="390">
        <v>12047</v>
      </c>
      <c r="J659" s="390">
        <v>12047</v>
      </c>
      <c r="K659" s="390">
        <v>11119.35</v>
      </c>
      <c r="L659" s="385">
        <v>1</v>
      </c>
    </row>
    <row r="660" spans="1:12" s="383" customFormat="1" ht="15" x14ac:dyDescent="0.25">
      <c r="A660" s="384" t="s">
        <v>299</v>
      </c>
      <c r="B660" s="393" t="s">
        <v>198</v>
      </c>
      <c r="C660" s="389">
        <v>96.254499999999993</v>
      </c>
      <c r="D660" s="389">
        <v>9</v>
      </c>
      <c r="E660" s="389" t="s">
        <v>731</v>
      </c>
      <c r="F660" s="389">
        <v>12</v>
      </c>
      <c r="G660" s="389">
        <v>12.550881</v>
      </c>
      <c r="H660" s="393" t="s">
        <v>208</v>
      </c>
      <c r="I660" s="390">
        <v>20426</v>
      </c>
      <c r="J660" s="390">
        <v>20426</v>
      </c>
      <c r="K660" s="390">
        <v>19660.95</v>
      </c>
      <c r="L660" s="385">
        <v>1</v>
      </c>
    </row>
    <row r="661" spans="1:12" s="383" customFormat="1" ht="15" x14ac:dyDescent="0.25">
      <c r="A661" s="384" t="s">
        <v>299</v>
      </c>
      <c r="B661" s="393" t="s">
        <v>198</v>
      </c>
      <c r="C661" s="389">
        <v>99.052300000000002</v>
      </c>
      <c r="D661" s="389">
        <v>9.5</v>
      </c>
      <c r="E661" s="389" t="s">
        <v>732</v>
      </c>
      <c r="F661" s="389">
        <v>11</v>
      </c>
      <c r="G661" s="389">
        <v>11.4621259414062</v>
      </c>
      <c r="H661" s="393" t="s">
        <v>208</v>
      </c>
      <c r="I661" s="390">
        <v>17874</v>
      </c>
      <c r="J661" s="390">
        <v>17874</v>
      </c>
      <c r="K661" s="390">
        <v>17704.62</v>
      </c>
      <c r="L661" s="385">
        <v>1</v>
      </c>
    </row>
    <row r="662" spans="1:12" s="383" customFormat="1" ht="15" x14ac:dyDescent="0.25">
      <c r="A662" s="384" t="s">
        <v>397</v>
      </c>
      <c r="B662" s="393" t="s">
        <v>198</v>
      </c>
      <c r="C662" s="389">
        <v>93.943399999999997</v>
      </c>
      <c r="D662" s="389">
        <v>10</v>
      </c>
      <c r="E662" s="389" t="s">
        <v>211</v>
      </c>
      <c r="F662" s="389">
        <v>13</v>
      </c>
      <c r="G662" s="389">
        <v>13.647592816406201</v>
      </c>
      <c r="H662" s="393" t="s">
        <v>208</v>
      </c>
      <c r="I662" s="390">
        <v>15679</v>
      </c>
      <c r="J662" s="390">
        <v>15679</v>
      </c>
      <c r="K662" s="390">
        <v>14729.38</v>
      </c>
      <c r="L662" s="385">
        <v>1</v>
      </c>
    </row>
    <row r="663" spans="1:12" s="383" customFormat="1" ht="15" x14ac:dyDescent="0.25">
      <c r="A663" s="384" t="s">
        <v>397</v>
      </c>
      <c r="B663" s="393" t="s">
        <v>198</v>
      </c>
      <c r="C663" s="389">
        <v>94.598399999999998</v>
      </c>
      <c r="D663" s="389">
        <v>10</v>
      </c>
      <c r="E663" s="389" t="s">
        <v>733</v>
      </c>
      <c r="F663" s="389">
        <v>13</v>
      </c>
      <c r="G663" s="389">
        <v>13.647592816406201</v>
      </c>
      <c r="H663" s="393" t="s">
        <v>208</v>
      </c>
      <c r="I663" s="390">
        <v>5146</v>
      </c>
      <c r="J663" s="390">
        <v>5146</v>
      </c>
      <c r="K663" s="390">
        <v>4868.03</v>
      </c>
      <c r="L663" s="385">
        <v>1</v>
      </c>
    </row>
    <row r="664" spans="1:12" s="383" customFormat="1" ht="15" x14ac:dyDescent="0.25">
      <c r="A664" s="384" t="s">
        <v>669</v>
      </c>
      <c r="B664" s="393" t="s">
        <v>198</v>
      </c>
      <c r="C664" s="389">
        <v>97.257400000000004</v>
      </c>
      <c r="D664" s="389">
        <v>8.5</v>
      </c>
      <c r="E664" s="389" t="s">
        <v>734</v>
      </c>
      <c r="F664" s="389">
        <v>10.5</v>
      </c>
      <c r="G664" s="389">
        <v>10.920720136962901</v>
      </c>
      <c r="H664" s="393" t="s">
        <v>208</v>
      </c>
      <c r="I664" s="390">
        <v>250000</v>
      </c>
      <c r="J664" s="390">
        <v>250000</v>
      </c>
      <c r="K664" s="390">
        <v>243143.54</v>
      </c>
      <c r="L664" s="385">
        <v>2</v>
      </c>
    </row>
    <row r="665" spans="1:12" s="383" customFormat="1" ht="15" x14ac:dyDescent="0.25">
      <c r="A665" s="384" t="s">
        <v>669</v>
      </c>
      <c r="B665" s="393" t="s">
        <v>198</v>
      </c>
      <c r="C665" s="389">
        <v>97.685400000000001</v>
      </c>
      <c r="D665" s="389">
        <v>8.5</v>
      </c>
      <c r="E665" s="389" t="s">
        <v>735</v>
      </c>
      <c r="F665" s="389">
        <v>10.5</v>
      </c>
      <c r="G665" s="389">
        <v>10.920720136962901</v>
      </c>
      <c r="H665" s="393" t="s">
        <v>208</v>
      </c>
      <c r="I665" s="390">
        <v>250000</v>
      </c>
      <c r="J665" s="390">
        <v>250000</v>
      </c>
      <c r="K665" s="390">
        <v>244213.56</v>
      </c>
      <c r="L665" s="385">
        <v>3</v>
      </c>
    </row>
    <row r="666" spans="1:12" s="383" customFormat="1" ht="15" x14ac:dyDescent="0.25">
      <c r="A666" s="384" t="s">
        <v>275</v>
      </c>
      <c r="B666" s="393" t="s">
        <v>198</v>
      </c>
      <c r="C666" s="389">
        <v>98.062200000000004</v>
      </c>
      <c r="D666" s="389">
        <v>8.5</v>
      </c>
      <c r="E666" s="389" t="s">
        <v>631</v>
      </c>
      <c r="F666" s="389">
        <v>10.5</v>
      </c>
      <c r="G666" s="389">
        <v>10.920720136962901</v>
      </c>
      <c r="H666" s="393" t="s">
        <v>208</v>
      </c>
      <c r="I666" s="390">
        <v>12998</v>
      </c>
      <c r="J666" s="390">
        <v>12998</v>
      </c>
      <c r="K666" s="390">
        <v>12746.13</v>
      </c>
      <c r="L666" s="385">
        <v>2</v>
      </c>
    </row>
    <row r="667" spans="1:12" s="383" customFormat="1" ht="15" x14ac:dyDescent="0.25">
      <c r="A667" s="384" t="s">
        <v>319</v>
      </c>
      <c r="B667" s="393" t="s">
        <v>198</v>
      </c>
      <c r="C667" s="389">
        <v>96.142300000000006</v>
      </c>
      <c r="D667" s="389">
        <v>9</v>
      </c>
      <c r="E667" s="389" t="s">
        <v>212</v>
      </c>
      <c r="F667" s="389">
        <v>10</v>
      </c>
      <c r="G667" s="389">
        <v>10.381289062499899</v>
      </c>
      <c r="H667" s="393" t="s">
        <v>208</v>
      </c>
      <c r="I667" s="390">
        <v>50000</v>
      </c>
      <c r="J667" s="390">
        <v>50000</v>
      </c>
      <c r="K667" s="390">
        <v>48071.13</v>
      </c>
      <c r="L667" s="385">
        <v>1</v>
      </c>
    </row>
    <row r="668" spans="1:12" s="383" customFormat="1" ht="15" x14ac:dyDescent="0.25">
      <c r="A668" s="384" t="s">
        <v>319</v>
      </c>
      <c r="B668" s="393" t="s">
        <v>198</v>
      </c>
      <c r="C668" s="389">
        <v>96.158299999999997</v>
      </c>
      <c r="D668" s="389">
        <v>9</v>
      </c>
      <c r="E668" s="389" t="s">
        <v>345</v>
      </c>
      <c r="F668" s="389">
        <v>10</v>
      </c>
      <c r="G668" s="389">
        <v>10.381289062499899</v>
      </c>
      <c r="H668" s="393" t="s">
        <v>208</v>
      </c>
      <c r="I668" s="390">
        <v>50000</v>
      </c>
      <c r="J668" s="390">
        <v>50000</v>
      </c>
      <c r="K668" s="390">
        <v>48079.13</v>
      </c>
      <c r="L668" s="385">
        <v>1</v>
      </c>
    </row>
    <row r="669" spans="1:12" s="383" customFormat="1" ht="15" x14ac:dyDescent="0.25">
      <c r="A669" s="384" t="s">
        <v>319</v>
      </c>
      <c r="B669" s="393" t="s">
        <v>198</v>
      </c>
      <c r="C669" s="389">
        <v>96.296000000000006</v>
      </c>
      <c r="D669" s="389">
        <v>9</v>
      </c>
      <c r="E669" s="389" t="s">
        <v>736</v>
      </c>
      <c r="F669" s="389">
        <v>10</v>
      </c>
      <c r="G669" s="389">
        <v>10.381289062499899</v>
      </c>
      <c r="H669" s="393" t="s">
        <v>208</v>
      </c>
      <c r="I669" s="390">
        <v>50000</v>
      </c>
      <c r="J669" s="390">
        <v>50000</v>
      </c>
      <c r="K669" s="390">
        <v>48147.98</v>
      </c>
      <c r="L669" s="385">
        <v>1</v>
      </c>
    </row>
    <row r="670" spans="1:12" s="383" customFormat="1" ht="15" x14ac:dyDescent="0.25">
      <c r="A670" s="384" t="s">
        <v>319</v>
      </c>
      <c r="B670" s="393" t="s">
        <v>198</v>
      </c>
      <c r="C670" s="389">
        <v>96.312399999999997</v>
      </c>
      <c r="D670" s="389">
        <v>9</v>
      </c>
      <c r="E670" s="389" t="s">
        <v>737</v>
      </c>
      <c r="F670" s="389">
        <v>10</v>
      </c>
      <c r="G670" s="389">
        <v>10.381289062499899</v>
      </c>
      <c r="H670" s="393" t="s">
        <v>208</v>
      </c>
      <c r="I670" s="390">
        <v>50000</v>
      </c>
      <c r="J670" s="390">
        <v>50000</v>
      </c>
      <c r="K670" s="390">
        <v>48156.19</v>
      </c>
      <c r="L670" s="385">
        <v>1</v>
      </c>
    </row>
    <row r="671" spans="1:12" s="383" customFormat="1" ht="15" x14ac:dyDescent="0.25">
      <c r="A671" s="384" t="s">
        <v>319</v>
      </c>
      <c r="B671" s="393" t="s">
        <v>198</v>
      </c>
      <c r="C671" s="389">
        <v>96.451499999999996</v>
      </c>
      <c r="D671" s="389">
        <v>8.5</v>
      </c>
      <c r="E671" s="389" t="s">
        <v>554</v>
      </c>
      <c r="F671" s="389">
        <v>9.5</v>
      </c>
      <c r="G671" s="389">
        <v>9.8438279104003001</v>
      </c>
      <c r="H671" s="393" t="s">
        <v>208</v>
      </c>
      <c r="I671" s="390">
        <v>50000</v>
      </c>
      <c r="J671" s="390">
        <v>50000</v>
      </c>
      <c r="K671" s="390">
        <v>48225.77</v>
      </c>
      <c r="L671" s="385">
        <v>1</v>
      </c>
    </row>
    <row r="672" spans="1:12" s="383" customFormat="1" ht="15" x14ac:dyDescent="0.25">
      <c r="A672" s="384" t="s">
        <v>319</v>
      </c>
      <c r="B672" s="393" t="s">
        <v>198</v>
      </c>
      <c r="C672" s="389">
        <v>96.453500000000005</v>
      </c>
      <c r="D672" s="389">
        <v>9</v>
      </c>
      <c r="E672" s="389" t="s">
        <v>529</v>
      </c>
      <c r="F672" s="389">
        <v>10</v>
      </c>
      <c r="G672" s="389">
        <v>10.381289062499899</v>
      </c>
      <c r="H672" s="393" t="s">
        <v>208</v>
      </c>
      <c r="I672" s="390">
        <v>50000</v>
      </c>
      <c r="J672" s="390">
        <v>50000</v>
      </c>
      <c r="K672" s="390">
        <v>48226.75</v>
      </c>
      <c r="L672" s="385">
        <v>1</v>
      </c>
    </row>
    <row r="673" spans="1:12" s="383" customFormat="1" ht="15" x14ac:dyDescent="0.25">
      <c r="A673" s="384" t="s">
        <v>319</v>
      </c>
      <c r="B673" s="393" t="s">
        <v>198</v>
      </c>
      <c r="C673" s="389">
        <v>96.470200000000006</v>
      </c>
      <c r="D673" s="389">
        <v>8.5</v>
      </c>
      <c r="E673" s="389" t="s">
        <v>339</v>
      </c>
      <c r="F673" s="389">
        <v>9.5</v>
      </c>
      <c r="G673" s="389">
        <v>9.8438279104003001</v>
      </c>
      <c r="H673" s="393" t="s">
        <v>208</v>
      </c>
      <c r="I673" s="390">
        <v>50000</v>
      </c>
      <c r="J673" s="390">
        <v>50000</v>
      </c>
      <c r="K673" s="390">
        <v>48235.1</v>
      </c>
      <c r="L673" s="385">
        <v>1</v>
      </c>
    </row>
    <row r="674" spans="1:12" s="383" customFormat="1" ht="15" x14ac:dyDescent="0.25">
      <c r="A674" s="384" t="s">
        <v>319</v>
      </c>
      <c r="B674" s="393" t="s">
        <v>198</v>
      </c>
      <c r="C674" s="389">
        <v>96.470399999999998</v>
      </c>
      <c r="D674" s="389">
        <v>9</v>
      </c>
      <c r="E674" s="389" t="s">
        <v>738</v>
      </c>
      <c r="F674" s="389">
        <v>10</v>
      </c>
      <c r="G674" s="389">
        <v>10.381289062499899</v>
      </c>
      <c r="H674" s="393" t="s">
        <v>208</v>
      </c>
      <c r="I674" s="390">
        <v>50000</v>
      </c>
      <c r="J674" s="390">
        <v>50000</v>
      </c>
      <c r="K674" s="390">
        <v>48235.18</v>
      </c>
      <c r="L674" s="385">
        <v>1</v>
      </c>
    </row>
    <row r="675" spans="1:12" s="383" customFormat="1" ht="15" x14ac:dyDescent="0.25">
      <c r="A675" s="384" t="s">
        <v>319</v>
      </c>
      <c r="B675" s="393" t="s">
        <v>198</v>
      </c>
      <c r="C675" s="389">
        <v>96.614999999999995</v>
      </c>
      <c r="D675" s="389">
        <v>9</v>
      </c>
      <c r="E675" s="389" t="s">
        <v>739</v>
      </c>
      <c r="F675" s="389">
        <v>10</v>
      </c>
      <c r="G675" s="389">
        <v>10.381289062499899</v>
      </c>
      <c r="H675" s="393" t="s">
        <v>208</v>
      </c>
      <c r="I675" s="390">
        <v>50000</v>
      </c>
      <c r="J675" s="390">
        <v>50000</v>
      </c>
      <c r="K675" s="390">
        <v>48307.5</v>
      </c>
      <c r="L675" s="385">
        <v>1</v>
      </c>
    </row>
    <row r="676" spans="1:12" s="383" customFormat="1" ht="15" x14ac:dyDescent="0.25">
      <c r="A676" s="384" t="s">
        <v>319</v>
      </c>
      <c r="B676" s="393" t="s">
        <v>198</v>
      </c>
      <c r="C676" s="389">
        <v>96.617400000000004</v>
      </c>
      <c r="D676" s="389">
        <v>8.5</v>
      </c>
      <c r="E676" s="389" t="s">
        <v>683</v>
      </c>
      <c r="F676" s="389">
        <v>9.5</v>
      </c>
      <c r="G676" s="389">
        <v>9.8438279104003001</v>
      </c>
      <c r="H676" s="393" t="s">
        <v>208</v>
      </c>
      <c r="I676" s="390">
        <v>50000</v>
      </c>
      <c r="J676" s="390">
        <v>50000</v>
      </c>
      <c r="K676" s="390">
        <v>48308.71</v>
      </c>
      <c r="L676" s="385">
        <v>1</v>
      </c>
    </row>
    <row r="677" spans="1:12" s="383" customFormat="1" ht="15" x14ac:dyDescent="0.25">
      <c r="A677" s="384" t="s">
        <v>319</v>
      </c>
      <c r="B677" s="393" t="s">
        <v>198</v>
      </c>
      <c r="C677" s="389">
        <v>96.632300000000001</v>
      </c>
      <c r="D677" s="389">
        <v>9</v>
      </c>
      <c r="E677" s="389" t="s">
        <v>740</v>
      </c>
      <c r="F677" s="389">
        <v>10</v>
      </c>
      <c r="G677" s="389">
        <v>10.381289062499899</v>
      </c>
      <c r="H677" s="393" t="s">
        <v>208</v>
      </c>
      <c r="I677" s="390">
        <v>50000</v>
      </c>
      <c r="J677" s="390">
        <v>50000</v>
      </c>
      <c r="K677" s="390">
        <v>48316.14</v>
      </c>
      <c r="L677" s="385">
        <v>1</v>
      </c>
    </row>
    <row r="678" spans="1:12" s="383" customFormat="1" ht="15" x14ac:dyDescent="0.25">
      <c r="A678" s="384" t="s">
        <v>319</v>
      </c>
      <c r="B678" s="393" t="s">
        <v>198</v>
      </c>
      <c r="C678" s="389">
        <v>96.636499999999998</v>
      </c>
      <c r="D678" s="389">
        <v>8.5</v>
      </c>
      <c r="E678" s="389" t="s">
        <v>384</v>
      </c>
      <c r="F678" s="389">
        <v>9.5</v>
      </c>
      <c r="G678" s="389">
        <v>9.8438279104003001</v>
      </c>
      <c r="H678" s="393" t="s">
        <v>208</v>
      </c>
      <c r="I678" s="390">
        <v>50000</v>
      </c>
      <c r="J678" s="390">
        <v>50000</v>
      </c>
      <c r="K678" s="390">
        <v>48318.26</v>
      </c>
      <c r="L678" s="385">
        <v>1</v>
      </c>
    </row>
    <row r="679" spans="1:12" s="383" customFormat="1" ht="15" x14ac:dyDescent="0.25">
      <c r="A679" s="384" t="s">
        <v>319</v>
      </c>
      <c r="B679" s="393" t="s">
        <v>198</v>
      </c>
      <c r="C679" s="389">
        <v>96.780500000000004</v>
      </c>
      <c r="D679" s="389">
        <v>9</v>
      </c>
      <c r="E679" s="389" t="s">
        <v>544</v>
      </c>
      <c r="F679" s="389">
        <v>10</v>
      </c>
      <c r="G679" s="389">
        <v>10.381289062499899</v>
      </c>
      <c r="H679" s="393" t="s">
        <v>208</v>
      </c>
      <c r="I679" s="390">
        <v>50000</v>
      </c>
      <c r="J679" s="390">
        <v>50000</v>
      </c>
      <c r="K679" s="390">
        <v>48390.26</v>
      </c>
      <c r="L679" s="385">
        <v>1</v>
      </c>
    </row>
    <row r="680" spans="1:12" s="383" customFormat="1" ht="15" x14ac:dyDescent="0.25">
      <c r="A680" s="384" t="s">
        <v>319</v>
      </c>
      <c r="B680" s="393" t="s">
        <v>198</v>
      </c>
      <c r="C680" s="389">
        <v>96.787199999999999</v>
      </c>
      <c r="D680" s="389">
        <v>8.5</v>
      </c>
      <c r="E680" s="389" t="s">
        <v>558</v>
      </c>
      <c r="F680" s="389">
        <v>9.5</v>
      </c>
      <c r="G680" s="389">
        <v>9.8438279104003001</v>
      </c>
      <c r="H680" s="393" t="s">
        <v>208</v>
      </c>
      <c r="I680" s="390">
        <v>50000</v>
      </c>
      <c r="J680" s="390">
        <v>50000</v>
      </c>
      <c r="K680" s="390">
        <v>48393.61</v>
      </c>
      <c r="L680" s="385">
        <v>1</v>
      </c>
    </row>
    <row r="681" spans="1:12" s="383" customFormat="1" ht="15" x14ac:dyDescent="0.25">
      <c r="A681" s="384" t="s">
        <v>319</v>
      </c>
      <c r="B681" s="393" t="s">
        <v>198</v>
      </c>
      <c r="C681" s="389">
        <v>96.798299999999998</v>
      </c>
      <c r="D681" s="389">
        <v>9</v>
      </c>
      <c r="E681" s="389" t="s">
        <v>741</v>
      </c>
      <c r="F681" s="389">
        <v>10</v>
      </c>
      <c r="G681" s="389">
        <v>10.381289062499899</v>
      </c>
      <c r="H681" s="393" t="s">
        <v>208</v>
      </c>
      <c r="I681" s="390">
        <v>50000</v>
      </c>
      <c r="J681" s="390">
        <v>50000</v>
      </c>
      <c r="K681" s="390">
        <v>48399.13</v>
      </c>
      <c r="L681" s="385">
        <v>1</v>
      </c>
    </row>
    <row r="682" spans="1:12" s="383" customFormat="1" ht="15" x14ac:dyDescent="0.25">
      <c r="A682" s="384" t="s">
        <v>319</v>
      </c>
      <c r="B682" s="393" t="s">
        <v>198</v>
      </c>
      <c r="C682" s="389">
        <v>96.806799999999996</v>
      </c>
      <c r="D682" s="389">
        <v>8.5</v>
      </c>
      <c r="E682" s="389" t="s">
        <v>742</v>
      </c>
      <c r="F682" s="389">
        <v>9.5</v>
      </c>
      <c r="G682" s="389">
        <v>9.8438279104003001</v>
      </c>
      <c r="H682" s="393" t="s">
        <v>208</v>
      </c>
      <c r="I682" s="390">
        <v>50000</v>
      </c>
      <c r="J682" s="390">
        <v>50000</v>
      </c>
      <c r="K682" s="390">
        <v>48403.38</v>
      </c>
      <c r="L682" s="385">
        <v>1</v>
      </c>
    </row>
    <row r="683" spans="1:12" s="383" customFormat="1" ht="15" x14ac:dyDescent="0.25">
      <c r="A683" s="384" t="s">
        <v>319</v>
      </c>
      <c r="B683" s="393" t="s">
        <v>198</v>
      </c>
      <c r="C683" s="389">
        <v>96.950199999999995</v>
      </c>
      <c r="D683" s="389">
        <v>9</v>
      </c>
      <c r="E683" s="389" t="s">
        <v>743</v>
      </c>
      <c r="F683" s="389">
        <v>10</v>
      </c>
      <c r="G683" s="389">
        <v>10.381289062499899</v>
      </c>
      <c r="H683" s="393" t="s">
        <v>208</v>
      </c>
      <c r="I683" s="390">
        <v>50000</v>
      </c>
      <c r="J683" s="390">
        <v>50000</v>
      </c>
      <c r="K683" s="390">
        <v>48475.08</v>
      </c>
      <c r="L683" s="385">
        <v>1</v>
      </c>
    </row>
    <row r="684" spans="1:12" s="383" customFormat="1" ht="15" x14ac:dyDescent="0.25">
      <c r="A684" s="384" t="s">
        <v>319</v>
      </c>
      <c r="B684" s="393" t="s">
        <v>198</v>
      </c>
      <c r="C684" s="389">
        <v>96.961100000000002</v>
      </c>
      <c r="D684" s="389">
        <v>8.5</v>
      </c>
      <c r="E684" s="389" t="s">
        <v>744</v>
      </c>
      <c r="F684" s="389">
        <v>9.5</v>
      </c>
      <c r="G684" s="389">
        <v>9.8438279104003001</v>
      </c>
      <c r="H684" s="393" t="s">
        <v>208</v>
      </c>
      <c r="I684" s="390">
        <v>50000</v>
      </c>
      <c r="J684" s="390">
        <v>50000</v>
      </c>
      <c r="K684" s="390">
        <v>48480.54</v>
      </c>
      <c r="L684" s="385">
        <v>1</v>
      </c>
    </row>
    <row r="685" spans="1:12" s="383" customFormat="1" ht="15" x14ac:dyDescent="0.25">
      <c r="A685" s="384" t="s">
        <v>319</v>
      </c>
      <c r="B685" s="393" t="s">
        <v>198</v>
      </c>
      <c r="C685" s="389">
        <v>96.968400000000003</v>
      </c>
      <c r="D685" s="389">
        <v>9</v>
      </c>
      <c r="E685" s="389" t="s">
        <v>745</v>
      </c>
      <c r="F685" s="389">
        <v>10</v>
      </c>
      <c r="G685" s="389">
        <v>10.381289062499899</v>
      </c>
      <c r="H685" s="393" t="s">
        <v>208</v>
      </c>
      <c r="I685" s="390">
        <v>50000</v>
      </c>
      <c r="J685" s="390">
        <v>50000</v>
      </c>
      <c r="K685" s="390">
        <v>48484.19</v>
      </c>
      <c r="L685" s="385">
        <v>1</v>
      </c>
    </row>
    <row r="686" spans="1:12" s="383" customFormat="1" ht="15" x14ac:dyDescent="0.25">
      <c r="A686" s="384" t="s">
        <v>319</v>
      </c>
      <c r="B686" s="393" t="s">
        <v>198</v>
      </c>
      <c r="C686" s="389">
        <v>96.981099999999998</v>
      </c>
      <c r="D686" s="389">
        <v>8.5</v>
      </c>
      <c r="E686" s="389" t="s">
        <v>746</v>
      </c>
      <c r="F686" s="389">
        <v>9.5</v>
      </c>
      <c r="G686" s="389">
        <v>9.8438279104003001</v>
      </c>
      <c r="H686" s="393" t="s">
        <v>208</v>
      </c>
      <c r="I686" s="390">
        <v>50000</v>
      </c>
      <c r="J686" s="390">
        <v>50000</v>
      </c>
      <c r="K686" s="390">
        <v>48490.53</v>
      </c>
      <c r="L686" s="385">
        <v>1</v>
      </c>
    </row>
    <row r="687" spans="1:12" s="383" customFormat="1" ht="15" x14ac:dyDescent="0.25">
      <c r="A687" s="384" t="s">
        <v>319</v>
      </c>
      <c r="B687" s="393" t="s">
        <v>198</v>
      </c>
      <c r="C687" s="389">
        <v>97.138999999999996</v>
      </c>
      <c r="D687" s="389">
        <v>8.5</v>
      </c>
      <c r="E687" s="389" t="s">
        <v>567</v>
      </c>
      <c r="F687" s="389">
        <v>9.5</v>
      </c>
      <c r="G687" s="389">
        <v>9.8438279104003001</v>
      </c>
      <c r="H687" s="393" t="s">
        <v>208</v>
      </c>
      <c r="I687" s="390">
        <v>50000</v>
      </c>
      <c r="J687" s="390">
        <v>50000</v>
      </c>
      <c r="K687" s="390">
        <v>48569.52</v>
      </c>
      <c r="L687" s="385">
        <v>1</v>
      </c>
    </row>
    <row r="688" spans="1:12" s="383" customFormat="1" ht="15" x14ac:dyDescent="0.25">
      <c r="A688" s="384" t="s">
        <v>319</v>
      </c>
      <c r="B688" s="393" t="s">
        <v>198</v>
      </c>
      <c r="C688" s="389">
        <v>97.159499999999994</v>
      </c>
      <c r="D688" s="389">
        <v>8.5</v>
      </c>
      <c r="E688" s="389" t="s">
        <v>340</v>
      </c>
      <c r="F688" s="389">
        <v>9.5</v>
      </c>
      <c r="G688" s="389">
        <v>9.8438279104003001</v>
      </c>
      <c r="H688" s="393" t="s">
        <v>208</v>
      </c>
      <c r="I688" s="390">
        <v>50000</v>
      </c>
      <c r="J688" s="390">
        <v>50000</v>
      </c>
      <c r="K688" s="390">
        <v>48579.75</v>
      </c>
      <c r="L688" s="385">
        <v>1</v>
      </c>
    </row>
    <row r="689" spans="1:12" s="383" customFormat="1" ht="15" x14ac:dyDescent="0.25">
      <c r="A689" s="384" t="s">
        <v>319</v>
      </c>
      <c r="B689" s="393" t="s">
        <v>198</v>
      </c>
      <c r="C689" s="389">
        <v>97.321200000000005</v>
      </c>
      <c r="D689" s="389">
        <v>8.5</v>
      </c>
      <c r="E689" s="389" t="s">
        <v>747</v>
      </c>
      <c r="F689" s="389">
        <v>9.5</v>
      </c>
      <c r="G689" s="389">
        <v>9.8438279104003001</v>
      </c>
      <c r="H689" s="393" t="s">
        <v>208</v>
      </c>
      <c r="I689" s="390">
        <v>50000</v>
      </c>
      <c r="J689" s="390">
        <v>50000</v>
      </c>
      <c r="K689" s="390">
        <v>48660.62</v>
      </c>
      <c r="L689" s="385">
        <v>1</v>
      </c>
    </row>
    <row r="690" spans="1:12" s="383" customFormat="1" ht="15" x14ac:dyDescent="0.25">
      <c r="A690" s="384" t="s">
        <v>319</v>
      </c>
      <c r="B690" s="393" t="s">
        <v>198</v>
      </c>
      <c r="C690" s="389">
        <v>97.342200000000005</v>
      </c>
      <c r="D690" s="389">
        <v>8.5</v>
      </c>
      <c r="E690" s="389" t="s">
        <v>393</v>
      </c>
      <c r="F690" s="389">
        <v>9.5</v>
      </c>
      <c r="G690" s="389">
        <v>9.8438279104003001</v>
      </c>
      <c r="H690" s="393" t="s">
        <v>208</v>
      </c>
      <c r="I690" s="390">
        <v>50000</v>
      </c>
      <c r="J690" s="390">
        <v>50000</v>
      </c>
      <c r="K690" s="390">
        <v>48671.09</v>
      </c>
      <c r="L690" s="385">
        <v>1</v>
      </c>
    </row>
    <row r="691" spans="1:12" s="383" customFormat="1" ht="15" x14ac:dyDescent="0.25">
      <c r="A691" s="384" t="s">
        <v>319</v>
      </c>
      <c r="B691" s="393" t="s">
        <v>198</v>
      </c>
      <c r="C691" s="389">
        <v>97.507800000000003</v>
      </c>
      <c r="D691" s="389">
        <v>8.5</v>
      </c>
      <c r="E691" s="389" t="s">
        <v>748</v>
      </c>
      <c r="F691" s="389">
        <v>9.5</v>
      </c>
      <c r="G691" s="389">
        <v>9.8438279104003001</v>
      </c>
      <c r="H691" s="393" t="s">
        <v>208</v>
      </c>
      <c r="I691" s="390">
        <v>50000</v>
      </c>
      <c r="J691" s="390">
        <v>50000</v>
      </c>
      <c r="K691" s="390">
        <v>48753.89</v>
      </c>
      <c r="L691" s="385">
        <v>1</v>
      </c>
    </row>
    <row r="692" spans="1:12" s="383" customFormat="1" ht="15" x14ac:dyDescent="0.25">
      <c r="A692" s="384" t="s">
        <v>319</v>
      </c>
      <c r="B692" s="393" t="s">
        <v>198</v>
      </c>
      <c r="C692" s="389">
        <v>97.529200000000003</v>
      </c>
      <c r="D692" s="389">
        <v>8.5</v>
      </c>
      <c r="E692" s="389" t="s">
        <v>749</v>
      </c>
      <c r="F692" s="389">
        <v>9.5</v>
      </c>
      <c r="G692" s="389">
        <v>9.8438279104003001</v>
      </c>
      <c r="H692" s="393" t="s">
        <v>208</v>
      </c>
      <c r="I692" s="390">
        <v>50000</v>
      </c>
      <c r="J692" s="390">
        <v>50000</v>
      </c>
      <c r="K692" s="390">
        <v>48764.6</v>
      </c>
      <c r="L692" s="385">
        <v>1</v>
      </c>
    </row>
    <row r="693" spans="1:12" s="383" customFormat="1" ht="15" x14ac:dyDescent="0.25">
      <c r="A693" s="384" t="s">
        <v>319</v>
      </c>
      <c r="B693" s="393" t="s">
        <v>198</v>
      </c>
      <c r="C693" s="389">
        <v>97.698700000000002</v>
      </c>
      <c r="D693" s="389">
        <v>8.5</v>
      </c>
      <c r="E693" s="389" t="s">
        <v>750</v>
      </c>
      <c r="F693" s="389">
        <v>9.5</v>
      </c>
      <c r="G693" s="389">
        <v>9.8438279104003001</v>
      </c>
      <c r="H693" s="393" t="s">
        <v>208</v>
      </c>
      <c r="I693" s="390">
        <v>50000</v>
      </c>
      <c r="J693" s="390">
        <v>50000</v>
      </c>
      <c r="K693" s="390">
        <v>48849.37</v>
      </c>
      <c r="L693" s="385">
        <v>1</v>
      </c>
    </row>
    <row r="694" spans="1:12" s="383" customFormat="1" ht="15" x14ac:dyDescent="0.25">
      <c r="A694" s="384" t="s">
        <v>319</v>
      </c>
      <c r="B694" s="393" t="s">
        <v>198</v>
      </c>
      <c r="C694" s="389">
        <v>97.720699999999994</v>
      </c>
      <c r="D694" s="389">
        <v>8.5</v>
      </c>
      <c r="E694" s="389" t="s">
        <v>376</v>
      </c>
      <c r="F694" s="389">
        <v>9.5</v>
      </c>
      <c r="G694" s="389">
        <v>9.8438279104003001</v>
      </c>
      <c r="H694" s="393" t="s">
        <v>208</v>
      </c>
      <c r="I694" s="390">
        <v>50000</v>
      </c>
      <c r="J694" s="390">
        <v>50000</v>
      </c>
      <c r="K694" s="390">
        <v>48860.33</v>
      </c>
      <c r="L694" s="385">
        <v>1</v>
      </c>
    </row>
    <row r="695" spans="1:12" s="383" customFormat="1" ht="15" x14ac:dyDescent="0.25">
      <c r="A695" s="384" t="s">
        <v>319</v>
      </c>
      <c r="B695" s="393" t="s">
        <v>198</v>
      </c>
      <c r="C695" s="389">
        <v>100</v>
      </c>
      <c r="D695" s="389">
        <v>9</v>
      </c>
      <c r="E695" s="389" t="s">
        <v>379</v>
      </c>
      <c r="F695" s="389">
        <v>8.9975821711464992</v>
      </c>
      <c r="G695" s="389">
        <v>9.3057471699064997</v>
      </c>
      <c r="H695" s="393" t="s">
        <v>208</v>
      </c>
      <c r="I695" s="390">
        <v>50000</v>
      </c>
      <c r="J695" s="390">
        <v>50000</v>
      </c>
      <c r="K695" s="390">
        <v>50000</v>
      </c>
      <c r="L695" s="385">
        <v>1</v>
      </c>
    </row>
    <row r="696" spans="1:12" s="383" customFormat="1" ht="15" x14ac:dyDescent="0.25">
      <c r="A696" s="384" t="s">
        <v>319</v>
      </c>
      <c r="B696" s="393" t="s">
        <v>198</v>
      </c>
      <c r="C696" s="389">
        <v>100</v>
      </c>
      <c r="D696" s="389">
        <v>9</v>
      </c>
      <c r="E696" s="389" t="s">
        <v>751</v>
      </c>
      <c r="F696" s="389">
        <v>8.9983148100967991</v>
      </c>
      <c r="G696" s="389">
        <v>9.3065303712411005</v>
      </c>
      <c r="H696" s="393" t="s">
        <v>208</v>
      </c>
      <c r="I696" s="390">
        <v>50000</v>
      </c>
      <c r="J696" s="390">
        <v>50000</v>
      </c>
      <c r="K696" s="390">
        <v>50000</v>
      </c>
      <c r="L696" s="385">
        <v>1</v>
      </c>
    </row>
    <row r="697" spans="1:12" s="383" customFormat="1" ht="15" x14ac:dyDescent="0.25">
      <c r="A697" s="384" t="s">
        <v>319</v>
      </c>
      <c r="B697" s="393" t="s">
        <v>198</v>
      </c>
      <c r="C697" s="389">
        <v>100</v>
      </c>
      <c r="D697" s="389">
        <v>9</v>
      </c>
      <c r="E697" s="389" t="s">
        <v>752</v>
      </c>
      <c r="F697" s="389">
        <v>8.9977505808620002</v>
      </c>
      <c r="G697" s="389">
        <v>9.3059272018867993</v>
      </c>
      <c r="H697" s="393" t="s">
        <v>208</v>
      </c>
      <c r="I697" s="390">
        <v>50000</v>
      </c>
      <c r="J697" s="390">
        <v>50000</v>
      </c>
      <c r="K697" s="390">
        <v>50000</v>
      </c>
      <c r="L697" s="385">
        <v>1</v>
      </c>
    </row>
    <row r="698" spans="1:12" s="383" customFormat="1" ht="15" x14ac:dyDescent="0.25">
      <c r="A698" s="384" t="s">
        <v>319</v>
      </c>
      <c r="B698" s="393" t="s">
        <v>198</v>
      </c>
      <c r="C698" s="389">
        <v>100</v>
      </c>
      <c r="D698" s="389">
        <v>9</v>
      </c>
      <c r="E698" s="389" t="s">
        <v>753</v>
      </c>
      <c r="F698" s="389">
        <v>8.9984300916569993</v>
      </c>
      <c r="G698" s="389">
        <v>9.3066536092324004</v>
      </c>
      <c r="H698" s="393" t="s">
        <v>208</v>
      </c>
      <c r="I698" s="390">
        <v>50000</v>
      </c>
      <c r="J698" s="390">
        <v>50000</v>
      </c>
      <c r="K698" s="390">
        <v>50000</v>
      </c>
      <c r="L698" s="385">
        <v>1</v>
      </c>
    </row>
    <row r="699" spans="1:12" s="383" customFormat="1" ht="15" x14ac:dyDescent="0.25">
      <c r="A699" s="384" t="s">
        <v>319</v>
      </c>
      <c r="B699" s="393" t="s">
        <v>198</v>
      </c>
      <c r="C699" s="389">
        <v>100</v>
      </c>
      <c r="D699" s="389">
        <v>9</v>
      </c>
      <c r="E699" s="389" t="s">
        <v>754</v>
      </c>
      <c r="F699" s="389">
        <v>8.9978940401214995</v>
      </c>
      <c r="G699" s="389">
        <v>9.3060805617094005</v>
      </c>
      <c r="H699" s="393" t="s">
        <v>208</v>
      </c>
      <c r="I699" s="390">
        <v>50000</v>
      </c>
      <c r="J699" s="390">
        <v>50000</v>
      </c>
      <c r="K699" s="390">
        <v>50000</v>
      </c>
      <c r="L699" s="385">
        <v>1</v>
      </c>
    </row>
    <row r="700" spans="1:12" s="383" customFormat="1" ht="15" x14ac:dyDescent="0.25">
      <c r="A700" s="384" t="s">
        <v>319</v>
      </c>
      <c r="B700" s="393" t="s">
        <v>198</v>
      </c>
      <c r="C700" s="389">
        <v>100</v>
      </c>
      <c r="D700" s="389">
        <v>9</v>
      </c>
      <c r="E700" s="389" t="s">
        <v>755</v>
      </c>
      <c r="F700" s="389">
        <v>8.9985285374264006</v>
      </c>
      <c r="G700" s="389">
        <v>9.3067588495531997</v>
      </c>
      <c r="H700" s="393" t="s">
        <v>208</v>
      </c>
      <c r="I700" s="390">
        <v>50000</v>
      </c>
      <c r="J700" s="390">
        <v>50000</v>
      </c>
      <c r="K700" s="390">
        <v>50000</v>
      </c>
      <c r="L700" s="385">
        <v>1</v>
      </c>
    </row>
    <row r="701" spans="1:12" s="383" customFormat="1" ht="15" x14ac:dyDescent="0.25">
      <c r="A701" s="384" t="s">
        <v>319</v>
      </c>
      <c r="B701" s="393" t="s">
        <v>198</v>
      </c>
      <c r="C701" s="389">
        <v>100</v>
      </c>
      <c r="D701" s="389">
        <v>9</v>
      </c>
      <c r="E701" s="389" t="s">
        <v>756</v>
      </c>
      <c r="F701" s="389">
        <v>8.9968400024811999</v>
      </c>
      <c r="G701" s="389">
        <v>9.3049537854641002</v>
      </c>
      <c r="H701" s="393" t="s">
        <v>208</v>
      </c>
      <c r="I701" s="390">
        <v>50000</v>
      </c>
      <c r="J701" s="390">
        <v>50000</v>
      </c>
      <c r="K701" s="390">
        <v>50000</v>
      </c>
      <c r="L701" s="385">
        <v>1</v>
      </c>
    </row>
    <row r="702" spans="1:12" s="383" customFormat="1" ht="15" x14ac:dyDescent="0.25">
      <c r="A702" s="384" t="s">
        <v>319</v>
      </c>
      <c r="B702" s="393" t="s">
        <v>198</v>
      </c>
      <c r="C702" s="389">
        <v>100</v>
      </c>
      <c r="D702" s="389">
        <v>9</v>
      </c>
      <c r="E702" s="389" t="s">
        <v>757</v>
      </c>
      <c r="F702" s="389">
        <v>8.9978104214205992</v>
      </c>
      <c r="G702" s="389">
        <v>9.3059911722059994</v>
      </c>
      <c r="H702" s="393" t="s">
        <v>208</v>
      </c>
      <c r="I702" s="390">
        <v>50000</v>
      </c>
      <c r="J702" s="390">
        <v>50000</v>
      </c>
      <c r="K702" s="390">
        <v>50000</v>
      </c>
      <c r="L702" s="385">
        <v>1</v>
      </c>
    </row>
    <row r="703" spans="1:12" s="383" customFormat="1" ht="15" x14ac:dyDescent="0.25">
      <c r="A703" s="384" t="s">
        <v>319</v>
      </c>
      <c r="B703" s="393" t="s">
        <v>198</v>
      </c>
      <c r="C703" s="389">
        <v>100</v>
      </c>
      <c r="D703" s="389">
        <v>9</v>
      </c>
      <c r="E703" s="389" t="s">
        <v>758</v>
      </c>
      <c r="F703" s="389">
        <v>8.9971392478710008</v>
      </c>
      <c r="G703" s="389">
        <v>9.3052736807415002</v>
      </c>
      <c r="H703" s="393" t="s">
        <v>208</v>
      </c>
      <c r="I703" s="390">
        <v>50000</v>
      </c>
      <c r="J703" s="390">
        <v>50000</v>
      </c>
      <c r="K703" s="390">
        <v>50000</v>
      </c>
      <c r="L703" s="385">
        <v>1</v>
      </c>
    </row>
    <row r="704" spans="1:12" s="383" customFormat="1" ht="15" x14ac:dyDescent="0.25">
      <c r="A704" s="384" t="s">
        <v>319</v>
      </c>
      <c r="B704" s="393" t="s">
        <v>198</v>
      </c>
      <c r="C704" s="389">
        <v>100</v>
      </c>
      <c r="D704" s="389">
        <v>9</v>
      </c>
      <c r="E704" s="389" t="s">
        <v>728</v>
      </c>
      <c r="F704" s="389">
        <v>8.9980130808931005</v>
      </c>
      <c r="G704" s="389">
        <v>9.3062078179720995</v>
      </c>
      <c r="H704" s="393" t="s">
        <v>208</v>
      </c>
      <c r="I704" s="390">
        <v>50000</v>
      </c>
      <c r="J704" s="390">
        <v>50000</v>
      </c>
      <c r="K704" s="390">
        <v>50000</v>
      </c>
      <c r="L704" s="385">
        <v>1</v>
      </c>
    </row>
    <row r="705" spans="1:12" s="383" customFormat="1" ht="15" x14ac:dyDescent="0.25">
      <c r="A705" s="384" t="s">
        <v>319</v>
      </c>
      <c r="B705" s="393" t="s">
        <v>198</v>
      </c>
      <c r="C705" s="389">
        <v>100</v>
      </c>
      <c r="D705" s="389">
        <v>9</v>
      </c>
      <c r="E705" s="389" t="s">
        <v>759</v>
      </c>
      <c r="F705" s="389">
        <v>8.9973817362951998</v>
      </c>
      <c r="G705" s="389">
        <v>9.3055329029667995</v>
      </c>
      <c r="H705" s="393" t="s">
        <v>208</v>
      </c>
      <c r="I705" s="390">
        <v>50000</v>
      </c>
      <c r="J705" s="390">
        <v>50000</v>
      </c>
      <c r="K705" s="390">
        <v>50000</v>
      </c>
      <c r="L705" s="385">
        <v>1</v>
      </c>
    </row>
    <row r="706" spans="1:12" s="383" customFormat="1" ht="15" x14ac:dyDescent="0.25">
      <c r="A706" s="384" t="s">
        <v>319</v>
      </c>
      <c r="B706" s="393" t="s">
        <v>198</v>
      </c>
      <c r="C706" s="389">
        <v>100</v>
      </c>
      <c r="D706" s="389">
        <v>9</v>
      </c>
      <c r="E706" s="389" t="s">
        <v>760</v>
      </c>
      <c r="F706" s="389">
        <v>8.9981780071758006</v>
      </c>
      <c r="G706" s="389">
        <v>9.3063841266762992</v>
      </c>
      <c r="H706" s="393" t="s">
        <v>208</v>
      </c>
      <c r="I706" s="390">
        <v>50000</v>
      </c>
      <c r="J706" s="390">
        <v>50000</v>
      </c>
      <c r="K706" s="390">
        <v>50000</v>
      </c>
      <c r="L706" s="385">
        <v>1</v>
      </c>
    </row>
    <row r="707" spans="1:12" s="383" customFormat="1" ht="15.6" x14ac:dyDescent="0.3">
      <c r="A707" s="386" t="s">
        <v>206</v>
      </c>
      <c r="B707" s="404" t="s">
        <v>206</v>
      </c>
      <c r="C707" s="391" t="s">
        <v>206</v>
      </c>
      <c r="D707" s="391" t="s">
        <v>206</v>
      </c>
      <c r="E707" s="391" t="s">
        <v>206</v>
      </c>
      <c r="F707" s="391" t="s">
        <v>206</v>
      </c>
      <c r="G707" s="391" t="s">
        <v>206</v>
      </c>
      <c r="H707" s="404" t="s">
        <v>206</v>
      </c>
      <c r="I707" s="392">
        <v>3986390.93</v>
      </c>
      <c r="J707" s="392">
        <v>3986390.93</v>
      </c>
      <c r="K707" s="392">
        <v>3856049.79</v>
      </c>
      <c r="L707" s="387">
        <v>77</v>
      </c>
    </row>
    <row r="708" spans="1:12" s="383" customFormat="1" ht="15.6" x14ac:dyDescent="0.3">
      <c r="A708" s="386" t="s">
        <v>135</v>
      </c>
      <c r="B708" s="404"/>
      <c r="C708" s="391"/>
      <c r="D708" s="391"/>
      <c r="E708" s="391"/>
      <c r="F708" s="391"/>
      <c r="G708" s="391"/>
      <c r="H708" s="404"/>
      <c r="I708" s="392"/>
      <c r="J708" s="392"/>
      <c r="K708" s="392"/>
      <c r="L708" s="387"/>
    </row>
    <row r="709" spans="1:12" s="383" customFormat="1" ht="15" x14ac:dyDescent="0.25">
      <c r="A709" s="384" t="s">
        <v>289</v>
      </c>
      <c r="B709" s="393" t="s">
        <v>198</v>
      </c>
      <c r="C709" s="389">
        <v>95.212900000000005</v>
      </c>
      <c r="D709" s="389"/>
      <c r="E709" s="389" t="s">
        <v>216</v>
      </c>
      <c r="F709" s="389">
        <v>10</v>
      </c>
      <c r="G709" s="389">
        <v>10.2485656455552</v>
      </c>
      <c r="H709" s="393" t="s">
        <v>199</v>
      </c>
      <c r="I709" s="390">
        <v>130000</v>
      </c>
      <c r="J709" s="390">
        <v>130000</v>
      </c>
      <c r="K709" s="390">
        <v>123776.78</v>
      </c>
      <c r="L709" s="385">
        <v>2</v>
      </c>
    </row>
    <row r="710" spans="1:12" s="383" customFormat="1" ht="15" x14ac:dyDescent="0.25">
      <c r="A710" s="384" t="s">
        <v>290</v>
      </c>
      <c r="B710" s="393" t="s">
        <v>198</v>
      </c>
      <c r="C710" s="389">
        <v>90.114900000000006</v>
      </c>
      <c r="D710" s="389"/>
      <c r="E710" s="389" t="s">
        <v>201</v>
      </c>
      <c r="F710" s="389">
        <v>11</v>
      </c>
      <c r="G710" s="389">
        <v>11.0016224280382</v>
      </c>
      <c r="H710" s="393" t="s">
        <v>199</v>
      </c>
      <c r="I710" s="390">
        <v>29600</v>
      </c>
      <c r="J710" s="390">
        <v>29600</v>
      </c>
      <c r="K710" s="390">
        <v>26674.01</v>
      </c>
      <c r="L710" s="385">
        <v>1</v>
      </c>
    </row>
    <row r="711" spans="1:12" s="383" customFormat="1" ht="15" x14ac:dyDescent="0.25">
      <c r="A711" s="384" t="s">
        <v>290</v>
      </c>
      <c r="B711" s="393" t="s">
        <v>198</v>
      </c>
      <c r="C711" s="389">
        <v>90.932100000000005</v>
      </c>
      <c r="D711" s="389"/>
      <c r="E711" s="389" t="s">
        <v>201</v>
      </c>
      <c r="F711" s="389">
        <v>10</v>
      </c>
      <c r="G711" s="389">
        <v>10.0013450136257</v>
      </c>
      <c r="H711" s="393" t="s">
        <v>199</v>
      </c>
      <c r="I711" s="390">
        <v>123836</v>
      </c>
      <c r="J711" s="390">
        <v>123836</v>
      </c>
      <c r="K711" s="390">
        <v>112606.62</v>
      </c>
      <c r="L711" s="385">
        <v>2</v>
      </c>
    </row>
    <row r="712" spans="1:12" s="383" customFormat="1" ht="15" x14ac:dyDescent="0.25">
      <c r="A712" s="384" t="s">
        <v>290</v>
      </c>
      <c r="B712" s="393" t="s">
        <v>198</v>
      </c>
      <c r="C712" s="389">
        <v>90.954999999999998</v>
      </c>
      <c r="D712" s="389"/>
      <c r="E712" s="389" t="s">
        <v>242</v>
      </c>
      <c r="F712" s="389">
        <v>10</v>
      </c>
      <c r="G712" s="389">
        <v>10.002690500363199</v>
      </c>
      <c r="H712" s="393" t="s">
        <v>199</v>
      </c>
      <c r="I712" s="390">
        <v>32674</v>
      </c>
      <c r="J712" s="390">
        <v>32674</v>
      </c>
      <c r="K712" s="390">
        <v>29718.65</v>
      </c>
      <c r="L712" s="385">
        <v>1</v>
      </c>
    </row>
    <row r="713" spans="1:12" s="383" customFormat="1" ht="15" x14ac:dyDescent="0.25">
      <c r="A713" s="384" t="s">
        <v>290</v>
      </c>
      <c r="B713" s="393" t="s">
        <v>198</v>
      </c>
      <c r="C713" s="389">
        <v>90.977999999999994</v>
      </c>
      <c r="D713" s="389"/>
      <c r="E713" s="389" t="s">
        <v>243</v>
      </c>
      <c r="F713" s="389">
        <v>10</v>
      </c>
      <c r="G713" s="389">
        <v>10.004036460490299</v>
      </c>
      <c r="H713" s="393" t="s">
        <v>199</v>
      </c>
      <c r="I713" s="390">
        <v>217548</v>
      </c>
      <c r="J713" s="390">
        <v>217548</v>
      </c>
      <c r="K713" s="390">
        <v>197920.85</v>
      </c>
      <c r="L713" s="385">
        <v>3</v>
      </c>
    </row>
    <row r="714" spans="1:12" s="383" customFormat="1" ht="15" x14ac:dyDescent="0.25">
      <c r="A714" s="384" t="s">
        <v>290</v>
      </c>
      <c r="B714" s="393" t="s">
        <v>198</v>
      </c>
      <c r="C714" s="389">
        <v>91.463399999999993</v>
      </c>
      <c r="D714" s="389"/>
      <c r="E714" s="389" t="s">
        <v>761</v>
      </c>
      <c r="F714" s="389">
        <v>10</v>
      </c>
      <c r="G714" s="389">
        <v>10.032411470681</v>
      </c>
      <c r="H714" s="393" t="s">
        <v>199</v>
      </c>
      <c r="I714" s="390">
        <v>5442</v>
      </c>
      <c r="J714" s="390">
        <v>5442</v>
      </c>
      <c r="K714" s="390">
        <v>4977.4399999999996</v>
      </c>
      <c r="L714" s="385">
        <v>1</v>
      </c>
    </row>
    <row r="715" spans="1:12" s="383" customFormat="1" ht="15" x14ac:dyDescent="0.25">
      <c r="A715" s="384" t="s">
        <v>290</v>
      </c>
      <c r="B715" s="393" t="s">
        <v>198</v>
      </c>
      <c r="C715" s="389">
        <v>95.212900000000005</v>
      </c>
      <c r="D715" s="389"/>
      <c r="E715" s="389" t="s">
        <v>216</v>
      </c>
      <c r="F715" s="389">
        <v>10</v>
      </c>
      <c r="G715" s="389">
        <v>10.2485656455552</v>
      </c>
      <c r="H715" s="393" t="s">
        <v>199</v>
      </c>
      <c r="I715" s="390">
        <v>5000</v>
      </c>
      <c r="J715" s="390">
        <v>5000</v>
      </c>
      <c r="K715" s="390">
        <v>4760.6499999999996</v>
      </c>
      <c r="L715" s="385">
        <v>1</v>
      </c>
    </row>
    <row r="716" spans="1:12" s="383" customFormat="1" ht="15" x14ac:dyDescent="0.25">
      <c r="A716" s="384" t="s">
        <v>290</v>
      </c>
      <c r="B716" s="393" t="s">
        <v>198</v>
      </c>
      <c r="C716" s="389">
        <v>95.238100000000003</v>
      </c>
      <c r="D716" s="389"/>
      <c r="E716" s="389" t="s">
        <v>225</v>
      </c>
      <c r="F716" s="389">
        <v>10</v>
      </c>
      <c r="G716" s="389">
        <v>10.25</v>
      </c>
      <c r="H716" s="393" t="s">
        <v>199</v>
      </c>
      <c r="I716" s="390">
        <v>10464</v>
      </c>
      <c r="J716" s="390">
        <v>10464</v>
      </c>
      <c r="K716" s="390">
        <v>9965.7099999999991</v>
      </c>
      <c r="L716" s="385">
        <v>1</v>
      </c>
    </row>
    <row r="717" spans="1:12" s="383" customFormat="1" ht="15" x14ac:dyDescent="0.25">
      <c r="A717" s="384" t="s">
        <v>290</v>
      </c>
      <c r="B717" s="393" t="s">
        <v>198</v>
      </c>
      <c r="C717" s="389">
        <v>95.592100000000002</v>
      </c>
      <c r="D717" s="389"/>
      <c r="E717" s="389" t="s">
        <v>361</v>
      </c>
      <c r="F717" s="389">
        <v>10</v>
      </c>
      <c r="G717" s="389">
        <v>10.2701364202484</v>
      </c>
      <c r="H717" s="393" t="s">
        <v>199</v>
      </c>
      <c r="I717" s="390">
        <v>10461</v>
      </c>
      <c r="J717" s="390">
        <v>10461</v>
      </c>
      <c r="K717" s="390">
        <v>9999.89</v>
      </c>
      <c r="L717" s="385">
        <v>1</v>
      </c>
    </row>
    <row r="718" spans="1:12" s="383" customFormat="1" ht="15" x14ac:dyDescent="0.25">
      <c r="A718" s="384" t="s">
        <v>290</v>
      </c>
      <c r="B718" s="393" t="s">
        <v>198</v>
      </c>
      <c r="C718" s="389">
        <v>97.453999999999994</v>
      </c>
      <c r="D718" s="389"/>
      <c r="E718" s="389" t="s">
        <v>762</v>
      </c>
      <c r="F718" s="389">
        <v>9.5</v>
      </c>
      <c r="G718" s="389">
        <v>9.8318375663042001</v>
      </c>
      <c r="H718" s="393" t="s">
        <v>199</v>
      </c>
      <c r="I718" s="390">
        <v>13388</v>
      </c>
      <c r="J718" s="390">
        <v>13388</v>
      </c>
      <c r="K718" s="390">
        <v>13047.14</v>
      </c>
      <c r="L718" s="385">
        <v>1</v>
      </c>
    </row>
    <row r="719" spans="1:12" s="383" customFormat="1" ht="15" x14ac:dyDescent="0.25">
      <c r="A719" s="384" t="s">
        <v>291</v>
      </c>
      <c r="B719" s="393" t="s">
        <v>198</v>
      </c>
      <c r="C719" s="389">
        <v>90.521600000000007</v>
      </c>
      <c r="D719" s="389"/>
      <c r="E719" s="389" t="s">
        <v>201</v>
      </c>
      <c r="F719" s="389">
        <v>10.5</v>
      </c>
      <c r="G719" s="389">
        <v>10.501480576837199</v>
      </c>
      <c r="H719" s="393" t="s">
        <v>199</v>
      </c>
      <c r="I719" s="390">
        <v>32784</v>
      </c>
      <c r="J719" s="390">
        <v>32784</v>
      </c>
      <c r="K719" s="390">
        <v>29676.61</v>
      </c>
      <c r="L719" s="385">
        <v>1</v>
      </c>
    </row>
    <row r="720" spans="1:12" s="383" customFormat="1" ht="15" x14ac:dyDescent="0.25">
      <c r="A720" s="384" t="s">
        <v>291</v>
      </c>
      <c r="B720" s="393" t="s">
        <v>198</v>
      </c>
      <c r="C720" s="389">
        <v>95.238100000000003</v>
      </c>
      <c r="D720" s="389"/>
      <c r="E720" s="389" t="s">
        <v>225</v>
      </c>
      <c r="F720" s="389">
        <v>10</v>
      </c>
      <c r="G720" s="389">
        <v>10.25</v>
      </c>
      <c r="H720" s="393" t="s">
        <v>199</v>
      </c>
      <c r="I720" s="390">
        <v>3998</v>
      </c>
      <c r="J720" s="390">
        <v>3998</v>
      </c>
      <c r="K720" s="390">
        <v>3807.62</v>
      </c>
      <c r="L720" s="385">
        <v>1</v>
      </c>
    </row>
    <row r="721" spans="1:12" s="383" customFormat="1" ht="15" x14ac:dyDescent="0.25">
      <c r="A721" s="384" t="s">
        <v>291</v>
      </c>
      <c r="B721" s="393" t="s">
        <v>198</v>
      </c>
      <c r="C721" s="389">
        <v>96.8523</v>
      </c>
      <c r="D721" s="389"/>
      <c r="E721" s="389" t="s">
        <v>292</v>
      </c>
      <c r="F721" s="389">
        <v>9.75</v>
      </c>
      <c r="G721" s="389">
        <v>10.070307812499999</v>
      </c>
      <c r="H721" s="393" t="s">
        <v>199</v>
      </c>
      <c r="I721" s="390">
        <v>34625</v>
      </c>
      <c r="J721" s="390">
        <v>34625</v>
      </c>
      <c r="K721" s="390">
        <v>33535.11</v>
      </c>
      <c r="L721" s="385">
        <v>2</v>
      </c>
    </row>
    <row r="722" spans="1:12" s="383" customFormat="1" ht="15" x14ac:dyDescent="0.25">
      <c r="A722" s="384" t="s">
        <v>296</v>
      </c>
      <c r="B722" s="393" t="s">
        <v>198</v>
      </c>
      <c r="C722" s="389">
        <v>94.985600000000005</v>
      </c>
      <c r="D722" s="389"/>
      <c r="E722" s="389" t="s">
        <v>216</v>
      </c>
      <c r="F722" s="389">
        <v>10.5</v>
      </c>
      <c r="G722" s="389">
        <v>10.774041150449399</v>
      </c>
      <c r="H722" s="393" t="s">
        <v>199</v>
      </c>
      <c r="I722" s="390">
        <v>28570</v>
      </c>
      <c r="J722" s="390">
        <v>28570</v>
      </c>
      <c r="K722" s="390">
        <v>27137.37</v>
      </c>
      <c r="L722" s="385">
        <v>1</v>
      </c>
    </row>
    <row r="723" spans="1:12" s="383" customFormat="1" ht="15" x14ac:dyDescent="0.25">
      <c r="A723" s="384" t="s">
        <v>296</v>
      </c>
      <c r="B723" s="393" t="s">
        <v>198</v>
      </c>
      <c r="C723" s="389">
        <v>95.011899999999997</v>
      </c>
      <c r="D723" s="389"/>
      <c r="E723" s="389" t="s">
        <v>611</v>
      </c>
      <c r="F723" s="389">
        <v>10</v>
      </c>
      <c r="G723" s="389">
        <v>10.2371097348781</v>
      </c>
      <c r="H723" s="393" t="s">
        <v>199</v>
      </c>
      <c r="I723" s="390">
        <v>19538</v>
      </c>
      <c r="J723" s="390">
        <v>19538</v>
      </c>
      <c r="K723" s="390">
        <v>18563.419999999998</v>
      </c>
      <c r="L723" s="385">
        <v>1</v>
      </c>
    </row>
    <row r="724" spans="1:12" s="383" customFormat="1" ht="15" x14ac:dyDescent="0.25">
      <c r="A724" s="384" t="s">
        <v>296</v>
      </c>
      <c r="B724" s="393" t="s">
        <v>198</v>
      </c>
      <c r="C724" s="389">
        <v>96.930499999999995</v>
      </c>
      <c r="D724" s="389"/>
      <c r="E724" s="389" t="s">
        <v>763</v>
      </c>
      <c r="F724" s="389">
        <v>10</v>
      </c>
      <c r="G724" s="389">
        <v>10.345847784927701</v>
      </c>
      <c r="H724" s="393" t="s">
        <v>199</v>
      </c>
      <c r="I724" s="390">
        <v>6039</v>
      </c>
      <c r="J724" s="390">
        <v>6039</v>
      </c>
      <c r="K724" s="390">
        <v>5853.63</v>
      </c>
      <c r="L724" s="385">
        <v>1</v>
      </c>
    </row>
    <row r="725" spans="1:12" s="383" customFormat="1" ht="15" x14ac:dyDescent="0.25">
      <c r="A725" s="384" t="s">
        <v>764</v>
      </c>
      <c r="B725" s="393" t="s">
        <v>198</v>
      </c>
      <c r="C725" s="389">
        <v>96.437200000000004</v>
      </c>
      <c r="D725" s="389"/>
      <c r="E725" s="389" t="s">
        <v>311</v>
      </c>
      <c r="F725" s="389">
        <v>10</v>
      </c>
      <c r="G725" s="389">
        <v>10.3180145002749</v>
      </c>
      <c r="H725" s="393" t="s">
        <v>199</v>
      </c>
      <c r="I725" s="390">
        <v>72626.22</v>
      </c>
      <c r="J725" s="390">
        <v>72626.22</v>
      </c>
      <c r="K725" s="390">
        <v>70038.679999999993</v>
      </c>
      <c r="L725" s="385">
        <v>1</v>
      </c>
    </row>
    <row r="726" spans="1:12" s="383" customFormat="1" ht="15" x14ac:dyDescent="0.25">
      <c r="A726" s="384" t="s">
        <v>764</v>
      </c>
      <c r="B726" s="393" t="s">
        <v>198</v>
      </c>
      <c r="C726" s="389">
        <v>96.774199999999993</v>
      </c>
      <c r="D726" s="389"/>
      <c r="E726" s="389" t="s">
        <v>292</v>
      </c>
      <c r="F726" s="389">
        <v>10</v>
      </c>
      <c r="G726" s="389">
        <v>10.337037037037</v>
      </c>
      <c r="H726" s="393" t="s">
        <v>199</v>
      </c>
      <c r="I726" s="390">
        <v>173459</v>
      </c>
      <c r="J726" s="390">
        <v>173459</v>
      </c>
      <c r="K726" s="390">
        <v>167863.55</v>
      </c>
      <c r="L726" s="385">
        <v>1</v>
      </c>
    </row>
    <row r="727" spans="1:12" s="383" customFormat="1" ht="15" x14ac:dyDescent="0.25">
      <c r="A727" s="384" t="s">
        <v>264</v>
      </c>
      <c r="B727" s="393" t="s">
        <v>198</v>
      </c>
      <c r="C727" s="389">
        <v>93.912599999999998</v>
      </c>
      <c r="D727" s="389"/>
      <c r="E727" s="389" t="s">
        <v>201</v>
      </c>
      <c r="F727" s="389">
        <v>6.5</v>
      </c>
      <c r="G727" s="389">
        <v>6.5005745560269004</v>
      </c>
      <c r="H727" s="393" t="s">
        <v>199</v>
      </c>
      <c r="I727" s="390">
        <v>106216</v>
      </c>
      <c r="J727" s="390">
        <v>106216</v>
      </c>
      <c r="K727" s="390">
        <v>99750.24</v>
      </c>
      <c r="L727" s="385">
        <v>1</v>
      </c>
    </row>
    <row r="728" spans="1:12" s="383" customFormat="1" ht="15" x14ac:dyDescent="0.25">
      <c r="A728" s="384" t="s">
        <v>765</v>
      </c>
      <c r="B728" s="393" t="s">
        <v>198</v>
      </c>
      <c r="C728" s="389">
        <v>90.114900000000006</v>
      </c>
      <c r="D728" s="389"/>
      <c r="E728" s="389" t="s">
        <v>201</v>
      </c>
      <c r="F728" s="389">
        <v>11</v>
      </c>
      <c r="G728" s="389">
        <v>11.0016224280382</v>
      </c>
      <c r="H728" s="393" t="s">
        <v>199</v>
      </c>
      <c r="I728" s="390">
        <v>61000</v>
      </c>
      <c r="J728" s="390">
        <v>61000</v>
      </c>
      <c r="K728" s="390">
        <v>54970.09</v>
      </c>
      <c r="L728" s="385">
        <v>1</v>
      </c>
    </row>
    <row r="729" spans="1:12" s="383" customFormat="1" ht="15" x14ac:dyDescent="0.25">
      <c r="A729" s="384" t="s">
        <v>765</v>
      </c>
      <c r="B729" s="393" t="s">
        <v>198</v>
      </c>
      <c r="C729" s="389">
        <v>94.959199999999996</v>
      </c>
      <c r="D729" s="389"/>
      <c r="E729" s="389" t="s">
        <v>219</v>
      </c>
      <c r="F729" s="389">
        <v>10.5</v>
      </c>
      <c r="G729" s="389">
        <v>10.7724579109908</v>
      </c>
      <c r="H729" s="393" t="s">
        <v>199</v>
      </c>
      <c r="I729" s="390">
        <v>4000</v>
      </c>
      <c r="J729" s="390">
        <v>4000</v>
      </c>
      <c r="K729" s="390">
        <v>3798.37</v>
      </c>
      <c r="L729" s="385">
        <v>1</v>
      </c>
    </row>
    <row r="730" spans="1:12" s="383" customFormat="1" ht="15" x14ac:dyDescent="0.25">
      <c r="A730" s="384" t="s">
        <v>765</v>
      </c>
      <c r="B730" s="393" t="s">
        <v>198</v>
      </c>
      <c r="C730" s="389">
        <v>94.985600000000005</v>
      </c>
      <c r="D730" s="389"/>
      <c r="E730" s="389" t="s">
        <v>216</v>
      </c>
      <c r="F730" s="389">
        <v>10.5</v>
      </c>
      <c r="G730" s="389">
        <v>10.774041150449399</v>
      </c>
      <c r="H730" s="393" t="s">
        <v>199</v>
      </c>
      <c r="I730" s="390">
        <v>5000</v>
      </c>
      <c r="J730" s="390">
        <v>5000</v>
      </c>
      <c r="K730" s="390">
        <v>4749.28</v>
      </c>
      <c r="L730" s="385">
        <v>1</v>
      </c>
    </row>
    <row r="731" spans="1:12" s="383" customFormat="1" ht="15" x14ac:dyDescent="0.25">
      <c r="A731" s="384" t="s">
        <v>765</v>
      </c>
      <c r="B731" s="393" t="s">
        <v>198</v>
      </c>
      <c r="C731" s="389">
        <v>97.561000000000007</v>
      </c>
      <c r="D731" s="389"/>
      <c r="E731" s="389" t="s">
        <v>246</v>
      </c>
      <c r="F731" s="389">
        <v>10</v>
      </c>
      <c r="G731" s="389">
        <v>10.381289062499899</v>
      </c>
      <c r="H731" s="393" t="s">
        <v>199</v>
      </c>
      <c r="I731" s="390">
        <v>6000</v>
      </c>
      <c r="J731" s="390">
        <v>6000</v>
      </c>
      <c r="K731" s="390">
        <v>5853.66</v>
      </c>
      <c r="L731" s="385">
        <v>1</v>
      </c>
    </row>
    <row r="732" spans="1:12" s="383" customFormat="1" ht="15" x14ac:dyDescent="0.25">
      <c r="A732" s="384" t="s">
        <v>298</v>
      </c>
      <c r="B732" s="393" t="s">
        <v>198</v>
      </c>
      <c r="C732" s="389">
        <v>95.099100000000007</v>
      </c>
      <c r="D732" s="389"/>
      <c r="E732" s="389" t="s">
        <v>216</v>
      </c>
      <c r="F732" s="389">
        <v>10.25</v>
      </c>
      <c r="G732" s="389">
        <v>10.511148102310599</v>
      </c>
      <c r="H732" s="393" t="s">
        <v>199</v>
      </c>
      <c r="I732" s="390">
        <v>15058</v>
      </c>
      <c r="J732" s="390">
        <v>15058</v>
      </c>
      <c r="K732" s="390">
        <v>14320.02</v>
      </c>
      <c r="L732" s="385">
        <v>1</v>
      </c>
    </row>
    <row r="733" spans="1:12" s="383" customFormat="1" ht="15" x14ac:dyDescent="0.25">
      <c r="A733" s="384" t="s">
        <v>298</v>
      </c>
      <c r="B733" s="393" t="s">
        <v>198</v>
      </c>
      <c r="C733" s="389">
        <v>96.618399999999994</v>
      </c>
      <c r="D733" s="389"/>
      <c r="E733" s="389" t="s">
        <v>364</v>
      </c>
      <c r="F733" s="389">
        <v>10</v>
      </c>
      <c r="G733" s="389">
        <v>10.328245969599999</v>
      </c>
      <c r="H733" s="393" t="s">
        <v>199</v>
      </c>
      <c r="I733" s="390">
        <v>45071</v>
      </c>
      <c r="J733" s="390">
        <v>45071</v>
      </c>
      <c r="K733" s="390">
        <v>43546.86</v>
      </c>
      <c r="L733" s="385">
        <v>1</v>
      </c>
    </row>
    <row r="734" spans="1:12" s="383" customFormat="1" ht="15" x14ac:dyDescent="0.25">
      <c r="A734" s="384" t="s">
        <v>299</v>
      </c>
      <c r="B734" s="393" t="s">
        <v>198</v>
      </c>
      <c r="C734" s="389">
        <v>94.985600000000005</v>
      </c>
      <c r="D734" s="389"/>
      <c r="E734" s="389" t="s">
        <v>216</v>
      </c>
      <c r="F734" s="389">
        <v>10.5</v>
      </c>
      <c r="G734" s="389">
        <v>10.774041150449399</v>
      </c>
      <c r="H734" s="393" t="s">
        <v>199</v>
      </c>
      <c r="I734" s="390">
        <v>70286</v>
      </c>
      <c r="J734" s="390">
        <v>70286</v>
      </c>
      <c r="K734" s="390">
        <v>66761.55</v>
      </c>
      <c r="L734" s="385">
        <v>2</v>
      </c>
    </row>
    <row r="735" spans="1:12" s="383" customFormat="1" ht="15" x14ac:dyDescent="0.25">
      <c r="A735" s="384" t="s">
        <v>299</v>
      </c>
      <c r="B735" s="393" t="s">
        <v>198</v>
      </c>
      <c r="C735" s="389">
        <v>95.099100000000007</v>
      </c>
      <c r="D735" s="389"/>
      <c r="E735" s="389" t="s">
        <v>216</v>
      </c>
      <c r="F735" s="389">
        <v>10.25</v>
      </c>
      <c r="G735" s="389">
        <v>10.511148102310599</v>
      </c>
      <c r="H735" s="393" t="s">
        <v>199</v>
      </c>
      <c r="I735" s="390">
        <v>70000</v>
      </c>
      <c r="J735" s="390">
        <v>70000</v>
      </c>
      <c r="K735" s="390">
        <v>66569.37</v>
      </c>
      <c r="L735" s="385">
        <v>1</v>
      </c>
    </row>
    <row r="736" spans="1:12" s="383" customFormat="1" ht="15" x14ac:dyDescent="0.25">
      <c r="A736" s="384" t="s">
        <v>299</v>
      </c>
      <c r="B736" s="393" t="s">
        <v>198</v>
      </c>
      <c r="C736" s="389">
        <v>95.212900000000005</v>
      </c>
      <c r="D736" s="389"/>
      <c r="E736" s="389" t="s">
        <v>216</v>
      </c>
      <c r="F736" s="389">
        <v>10</v>
      </c>
      <c r="G736" s="389">
        <v>10.2485656455552</v>
      </c>
      <c r="H736" s="393" t="s">
        <v>199</v>
      </c>
      <c r="I736" s="390">
        <v>10456</v>
      </c>
      <c r="J736" s="390">
        <v>10456</v>
      </c>
      <c r="K736" s="390">
        <v>9955.4599999999991</v>
      </c>
      <c r="L736" s="385">
        <v>1</v>
      </c>
    </row>
    <row r="737" spans="1:12" s="383" customFormat="1" ht="15" x14ac:dyDescent="0.25">
      <c r="A737" s="384" t="s">
        <v>299</v>
      </c>
      <c r="B737" s="393" t="s">
        <v>198</v>
      </c>
      <c r="C737" s="389">
        <v>97.799499999999995</v>
      </c>
      <c r="D737" s="389"/>
      <c r="E737" s="389" t="s">
        <v>246</v>
      </c>
      <c r="F737" s="389">
        <v>9</v>
      </c>
      <c r="G737" s="389">
        <v>9.3083318789062002</v>
      </c>
      <c r="H737" s="393" t="s">
        <v>199</v>
      </c>
      <c r="I737" s="390">
        <v>70186</v>
      </c>
      <c r="J737" s="390">
        <v>70186</v>
      </c>
      <c r="K737" s="390">
        <v>68641.570000000007</v>
      </c>
      <c r="L737" s="385">
        <v>3</v>
      </c>
    </row>
    <row r="738" spans="1:12" s="383" customFormat="1" ht="15" x14ac:dyDescent="0.25">
      <c r="A738" s="384" t="s">
        <v>300</v>
      </c>
      <c r="B738" s="393" t="s">
        <v>198</v>
      </c>
      <c r="C738" s="389">
        <v>95.011899999999997</v>
      </c>
      <c r="D738" s="389"/>
      <c r="E738" s="389" t="s">
        <v>225</v>
      </c>
      <c r="F738" s="389">
        <v>10.5</v>
      </c>
      <c r="G738" s="389">
        <v>10.775625</v>
      </c>
      <c r="H738" s="393" t="s">
        <v>199</v>
      </c>
      <c r="I738" s="390">
        <v>32167</v>
      </c>
      <c r="J738" s="390">
        <v>32167</v>
      </c>
      <c r="K738" s="390">
        <v>30562.47</v>
      </c>
      <c r="L738" s="385">
        <v>1</v>
      </c>
    </row>
    <row r="739" spans="1:12" s="383" customFormat="1" ht="15" x14ac:dyDescent="0.25">
      <c r="A739" s="384" t="s">
        <v>266</v>
      </c>
      <c r="B739" s="393" t="s">
        <v>198</v>
      </c>
      <c r="C739" s="389">
        <v>89.338899999999995</v>
      </c>
      <c r="D739" s="389"/>
      <c r="E739" s="389" t="s">
        <v>242</v>
      </c>
      <c r="F739" s="389">
        <v>12</v>
      </c>
      <c r="G739" s="389">
        <v>12.0038505684689</v>
      </c>
      <c r="H739" s="393" t="s">
        <v>199</v>
      </c>
      <c r="I739" s="390">
        <v>55778</v>
      </c>
      <c r="J739" s="390">
        <v>55778</v>
      </c>
      <c r="K739" s="390">
        <v>49831.45</v>
      </c>
      <c r="L739" s="385">
        <v>1</v>
      </c>
    </row>
    <row r="740" spans="1:12" s="383" customFormat="1" ht="15" x14ac:dyDescent="0.25">
      <c r="A740" s="384" t="s">
        <v>266</v>
      </c>
      <c r="B740" s="393" t="s">
        <v>198</v>
      </c>
      <c r="C740" s="389">
        <v>89.418800000000005</v>
      </c>
      <c r="D740" s="389"/>
      <c r="E740" s="389" t="s">
        <v>406</v>
      </c>
      <c r="F740" s="389">
        <v>12</v>
      </c>
      <c r="G740" s="389">
        <v>12.0096324608869</v>
      </c>
      <c r="H740" s="393" t="s">
        <v>199</v>
      </c>
      <c r="I740" s="390">
        <v>111547</v>
      </c>
      <c r="J740" s="390">
        <v>111547</v>
      </c>
      <c r="K740" s="390">
        <v>99743.96</v>
      </c>
      <c r="L740" s="385">
        <v>1</v>
      </c>
    </row>
    <row r="741" spans="1:12" s="383" customFormat="1" ht="15" x14ac:dyDescent="0.25">
      <c r="A741" s="384" t="s">
        <v>266</v>
      </c>
      <c r="B741" s="393" t="s">
        <v>198</v>
      </c>
      <c r="C741" s="389">
        <v>89.711799999999997</v>
      </c>
      <c r="D741" s="389"/>
      <c r="E741" s="389" t="s">
        <v>201</v>
      </c>
      <c r="F741" s="389">
        <v>11.5</v>
      </c>
      <c r="G741" s="389">
        <v>11.501770539053799</v>
      </c>
      <c r="H741" s="393" t="s">
        <v>199</v>
      </c>
      <c r="I741" s="390">
        <v>30000</v>
      </c>
      <c r="J741" s="390">
        <v>30000</v>
      </c>
      <c r="K741" s="390">
        <v>26913.54</v>
      </c>
      <c r="L741" s="385">
        <v>1</v>
      </c>
    </row>
    <row r="742" spans="1:12" s="383" customFormat="1" ht="15" x14ac:dyDescent="0.25">
      <c r="A742" s="384" t="s">
        <v>266</v>
      </c>
      <c r="B742" s="393" t="s">
        <v>198</v>
      </c>
      <c r="C742" s="389">
        <v>89.737499999999997</v>
      </c>
      <c r="D742" s="389"/>
      <c r="E742" s="389" t="s">
        <v>242</v>
      </c>
      <c r="F742" s="389">
        <v>11.5</v>
      </c>
      <c r="G742" s="389">
        <v>11.503541789045</v>
      </c>
      <c r="H742" s="393" t="s">
        <v>199</v>
      </c>
      <c r="I742" s="390">
        <v>11078</v>
      </c>
      <c r="J742" s="390">
        <v>11078</v>
      </c>
      <c r="K742" s="390">
        <v>9941.1200000000008</v>
      </c>
      <c r="L742" s="385">
        <v>1</v>
      </c>
    </row>
    <row r="743" spans="1:12" s="383" customFormat="1" ht="15" x14ac:dyDescent="0.25">
      <c r="A743" s="384" t="s">
        <v>266</v>
      </c>
      <c r="B743" s="393" t="s">
        <v>198</v>
      </c>
      <c r="C743" s="389">
        <v>90.651600000000002</v>
      </c>
      <c r="D743" s="389"/>
      <c r="E743" s="389" t="s">
        <v>622</v>
      </c>
      <c r="F743" s="389">
        <v>11.25</v>
      </c>
      <c r="G743" s="389">
        <v>11.301162974178601</v>
      </c>
      <c r="H743" s="393" t="s">
        <v>199</v>
      </c>
      <c r="I743" s="390">
        <v>200000</v>
      </c>
      <c r="J743" s="390">
        <v>200000</v>
      </c>
      <c r="K743" s="390">
        <v>181303.12</v>
      </c>
      <c r="L743" s="385">
        <v>2</v>
      </c>
    </row>
    <row r="744" spans="1:12" s="383" customFormat="1" ht="15" x14ac:dyDescent="0.25">
      <c r="A744" s="384" t="s">
        <v>266</v>
      </c>
      <c r="B744" s="393" t="s">
        <v>198</v>
      </c>
      <c r="C744" s="389">
        <v>91.153700000000001</v>
      </c>
      <c r="D744" s="389"/>
      <c r="E744" s="389" t="s">
        <v>303</v>
      </c>
      <c r="F744" s="389">
        <v>10.75</v>
      </c>
      <c r="G744" s="389">
        <v>10.804625162774601</v>
      </c>
      <c r="H744" s="393" t="s">
        <v>199</v>
      </c>
      <c r="I744" s="390">
        <v>100000</v>
      </c>
      <c r="J744" s="390">
        <v>100000</v>
      </c>
      <c r="K744" s="390">
        <v>91153.66</v>
      </c>
      <c r="L744" s="385">
        <v>1</v>
      </c>
    </row>
    <row r="745" spans="1:12" s="383" customFormat="1" ht="15" x14ac:dyDescent="0.25">
      <c r="A745" s="384" t="s">
        <v>266</v>
      </c>
      <c r="B745" s="393" t="s">
        <v>198</v>
      </c>
      <c r="C745" s="389">
        <v>92.467699999999994</v>
      </c>
      <c r="D745" s="389"/>
      <c r="E745" s="389" t="s">
        <v>766</v>
      </c>
      <c r="F745" s="389">
        <v>11.5</v>
      </c>
      <c r="G745" s="389">
        <v>11.6898797345786</v>
      </c>
      <c r="H745" s="393" t="s">
        <v>199</v>
      </c>
      <c r="I745" s="390">
        <v>1445</v>
      </c>
      <c r="J745" s="390">
        <v>1445</v>
      </c>
      <c r="K745" s="390">
        <v>1336.16</v>
      </c>
      <c r="L745" s="385">
        <v>1</v>
      </c>
    </row>
    <row r="746" spans="1:12" s="383" customFormat="1" ht="15" x14ac:dyDescent="0.25">
      <c r="A746" s="384" t="s">
        <v>266</v>
      </c>
      <c r="B746" s="393" t="s">
        <v>198</v>
      </c>
      <c r="C746" s="389">
        <v>92.467699999999994</v>
      </c>
      <c r="D746" s="389"/>
      <c r="E746" s="389" t="s">
        <v>766</v>
      </c>
      <c r="F746" s="389">
        <v>11.5</v>
      </c>
      <c r="G746" s="389">
        <v>11.6898797345786</v>
      </c>
      <c r="H746" s="393" t="s">
        <v>199</v>
      </c>
      <c r="I746" s="390">
        <v>5800</v>
      </c>
      <c r="J746" s="390">
        <v>5800</v>
      </c>
      <c r="K746" s="390">
        <v>5363.13</v>
      </c>
      <c r="L746" s="385">
        <v>1</v>
      </c>
    </row>
    <row r="747" spans="1:12" s="383" customFormat="1" ht="15" x14ac:dyDescent="0.25">
      <c r="A747" s="384" t="s">
        <v>266</v>
      </c>
      <c r="B747" s="393" t="s">
        <v>198</v>
      </c>
      <c r="C747" s="389">
        <v>92.7453</v>
      </c>
      <c r="D747" s="389"/>
      <c r="E747" s="389" t="s">
        <v>767</v>
      </c>
      <c r="F747" s="389">
        <v>11</v>
      </c>
      <c r="G747" s="389">
        <v>11.172153020747</v>
      </c>
      <c r="H747" s="393" t="s">
        <v>199</v>
      </c>
      <c r="I747" s="390">
        <v>47668</v>
      </c>
      <c r="J747" s="390">
        <v>47668</v>
      </c>
      <c r="K747" s="390">
        <v>44209.81</v>
      </c>
      <c r="L747" s="385">
        <v>1</v>
      </c>
    </row>
    <row r="748" spans="1:12" s="383" customFormat="1" ht="15" x14ac:dyDescent="0.25">
      <c r="A748" s="384" t="s">
        <v>266</v>
      </c>
      <c r="B748" s="393" t="s">
        <v>198</v>
      </c>
      <c r="C748" s="389">
        <v>94.363100000000003</v>
      </c>
      <c r="D748" s="389"/>
      <c r="E748" s="389" t="s">
        <v>402</v>
      </c>
      <c r="F748" s="389">
        <v>11.5</v>
      </c>
      <c r="G748" s="389">
        <v>11.817301073454299</v>
      </c>
      <c r="H748" s="393" t="s">
        <v>199</v>
      </c>
      <c r="I748" s="390">
        <v>15721</v>
      </c>
      <c r="J748" s="390">
        <v>15721</v>
      </c>
      <c r="K748" s="390">
        <v>14834.82</v>
      </c>
      <c r="L748" s="385">
        <v>2</v>
      </c>
    </row>
    <row r="749" spans="1:12" s="383" customFormat="1" ht="15" x14ac:dyDescent="0.25">
      <c r="A749" s="384" t="s">
        <v>266</v>
      </c>
      <c r="B749" s="393" t="s">
        <v>198</v>
      </c>
      <c r="C749" s="389">
        <v>94.489199999999997</v>
      </c>
      <c r="D749" s="389"/>
      <c r="E749" s="389" t="s">
        <v>216</v>
      </c>
      <c r="F749" s="389">
        <v>11.6</v>
      </c>
      <c r="G749" s="389">
        <v>11.934460284095</v>
      </c>
      <c r="H749" s="393" t="s">
        <v>199</v>
      </c>
      <c r="I749" s="390">
        <v>105678</v>
      </c>
      <c r="J749" s="390">
        <v>105678</v>
      </c>
      <c r="K749" s="390">
        <v>99854.28</v>
      </c>
      <c r="L749" s="385">
        <v>1</v>
      </c>
    </row>
    <row r="750" spans="1:12" s="383" customFormat="1" ht="15" x14ac:dyDescent="0.25">
      <c r="A750" s="384" t="s">
        <v>266</v>
      </c>
      <c r="B750" s="393" t="s">
        <v>198</v>
      </c>
      <c r="C750" s="389">
        <v>94.534099999999995</v>
      </c>
      <c r="D750" s="389"/>
      <c r="E750" s="389" t="s">
        <v>216</v>
      </c>
      <c r="F750" s="389">
        <v>11.5</v>
      </c>
      <c r="G750" s="389">
        <v>11.828719174915999</v>
      </c>
      <c r="H750" s="393" t="s">
        <v>199</v>
      </c>
      <c r="I750" s="390">
        <v>296312</v>
      </c>
      <c r="J750" s="390">
        <v>296312</v>
      </c>
      <c r="K750" s="390">
        <v>280115.84999999998</v>
      </c>
      <c r="L750" s="385">
        <v>3</v>
      </c>
    </row>
    <row r="751" spans="1:12" s="383" customFormat="1" ht="15" x14ac:dyDescent="0.25">
      <c r="A751" s="384" t="s">
        <v>266</v>
      </c>
      <c r="B751" s="393" t="s">
        <v>198</v>
      </c>
      <c r="C751" s="389">
        <v>94.562600000000003</v>
      </c>
      <c r="D751" s="389"/>
      <c r="E751" s="389" t="s">
        <v>225</v>
      </c>
      <c r="F751" s="389">
        <v>11.5</v>
      </c>
      <c r="G751" s="389">
        <v>11.830625</v>
      </c>
      <c r="H751" s="393" t="s">
        <v>199</v>
      </c>
      <c r="I751" s="390">
        <v>200000</v>
      </c>
      <c r="J751" s="390">
        <v>200000</v>
      </c>
      <c r="K751" s="390">
        <v>189125.3</v>
      </c>
      <c r="L751" s="385">
        <v>1</v>
      </c>
    </row>
    <row r="752" spans="1:12" s="383" customFormat="1" ht="15" x14ac:dyDescent="0.25">
      <c r="A752" s="384" t="s">
        <v>266</v>
      </c>
      <c r="B752" s="393" t="s">
        <v>198</v>
      </c>
      <c r="C752" s="389">
        <v>94.759299999999996</v>
      </c>
      <c r="D752" s="389"/>
      <c r="E752" s="389" t="s">
        <v>216</v>
      </c>
      <c r="F752" s="389">
        <v>11</v>
      </c>
      <c r="G752" s="389">
        <v>11.300759004483</v>
      </c>
      <c r="H752" s="393" t="s">
        <v>199</v>
      </c>
      <c r="I752" s="390">
        <v>28388</v>
      </c>
      <c r="J752" s="390">
        <v>28388</v>
      </c>
      <c r="K752" s="390">
        <v>26900.27</v>
      </c>
      <c r="L752" s="385">
        <v>2</v>
      </c>
    </row>
    <row r="753" spans="1:12" s="383" customFormat="1" ht="15" x14ac:dyDescent="0.25">
      <c r="A753" s="384" t="s">
        <v>266</v>
      </c>
      <c r="B753" s="393" t="s">
        <v>198</v>
      </c>
      <c r="C753" s="389">
        <v>96.184700000000007</v>
      </c>
      <c r="D753" s="389"/>
      <c r="E753" s="389" t="s">
        <v>768</v>
      </c>
      <c r="F753" s="389">
        <v>10.5</v>
      </c>
      <c r="G753" s="389">
        <v>10.8459243931696</v>
      </c>
      <c r="H753" s="393" t="s">
        <v>199</v>
      </c>
      <c r="I753" s="390">
        <v>1000000</v>
      </c>
      <c r="J753" s="390">
        <v>1000000</v>
      </c>
      <c r="K753" s="390">
        <v>961846.75</v>
      </c>
      <c r="L753" s="385">
        <v>1</v>
      </c>
    </row>
    <row r="754" spans="1:12" s="383" customFormat="1" ht="15" x14ac:dyDescent="0.25">
      <c r="A754" s="384" t="s">
        <v>266</v>
      </c>
      <c r="B754" s="393" t="s">
        <v>198</v>
      </c>
      <c r="C754" s="389">
        <v>96.308199999999999</v>
      </c>
      <c r="D754" s="389"/>
      <c r="E754" s="389" t="s">
        <v>292</v>
      </c>
      <c r="F754" s="389">
        <v>11.5</v>
      </c>
      <c r="G754" s="389">
        <v>11.946466203703601</v>
      </c>
      <c r="H754" s="393" t="s">
        <v>199</v>
      </c>
      <c r="I754" s="390">
        <v>150000</v>
      </c>
      <c r="J754" s="390">
        <v>150000</v>
      </c>
      <c r="K754" s="390">
        <v>144462.28</v>
      </c>
      <c r="L754" s="385">
        <v>1</v>
      </c>
    </row>
    <row r="755" spans="1:12" s="383" customFormat="1" ht="15" x14ac:dyDescent="0.25">
      <c r="A755" s="384" t="s">
        <v>266</v>
      </c>
      <c r="B755" s="393" t="s">
        <v>198</v>
      </c>
      <c r="C755" s="389">
        <v>96.482399999999998</v>
      </c>
      <c r="D755" s="389"/>
      <c r="E755" s="389" t="s">
        <v>769</v>
      </c>
      <c r="F755" s="389">
        <v>10.5</v>
      </c>
      <c r="G755" s="389">
        <v>10.8636879038218</v>
      </c>
      <c r="H755" s="393" t="s">
        <v>199</v>
      </c>
      <c r="I755" s="390">
        <v>1000000</v>
      </c>
      <c r="J755" s="390">
        <v>1000000</v>
      </c>
      <c r="K755" s="390">
        <v>964824.12</v>
      </c>
      <c r="L755" s="385">
        <v>1</v>
      </c>
    </row>
    <row r="756" spans="1:12" s="383" customFormat="1" ht="15" x14ac:dyDescent="0.25">
      <c r="A756" s="384" t="s">
        <v>266</v>
      </c>
      <c r="B756" s="393" t="s">
        <v>198</v>
      </c>
      <c r="C756" s="389">
        <v>96.956599999999995</v>
      </c>
      <c r="D756" s="389"/>
      <c r="E756" s="389" t="s">
        <v>770</v>
      </c>
      <c r="F756" s="389">
        <v>10</v>
      </c>
      <c r="G756" s="389">
        <v>10.3473181614617</v>
      </c>
      <c r="H756" s="393" t="s">
        <v>199</v>
      </c>
      <c r="I756" s="390">
        <v>1000000</v>
      </c>
      <c r="J756" s="390">
        <v>1000000</v>
      </c>
      <c r="K756" s="390">
        <v>969566.39</v>
      </c>
      <c r="L756" s="385">
        <v>1</v>
      </c>
    </row>
    <row r="757" spans="1:12" s="383" customFormat="1" ht="15" x14ac:dyDescent="0.25">
      <c r="A757" s="384" t="s">
        <v>266</v>
      </c>
      <c r="B757" s="393" t="s">
        <v>198</v>
      </c>
      <c r="C757" s="389">
        <v>97.165999999999997</v>
      </c>
      <c r="D757" s="389"/>
      <c r="E757" s="389" t="s">
        <v>614</v>
      </c>
      <c r="F757" s="389">
        <v>10</v>
      </c>
      <c r="G757" s="389">
        <v>10.359100969113101</v>
      </c>
      <c r="H757" s="393" t="s">
        <v>199</v>
      </c>
      <c r="I757" s="390">
        <v>1000000</v>
      </c>
      <c r="J757" s="390">
        <v>1000000</v>
      </c>
      <c r="K757" s="390">
        <v>971659.92</v>
      </c>
      <c r="L757" s="385">
        <v>1</v>
      </c>
    </row>
    <row r="758" spans="1:12" s="383" customFormat="1" ht="15" x14ac:dyDescent="0.25">
      <c r="A758" s="384" t="s">
        <v>266</v>
      </c>
      <c r="B758" s="393" t="s">
        <v>198</v>
      </c>
      <c r="C758" s="389">
        <v>97.481700000000004</v>
      </c>
      <c r="D758" s="389"/>
      <c r="E758" s="389" t="s">
        <v>318</v>
      </c>
      <c r="F758" s="389">
        <v>10</v>
      </c>
      <c r="G758" s="389">
        <v>10.376841454844699</v>
      </c>
      <c r="H758" s="393" t="s">
        <v>199</v>
      </c>
      <c r="I758" s="390">
        <v>1000000</v>
      </c>
      <c r="J758" s="390">
        <v>1000000</v>
      </c>
      <c r="K758" s="390">
        <v>974817.22</v>
      </c>
      <c r="L758" s="385">
        <v>1</v>
      </c>
    </row>
    <row r="759" spans="1:12" s="383" customFormat="1" ht="15" x14ac:dyDescent="0.25">
      <c r="A759" s="384" t="s">
        <v>266</v>
      </c>
      <c r="B759" s="393" t="s">
        <v>198</v>
      </c>
      <c r="C759" s="389">
        <v>97.666799999999995</v>
      </c>
      <c r="D759" s="389"/>
      <c r="E759" s="389" t="s">
        <v>228</v>
      </c>
      <c r="F759" s="389">
        <v>10</v>
      </c>
      <c r="G759" s="389">
        <v>10.387227006167199</v>
      </c>
      <c r="H759" s="393" t="s">
        <v>199</v>
      </c>
      <c r="I759" s="390">
        <v>1000000</v>
      </c>
      <c r="J759" s="390">
        <v>1000000</v>
      </c>
      <c r="K759" s="390">
        <v>976668.48</v>
      </c>
      <c r="L759" s="385">
        <v>1</v>
      </c>
    </row>
    <row r="760" spans="1:12" s="383" customFormat="1" ht="15" x14ac:dyDescent="0.25">
      <c r="A760" s="384" t="s">
        <v>266</v>
      </c>
      <c r="B760" s="393" t="s">
        <v>198</v>
      </c>
      <c r="C760" s="389">
        <v>97.859300000000005</v>
      </c>
      <c r="D760" s="389"/>
      <c r="E760" s="389" t="s">
        <v>771</v>
      </c>
      <c r="F760" s="389">
        <v>10.5</v>
      </c>
      <c r="G760" s="389">
        <v>10.9454042251185</v>
      </c>
      <c r="H760" s="393" t="s">
        <v>199</v>
      </c>
      <c r="I760" s="390">
        <v>9400</v>
      </c>
      <c r="J760" s="390">
        <v>9400</v>
      </c>
      <c r="K760" s="390">
        <v>9198.7800000000007</v>
      </c>
      <c r="L760" s="385">
        <v>1</v>
      </c>
    </row>
    <row r="761" spans="1:12" s="383" customFormat="1" ht="15" x14ac:dyDescent="0.25">
      <c r="A761" s="384" t="s">
        <v>266</v>
      </c>
      <c r="B761" s="393" t="s">
        <v>198</v>
      </c>
      <c r="C761" s="389">
        <v>98.251900000000006</v>
      </c>
      <c r="D761" s="389"/>
      <c r="E761" s="389" t="s">
        <v>247</v>
      </c>
      <c r="F761" s="389">
        <v>10.5</v>
      </c>
      <c r="G761" s="389">
        <v>10.968575402087099</v>
      </c>
      <c r="H761" s="393" t="s">
        <v>199</v>
      </c>
      <c r="I761" s="390">
        <v>781411</v>
      </c>
      <c r="J761" s="390">
        <v>781411</v>
      </c>
      <c r="K761" s="390">
        <v>767751.42</v>
      </c>
      <c r="L761" s="385">
        <v>3</v>
      </c>
    </row>
    <row r="762" spans="1:12" s="383" customFormat="1" ht="15" x14ac:dyDescent="0.25">
      <c r="A762" s="384" t="s">
        <v>266</v>
      </c>
      <c r="B762" s="393" t="s">
        <v>198</v>
      </c>
      <c r="C762" s="389">
        <v>98.704499999999996</v>
      </c>
      <c r="D762" s="389"/>
      <c r="E762" s="389" t="s">
        <v>227</v>
      </c>
      <c r="F762" s="389">
        <v>8.75</v>
      </c>
      <c r="G762" s="389">
        <v>9.0821145067766995</v>
      </c>
      <c r="H762" s="393" t="s">
        <v>199</v>
      </c>
      <c r="I762" s="390">
        <v>196076</v>
      </c>
      <c r="J762" s="390">
        <v>196076</v>
      </c>
      <c r="K762" s="390">
        <v>193535.84</v>
      </c>
      <c r="L762" s="385">
        <v>1</v>
      </c>
    </row>
    <row r="763" spans="1:12" s="383" customFormat="1" ht="15" x14ac:dyDescent="0.25">
      <c r="A763" s="384" t="s">
        <v>266</v>
      </c>
      <c r="B763" s="393" t="s">
        <v>198</v>
      </c>
      <c r="C763" s="389">
        <v>98.704499999999996</v>
      </c>
      <c r="D763" s="389"/>
      <c r="E763" s="389" t="s">
        <v>227</v>
      </c>
      <c r="F763" s="389">
        <v>8.75</v>
      </c>
      <c r="G763" s="389">
        <v>9.0821145067766995</v>
      </c>
      <c r="H763" s="393" t="s">
        <v>199</v>
      </c>
      <c r="I763" s="390">
        <v>210600</v>
      </c>
      <c r="J763" s="390">
        <v>210600</v>
      </c>
      <c r="K763" s="390">
        <v>207871.68</v>
      </c>
      <c r="L763" s="385">
        <v>1</v>
      </c>
    </row>
    <row r="764" spans="1:12" s="383" customFormat="1" ht="15" x14ac:dyDescent="0.25">
      <c r="A764" s="384" t="s">
        <v>267</v>
      </c>
      <c r="B764" s="393" t="s">
        <v>198</v>
      </c>
      <c r="C764" s="389">
        <v>89.9696</v>
      </c>
      <c r="D764" s="389"/>
      <c r="E764" s="389" t="s">
        <v>612</v>
      </c>
      <c r="F764" s="389">
        <v>11.5</v>
      </c>
      <c r="G764" s="389">
        <v>11.5195151098208</v>
      </c>
      <c r="H764" s="393" t="s">
        <v>199</v>
      </c>
      <c r="I764" s="390">
        <v>33244</v>
      </c>
      <c r="J764" s="390">
        <v>33244</v>
      </c>
      <c r="K764" s="390">
        <v>29909.51</v>
      </c>
      <c r="L764" s="385">
        <v>1</v>
      </c>
    </row>
    <row r="765" spans="1:12" s="383" customFormat="1" ht="15" x14ac:dyDescent="0.25">
      <c r="A765" s="384" t="s">
        <v>267</v>
      </c>
      <c r="B765" s="393" t="s">
        <v>198</v>
      </c>
      <c r="C765" s="389">
        <v>90.0214</v>
      </c>
      <c r="D765" s="389"/>
      <c r="E765" s="389" t="s">
        <v>772</v>
      </c>
      <c r="F765" s="389">
        <v>11.5</v>
      </c>
      <c r="G765" s="389">
        <v>11.5230725972459</v>
      </c>
      <c r="H765" s="393" t="s">
        <v>199</v>
      </c>
      <c r="I765" s="390">
        <v>31093</v>
      </c>
      <c r="J765" s="390">
        <v>31093</v>
      </c>
      <c r="K765" s="390">
        <v>27990.35</v>
      </c>
      <c r="L765" s="385">
        <v>3</v>
      </c>
    </row>
    <row r="766" spans="1:12" s="383" customFormat="1" ht="15" x14ac:dyDescent="0.25">
      <c r="A766" s="384" t="s">
        <v>267</v>
      </c>
      <c r="B766" s="393" t="s">
        <v>198</v>
      </c>
      <c r="C766" s="389">
        <v>90.881600000000006</v>
      </c>
      <c r="D766" s="389"/>
      <c r="E766" s="389" t="s">
        <v>761</v>
      </c>
      <c r="F766" s="389">
        <v>10.75</v>
      </c>
      <c r="G766" s="389">
        <v>10.787379225660199</v>
      </c>
      <c r="H766" s="393" t="s">
        <v>199</v>
      </c>
      <c r="I766" s="390">
        <v>45008</v>
      </c>
      <c r="J766" s="390">
        <v>45008</v>
      </c>
      <c r="K766" s="390">
        <v>40903.97</v>
      </c>
      <c r="L766" s="385">
        <v>1</v>
      </c>
    </row>
    <row r="767" spans="1:12" s="383" customFormat="1" ht="15" x14ac:dyDescent="0.25">
      <c r="A767" s="384" t="s">
        <v>267</v>
      </c>
      <c r="B767" s="393" t="s">
        <v>198</v>
      </c>
      <c r="C767" s="389">
        <v>91.079300000000003</v>
      </c>
      <c r="D767" s="389"/>
      <c r="E767" s="389" t="s">
        <v>773</v>
      </c>
      <c r="F767" s="389">
        <v>10.75</v>
      </c>
      <c r="G767" s="389">
        <v>10.799914583953999</v>
      </c>
      <c r="H767" s="393" t="s">
        <v>199</v>
      </c>
      <c r="I767" s="390">
        <v>100000</v>
      </c>
      <c r="J767" s="390">
        <v>100000</v>
      </c>
      <c r="K767" s="390">
        <v>91079.29</v>
      </c>
      <c r="L767" s="385">
        <v>1</v>
      </c>
    </row>
    <row r="768" spans="1:12" s="383" customFormat="1" ht="15" x14ac:dyDescent="0.25">
      <c r="A768" s="384" t="s">
        <v>267</v>
      </c>
      <c r="B768" s="393" t="s">
        <v>198</v>
      </c>
      <c r="C768" s="389">
        <v>94.418800000000005</v>
      </c>
      <c r="D768" s="389"/>
      <c r="E768" s="389" t="s">
        <v>774</v>
      </c>
      <c r="F768" s="389">
        <v>11.2</v>
      </c>
      <c r="G768" s="389">
        <v>11.4955732742691</v>
      </c>
      <c r="H768" s="393" t="s">
        <v>199</v>
      </c>
      <c r="I768" s="390">
        <v>34883</v>
      </c>
      <c r="J768" s="390">
        <v>34883</v>
      </c>
      <c r="K768" s="390">
        <v>32936.11</v>
      </c>
      <c r="L768" s="385">
        <v>2</v>
      </c>
    </row>
    <row r="769" spans="1:12" s="383" customFormat="1" ht="15" x14ac:dyDescent="0.25">
      <c r="A769" s="384" t="s">
        <v>267</v>
      </c>
      <c r="B769" s="393" t="s">
        <v>198</v>
      </c>
      <c r="C769" s="389">
        <v>94.786699999999996</v>
      </c>
      <c r="D769" s="389"/>
      <c r="E769" s="389" t="s">
        <v>225</v>
      </c>
      <c r="F769" s="389">
        <v>11</v>
      </c>
      <c r="G769" s="389">
        <v>11.302499999999901</v>
      </c>
      <c r="H769" s="393" t="s">
        <v>199</v>
      </c>
      <c r="I769" s="390">
        <v>9884</v>
      </c>
      <c r="J769" s="390">
        <v>9884</v>
      </c>
      <c r="K769" s="390">
        <v>9368.7199999999993</v>
      </c>
      <c r="L769" s="385">
        <v>1</v>
      </c>
    </row>
    <row r="770" spans="1:12" s="383" customFormat="1" ht="15" x14ac:dyDescent="0.25">
      <c r="A770" s="384" t="s">
        <v>267</v>
      </c>
      <c r="B770" s="393" t="s">
        <v>198</v>
      </c>
      <c r="C770" s="389">
        <v>95.099100000000007</v>
      </c>
      <c r="D770" s="389"/>
      <c r="E770" s="389" t="s">
        <v>216</v>
      </c>
      <c r="F770" s="389">
        <v>10.25</v>
      </c>
      <c r="G770" s="389">
        <v>10.511148102310599</v>
      </c>
      <c r="H770" s="393" t="s">
        <v>199</v>
      </c>
      <c r="I770" s="390">
        <v>131660</v>
      </c>
      <c r="J770" s="390">
        <v>131660</v>
      </c>
      <c r="K770" s="390">
        <v>125207.46</v>
      </c>
      <c r="L770" s="385">
        <v>2</v>
      </c>
    </row>
    <row r="771" spans="1:12" s="383" customFormat="1" ht="15" x14ac:dyDescent="0.25">
      <c r="A771" s="384" t="s">
        <v>267</v>
      </c>
      <c r="B771" s="393" t="s">
        <v>198</v>
      </c>
      <c r="C771" s="389">
        <v>96.308199999999999</v>
      </c>
      <c r="D771" s="389"/>
      <c r="E771" s="389" t="s">
        <v>292</v>
      </c>
      <c r="F771" s="389">
        <v>11.5</v>
      </c>
      <c r="G771" s="389">
        <v>11.946466203703601</v>
      </c>
      <c r="H771" s="393" t="s">
        <v>199</v>
      </c>
      <c r="I771" s="390">
        <v>200000</v>
      </c>
      <c r="J771" s="390">
        <v>200000</v>
      </c>
      <c r="K771" s="390">
        <v>192616.38</v>
      </c>
      <c r="L771" s="385">
        <v>2</v>
      </c>
    </row>
    <row r="772" spans="1:12" s="383" customFormat="1" ht="15" x14ac:dyDescent="0.25">
      <c r="A772" s="384" t="s">
        <v>268</v>
      </c>
      <c r="B772" s="393" t="s">
        <v>198</v>
      </c>
      <c r="C772" s="389">
        <v>94.924199999999999</v>
      </c>
      <c r="D772" s="389"/>
      <c r="E772" s="389" t="s">
        <v>775</v>
      </c>
      <c r="F772" s="389">
        <v>7</v>
      </c>
      <c r="G772" s="389">
        <v>7.0571504984165996</v>
      </c>
      <c r="H772" s="393" t="s">
        <v>199</v>
      </c>
      <c r="I772" s="390">
        <v>765000</v>
      </c>
      <c r="J772" s="390">
        <v>765000</v>
      </c>
      <c r="K772" s="390">
        <v>726170.07</v>
      </c>
      <c r="L772" s="385">
        <v>3</v>
      </c>
    </row>
    <row r="773" spans="1:12" s="383" customFormat="1" ht="15" x14ac:dyDescent="0.25">
      <c r="A773" s="384" t="s">
        <v>268</v>
      </c>
      <c r="B773" s="393" t="s">
        <v>198</v>
      </c>
      <c r="C773" s="389">
        <v>95.181399999999996</v>
      </c>
      <c r="D773" s="389"/>
      <c r="E773" s="389" t="s">
        <v>304</v>
      </c>
      <c r="F773" s="389">
        <v>6.75</v>
      </c>
      <c r="G773" s="389">
        <v>6.8063255635972997</v>
      </c>
      <c r="H773" s="393" t="s">
        <v>199</v>
      </c>
      <c r="I773" s="390">
        <v>440000</v>
      </c>
      <c r="J773" s="390">
        <v>440000</v>
      </c>
      <c r="K773" s="390">
        <v>418798.34</v>
      </c>
      <c r="L773" s="385">
        <v>3</v>
      </c>
    </row>
    <row r="774" spans="1:12" s="383" customFormat="1" ht="15" x14ac:dyDescent="0.25">
      <c r="A774" s="384" t="s">
        <v>268</v>
      </c>
      <c r="B774" s="393" t="s">
        <v>198</v>
      </c>
      <c r="C774" s="389">
        <v>97.959199999999996</v>
      </c>
      <c r="D774" s="389"/>
      <c r="E774" s="389" t="s">
        <v>292</v>
      </c>
      <c r="F774" s="389">
        <v>6.25</v>
      </c>
      <c r="G774" s="389">
        <v>6.3811125578703001</v>
      </c>
      <c r="H774" s="393" t="s">
        <v>199</v>
      </c>
      <c r="I774" s="390">
        <v>75000</v>
      </c>
      <c r="J774" s="390">
        <v>75000</v>
      </c>
      <c r="K774" s="390">
        <v>73469.39</v>
      </c>
      <c r="L774" s="385">
        <v>1</v>
      </c>
    </row>
    <row r="775" spans="1:12" s="383" customFormat="1" ht="15" x14ac:dyDescent="0.25">
      <c r="A775" s="384" t="s">
        <v>776</v>
      </c>
      <c r="B775" s="393" t="s">
        <v>198</v>
      </c>
      <c r="C775" s="389">
        <v>95.225499999999997</v>
      </c>
      <c r="D775" s="389"/>
      <c r="E775" s="389" t="s">
        <v>774</v>
      </c>
      <c r="F775" s="389">
        <v>9.5</v>
      </c>
      <c r="G775" s="389">
        <v>9.7127204835179999</v>
      </c>
      <c r="H775" s="393" t="s">
        <v>199</v>
      </c>
      <c r="I775" s="390">
        <v>42852</v>
      </c>
      <c r="J775" s="390">
        <v>42852</v>
      </c>
      <c r="K775" s="390">
        <v>40806.03</v>
      </c>
      <c r="L775" s="385">
        <v>1</v>
      </c>
    </row>
    <row r="776" spans="1:12" s="383" customFormat="1" ht="15" x14ac:dyDescent="0.25">
      <c r="A776" s="384" t="s">
        <v>776</v>
      </c>
      <c r="B776" s="393" t="s">
        <v>198</v>
      </c>
      <c r="C776" s="389">
        <v>98.328400000000002</v>
      </c>
      <c r="D776" s="389"/>
      <c r="E776" s="389" t="s">
        <v>306</v>
      </c>
      <c r="F776" s="389">
        <v>9</v>
      </c>
      <c r="G776" s="389">
        <v>9.3346920502815003</v>
      </c>
      <c r="H776" s="393" t="s">
        <v>199</v>
      </c>
      <c r="I776" s="390">
        <v>25907</v>
      </c>
      <c r="J776" s="390">
        <v>25907</v>
      </c>
      <c r="K776" s="390">
        <v>25473.94</v>
      </c>
      <c r="L776" s="385">
        <v>1</v>
      </c>
    </row>
    <row r="777" spans="1:12" s="383" customFormat="1" ht="15" x14ac:dyDescent="0.25">
      <c r="A777" s="384" t="s">
        <v>776</v>
      </c>
      <c r="B777" s="393" t="s">
        <v>198</v>
      </c>
      <c r="C777" s="389">
        <v>98.668000000000006</v>
      </c>
      <c r="D777" s="389"/>
      <c r="E777" s="389" t="s">
        <v>227</v>
      </c>
      <c r="F777" s="389">
        <v>9</v>
      </c>
      <c r="G777" s="389">
        <v>9.3515693585134994</v>
      </c>
      <c r="H777" s="393" t="s">
        <v>199</v>
      </c>
      <c r="I777" s="390">
        <v>52481</v>
      </c>
      <c r="J777" s="390">
        <v>52481</v>
      </c>
      <c r="K777" s="390">
        <v>51781.94</v>
      </c>
      <c r="L777" s="385">
        <v>1</v>
      </c>
    </row>
    <row r="778" spans="1:12" s="383" customFormat="1" ht="15" x14ac:dyDescent="0.25">
      <c r="A778" s="384" t="s">
        <v>309</v>
      </c>
      <c r="B778" s="393" t="s">
        <v>198</v>
      </c>
      <c r="C778" s="389">
        <v>95.923299999999998</v>
      </c>
      <c r="D778" s="389"/>
      <c r="E778" s="389" t="s">
        <v>225</v>
      </c>
      <c r="F778" s="389">
        <v>8.5</v>
      </c>
      <c r="G778" s="389">
        <v>8.6806249999998997</v>
      </c>
      <c r="H778" s="393" t="s">
        <v>199</v>
      </c>
      <c r="I778" s="390">
        <v>300000</v>
      </c>
      <c r="J778" s="390">
        <v>300000</v>
      </c>
      <c r="K778" s="390">
        <v>287769.78000000003</v>
      </c>
      <c r="L778" s="385">
        <v>1</v>
      </c>
    </row>
    <row r="779" spans="1:12" s="383" customFormat="1" ht="15" x14ac:dyDescent="0.25">
      <c r="A779" s="384" t="s">
        <v>777</v>
      </c>
      <c r="B779" s="393" t="s">
        <v>198</v>
      </c>
      <c r="C779" s="389">
        <v>90.932100000000005</v>
      </c>
      <c r="D779" s="389"/>
      <c r="E779" s="389" t="s">
        <v>201</v>
      </c>
      <c r="F779" s="389">
        <v>10</v>
      </c>
      <c r="G779" s="389">
        <v>10.0013450136257</v>
      </c>
      <c r="H779" s="393" t="s">
        <v>199</v>
      </c>
      <c r="I779" s="390">
        <v>70000</v>
      </c>
      <c r="J779" s="390">
        <v>70000</v>
      </c>
      <c r="K779" s="390">
        <v>63652.44</v>
      </c>
      <c r="L779" s="385">
        <v>2</v>
      </c>
    </row>
    <row r="780" spans="1:12" s="383" customFormat="1" ht="15" x14ac:dyDescent="0.25">
      <c r="A780" s="384" t="s">
        <v>777</v>
      </c>
      <c r="B780" s="393" t="s">
        <v>198</v>
      </c>
      <c r="C780" s="389">
        <v>90.954999999999998</v>
      </c>
      <c r="D780" s="389"/>
      <c r="E780" s="389" t="s">
        <v>242</v>
      </c>
      <c r="F780" s="389">
        <v>10</v>
      </c>
      <c r="G780" s="389">
        <v>10.002690500363199</v>
      </c>
      <c r="H780" s="393" t="s">
        <v>199</v>
      </c>
      <c r="I780" s="390">
        <v>89100</v>
      </c>
      <c r="J780" s="390">
        <v>89100</v>
      </c>
      <c r="K780" s="390">
        <v>81040.929999999993</v>
      </c>
      <c r="L780" s="385">
        <v>1</v>
      </c>
    </row>
    <row r="781" spans="1:12" s="383" customFormat="1" ht="15" x14ac:dyDescent="0.25">
      <c r="A781" s="384" t="s">
        <v>273</v>
      </c>
      <c r="B781" s="393" t="s">
        <v>198</v>
      </c>
      <c r="C781" s="389">
        <v>94.384100000000004</v>
      </c>
      <c r="D781" s="389"/>
      <c r="E781" s="389" t="s">
        <v>243</v>
      </c>
      <c r="F781" s="389">
        <v>6</v>
      </c>
      <c r="G781" s="389">
        <v>6.0014713440068004</v>
      </c>
      <c r="H781" s="393" t="s">
        <v>199</v>
      </c>
      <c r="I781" s="390">
        <v>1000000</v>
      </c>
      <c r="J781" s="390">
        <v>1000000</v>
      </c>
      <c r="K781" s="390">
        <v>943841.43</v>
      </c>
      <c r="L781" s="385">
        <v>1</v>
      </c>
    </row>
    <row r="782" spans="1:12" s="383" customFormat="1" ht="15" x14ac:dyDescent="0.25">
      <c r="A782" s="384" t="s">
        <v>273</v>
      </c>
      <c r="B782" s="393" t="s">
        <v>198</v>
      </c>
      <c r="C782" s="389">
        <v>94.399000000000001</v>
      </c>
      <c r="D782" s="389"/>
      <c r="E782" s="389" t="s">
        <v>301</v>
      </c>
      <c r="F782" s="389">
        <v>6</v>
      </c>
      <c r="G782" s="389">
        <v>6.0019620032947003</v>
      </c>
      <c r="H782" s="393" t="s">
        <v>199</v>
      </c>
      <c r="I782" s="390">
        <v>3500000</v>
      </c>
      <c r="J782" s="390">
        <v>3500000</v>
      </c>
      <c r="K782" s="390">
        <v>3303964.76</v>
      </c>
      <c r="L782" s="385">
        <v>3</v>
      </c>
    </row>
    <row r="783" spans="1:12" s="383" customFormat="1" ht="15" x14ac:dyDescent="0.25">
      <c r="A783" s="384" t="s">
        <v>273</v>
      </c>
      <c r="B783" s="393" t="s">
        <v>198</v>
      </c>
      <c r="C783" s="389">
        <v>95.865799999999993</v>
      </c>
      <c r="D783" s="389"/>
      <c r="E783" s="389" t="s">
        <v>304</v>
      </c>
      <c r="F783" s="389">
        <v>5.75</v>
      </c>
      <c r="G783" s="389">
        <v>5.7909390210353999</v>
      </c>
      <c r="H783" s="393" t="s">
        <v>199</v>
      </c>
      <c r="I783" s="390">
        <v>5000000</v>
      </c>
      <c r="J783" s="390">
        <v>5000000</v>
      </c>
      <c r="K783" s="390">
        <v>4793289.3899999997</v>
      </c>
      <c r="L783" s="385">
        <v>1</v>
      </c>
    </row>
    <row r="784" spans="1:12" s="383" customFormat="1" ht="15" x14ac:dyDescent="0.25">
      <c r="A784" s="384" t="s">
        <v>778</v>
      </c>
      <c r="B784" s="393" t="s">
        <v>198</v>
      </c>
      <c r="C784" s="389">
        <v>89.338899999999995</v>
      </c>
      <c r="D784" s="389"/>
      <c r="E784" s="389" t="s">
        <v>242</v>
      </c>
      <c r="F784" s="389">
        <v>12</v>
      </c>
      <c r="G784" s="389">
        <v>12.0038505684689</v>
      </c>
      <c r="H784" s="393" t="s">
        <v>199</v>
      </c>
      <c r="I784" s="390">
        <v>5600</v>
      </c>
      <c r="J784" s="390">
        <v>5600</v>
      </c>
      <c r="K784" s="390">
        <v>5002.9799999999996</v>
      </c>
      <c r="L784" s="385">
        <v>1</v>
      </c>
    </row>
    <row r="785" spans="1:12" s="383" customFormat="1" ht="15" x14ac:dyDescent="0.25">
      <c r="A785" s="384" t="s">
        <v>778</v>
      </c>
      <c r="B785" s="393" t="s">
        <v>198</v>
      </c>
      <c r="C785" s="389">
        <v>91.557000000000002</v>
      </c>
      <c r="D785" s="389"/>
      <c r="E785" s="389" t="s">
        <v>363</v>
      </c>
      <c r="F785" s="389">
        <v>12.25</v>
      </c>
      <c r="G785" s="389">
        <v>12.4318053576916</v>
      </c>
      <c r="H785" s="393" t="s">
        <v>199</v>
      </c>
      <c r="I785" s="390">
        <v>127100</v>
      </c>
      <c r="J785" s="390">
        <v>127100</v>
      </c>
      <c r="K785" s="390">
        <v>116369</v>
      </c>
      <c r="L785" s="385">
        <v>1</v>
      </c>
    </row>
    <row r="786" spans="1:12" s="383" customFormat="1" ht="15" x14ac:dyDescent="0.25">
      <c r="A786" s="384" t="s">
        <v>778</v>
      </c>
      <c r="B786" s="393" t="s">
        <v>198</v>
      </c>
      <c r="C786" s="389">
        <v>92.563999999999993</v>
      </c>
      <c r="D786" s="389"/>
      <c r="E786" s="389" t="s">
        <v>244</v>
      </c>
      <c r="F786" s="389">
        <v>12</v>
      </c>
      <c r="G786" s="389">
        <v>12.234867616684699</v>
      </c>
      <c r="H786" s="393" t="s">
        <v>199</v>
      </c>
      <c r="I786" s="390">
        <v>150000</v>
      </c>
      <c r="J786" s="390">
        <v>150000</v>
      </c>
      <c r="K786" s="390">
        <v>138846.04</v>
      </c>
      <c r="L786" s="385">
        <v>2</v>
      </c>
    </row>
    <row r="787" spans="1:12" s="383" customFormat="1" ht="15" x14ac:dyDescent="0.25">
      <c r="A787" s="384" t="s">
        <v>778</v>
      </c>
      <c r="B787" s="393" t="s">
        <v>198</v>
      </c>
      <c r="C787" s="389">
        <v>93.499799999999993</v>
      </c>
      <c r="D787" s="389"/>
      <c r="E787" s="389" t="s">
        <v>233</v>
      </c>
      <c r="F787" s="389">
        <v>11.75</v>
      </c>
      <c r="G787" s="389">
        <v>12.029898219400399</v>
      </c>
      <c r="H787" s="393" t="s">
        <v>199</v>
      </c>
      <c r="I787" s="390">
        <v>48000</v>
      </c>
      <c r="J787" s="390">
        <v>48000</v>
      </c>
      <c r="K787" s="390">
        <v>44879.91</v>
      </c>
      <c r="L787" s="385">
        <v>1</v>
      </c>
    </row>
    <row r="788" spans="1:12" s="383" customFormat="1" ht="15" x14ac:dyDescent="0.25">
      <c r="A788" s="384" t="s">
        <v>778</v>
      </c>
      <c r="B788" s="393" t="s">
        <v>198</v>
      </c>
      <c r="C788" s="389">
        <v>94.505600000000001</v>
      </c>
      <c r="D788" s="389"/>
      <c r="E788" s="389" t="s">
        <v>219</v>
      </c>
      <c r="F788" s="389">
        <v>11.5</v>
      </c>
      <c r="G788" s="389">
        <v>11.826814153108</v>
      </c>
      <c r="H788" s="393" t="s">
        <v>199</v>
      </c>
      <c r="I788" s="390">
        <v>15869</v>
      </c>
      <c r="J788" s="390">
        <v>15869</v>
      </c>
      <c r="K788" s="390">
        <v>14997.08</v>
      </c>
      <c r="L788" s="385">
        <v>2</v>
      </c>
    </row>
    <row r="789" spans="1:12" s="383" customFormat="1" ht="15" x14ac:dyDescent="0.25">
      <c r="A789" s="384" t="s">
        <v>778</v>
      </c>
      <c r="B789" s="393" t="s">
        <v>198</v>
      </c>
      <c r="C789" s="389">
        <v>94.534099999999995</v>
      </c>
      <c r="D789" s="389"/>
      <c r="E789" s="389" t="s">
        <v>216</v>
      </c>
      <c r="F789" s="389">
        <v>11.5</v>
      </c>
      <c r="G789" s="389">
        <v>11.828719174915999</v>
      </c>
      <c r="H789" s="393" t="s">
        <v>199</v>
      </c>
      <c r="I789" s="390">
        <v>31800</v>
      </c>
      <c r="J789" s="390">
        <v>31800</v>
      </c>
      <c r="K789" s="390">
        <v>30061.84</v>
      </c>
      <c r="L789" s="385">
        <v>1</v>
      </c>
    </row>
    <row r="790" spans="1:12" s="383" customFormat="1" ht="15" x14ac:dyDescent="0.25">
      <c r="A790" s="384" t="s">
        <v>778</v>
      </c>
      <c r="B790" s="393" t="s">
        <v>198</v>
      </c>
      <c r="C790" s="389">
        <v>96.462999999999994</v>
      </c>
      <c r="D790" s="389"/>
      <c r="E790" s="389" t="s">
        <v>292</v>
      </c>
      <c r="F790" s="389">
        <v>11</v>
      </c>
      <c r="G790" s="389">
        <v>11.408262962962899</v>
      </c>
      <c r="H790" s="393" t="s">
        <v>199</v>
      </c>
      <c r="I790" s="390">
        <v>29540</v>
      </c>
      <c r="J790" s="390">
        <v>29540</v>
      </c>
      <c r="K790" s="390">
        <v>28495.18</v>
      </c>
      <c r="L790" s="385">
        <v>1</v>
      </c>
    </row>
    <row r="791" spans="1:12" s="383" customFormat="1" ht="15" x14ac:dyDescent="0.25">
      <c r="A791" s="384" t="s">
        <v>778</v>
      </c>
      <c r="B791" s="393" t="s">
        <v>198</v>
      </c>
      <c r="C791" s="389">
        <v>96.618399999999994</v>
      </c>
      <c r="D791" s="389"/>
      <c r="E791" s="389" t="s">
        <v>292</v>
      </c>
      <c r="F791" s="389">
        <v>10.5</v>
      </c>
      <c r="G791" s="389">
        <v>10.8717874999999</v>
      </c>
      <c r="H791" s="393" t="s">
        <v>199</v>
      </c>
      <c r="I791" s="390">
        <v>7763</v>
      </c>
      <c r="J791" s="390">
        <v>7763</v>
      </c>
      <c r="K791" s="390">
        <v>7500.48</v>
      </c>
      <c r="L791" s="385">
        <v>1</v>
      </c>
    </row>
    <row r="792" spans="1:12" s="383" customFormat="1" ht="15" x14ac:dyDescent="0.25">
      <c r="A792" s="384" t="s">
        <v>778</v>
      </c>
      <c r="B792" s="393" t="s">
        <v>198</v>
      </c>
      <c r="C792" s="389">
        <v>97.561000000000007</v>
      </c>
      <c r="D792" s="389"/>
      <c r="E792" s="389" t="s">
        <v>246</v>
      </c>
      <c r="F792" s="389">
        <v>10</v>
      </c>
      <c r="G792" s="389">
        <v>10.381289062499899</v>
      </c>
      <c r="H792" s="393" t="s">
        <v>199</v>
      </c>
      <c r="I792" s="390">
        <v>9225</v>
      </c>
      <c r="J792" s="390">
        <v>9225</v>
      </c>
      <c r="K792" s="390">
        <v>9000</v>
      </c>
      <c r="L792" s="385">
        <v>1</v>
      </c>
    </row>
    <row r="793" spans="1:12" s="383" customFormat="1" ht="15" x14ac:dyDescent="0.25">
      <c r="A793" s="384" t="s">
        <v>310</v>
      </c>
      <c r="B793" s="393" t="s">
        <v>198</v>
      </c>
      <c r="C793" s="389">
        <v>96.112799999999993</v>
      </c>
      <c r="D793" s="389"/>
      <c r="E793" s="389" t="s">
        <v>219</v>
      </c>
      <c r="F793" s="389">
        <v>8</v>
      </c>
      <c r="G793" s="389">
        <v>8.1581758182318005</v>
      </c>
      <c r="H793" s="393" t="s">
        <v>199</v>
      </c>
      <c r="I793" s="390">
        <v>500000</v>
      </c>
      <c r="J793" s="390">
        <v>500000</v>
      </c>
      <c r="K793" s="390">
        <v>480563.86</v>
      </c>
      <c r="L793" s="385">
        <v>2</v>
      </c>
    </row>
    <row r="794" spans="1:12" s="383" customFormat="1" ht="15" x14ac:dyDescent="0.25">
      <c r="A794" s="384" t="s">
        <v>310</v>
      </c>
      <c r="B794" s="393" t="s">
        <v>198</v>
      </c>
      <c r="C794" s="389">
        <v>96.133300000000006</v>
      </c>
      <c r="D794" s="389"/>
      <c r="E794" s="389" t="s">
        <v>216</v>
      </c>
      <c r="F794" s="389">
        <v>8</v>
      </c>
      <c r="G794" s="389">
        <v>8.1590877749429005</v>
      </c>
      <c r="H794" s="393" t="s">
        <v>199</v>
      </c>
      <c r="I794" s="390">
        <v>4000</v>
      </c>
      <c r="J794" s="390">
        <v>4000</v>
      </c>
      <c r="K794" s="390">
        <v>3845.33</v>
      </c>
      <c r="L794" s="385">
        <v>1</v>
      </c>
    </row>
    <row r="795" spans="1:12" s="383" customFormat="1" ht="15" x14ac:dyDescent="0.25">
      <c r="A795" s="384" t="s">
        <v>310</v>
      </c>
      <c r="B795" s="393" t="s">
        <v>198</v>
      </c>
      <c r="C795" s="389">
        <v>96.153800000000004</v>
      </c>
      <c r="D795" s="389"/>
      <c r="E795" s="389" t="s">
        <v>225</v>
      </c>
      <c r="F795" s="389">
        <v>8</v>
      </c>
      <c r="G795" s="389">
        <v>8.16</v>
      </c>
      <c r="H795" s="393" t="s">
        <v>199</v>
      </c>
      <c r="I795" s="390">
        <v>20000</v>
      </c>
      <c r="J795" s="390">
        <v>20000</v>
      </c>
      <c r="K795" s="390">
        <v>19230.77</v>
      </c>
      <c r="L795" s="385">
        <v>1</v>
      </c>
    </row>
    <row r="796" spans="1:12" s="383" customFormat="1" ht="15" x14ac:dyDescent="0.25">
      <c r="A796" s="384" t="s">
        <v>274</v>
      </c>
      <c r="B796" s="393" t="s">
        <v>198</v>
      </c>
      <c r="C796" s="389">
        <v>94.1601</v>
      </c>
      <c r="D796" s="389"/>
      <c r="E796" s="389" t="s">
        <v>779</v>
      </c>
      <c r="F796" s="389">
        <v>9.75</v>
      </c>
      <c r="G796" s="389">
        <v>9.9214636082005008</v>
      </c>
      <c r="H796" s="393" t="s">
        <v>199</v>
      </c>
      <c r="I796" s="390">
        <v>51525</v>
      </c>
      <c r="J796" s="390">
        <v>51525</v>
      </c>
      <c r="K796" s="390">
        <v>48516</v>
      </c>
      <c r="L796" s="385">
        <v>1</v>
      </c>
    </row>
    <row r="797" spans="1:12" s="383" customFormat="1" ht="15" x14ac:dyDescent="0.25">
      <c r="A797" s="384" t="s">
        <v>274</v>
      </c>
      <c r="B797" s="393" t="s">
        <v>198</v>
      </c>
      <c r="C797" s="389">
        <v>94.545900000000003</v>
      </c>
      <c r="D797" s="389"/>
      <c r="E797" s="389" t="s">
        <v>233</v>
      </c>
      <c r="F797" s="389">
        <v>9.75</v>
      </c>
      <c r="G797" s="389">
        <v>9.9429507901562992</v>
      </c>
      <c r="H797" s="393" t="s">
        <v>199</v>
      </c>
      <c r="I797" s="390">
        <v>67052</v>
      </c>
      <c r="J797" s="390">
        <v>67052</v>
      </c>
      <c r="K797" s="390">
        <v>63394.91</v>
      </c>
      <c r="L797" s="385">
        <v>3</v>
      </c>
    </row>
    <row r="798" spans="1:12" s="383" customFormat="1" ht="15" x14ac:dyDescent="0.25">
      <c r="A798" s="384" t="s">
        <v>275</v>
      </c>
      <c r="B798" s="393" t="s">
        <v>198</v>
      </c>
      <c r="C798" s="389">
        <v>93.2774</v>
      </c>
      <c r="D798" s="389"/>
      <c r="E798" s="389" t="s">
        <v>232</v>
      </c>
      <c r="F798" s="389">
        <v>10.59</v>
      </c>
      <c r="G798" s="389">
        <v>10.766902852429499</v>
      </c>
      <c r="H798" s="393" t="s">
        <v>199</v>
      </c>
      <c r="I798" s="390">
        <v>53500</v>
      </c>
      <c r="J798" s="390">
        <v>53500</v>
      </c>
      <c r="K798" s="390">
        <v>49903.42</v>
      </c>
      <c r="L798" s="385">
        <v>1</v>
      </c>
    </row>
    <row r="799" spans="1:12" s="383" customFormat="1" ht="15" x14ac:dyDescent="0.25">
      <c r="A799" s="384" t="s">
        <v>275</v>
      </c>
      <c r="B799" s="393" t="s">
        <v>198</v>
      </c>
      <c r="C799" s="389">
        <v>96.558000000000007</v>
      </c>
      <c r="D799" s="389"/>
      <c r="E799" s="389" t="s">
        <v>216</v>
      </c>
      <c r="F799" s="389">
        <v>7.09</v>
      </c>
      <c r="G799" s="389">
        <v>7.2149558193332002</v>
      </c>
      <c r="H799" s="393" t="s">
        <v>199</v>
      </c>
      <c r="I799" s="390">
        <v>137500</v>
      </c>
      <c r="J799" s="390">
        <v>137500</v>
      </c>
      <c r="K799" s="390">
        <v>132767.25</v>
      </c>
      <c r="L799" s="385">
        <v>1</v>
      </c>
    </row>
    <row r="800" spans="1:12" s="383" customFormat="1" ht="15" x14ac:dyDescent="0.25">
      <c r="A800" s="384" t="s">
        <v>275</v>
      </c>
      <c r="B800" s="393" t="s">
        <v>198</v>
      </c>
      <c r="C800" s="389">
        <v>98.415800000000004</v>
      </c>
      <c r="D800" s="389"/>
      <c r="E800" s="389" t="s">
        <v>247</v>
      </c>
      <c r="F800" s="389">
        <v>9.5</v>
      </c>
      <c r="G800" s="389">
        <v>9.8827266384185002</v>
      </c>
      <c r="H800" s="393" t="s">
        <v>199</v>
      </c>
      <c r="I800" s="390">
        <v>62175</v>
      </c>
      <c r="J800" s="390">
        <v>62175</v>
      </c>
      <c r="K800" s="390">
        <v>61190.01</v>
      </c>
      <c r="L800" s="385">
        <v>1</v>
      </c>
    </row>
    <row r="801" spans="1:12" s="383" customFormat="1" ht="15" x14ac:dyDescent="0.25">
      <c r="A801" s="384" t="s">
        <v>275</v>
      </c>
      <c r="B801" s="393" t="s">
        <v>198</v>
      </c>
      <c r="C801" s="389">
        <v>99.206299999999999</v>
      </c>
      <c r="D801" s="389"/>
      <c r="E801" s="389" t="s">
        <v>224</v>
      </c>
      <c r="F801" s="389">
        <v>9</v>
      </c>
      <c r="G801" s="389">
        <v>9.3782539397278999</v>
      </c>
      <c r="H801" s="393" t="s">
        <v>199</v>
      </c>
      <c r="I801" s="390">
        <v>52102</v>
      </c>
      <c r="J801" s="390">
        <v>52102</v>
      </c>
      <c r="K801" s="390">
        <v>51688.49</v>
      </c>
      <c r="L801" s="385">
        <v>1</v>
      </c>
    </row>
    <row r="802" spans="1:12" s="383" customFormat="1" ht="15" x14ac:dyDescent="0.25">
      <c r="A802" s="384" t="s">
        <v>312</v>
      </c>
      <c r="B802" s="393" t="s">
        <v>198</v>
      </c>
      <c r="C802" s="389">
        <v>90.932100000000005</v>
      </c>
      <c r="D802" s="389"/>
      <c r="E802" s="389" t="s">
        <v>201</v>
      </c>
      <c r="F802" s="389">
        <v>10</v>
      </c>
      <c r="G802" s="389">
        <v>10.0013450136257</v>
      </c>
      <c r="H802" s="393" t="s">
        <v>199</v>
      </c>
      <c r="I802" s="390">
        <v>25300</v>
      </c>
      <c r="J802" s="390">
        <v>25300</v>
      </c>
      <c r="K802" s="390">
        <v>23005.81</v>
      </c>
      <c r="L802" s="385">
        <v>2</v>
      </c>
    </row>
    <row r="803" spans="1:12" s="383" customFormat="1" ht="15" x14ac:dyDescent="0.25">
      <c r="A803" s="384" t="s">
        <v>312</v>
      </c>
      <c r="B803" s="393" t="s">
        <v>198</v>
      </c>
      <c r="C803" s="389">
        <v>94.983699999999999</v>
      </c>
      <c r="D803" s="389"/>
      <c r="E803" s="389" t="s">
        <v>297</v>
      </c>
      <c r="F803" s="389">
        <v>9.75</v>
      </c>
      <c r="G803" s="389">
        <v>9.9672703373720992</v>
      </c>
      <c r="H803" s="393" t="s">
        <v>199</v>
      </c>
      <c r="I803" s="390">
        <v>300000</v>
      </c>
      <c r="J803" s="390">
        <v>300000</v>
      </c>
      <c r="K803" s="390">
        <v>284951.02</v>
      </c>
      <c r="L803" s="385">
        <v>1</v>
      </c>
    </row>
    <row r="804" spans="1:12" s="383" customFormat="1" ht="15" x14ac:dyDescent="0.25">
      <c r="A804" s="384" t="s">
        <v>312</v>
      </c>
      <c r="B804" s="393" t="s">
        <v>198</v>
      </c>
      <c r="C804" s="389">
        <v>95.032600000000002</v>
      </c>
      <c r="D804" s="389"/>
      <c r="E804" s="389" t="s">
        <v>780</v>
      </c>
      <c r="F804" s="389">
        <v>9.75</v>
      </c>
      <c r="G804" s="389">
        <v>9.9699821508216999</v>
      </c>
      <c r="H804" s="393" t="s">
        <v>199</v>
      </c>
      <c r="I804" s="390">
        <v>300000</v>
      </c>
      <c r="J804" s="390">
        <v>300000</v>
      </c>
      <c r="K804" s="390">
        <v>285097.71000000002</v>
      </c>
      <c r="L804" s="385">
        <v>1</v>
      </c>
    </row>
    <row r="805" spans="1:12" s="383" customFormat="1" ht="15" x14ac:dyDescent="0.25">
      <c r="A805" s="384" t="s">
        <v>312</v>
      </c>
      <c r="B805" s="393" t="s">
        <v>198</v>
      </c>
      <c r="C805" s="389">
        <v>95.2286</v>
      </c>
      <c r="D805" s="389"/>
      <c r="E805" s="389" t="s">
        <v>236</v>
      </c>
      <c r="F805" s="389">
        <v>9.75</v>
      </c>
      <c r="G805" s="389">
        <v>9.9808487952335998</v>
      </c>
      <c r="H805" s="393" t="s">
        <v>199</v>
      </c>
      <c r="I805" s="390">
        <v>300000</v>
      </c>
      <c r="J805" s="390">
        <v>300000</v>
      </c>
      <c r="K805" s="390">
        <v>285685.94</v>
      </c>
      <c r="L805" s="385">
        <v>1</v>
      </c>
    </row>
    <row r="806" spans="1:12" s="383" customFormat="1" ht="15" x14ac:dyDescent="0.25">
      <c r="A806" s="384" t="s">
        <v>312</v>
      </c>
      <c r="B806" s="393" t="s">
        <v>198</v>
      </c>
      <c r="C806" s="389">
        <v>95.326999999999998</v>
      </c>
      <c r="D806" s="389"/>
      <c r="E806" s="389" t="s">
        <v>216</v>
      </c>
      <c r="F806" s="389">
        <v>9.75</v>
      </c>
      <c r="G806" s="389">
        <v>9.9862937842879997</v>
      </c>
      <c r="H806" s="393" t="s">
        <v>199</v>
      </c>
      <c r="I806" s="390">
        <v>300000</v>
      </c>
      <c r="J806" s="390">
        <v>300000</v>
      </c>
      <c r="K806" s="390">
        <v>285980.96999999997</v>
      </c>
      <c r="L806" s="385">
        <v>1</v>
      </c>
    </row>
    <row r="807" spans="1:12" s="383" customFormat="1" ht="15" x14ac:dyDescent="0.25">
      <c r="A807" s="384" t="s">
        <v>312</v>
      </c>
      <c r="B807" s="393" t="s">
        <v>198</v>
      </c>
      <c r="C807" s="389">
        <v>95.441299999999998</v>
      </c>
      <c r="D807" s="389"/>
      <c r="E807" s="389" t="s">
        <v>216</v>
      </c>
      <c r="F807" s="389">
        <v>9.5</v>
      </c>
      <c r="G807" s="389">
        <v>9.7243325226188997</v>
      </c>
      <c r="H807" s="393" t="s">
        <v>199</v>
      </c>
      <c r="I807" s="390">
        <v>25275</v>
      </c>
      <c r="J807" s="390">
        <v>25275</v>
      </c>
      <c r="K807" s="390">
        <v>24122.799999999999</v>
      </c>
      <c r="L807" s="385">
        <v>3</v>
      </c>
    </row>
    <row r="808" spans="1:12" s="383" customFormat="1" ht="15" x14ac:dyDescent="0.25">
      <c r="A808" s="384" t="s">
        <v>313</v>
      </c>
      <c r="B808" s="393" t="s">
        <v>198</v>
      </c>
      <c r="C808" s="389">
        <v>93.361000000000004</v>
      </c>
      <c r="D808" s="389"/>
      <c r="E808" s="389" t="s">
        <v>767</v>
      </c>
      <c r="F808" s="389">
        <v>10</v>
      </c>
      <c r="G808" s="389">
        <v>10.142467083781399</v>
      </c>
      <c r="H808" s="393" t="s">
        <v>199</v>
      </c>
      <c r="I808" s="390">
        <v>49300</v>
      </c>
      <c r="J808" s="390">
        <v>49300</v>
      </c>
      <c r="K808" s="390">
        <v>46026.97</v>
      </c>
      <c r="L808" s="385">
        <v>1</v>
      </c>
    </row>
    <row r="809" spans="1:12" s="383" customFormat="1" ht="15" x14ac:dyDescent="0.25">
      <c r="A809" s="384" t="s">
        <v>313</v>
      </c>
      <c r="B809" s="393" t="s">
        <v>198</v>
      </c>
      <c r="C809" s="389">
        <v>93.385199999999998</v>
      </c>
      <c r="D809" s="389"/>
      <c r="E809" s="389" t="s">
        <v>766</v>
      </c>
      <c r="F809" s="389">
        <v>10</v>
      </c>
      <c r="G809" s="389">
        <v>10.1438628323248</v>
      </c>
      <c r="H809" s="393" t="s">
        <v>199</v>
      </c>
      <c r="I809" s="390">
        <v>65918</v>
      </c>
      <c r="J809" s="390">
        <v>65918</v>
      </c>
      <c r="K809" s="390">
        <v>61557.67</v>
      </c>
      <c r="L809" s="385">
        <v>2</v>
      </c>
    </row>
    <row r="810" spans="1:12" s="383" customFormat="1" ht="15" x14ac:dyDescent="0.25">
      <c r="A810" s="384" t="s">
        <v>313</v>
      </c>
      <c r="B810" s="393" t="s">
        <v>198</v>
      </c>
      <c r="C810" s="389">
        <v>93.385199999999998</v>
      </c>
      <c r="D810" s="389"/>
      <c r="E810" s="389" t="s">
        <v>766</v>
      </c>
      <c r="F810" s="389">
        <v>10</v>
      </c>
      <c r="G810" s="389">
        <v>10.1438628323248</v>
      </c>
      <c r="H810" s="393" t="s">
        <v>199</v>
      </c>
      <c r="I810" s="390">
        <v>33723</v>
      </c>
      <c r="J810" s="390">
        <v>33723</v>
      </c>
      <c r="K810" s="390">
        <v>31492.3</v>
      </c>
      <c r="L810" s="385">
        <v>1</v>
      </c>
    </row>
    <row r="811" spans="1:12" s="383" customFormat="1" ht="15" x14ac:dyDescent="0.25">
      <c r="A811" s="384" t="s">
        <v>313</v>
      </c>
      <c r="B811" s="393" t="s">
        <v>198</v>
      </c>
      <c r="C811" s="389">
        <v>95.099100000000007</v>
      </c>
      <c r="D811" s="389"/>
      <c r="E811" s="389" t="s">
        <v>216</v>
      </c>
      <c r="F811" s="389">
        <v>10.25</v>
      </c>
      <c r="G811" s="389">
        <v>10.511148102310599</v>
      </c>
      <c r="H811" s="393" t="s">
        <v>199</v>
      </c>
      <c r="I811" s="390">
        <v>75572</v>
      </c>
      <c r="J811" s="390">
        <v>75572</v>
      </c>
      <c r="K811" s="390">
        <v>71868.289999999994</v>
      </c>
      <c r="L811" s="385">
        <v>1</v>
      </c>
    </row>
    <row r="812" spans="1:12" s="383" customFormat="1" ht="15" x14ac:dyDescent="0.25">
      <c r="A812" s="384" t="s">
        <v>313</v>
      </c>
      <c r="B812" s="393" t="s">
        <v>198</v>
      </c>
      <c r="C812" s="389">
        <v>95.326999999999998</v>
      </c>
      <c r="D812" s="389"/>
      <c r="E812" s="389" t="s">
        <v>216</v>
      </c>
      <c r="F812" s="389">
        <v>9.75</v>
      </c>
      <c r="G812" s="389">
        <v>9.9862937842879997</v>
      </c>
      <c r="H812" s="393" t="s">
        <v>199</v>
      </c>
      <c r="I812" s="390">
        <v>196714</v>
      </c>
      <c r="J812" s="390">
        <v>196714</v>
      </c>
      <c r="K812" s="390">
        <v>187521.54</v>
      </c>
      <c r="L812" s="385">
        <v>5</v>
      </c>
    </row>
    <row r="813" spans="1:12" s="383" customFormat="1" ht="15" x14ac:dyDescent="0.25">
      <c r="A813" s="384" t="s">
        <v>313</v>
      </c>
      <c r="B813" s="393" t="s">
        <v>198</v>
      </c>
      <c r="C813" s="389">
        <v>95.351600000000005</v>
      </c>
      <c r="D813" s="389"/>
      <c r="E813" s="389" t="s">
        <v>225</v>
      </c>
      <c r="F813" s="389">
        <v>9.75</v>
      </c>
      <c r="G813" s="389">
        <v>9.9876562500000006</v>
      </c>
      <c r="H813" s="393" t="s">
        <v>199</v>
      </c>
      <c r="I813" s="390">
        <v>61155</v>
      </c>
      <c r="J813" s="390">
        <v>61155</v>
      </c>
      <c r="K813" s="390">
        <v>58312.27</v>
      </c>
      <c r="L813" s="385">
        <v>2</v>
      </c>
    </row>
    <row r="814" spans="1:12" s="383" customFormat="1" ht="15" x14ac:dyDescent="0.25">
      <c r="A814" s="384" t="s">
        <v>313</v>
      </c>
      <c r="B814" s="393" t="s">
        <v>198</v>
      </c>
      <c r="C814" s="389">
        <v>98.328400000000002</v>
      </c>
      <c r="D814" s="389"/>
      <c r="E814" s="389" t="s">
        <v>306</v>
      </c>
      <c r="F814" s="389">
        <v>9</v>
      </c>
      <c r="G814" s="389">
        <v>9.3346920502815003</v>
      </c>
      <c r="H814" s="393" t="s">
        <v>199</v>
      </c>
      <c r="I814" s="390">
        <v>28570</v>
      </c>
      <c r="J814" s="390">
        <v>28570</v>
      </c>
      <c r="K814" s="390">
        <v>28092.43</v>
      </c>
      <c r="L814" s="385">
        <v>1</v>
      </c>
    </row>
    <row r="815" spans="1:12" s="383" customFormat="1" ht="15" x14ac:dyDescent="0.25">
      <c r="A815" s="384" t="s">
        <v>313</v>
      </c>
      <c r="B815" s="393" t="s">
        <v>198</v>
      </c>
      <c r="C815" s="389">
        <v>99.034400000000005</v>
      </c>
      <c r="D815" s="389"/>
      <c r="E815" s="389" t="s">
        <v>370</v>
      </c>
      <c r="F815" s="389">
        <v>9</v>
      </c>
      <c r="G815" s="389">
        <v>9.3697416490037</v>
      </c>
      <c r="H815" s="393" t="s">
        <v>199</v>
      </c>
      <c r="I815" s="390">
        <v>15107</v>
      </c>
      <c r="J815" s="390">
        <v>15107</v>
      </c>
      <c r="K815" s="390">
        <v>14961.13</v>
      </c>
      <c r="L815" s="385">
        <v>1</v>
      </c>
    </row>
    <row r="816" spans="1:12" s="383" customFormat="1" ht="15" x14ac:dyDescent="0.25">
      <c r="A816" s="384" t="s">
        <v>276</v>
      </c>
      <c r="B816" s="393" t="s">
        <v>198</v>
      </c>
      <c r="C816" s="389">
        <v>91.585599999999999</v>
      </c>
      <c r="D816" s="389"/>
      <c r="E816" s="389" t="s">
        <v>405</v>
      </c>
      <c r="F816" s="389">
        <v>11.25</v>
      </c>
      <c r="G816" s="389">
        <v>11.363367202473199</v>
      </c>
      <c r="H816" s="393" t="s">
        <v>199</v>
      </c>
      <c r="I816" s="390">
        <v>16421</v>
      </c>
      <c r="J816" s="390">
        <v>16421</v>
      </c>
      <c r="K816" s="390">
        <v>15039.27</v>
      </c>
      <c r="L816" s="385">
        <v>1</v>
      </c>
    </row>
    <row r="817" spans="1:12" s="383" customFormat="1" ht="15" x14ac:dyDescent="0.25">
      <c r="A817" s="384" t="s">
        <v>276</v>
      </c>
      <c r="B817" s="393" t="s">
        <v>198</v>
      </c>
      <c r="C817" s="389">
        <v>95.302400000000006</v>
      </c>
      <c r="D817" s="389"/>
      <c r="E817" s="389" t="s">
        <v>781</v>
      </c>
      <c r="F817" s="389">
        <v>10.5</v>
      </c>
      <c r="G817" s="389">
        <v>10.793087723720401</v>
      </c>
      <c r="H817" s="393" t="s">
        <v>199</v>
      </c>
      <c r="I817" s="390">
        <v>33579</v>
      </c>
      <c r="J817" s="390">
        <v>33579</v>
      </c>
      <c r="K817" s="390">
        <v>32001.58</v>
      </c>
      <c r="L817" s="385">
        <v>2</v>
      </c>
    </row>
    <row r="818" spans="1:12" s="383" customFormat="1" ht="15" x14ac:dyDescent="0.25">
      <c r="A818" s="384" t="s">
        <v>276</v>
      </c>
      <c r="B818" s="393" t="s">
        <v>198</v>
      </c>
      <c r="C818" s="389">
        <v>96.618399999999994</v>
      </c>
      <c r="D818" s="389"/>
      <c r="E818" s="389" t="s">
        <v>292</v>
      </c>
      <c r="F818" s="389">
        <v>10.5</v>
      </c>
      <c r="G818" s="389">
        <v>10.8717874999999</v>
      </c>
      <c r="H818" s="393" t="s">
        <v>199</v>
      </c>
      <c r="I818" s="390">
        <v>263413</v>
      </c>
      <c r="J818" s="390">
        <v>263413</v>
      </c>
      <c r="K818" s="390">
        <v>254505.31</v>
      </c>
      <c r="L818" s="385">
        <v>3</v>
      </c>
    </row>
    <row r="819" spans="1:12" s="383" customFormat="1" ht="15" x14ac:dyDescent="0.25">
      <c r="A819" s="384" t="s">
        <v>782</v>
      </c>
      <c r="B819" s="393" t="s">
        <v>198</v>
      </c>
      <c r="C819" s="389">
        <v>90.7029</v>
      </c>
      <c r="D819" s="389"/>
      <c r="E819" s="389" t="s">
        <v>350</v>
      </c>
      <c r="F819" s="389">
        <v>10.25</v>
      </c>
      <c r="G819" s="389">
        <v>10.25</v>
      </c>
      <c r="H819" s="393" t="s">
        <v>199</v>
      </c>
      <c r="I819" s="390">
        <v>32800</v>
      </c>
      <c r="J819" s="390">
        <v>32800</v>
      </c>
      <c r="K819" s="390">
        <v>29750.57</v>
      </c>
      <c r="L819" s="385">
        <v>1</v>
      </c>
    </row>
    <row r="820" spans="1:12" s="383" customFormat="1" ht="15" x14ac:dyDescent="0.25">
      <c r="A820" s="384" t="s">
        <v>782</v>
      </c>
      <c r="B820" s="393" t="s">
        <v>198</v>
      </c>
      <c r="C820" s="389">
        <v>90.773300000000006</v>
      </c>
      <c r="D820" s="389"/>
      <c r="E820" s="389" t="s">
        <v>243</v>
      </c>
      <c r="F820" s="389">
        <v>10.25</v>
      </c>
      <c r="G820" s="389">
        <v>10.2542375480843</v>
      </c>
      <c r="H820" s="393" t="s">
        <v>199</v>
      </c>
      <c r="I820" s="390">
        <v>200000</v>
      </c>
      <c r="J820" s="390">
        <v>200000</v>
      </c>
      <c r="K820" s="390">
        <v>181546.55</v>
      </c>
      <c r="L820" s="385">
        <v>1</v>
      </c>
    </row>
    <row r="821" spans="1:12" s="383" customFormat="1" ht="15" x14ac:dyDescent="0.25">
      <c r="A821" s="384" t="s">
        <v>386</v>
      </c>
      <c r="B821" s="393" t="s">
        <v>198</v>
      </c>
      <c r="C821" s="389">
        <v>89.312299999999993</v>
      </c>
      <c r="D821" s="389"/>
      <c r="E821" s="389" t="s">
        <v>201</v>
      </c>
      <c r="F821" s="389">
        <v>12</v>
      </c>
      <c r="G821" s="389">
        <v>12.0019248819605</v>
      </c>
      <c r="H821" s="393" t="s">
        <v>199</v>
      </c>
      <c r="I821" s="390">
        <v>493033</v>
      </c>
      <c r="J821" s="390">
        <v>493033</v>
      </c>
      <c r="K821" s="390">
        <v>440339.09</v>
      </c>
      <c r="L821" s="385">
        <v>5</v>
      </c>
    </row>
    <row r="822" spans="1:12" s="383" customFormat="1" ht="15" x14ac:dyDescent="0.25">
      <c r="A822" s="384" t="s">
        <v>386</v>
      </c>
      <c r="B822" s="393" t="s">
        <v>198</v>
      </c>
      <c r="C822" s="389">
        <v>89.338899999999995</v>
      </c>
      <c r="D822" s="389"/>
      <c r="E822" s="389" t="s">
        <v>242</v>
      </c>
      <c r="F822" s="389">
        <v>12</v>
      </c>
      <c r="G822" s="389">
        <v>12.0038505684689</v>
      </c>
      <c r="H822" s="393" t="s">
        <v>199</v>
      </c>
      <c r="I822" s="390">
        <v>523775</v>
      </c>
      <c r="J822" s="390">
        <v>523775</v>
      </c>
      <c r="K822" s="390">
        <v>467934.78</v>
      </c>
      <c r="L822" s="385">
        <v>9</v>
      </c>
    </row>
    <row r="823" spans="1:12" s="383" customFormat="1" ht="15" x14ac:dyDescent="0.25">
      <c r="A823" s="384" t="s">
        <v>386</v>
      </c>
      <c r="B823" s="393" t="s">
        <v>198</v>
      </c>
      <c r="C823" s="389">
        <v>89.365499999999997</v>
      </c>
      <c r="D823" s="389"/>
      <c r="E823" s="389" t="s">
        <v>243</v>
      </c>
      <c r="F823" s="389">
        <v>12</v>
      </c>
      <c r="G823" s="389">
        <v>12.0057770600854</v>
      </c>
      <c r="H823" s="393" t="s">
        <v>199</v>
      </c>
      <c r="I823" s="390">
        <v>369896</v>
      </c>
      <c r="J823" s="390">
        <v>369896</v>
      </c>
      <c r="K823" s="390">
        <v>330559.42</v>
      </c>
      <c r="L823" s="385">
        <v>8</v>
      </c>
    </row>
    <row r="824" spans="1:12" s="383" customFormat="1" ht="15" x14ac:dyDescent="0.25">
      <c r="A824" s="384" t="s">
        <v>386</v>
      </c>
      <c r="B824" s="393" t="s">
        <v>198</v>
      </c>
      <c r="C824" s="389">
        <v>89.392099999999999</v>
      </c>
      <c r="D824" s="389"/>
      <c r="E824" s="389" t="s">
        <v>301</v>
      </c>
      <c r="F824" s="389">
        <v>12</v>
      </c>
      <c r="G824" s="389">
        <v>12.007704357370899</v>
      </c>
      <c r="H824" s="393" t="s">
        <v>199</v>
      </c>
      <c r="I824" s="390">
        <v>33447</v>
      </c>
      <c r="J824" s="390">
        <v>33447</v>
      </c>
      <c r="K824" s="390">
        <v>29898.99</v>
      </c>
      <c r="L824" s="385">
        <v>1</v>
      </c>
    </row>
    <row r="825" spans="1:12" s="383" customFormat="1" ht="15" x14ac:dyDescent="0.25">
      <c r="A825" s="384" t="s">
        <v>386</v>
      </c>
      <c r="B825" s="393" t="s">
        <v>198</v>
      </c>
      <c r="C825" s="389">
        <v>92.378799999999998</v>
      </c>
      <c r="D825" s="389"/>
      <c r="E825" s="389" t="s">
        <v>304</v>
      </c>
      <c r="F825" s="389">
        <v>11</v>
      </c>
      <c r="G825" s="389">
        <v>11.1485684087674</v>
      </c>
      <c r="H825" s="393" t="s">
        <v>199</v>
      </c>
      <c r="I825" s="390">
        <v>16105</v>
      </c>
      <c r="J825" s="390">
        <v>16105</v>
      </c>
      <c r="K825" s="390">
        <v>14877.6</v>
      </c>
      <c r="L825" s="385">
        <v>1</v>
      </c>
    </row>
    <row r="826" spans="1:12" s="383" customFormat="1" ht="15" x14ac:dyDescent="0.25">
      <c r="A826" s="384" t="s">
        <v>386</v>
      </c>
      <c r="B826" s="393" t="s">
        <v>198</v>
      </c>
      <c r="C826" s="389">
        <v>94.099199999999996</v>
      </c>
      <c r="D826" s="389"/>
      <c r="E826" s="389" t="s">
        <v>221</v>
      </c>
      <c r="F826" s="389">
        <v>10.75</v>
      </c>
      <c r="G826" s="389">
        <v>10.989345542937301</v>
      </c>
      <c r="H826" s="393" t="s">
        <v>199</v>
      </c>
      <c r="I826" s="390">
        <v>53100</v>
      </c>
      <c r="J826" s="390">
        <v>53100</v>
      </c>
      <c r="K826" s="390">
        <v>49966.67</v>
      </c>
      <c r="L826" s="385">
        <v>1</v>
      </c>
    </row>
    <row r="827" spans="1:12" s="383" customFormat="1" ht="15" x14ac:dyDescent="0.25">
      <c r="A827" s="384" t="s">
        <v>386</v>
      </c>
      <c r="B827" s="393" t="s">
        <v>198</v>
      </c>
      <c r="C827" s="389">
        <v>94.959199999999996</v>
      </c>
      <c r="D827" s="389"/>
      <c r="E827" s="389" t="s">
        <v>219</v>
      </c>
      <c r="F827" s="389">
        <v>10.5</v>
      </c>
      <c r="G827" s="389">
        <v>10.7724579109908</v>
      </c>
      <c r="H827" s="393" t="s">
        <v>199</v>
      </c>
      <c r="I827" s="390">
        <v>180749</v>
      </c>
      <c r="J827" s="390">
        <v>180749</v>
      </c>
      <c r="K827" s="390">
        <v>171637.89</v>
      </c>
      <c r="L827" s="385">
        <v>3</v>
      </c>
    </row>
    <row r="828" spans="1:12" s="383" customFormat="1" ht="15" x14ac:dyDescent="0.25">
      <c r="A828" s="384" t="s">
        <v>386</v>
      </c>
      <c r="B828" s="393" t="s">
        <v>198</v>
      </c>
      <c r="C828" s="389">
        <v>94.985600000000005</v>
      </c>
      <c r="D828" s="389"/>
      <c r="E828" s="389" t="s">
        <v>216</v>
      </c>
      <c r="F828" s="389">
        <v>10.5</v>
      </c>
      <c r="G828" s="389">
        <v>10.774041150449399</v>
      </c>
      <c r="H828" s="393" t="s">
        <v>199</v>
      </c>
      <c r="I828" s="390">
        <v>437356</v>
      </c>
      <c r="J828" s="390">
        <v>437356</v>
      </c>
      <c r="K828" s="390">
        <v>415425.03</v>
      </c>
      <c r="L828" s="385">
        <v>10</v>
      </c>
    </row>
    <row r="829" spans="1:12" s="383" customFormat="1" ht="15" x14ac:dyDescent="0.25">
      <c r="A829" s="384" t="s">
        <v>386</v>
      </c>
      <c r="B829" s="393" t="s">
        <v>198</v>
      </c>
      <c r="C829" s="389">
        <v>95.011899999999997</v>
      </c>
      <c r="D829" s="389"/>
      <c r="E829" s="389" t="s">
        <v>225</v>
      </c>
      <c r="F829" s="389">
        <v>10.5</v>
      </c>
      <c r="G829" s="389">
        <v>10.775625</v>
      </c>
      <c r="H829" s="393" t="s">
        <v>199</v>
      </c>
      <c r="I829" s="390">
        <v>61546</v>
      </c>
      <c r="J829" s="390">
        <v>61546</v>
      </c>
      <c r="K829" s="390">
        <v>58476.01</v>
      </c>
      <c r="L829" s="385">
        <v>3</v>
      </c>
    </row>
    <row r="830" spans="1:12" s="383" customFormat="1" ht="15" x14ac:dyDescent="0.25">
      <c r="A830" s="384" t="s">
        <v>386</v>
      </c>
      <c r="B830" s="393" t="s">
        <v>198</v>
      </c>
      <c r="C830" s="389">
        <v>96.484999999999999</v>
      </c>
      <c r="D830" s="389"/>
      <c r="E830" s="389" t="s">
        <v>783</v>
      </c>
      <c r="F830" s="389">
        <v>10.75</v>
      </c>
      <c r="G830" s="389">
        <v>11.1364069683354</v>
      </c>
      <c r="H830" s="393" t="s">
        <v>199</v>
      </c>
      <c r="I830" s="390">
        <v>1000000</v>
      </c>
      <c r="J830" s="390">
        <v>1000000</v>
      </c>
      <c r="K830" s="390">
        <v>964849.98</v>
      </c>
      <c r="L830" s="385">
        <v>1</v>
      </c>
    </row>
    <row r="831" spans="1:12" s="383" customFormat="1" ht="15" x14ac:dyDescent="0.25">
      <c r="A831" s="384" t="s">
        <v>386</v>
      </c>
      <c r="B831" s="393" t="s">
        <v>198</v>
      </c>
      <c r="C831" s="389">
        <v>96.510199999999998</v>
      </c>
      <c r="D831" s="389"/>
      <c r="E831" s="389" t="s">
        <v>784</v>
      </c>
      <c r="F831" s="389">
        <v>10.25</v>
      </c>
      <c r="G831" s="389">
        <v>10.5934092551924</v>
      </c>
      <c r="H831" s="393" t="s">
        <v>199</v>
      </c>
      <c r="I831" s="390">
        <v>13900</v>
      </c>
      <c r="J831" s="390">
        <v>13900</v>
      </c>
      <c r="K831" s="390">
        <v>13414.92</v>
      </c>
      <c r="L831" s="385">
        <v>1</v>
      </c>
    </row>
    <row r="832" spans="1:12" s="383" customFormat="1" ht="15" x14ac:dyDescent="0.25">
      <c r="A832" s="384" t="s">
        <v>386</v>
      </c>
      <c r="B832" s="393" t="s">
        <v>198</v>
      </c>
      <c r="C832" s="389">
        <v>96.589799999999997</v>
      </c>
      <c r="D832" s="389"/>
      <c r="E832" s="389" t="s">
        <v>433</v>
      </c>
      <c r="F832" s="389">
        <v>10.25</v>
      </c>
      <c r="G832" s="389">
        <v>10.598028966780699</v>
      </c>
      <c r="H832" s="393" t="s">
        <v>199</v>
      </c>
      <c r="I832" s="390">
        <v>500000</v>
      </c>
      <c r="J832" s="390">
        <v>500000</v>
      </c>
      <c r="K832" s="390">
        <v>482949.21</v>
      </c>
      <c r="L832" s="385">
        <v>1</v>
      </c>
    </row>
    <row r="833" spans="1:12" s="383" customFormat="1" ht="15" x14ac:dyDescent="0.25">
      <c r="A833" s="384" t="s">
        <v>386</v>
      </c>
      <c r="B833" s="393" t="s">
        <v>198</v>
      </c>
      <c r="C833" s="389">
        <v>96.643000000000001</v>
      </c>
      <c r="D833" s="389"/>
      <c r="E833" s="389" t="s">
        <v>783</v>
      </c>
      <c r="F833" s="389">
        <v>10.25</v>
      </c>
      <c r="G833" s="389">
        <v>10.601111714289599</v>
      </c>
      <c r="H833" s="393" t="s">
        <v>199</v>
      </c>
      <c r="I833" s="390">
        <v>521862</v>
      </c>
      <c r="J833" s="390">
        <v>521862</v>
      </c>
      <c r="K833" s="390">
        <v>504343.09</v>
      </c>
      <c r="L833" s="385">
        <v>3</v>
      </c>
    </row>
    <row r="834" spans="1:12" s="383" customFormat="1" ht="15" x14ac:dyDescent="0.25">
      <c r="A834" s="384" t="s">
        <v>386</v>
      </c>
      <c r="B834" s="393" t="s">
        <v>198</v>
      </c>
      <c r="C834" s="389">
        <v>97.534499999999994</v>
      </c>
      <c r="D834" s="389"/>
      <c r="E834" s="389" t="s">
        <v>218</v>
      </c>
      <c r="F834" s="389">
        <v>10</v>
      </c>
      <c r="G834" s="389">
        <v>10.379805970046</v>
      </c>
      <c r="H834" s="393" t="s">
        <v>199</v>
      </c>
      <c r="I834" s="390">
        <v>4980</v>
      </c>
      <c r="J834" s="390">
        <v>4980</v>
      </c>
      <c r="K834" s="390">
        <v>4857.22</v>
      </c>
      <c r="L834" s="385">
        <v>1</v>
      </c>
    </row>
    <row r="835" spans="1:12" s="383" customFormat="1" ht="15" x14ac:dyDescent="0.25">
      <c r="A835" s="384" t="s">
        <v>386</v>
      </c>
      <c r="B835" s="393" t="s">
        <v>198</v>
      </c>
      <c r="C835" s="389">
        <v>97.561000000000007</v>
      </c>
      <c r="D835" s="389"/>
      <c r="E835" s="389" t="s">
        <v>246</v>
      </c>
      <c r="F835" s="389">
        <v>10</v>
      </c>
      <c r="G835" s="389">
        <v>10.381289062499899</v>
      </c>
      <c r="H835" s="393" t="s">
        <v>199</v>
      </c>
      <c r="I835" s="390">
        <v>1667707</v>
      </c>
      <c r="J835" s="390">
        <v>1667707</v>
      </c>
      <c r="K835" s="390">
        <v>1627031.22</v>
      </c>
      <c r="L835" s="385">
        <v>8</v>
      </c>
    </row>
    <row r="836" spans="1:12" s="383" customFormat="1" ht="15" x14ac:dyDescent="0.25">
      <c r="A836" s="384" t="s">
        <v>386</v>
      </c>
      <c r="B836" s="393" t="s">
        <v>198</v>
      </c>
      <c r="C836" s="389">
        <v>98.139399999999995</v>
      </c>
      <c r="D836" s="389"/>
      <c r="E836" s="389" t="s">
        <v>404</v>
      </c>
      <c r="F836" s="389">
        <v>9.75</v>
      </c>
      <c r="G836" s="389">
        <v>10.140572827636699</v>
      </c>
      <c r="H836" s="393" t="s">
        <v>199</v>
      </c>
      <c r="I836" s="390">
        <v>1000000</v>
      </c>
      <c r="J836" s="390">
        <v>1000000</v>
      </c>
      <c r="K836" s="390">
        <v>981394.4</v>
      </c>
      <c r="L836" s="385">
        <v>1</v>
      </c>
    </row>
    <row r="837" spans="1:12" s="383" customFormat="1" ht="15" x14ac:dyDescent="0.25">
      <c r="A837" s="384" t="s">
        <v>386</v>
      </c>
      <c r="B837" s="393" t="s">
        <v>198</v>
      </c>
      <c r="C837" s="389">
        <v>98.522199999999998</v>
      </c>
      <c r="D837" s="389"/>
      <c r="E837" s="389" t="s">
        <v>248</v>
      </c>
      <c r="F837" s="389">
        <v>9</v>
      </c>
      <c r="G837" s="389">
        <v>9.3443263942639003</v>
      </c>
      <c r="H837" s="393" t="s">
        <v>199</v>
      </c>
      <c r="I837" s="390">
        <v>1000000</v>
      </c>
      <c r="J837" s="390">
        <v>1000000</v>
      </c>
      <c r="K837" s="390">
        <v>985221.67</v>
      </c>
      <c r="L837" s="385">
        <v>1</v>
      </c>
    </row>
    <row r="838" spans="1:12" s="383" customFormat="1" ht="15" x14ac:dyDescent="0.25">
      <c r="A838" s="384" t="s">
        <v>315</v>
      </c>
      <c r="B838" s="393" t="s">
        <v>198</v>
      </c>
      <c r="C838" s="389">
        <v>91.014600000000002</v>
      </c>
      <c r="D838" s="389"/>
      <c r="E838" s="389" t="s">
        <v>201</v>
      </c>
      <c r="F838" s="389">
        <v>9.9</v>
      </c>
      <c r="G838" s="389">
        <v>9.9013186580395001</v>
      </c>
      <c r="H838" s="393" t="s">
        <v>199</v>
      </c>
      <c r="I838" s="390">
        <v>27000</v>
      </c>
      <c r="J838" s="390">
        <v>27000</v>
      </c>
      <c r="K838" s="390">
        <v>24573.93</v>
      </c>
      <c r="L838" s="385">
        <v>2</v>
      </c>
    </row>
    <row r="839" spans="1:12" s="383" customFormat="1" ht="15" x14ac:dyDescent="0.25">
      <c r="A839" s="384" t="s">
        <v>315</v>
      </c>
      <c r="B839" s="393" t="s">
        <v>198</v>
      </c>
      <c r="C839" s="389">
        <v>95.441299999999998</v>
      </c>
      <c r="D839" s="389"/>
      <c r="E839" s="389" t="s">
        <v>216</v>
      </c>
      <c r="F839" s="389">
        <v>9.5</v>
      </c>
      <c r="G839" s="389">
        <v>9.7243325226188997</v>
      </c>
      <c r="H839" s="393" t="s">
        <v>199</v>
      </c>
      <c r="I839" s="390">
        <v>9400</v>
      </c>
      <c r="J839" s="390">
        <v>9400</v>
      </c>
      <c r="K839" s="390">
        <v>8971.49</v>
      </c>
      <c r="L839" s="385">
        <v>1</v>
      </c>
    </row>
    <row r="840" spans="1:12" s="383" customFormat="1" ht="15" x14ac:dyDescent="0.25">
      <c r="A840" s="384" t="s">
        <v>315</v>
      </c>
      <c r="B840" s="393" t="s">
        <v>198</v>
      </c>
      <c r="C840" s="389">
        <v>97.543099999999995</v>
      </c>
      <c r="D840" s="389"/>
      <c r="E840" s="389" t="s">
        <v>318</v>
      </c>
      <c r="F840" s="389">
        <v>9.75</v>
      </c>
      <c r="G840" s="389">
        <v>10.1080913435481</v>
      </c>
      <c r="H840" s="393" t="s">
        <v>199</v>
      </c>
      <c r="I840" s="390">
        <v>150000</v>
      </c>
      <c r="J840" s="390">
        <v>150000</v>
      </c>
      <c r="K840" s="390">
        <v>146314.70000000001</v>
      </c>
      <c r="L840" s="385">
        <v>1</v>
      </c>
    </row>
    <row r="841" spans="1:12" s="383" customFormat="1" ht="15" x14ac:dyDescent="0.25">
      <c r="A841" s="384" t="s">
        <v>315</v>
      </c>
      <c r="B841" s="393" t="s">
        <v>198</v>
      </c>
      <c r="C841" s="389">
        <v>97.594700000000003</v>
      </c>
      <c r="D841" s="389"/>
      <c r="E841" s="389" t="s">
        <v>218</v>
      </c>
      <c r="F841" s="389">
        <v>9.75</v>
      </c>
      <c r="G841" s="389">
        <v>10.110904963917999</v>
      </c>
      <c r="H841" s="393" t="s">
        <v>199</v>
      </c>
      <c r="I841" s="390">
        <v>150000</v>
      </c>
      <c r="J841" s="390">
        <v>150000</v>
      </c>
      <c r="K841" s="390">
        <v>146392.04999999999</v>
      </c>
      <c r="L841" s="385">
        <v>1</v>
      </c>
    </row>
    <row r="842" spans="1:12" s="383" customFormat="1" ht="15" x14ac:dyDescent="0.25">
      <c r="A842" s="384" t="s">
        <v>315</v>
      </c>
      <c r="B842" s="393" t="s">
        <v>198</v>
      </c>
      <c r="C842" s="389">
        <v>97.715199999999996</v>
      </c>
      <c r="D842" s="389"/>
      <c r="E842" s="389" t="s">
        <v>218</v>
      </c>
      <c r="F842" s="389">
        <v>9.25</v>
      </c>
      <c r="G842" s="389">
        <v>9.5745717400400991</v>
      </c>
      <c r="H842" s="393" t="s">
        <v>199</v>
      </c>
      <c r="I842" s="390">
        <v>20530</v>
      </c>
      <c r="J842" s="390">
        <v>20530</v>
      </c>
      <c r="K842" s="390">
        <v>20060.939999999999</v>
      </c>
      <c r="L842" s="385">
        <v>2</v>
      </c>
    </row>
    <row r="843" spans="1:12" s="383" customFormat="1" ht="15" x14ac:dyDescent="0.25">
      <c r="A843" s="384" t="s">
        <v>315</v>
      </c>
      <c r="B843" s="393" t="s">
        <v>198</v>
      </c>
      <c r="C843" s="389">
        <v>97.739800000000002</v>
      </c>
      <c r="D843" s="389"/>
      <c r="E843" s="389" t="s">
        <v>246</v>
      </c>
      <c r="F843" s="389">
        <v>9.25</v>
      </c>
      <c r="G843" s="389">
        <v>9.5758345544586003</v>
      </c>
      <c r="H843" s="393" t="s">
        <v>199</v>
      </c>
      <c r="I843" s="390">
        <v>511528</v>
      </c>
      <c r="J843" s="390">
        <v>511528</v>
      </c>
      <c r="K843" s="390">
        <v>499966.28</v>
      </c>
      <c r="L843" s="385">
        <v>2</v>
      </c>
    </row>
    <row r="844" spans="1:12" s="383" customFormat="1" ht="15" x14ac:dyDescent="0.25">
      <c r="A844" s="384" t="s">
        <v>785</v>
      </c>
      <c r="B844" s="393" t="s">
        <v>198</v>
      </c>
      <c r="C844" s="389">
        <v>90.521600000000007</v>
      </c>
      <c r="D844" s="389"/>
      <c r="E844" s="389" t="s">
        <v>201</v>
      </c>
      <c r="F844" s="389">
        <v>10.5</v>
      </c>
      <c r="G844" s="389">
        <v>10.501480576837199</v>
      </c>
      <c r="H844" s="393" t="s">
        <v>199</v>
      </c>
      <c r="I844" s="390">
        <v>27000</v>
      </c>
      <c r="J844" s="390">
        <v>27000</v>
      </c>
      <c r="K844" s="390">
        <v>24440.85</v>
      </c>
      <c r="L844" s="385">
        <v>4</v>
      </c>
    </row>
    <row r="845" spans="1:12" s="383" customFormat="1" ht="15" x14ac:dyDescent="0.25">
      <c r="A845" s="384" t="s">
        <v>785</v>
      </c>
      <c r="B845" s="393" t="s">
        <v>198</v>
      </c>
      <c r="C845" s="389">
        <v>90.569500000000005</v>
      </c>
      <c r="D845" s="389"/>
      <c r="E845" s="389" t="s">
        <v>243</v>
      </c>
      <c r="F845" s="389">
        <v>10.5</v>
      </c>
      <c r="G845" s="389">
        <v>10.5044433673045</v>
      </c>
      <c r="H845" s="393" t="s">
        <v>199</v>
      </c>
      <c r="I845" s="390">
        <v>242000</v>
      </c>
      <c r="J845" s="390">
        <v>242000</v>
      </c>
      <c r="K845" s="390">
        <v>219178.08</v>
      </c>
      <c r="L845" s="385">
        <v>1</v>
      </c>
    </row>
    <row r="846" spans="1:12" s="383" customFormat="1" ht="15" x14ac:dyDescent="0.25">
      <c r="A846" s="384" t="s">
        <v>785</v>
      </c>
      <c r="B846" s="393" t="s">
        <v>198</v>
      </c>
      <c r="C846" s="389">
        <v>92.836699999999993</v>
      </c>
      <c r="D846" s="389"/>
      <c r="E846" s="389" t="s">
        <v>363</v>
      </c>
      <c r="F846" s="389">
        <v>10.25</v>
      </c>
      <c r="G846" s="389">
        <v>10.377695163228699</v>
      </c>
      <c r="H846" s="393" t="s">
        <v>199</v>
      </c>
      <c r="I846" s="390">
        <v>45000</v>
      </c>
      <c r="J846" s="390">
        <v>45000</v>
      </c>
      <c r="K846" s="390">
        <v>41776.53</v>
      </c>
      <c r="L846" s="385">
        <v>1</v>
      </c>
    </row>
    <row r="847" spans="1:12" s="383" customFormat="1" ht="15" x14ac:dyDescent="0.25">
      <c r="A847" s="384" t="s">
        <v>785</v>
      </c>
      <c r="B847" s="393" t="s">
        <v>198</v>
      </c>
      <c r="C847" s="389">
        <v>95.212900000000005</v>
      </c>
      <c r="D847" s="389"/>
      <c r="E847" s="389" t="s">
        <v>216</v>
      </c>
      <c r="F847" s="389">
        <v>10</v>
      </c>
      <c r="G847" s="389">
        <v>10.2485656455552</v>
      </c>
      <c r="H847" s="393" t="s">
        <v>199</v>
      </c>
      <c r="I847" s="390">
        <v>80000</v>
      </c>
      <c r="J847" s="390">
        <v>80000</v>
      </c>
      <c r="K847" s="390">
        <v>76170.33</v>
      </c>
      <c r="L847" s="385">
        <v>1</v>
      </c>
    </row>
    <row r="848" spans="1:12" s="383" customFormat="1" ht="15" x14ac:dyDescent="0.25">
      <c r="A848" s="384" t="s">
        <v>785</v>
      </c>
      <c r="B848" s="393" t="s">
        <v>198</v>
      </c>
      <c r="C848" s="389">
        <v>95.238100000000003</v>
      </c>
      <c r="D848" s="389"/>
      <c r="E848" s="389" t="s">
        <v>225</v>
      </c>
      <c r="F848" s="389">
        <v>10</v>
      </c>
      <c r="G848" s="389">
        <v>10.25</v>
      </c>
      <c r="H848" s="393" t="s">
        <v>199</v>
      </c>
      <c r="I848" s="390">
        <v>105000</v>
      </c>
      <c r="J848" s="390">
        <v>105000</v>
      </c>
      <c r="K848" s="390">
        <v>100000</v>
      </c>
      <c r="L848" s="385">
        <v>7</v>
      </c>
    </row>
    <row r="849" spans="1:12" s="383" customFormat="1" ht="15" x14ac:dyDescent="0.25">
      <c r="A849" s="384" t="s">
        <v>785</v>
      </c>
      <c r="B849" s="393" t="s">
        <v>198</v>
      </c>
      <c r="C849" s="389">
        <v>97.221100000000007</v>
      </c>
      <c r="D849" s="389"/>
      <c r="E849" s="389" t="s">
        <v>614</v>
      </c>
      <c r="F849" s="389">
        <v>9.8000000000000007</v>
      </c>
      <c r="G849" s="389">
        <v>10.144785505186601</v>
      </c>
      <c r="H849" s="393" t="s">
        <v>199</v>
      </c>
      <c r="I849" s="390">
        <v>250000</v>
      </c>
      <c r="J849" s="390">
        <v>250000</v>
      </c>
      <c r="K849" s="390">
        <v>243052.74</v>
      </c>
      <c r="L849" s="385">
        <v>1</v>
      </c>
    </row>
    <row r="850" spans="1:12" s="383" customFormat="1" ht="15" x14ac:dyDescent="0.25">
      <c r="A850" s="384" t="s">
        <v>785</v>
      </c>
      <c r="B850" s="393" t="s">
        <v>198</v>
      </c>
      <c r="C850" s="389">
        <v>97.440200000000004</v>
      </c>
      <c r="D850" s="389"/>
      <c r="E850" s="389" t="s">
        <v>607</v>
      </c>
      <c r="F850" s="389">
        <v>9.75</v>
      </c>
      <c r="G850" s="389">
        <v>10.102470272387899</v>
      </c>
      <c r="H850" s="393" t="s">
        <v>199</v>
      </c>
      <c r="I850" s="390">
        <v>250000</v>
      </c>
      <c r="J850" s="390">
        <v>250000</v>
      </c>
      <c r="K850" s="390">
        <v>243600.41</v>
      </c>
      <c r="L850" s="385">
        <v>1</v>
      </c>
    </row>
    <row r="851" spans="1:12" s="383" customFormat="1" ht="15" x14ac:dyDescent="0.25">
      <c r="A851" s="384" t="s">
        <v>785</v>
      </c>
      <c r="B851" s="393" t="s">
        <v>198</v>
      </c>
      <c r="C851" s="389">
        <v>97.594700000000003</v>
      </c>
      <c r="D851" s="389"/>
      <c r="E851" s="389" t="s">
        <v>218</v>
      </c>
      <c r="F851" s="389">
        <v>9.75</v>
      </c>
      <c r="G851" s="389">
        <v>10.110904963917999</v>
      </c>
      <c r="H851" s="393" t="s">
        <v>199</v>
      </c>
      <c r="I851" s="390">
        <v>250000</v>
      </c>
      <c r="J851" s="390">
        <v>250000</v>
      </c>
      <c r="K851" s="390">
        <v>243986.74</v>
      </c>
      <c r="L851" s="385">
        <v>1</v>
      </c>
    </row>
    <row r="852" spans="1:12" s="383" customFormat="1" ht="15" x14ac:dyDescent="0.25">
      <c r="A852" s="384" t="s">
        <v>785</v>
      </c>
      <c r="B852" s="393" t="s">
        <v>198</v>
      </c>
      <c r="C852" s="389">
        <v>97.620500000000007</v>
      </c>
      <c r="D852" s="389"/>
      <c r="E852" s="389" t="s">
        <v>246</v>
      </c>
      <c r="F852" s="389">
        <v>9.75</v>
      </c>
      <c r="G852" s="389">
        <v>10.112312546401901</v>
      </c>
      <c r="H852" s="393" t="s">
        <v>199</v>
      </c>
      <c r="I852" s="390">
        <v>1148000</v>
      </c>
      <c r="J852" s="390">
        <v>1148000</v>
      </c>
      <c r="K852" s="390">
        <v>1120683.3500000001</v>
      </c>
      <c r="L852" s="385">
        <v>4</v>
      </c>
    </row>
    <row r="853" spans="1:12" s="383" customFormat="1" ht="15" x14ac:dyDescent="0.25">
      <c r="A853" s="384" t="s">
        <v>279</v>
      </c>
      <c r="B853" s="393" t="s">
        <v>198</v>
      </c>
      <c r="C853" s="389">
        <v>90.932100000000005</v>
      </c>
      <c r="D853" s="389"/>
      <c r="E853" s="389" t="s">
        <v>201</v>
      </c>
      <c r="F853" s="389">
        <v>10</v>
      </c>
      <c r="G853" s="389">
        <v>10.0013450136257</v>
      </c>
      <c r="H853" s="393" t="s">
        <v>199</v>
      </c>
      <c r="I853" s="390">
        <v>442620</v>
      </c>
      <c r="J853" s="390">
        <v>442620</v>
      </c>
      <c r="K853" s="390">
        <v>402483.46</v>
      </c>
      <c r="L853" s="385">
        <v>5</v>
      </c>
    </row>
    <row r="854" spans="1:12" s="383" customFormat="1" ht="15" x14ac:dyDescent="0.25">
      <c r="A854" s="384" t="s">
        <v>279</v>
      </c>
      <c r="B854" s="393" t="s">
        <v>198</v>
      </c>
      <c r="C854" s="389">
        <v>90.977999999999994</v>
      </c>
      <c r="D854" s="389"/>
      <c r="E854" s="389" t="s">
        <v>243</v>
      </c>
      <c r="F854" s="389">
        <v>10</v>
      </c>
      <c r="G854" s="389">
        <v>10.004036460490299</v>
      </c>
      <c r="H854" s="393" t="s">
        <v>199</v>
      </c>
      <c r="I854" s="390">
        <v>139000</v>
      </c>
      <c r="J854" s="390">
        <v>139000</v>
      </c>
      <c r="K854" s="390">
        <v>126459.44</v>
      </c>
      <c r="L854" s="385">
        <v>2</v>
      </c>
    </row>
    <row r="855" spans="1:12" s="383" customFormat="1" ht="15" x14ac:dyDescent="0.25">
      <c r="A855" s="384" t="s">
        <v>279</v>
      </c>
      <c r="B855" s="393" t="s">
        <v>198</v>
      </c>
      <c r="C855" s="389">
        <v>91.070099999999996</v>
      </c>
      <c r="D855" s="389"/>
      <c r="E855" s="389" t="s">
        <v>613</v>
      </c>
      <c r="F855" s="389">
        <v>10</v>
      </c>
      <c r="G855" s="389">
        <v>10.0094250404597</v>
      </c>
      <c r="H855" s="393" t="s">
        <v>199</v>
      </c>
      <c r="I855" s="390">
        <v>578184</v>
      </c>
      <c r="J855" s="390">
        <v>578184</v>
      </c>
      <c r="K855" s="390">
        <v>526552.59</v>
      </c>
      <c r="L855" s="385">
        <v>1</v>
      </c>
    </row>
    <row r="856" spans="1:12" s="383" customFormat="1" ht="15" x14ac:dyDescent="0.25">
      <c r="A856" s="384" t="s">
        <v>279</v>
      </c>
      <c r="B856" s="393" t="s">
        <v>198</v>
      </c>
      <c r="C856" s="389">
        <v>91.1387</v>
      </c>
      <c r="D856" s="389"/>
      <c r="E856" s="389" t="s">
        <v>201</v>
      </c>
      <c r="F856" s="389">
        <v>9.75</v>
      </c>
      <c r="G856" s="389">
        <v>9.7512795988904006</v>
      </c>
      <c r="H856" s="393" t="s">
        <v>199</v>
      </c>
      <c r="I856" s="390">
        <v>1088</v>
      </c>
      <c r="J856" s="390">
        <v>1088</v>
      </c>
      <c r="K856" s="390">
        <v>991.59</v>
      </c>
      <c r="L856" s="385">
        <v>1</v>
      </c>
    </row>
    <row r="857" spans="1:12" s="383" customFormat="1" ht="15" x14ac:dyDescent="0.25">
      <c r="A857" s="384" t="s">
        <v>279</v>
      </c>
      <c r="B857" s="393" t="s">
        <v>198</v>
      </c>
      <c r="C857" s="389">
        <v>91.183700000000002</v>
      </c>
      <c r="D857" s="389"/>
      <c r="E857" s="389" t="s">
        <v>243</v>
      </c>
      <c r="F857" s="389">
        <v>9.75</v>
      </c>
      <c r="G857" s="389">
        <v>9.7538401151049996</v>
      </c>
      <c r="H857" s="393" t="s">
        <v>199</v>
      </c>
      <c r="I857" s="390">
        <v>9420</v>
      </c>
      <c r="J857" s="390">
        <v>9420</v>
      </c>
      <c r="K857" s="390">
        <v>8589.51</v>
      </c>
      <c r="L857" s="385">
        <v>2</v>
      </c>
    </row>
    <row r="858" spans="1:12" s="383" customFormat="1" ht="15" x14ac:dyDescent="0.25">
      <c r="A858" s="384" t="s">
        <v>279</v>
      </c>
      <c r="B858" s="393" t="s">
        <v>198</v>
      </c>
      <c r="C858" s="389">
        <v>95.297300000000007</v>
      </c>
      <c r="D858" s="389"/>
      <c r="E858" s="389" t="s">
        <v>402</v>
      </c>
      <c r="F858" s="389">
        <v>9.5</v>
      </c>
      <c r="G858" s="389">
        <v>9.7165871172602003</v>
      </c>
      <c r="H858" s="393" t="s">
        <v>199</v>
      </c>
      <c r="I858" s="390">
        <v>12600</v>
      </c>
      <c r="J858" s="390">
        <v>12600</v>
      </c>
      <c r="K858" s="390">
        <v>12007.46</v>
      </c>
      <c r="L858" s="385">
        <v>1</v>
      </c>
    </row>
    <row r="859" spans="1:12" s="383" customFormat="1" ht="15" x14ac:dyDescent="0.25">
      <c r="A859" s="384" t="s">
        <v>279</v>
      </c>
      <c r="B859" s="393" t="s">
        <v>198</v>
      </c>
      <c r="C859" s="389">
        <v>95.417299999999997</v>
      </c>
      <c r="D859" s="389"/>
      <c r="E859" s="389" t="s">
        <v>219</v>
      </c>
      <c r="F859" s="389">
        <v>9.5</v>
      </c>
      <c r="G859" s="389">
        <v>9.7230404961009</v>
      </c>
      <c r="H859" s="393" t="s">
        <v>199</v>
      </c>
      <c r="I859" s="390">
        <v>1081014</v>
      </c>
      <c r="J859" s="390">
        <v>1081014</v>
      </c>
      <c r="K859" s="390">
        <v>1031474.57</v>
      </c>
      <c r="L859" s="385">
        <v>5</v>
      </c>
    </row>
    <row r="860" spans="1:12" s="383" customFormat="1" ht="15" x14ac:dyDescent="0.25">
      <c r="A860" s="384" t="s">
        <v>279</v>
      </c>
      <c r="B860" s="393" t="s">
        <v>198</v>
      </c>
      <c r="C860" s="389">
        <v>95.441299999999998</v>
      </c>
      <c r="D860" s="389"/>
      <c r="E860" s="389" t="s">
        <v>216</v>
      </c>
      <c r="F860" s="389">
        <v>9.5</v>
      </c>
      <c r="G860" s="389">
        <v>9.7243325226188997</v>
      </c>
      <c r="H860" s="393" t="s">
        <v>199</v>
      </c>
      <c r="I860" s="390">
        <v>151852</v>
      </c>
      <c r="J860" s="390">
        <v>151852</v>
      </c>
      <c r="K860" s="390">
        <v>144929.59</v>
      </c>
      <c r="L860" s="385">
        <v>4</v>
      </c>
    </row>
    <row r="861" spans="1:12" s="383" customFormat="1" ht="15" x14ac:dyDescent="0.25">
      <c r="A861" s="384" t="s">
        <v>279</v>
      </c>
      <c r="B861" s="393" t="s">
        <v>198</v>
      </c>
      <c r="C861" s="389">
        <v>95.465400000000002</v>
      </c>
      <c r="D861" s="389"/>
      <c r="E861" s="389" t="s">
        <v>225</v>
      </c>
      <c r="F861" s="389">
        <v>9.5</v>
      </c>
      <c r="G861" s="389">
        <v>9.7256250000000009</v>
      </c>
      <c r="H861" s="393" t="s">
        <v>199</v>
      </c>
      <c r="I861" s="390">
        <v>6777</v>
      </c>
      <c r="J861" s="390">
        <v>6777</v>
      </c>
      <c r="K861" s="390">
        <v>6469.69</v>
      </c>
      <c r="L861" s="385">
        <v>2</v>
      </c>
    </row>
    <row r="862" spans="1:12" s="383" customFormat="1" ht="15" x14ac:dyDescent="0.25">
      <c r="A862" s="384" t="s">
        <v>279</v>
      </c>
      <c r="B862" s="393" t="s">
        <v>198</v>
      </c>
      <c r="C862" s="389">
        <v>95.693799999999996</v>
      </c>
      <c r="D862" s="389"/>
      <c r="E862" s="389" t="s">
        <v>225</v>
      </c>
      <c r="F862" s="389">
        <v>9</v>
      </c>
      <c r="G862" s="389">
        <v>9.2024999999998993</v>
      </c>
      <c r="H862" s="393" t="s">
        <v>199</v>
      </c>
      <c r="I862" s="390">
        <v>31290</v>
      </c>
      <c r="J862" s="390">
        <v>31290</v>
      </c>
      <c r="K862" s="390">
        <v>29942.58</v>
      </c>
      <c r="L862" s="385">
        <v>1</v>
      </c>
    </row>
    <row r="863" spans="1:12" s="383" customFormat="1" ht="15" x14ac:dyDescent="0.25">
      <c r="A863" s="384" t="s">
        <v>279</v>
      </c>
      <c r="B863" s="393" t="s">
        <v>198</v>
      </c>
      <c r="C863" s="389">
        <v>97.008899999999997</v>
      </c>
      <c r="D863" s="389"/>
      <c r="E863" s="389" t="s">
        <v>292</v>
      </c>
      <c r="F863" s="389">
        <v>9.25</v>
      </c>
      <c r="G863" s="389">
        <v>9.5381396412035997</v>
      </c>
      <c r="H863" s="393" t="s">
        <v>199</v>
      </c>
      <c r="I863" s="390">
        <v>10000</v>
      </c>
      <c r="J863" s="390">
        <v>10000</v>
      </c>
      <c r="K863" s="390">
        <v>9700.89</v>
      </c>
      <c r="L863" s="385">
        <v>1</v>
      </c>
    </row>
    <row r="864" spans="1:12" s="383" customFormat="1" ht="15" x14ac:dyDescent="0.25">
      <c r="A864" s="384" t="s">
        <v>279</v>
      </c>
      <c r="B864" s="393" t="s">
        <v>198</v>
      </c>
      <c r="C864" s="389">
        <v>97.715199999999996</v>
      </c>
      <c r="D864" s="389"/>
      <c r="E864" s="389" t="s">
        <v>218</v>
      </c>
      <c r="F864" s="389">
        <v>9.25</v>
      </c>
      <c r="G864" s="389">
        <v>9.5745717400400991</v>
      </c>
      <c r="H864" s="393" t="s">
        <v>199</v>
      </c>
      <c r="I864" s="390">
        <v>33000</v>
      </c>
      <c r="J864" s="390">
        <v>33000</v>
      </c>
      <c r="K864" s="390">
        <v>32246.03</v>
      </c>
      <c r="L864" s="385">
        <v>1</v>
      </c>
    </row>
    <row r="865" spans="1:12" s="383" customFormat="1" ht="15" x14ac:dyDescent="0.25">
      <c r="A865" s="384" t="s">
        <v>279</v>
      </c>
      <c r="B865" s="393" t="s">
        <v>198</v>
      </c>
      <c r="C865" s="389">
        <v>97.739800000000002</v>
      </c>
      <c r="D865" s="389"/>
      <c r="E865" s="389" t="s">
        <v>246</v>
      </c>
      <c r="F865" s="389">
        <v>9.25</v>
      </c>
      <c r="G865" s="389">
        <v>9.5758345544586003</v>
      </c>
      <c r="H865" s="393" t="s">
        <v>199</v>
      </c>
      <c r="I865" s="390">
        <v>7600</v>
      </c>
      <c r="J865" s="390">
        <v>7600</v>
      </c>
      <c r="K865" s="390">
        <v>7428.22</v>
      </c>
      <c r="L865" s="385">
        <v>1</v>
      </c>
    </row>
    <row r="866" spans="1:12" s="383" customFormat="1" ht="15" x14ac:dyDescent="0.25">
      <c r="A866" s="384" t="s">
        <v>279</v>
      </c>
      <c r="B866" s="393" t="s">
        <v>198</v>
      </c>
      <c r="C866" s="389">
        <v>97.739800000000002</v>
      </c>
      <c r="D866" s="389"/>
      <c r="E866" s="389" t="s">
        <v>246</v>
      </c>
      <c r="F866" s="389">
        <v>9.25</v>
      </c>
      <c r="G866" s="389">
        <v>9.5758345544586501</v>
      </c>
      <c r="H866" s="393" t="s">
        <v>199</v>
      </c>
      <c r="I866" s="390">
        <v>10000</v>
      </c>
      <c r="J866" s="390">
        <v>10000</v>
      </c>
      <c r="K866" s="390">
        <v>9773.98</v>
      </c>
      <c r="L866" s="385">
        <v>1</v>
      </c>
    </row>
    <row r="867" spans="1:12" s="383" customFormat="1" ht="15" x14ac:dyDescent="0.25">
      <c r="A867" s="384" t="s">
        <v>316</v>
      </c>
      <c r="B867" s="393" t="s">
        <v>198</v>
      </c>
      <c r="C867" s="389">
        <v>95.238100000000003</v>
      </c>
      <c r="D867" s="389"/>
      <c r="E867" s="389" t="s">
        <v>225</v>
      </c>
      <c r="F867" s="389">
        <v>10</v>
      </c>
      <c r="G867" s="389">
        <v>10.25</v>
      </c>
      <c r="H867" s="393" t="s">
        <v>199</v>
      </c>
      <c r="I867" s="390">
        <v>52113</v>
      </c>
      <c r="J867" s="390">
        <v>52113</v>
      </c>
      <c r="K867" s="390">
        <v>49631.42</v>
      </c>
      <c r="L867" s="385">
        <v>3</v>
      </c>
    </row>
    <row r="868" spans="1:12" s="383" customFormat="1" ht="15" x14ac:dyDescent="0.25">
      <c r="A868" s="384" t="s">
        <v>280</v>
      </c>
      <c r="B868" s="393" t="s">
        <v>198</v>
      </c>
      <c r="C868" s="389">
        <v>99.733999999999995</v>
      </c>
      <c r="D868" s="389"/>
      <c r="E868" s="389" t="s">
        <v>786</v>
      </c>
      <c r="F868" s="389">
        <v>8</v>
      </c>
      <c r="G868" s="389">
        <v>8.3171728208389997</v>
      </c>
      <c r="H868" s="393" t="s">
        <v>199</v>
      </c>
      <c r="I868" s="390">
        <v>168000</v>
      </c>
      <c r="J868" s="390">
        <v>168000</v>
      </c>
      <c r="K868" s="390">
        <v>167553.19</v>
      </c>
      <c r="L868" s="385">
        <v>1</v>
      </c>
    </row>
    <row r="869" spans="1:12" s="383" customFormat="1" ht="15" x14ac:dyDescent="0.25">
      <c r="A869" s="384" t="s">
        <v>280</v>
      </c>
      <c r="B869" s="393" t="s">
        <v>198</v>
      </c>
      <c r="C869" s="389">
        <v>99.866799999999998</v>
      </c>
      <c r="D869" s="389"/>
      <c r="E869" s="389" t="s">
        <v>787</v>
      </c>
      <c r="F869" s="389">
        <v>8</v>
      </c>
      <c r="G869" s="389">
        <v>8.3229345207129999</v>
      </c>
      <c r="H869" s="393" t="s">
        <v>199</v>
      </c>
      <c r="I869" s="390">
        <v>167775</v>
      </c>
      <c r="J869" s="390">
        <v>167775</v>
      </c>
      <c r="K869" s="390">
        <v>167551.6</v>
      </c>
      <c r="L869" s="385">
        <v>1</v>
      </c>
    </row>
    <row r="870" spans="1:12" s="383" customFormat="1" ht="15.6" x14ac:dyDescent="0.3">
      <c r="A870" s="386" t="s">
        <v>206</v>
      </c>
      <c r="B870" s="404" t="s">
        <v>206</v>
      </c>
      <c r="C870" s="391" t="s">
        <v>206</v>
      </c>
      <c r="D870" s="391" t="s">
        <v>206</v>
      </c>
      <c r="E870" s="391" t="s">
        <v>206</v>
      </c>
      <c r="F870" s="391" t="s">
        <v>206</v>
      </c>
      <c r="G870" s="391" t="s">
        <v>206</v>
      </c>
      <c r="H870" s="404" t="s">
        <v>206</v>
      </c>
      <c r="I870" s="392">
        <v>39689351.219999999</v>
      </c>
      <c r="J870" s="392">
        <v>39689351.219999999</v>
      </c>
      <c r="K870" s="392">
        <v>37926206.350000001</v>
      </c>
      <c r="L870" s="387">
        <v>277</v>
      </c>
    </row>
    <row r="871" spans="1:12" s="383" customFormat="1" ht="15.6" x14ac:dyDescent="0.3">
      <c r="A871" s="386" t="s">
        <v>424</v>
      </c>
      <c r="B871" s="404"/>
      <c r="C871" s="391"/>
      <c r="D871" s="391"/>
      <c r="E871" s="391"/>
      <c r="F871" s="391"/>
      <c r="G871" s="391"/>
      <c r="H871" s="404"/>
      <c r="I871" s="392"/>
      <c r="J871" s="392"/>
      <c r="K871" s="392"/>
      <c r="L871" s="387"/>
    </row>
    <row r="872" spans="1:12" s="383" customFormat="1" ht="15" x14ac:dyDescent="0.25">
      <c r="A872" s="384" t="s">
        <v>398</v>
      </c>
      <c r="B872" s="393" t="s">
        <v>198</v>
      </c>
      <c r="C872" s="389">
        <v>98.114999999999995</v>
      </c>
      <c r="D872" s="389">
        <v>8.5</v>
      </c>
      <c r="E872" s="389" t="s">
        <v>788</v>
      </c>
      <c r="F872" s="389">
        <v>13.5</v>
      </c>
      <c r="G872" s="389">
        <v>14.0543297460909</v>
      </c>
      <c r="H872" s="393" t="s">
        <v>199</v>
      </c>
      <c r="I872" s="390">
        <v>43052.13</v>
      </c>
      <c r="J872" s="390">
        <v>41646</v>
      </c>
      <c r="K872" s="390">
        <v>40860.959999999999</v>
      </c>
      <c r="L872" s="385">
        <v>1</v>
      </c>
    </row>
    <row r="873" spans="1:12" s="383" customFormat="1" ht="15.6" x14ac:dyDescent="0.3">
      <c r="A873" s="386" t="s">
        <v>206</v>
      </c>
      <c r="B873" s="404" t="s">
        <v>206</v>
      </c>
      <c r="C873" s="391" t="s">
        <v>206</v>
      </c>
      <c r="D873" s="391" t="s">
        <v>206</v>
      </c>
      <c r="E873" s="391" t="s">
        <v>206</v>
      </c>
      <c r="F873" s="391" t="s">
        <v>206</v>
      </c>
      <c r="G873" s="391" t="s">
        <v>206</v>
      </c>
      <c r="H873" s="404" t="s">
        <v>206</v>
      </c>
      <c r="I873" s="392">
        <v>43052.13</v>
      </c>
      <c r="J873" s="392">
        <v>41646</v>
      </c>
      <c r="K873" s="392">
        <v>40860.959999999999</v>
      </c>
      <c r="L873" s="387">
        <v>1</v>
      </c>
    </row>
    <row r="874" spans="1:12" s="383" customFormat="1" ht="15.6" x14ac:dyDescent="0.3">
      <c r="A874" s="386" t="s">
        <v>136</v>
      </c>
      <c r="B874" s="404"/>
      <c r="C874" s="391"/>
      <c r="D874" s="391"/>
      <c r="E874" s="391"/>
      <c r="F874" s="391"/>
      <c r="G874" s="391"/>
      <c r="H874" s="404"/>
      <c r="I874" s="392"/>
      <c r="J874" s="392"/>
      <c r="K874" s="392"/>
      <c r="L874" s="387"/>
    </row>
    <row r="875" spans="1:12" s="383" customFormat="1" ht="15" x14ac:dyDescent="0.25">
      <c r="A875" s="384" t="s">
        <v>202</v>
      </c>
      <c r="B875" s="393" t="s">
        <v>198</v>
      </c>
      <c r="C875" s="389">
        <v>100</v>
      </c>
      <c r="D875" s="389">
        <v>2.4769999999999999</v>
      </c>
      <c r="E875" s="389" t="s">
        <v>218</v>
      </c>
      <c r="F875" s="389">
        <v>2.4769999999999999</v>
      </c>
      <c r="G875" s="389">
        <v>2.5000167404818998</v>
      </c>
      <c r="H875" s="393" t="s">
        <v>199</v>
      </c>
      <c r="I875" s="390">
        <v>1006261.31</v>
      </c>
      <c r="J875" s="390">
        <v>1000000</v>
      </c>
      <c r="K875" s="390">
        <v>1000000</v>
      </c>
      <c r="L875" s="385">
        <v>1</v>
      </c>
    </row>
    <row r="876" spans="1:12" s="383" customFormat="1" ht="15" x14ac:dyDescent="0.25">
      <c r="A876" s="384" t="s">
        <v>202</v>
      </c>
      <c r="B876" s="393" t="s">
        <v>198</v>
      </c>
      <c r="C876" s="389">
        <v>100</v>
      </c>
      <c r="D876" s="389">
        <v>5.15</v>
      </c>
      <c r="E876" s="389" t="s">
        <v>229</v>
      </c>
      <c r="F876" s="389">
        <v>5.15</v>
      </c>
      <c r="G876" s="389">
        <v>5.2343719020322004</v>
      </c>
      <c r="H876" s="393" t="s">
        <v>199</v>
      </c>
      <c r="I876" s="390">
        <v>509441.67</v>
      </c>
      <c r="J876" s="390">
        <v>500000</v>
      </c>
      <c r="K876" s="390">
        <v>500000</v>
      </c>
      <c r="L876" s="385">
        <v>1</v>
      </c>
    </row>
    <row r="877" spans="1:12" s="383" customFormat="1" ht="15" x14ac:dyDescent="0.25">
      <c r="A877" s="384" t="s">
        <v>202</v>
      </c>
      <c r="B877" s="393" t="s">
        <v>198</v>
      </c>
      <c r="C877" s="389">
        <v>100</v>
      </c>
      <c r="D877" s="389">
        <v>5.6</v>
      </c>
      <c r="E877" s="389" t="s">
        <v>608</v>
      </c>
      <c r="F877" s="389">
        <v>5.6</v>
      </c>
      <c r="G877" s="389">
        <v>5.6589684917906</v>
      </c>
      <c r="H877" s="393" t="s">
        <v>199</v>
      </c>
      <c r="I877" s="390">
        <v>517422.22</v>
      </c>
      <c r="J877" s="390">
        <v>500000</v>
      </c>
      <c r="K877" s="390">
        <v>500000</v>
      </c>
      <c r="L877" s="385">
        <v>1</v>
      </c>
    </row>
    <row r="878" spans="1:12" s="383" customFormat="1" ht="15" x14ac:dyDescent="0.25">
      <c r="A878" s="384" t="s">
        <v>202</v>
      </c>
      <c r="B878" s="393" t="s">
        <v>198</v>
      </c>
      <c r="C878" s="389">
        <v>100</v>
      </c>
      <c r="D878" s="389">
        <v>5.8</v>
      </c>
      <c r="E878" s="389" t="s">
        <v>609</v>
      </c>
      <c r="F878" s="389">
        <v>5.8</v>
      </c>
      <c r="G878" s="389">
        <v>5.8500758731738003</v>
      </c>
      <c r="H878" s="393" t="s">
        <v>199</v>
      </c>
      <c r="I878" s="390">
        <v>1040600</v>
      </c>
      <c r="J878" s="390">
        <v>1000000</v>
      </c>
      <c r="K878" s="390">
        <v>1000000</v>
      </c>
      <c r="L878" s="385">
        <v>1</v>
      </c>
    </row>
    <row r="879" spans="1:12" s="383" customFormat="1" ht="15" x14ac:dyDescent="0.25">
      <c r="A879" s="384" t="s">
        <v>202</v>
      </c>
      <c r="B879" s="393" t="s">
        <v>198</v>
      </c>
      <c r="C879" s="389">
        <v>100</v>
      </c>
      <c r="D879" s="389">
        <v>6.75</v>
      </c>
      <c r="E879" s="389" t="s">
        <v>789</v>
      </c>
      <c r="F879" s="389">
        <v>6.75</v>
      </c>
      <c r="G879" s="389">
        <v>6.5363787633125003</v>
      </c>
      <c r="H879" s="393" t="s">
        <v>199</v>
      </c>
      <c r="I879" s="390">
        <v>2230.88</v>
      </c>
      <c r="J879" s="390">
        <v>1965.53</v>
      </c>
      <c r="K879" s="390">
        <v>1965.53</v>
      </c>
      <c r="L879" s="385">
        <v>1</v>
      </c>
    </row>
    <row r="880" spans="1:12" s="383" customFormat="1" ht="15" x14ac:dyDescent="0.25">
      <c r="A880" s="384" t="s">
        <v>202</v>
      </c>
      <c r="B880" s="393" t="s">
        <v>198</v>
      </c>
      <c r="C880" s="389">
        <v>100.142</v>
      </c>
      <c r="D880" s="389">
        <v>9.4</v>
      </c>
      <c r="E880" s="389" t="s">
        <v>295</v>
      </c>
      <c r="F880" s="389">
        <v>5</v>
      </c>
      <c r="G880" s="389">
        <v>5.1223701277583</v>
      </c>
      <c r="H880" s="393" t="s">
        <v>199</v>
      </c>
      <c r="I880" s="390">
        <v>200440.92</v>
      </c>
      <c r="J880" s="390">
        <v>183000</v>
      </c>
      <c r="K880" s="390">
        <v>183259.93</v>
      </c>
      <c r="L880" s="385">
        <v>1</v>
      </c>
    </row>
    <row r="881" spans="1:12" s="383" customFormat="1" ht="15.6" x14ac:dyDescent="0.3">
      <c r="A881" s="386" t="s">
        <v>206</v>
      </c>
      <c r="B881" s="404" t="s">
        <v>206</v>
      </c>
      <c r="C881" s="391" t="s">
        <v>206</v>
      </c>
      <c r="D881" s="391" t="s">
        <v>206</v>
      </c>
      <c r="E881" s="391" t="s">
        <v>206</v>
      </c>
      <c r="F881" s="391" t="s">
        <v>206</v>
      </c>
      <c r="G881" s="391" t="s">
        <v>206</v>
      </c>
      <c r="H881" s="404" t="s">
        <v>206</v>
      </c>
      <c r="I881" s="392">
        <v>3276397</v>
      </c>
      <c r="J881" s="392">
        <v>3184965.53</v>
      </c>
      <c r="K881" s="392">
        <v>3185225.46</v>
      </c>
      <c r="L881" s="387">
        <v>6</v>
      </c>
    </row>
    <row r="882" spans="1:12" s="383" customFormat="1" ht="15.6" x14ac:dyDescent="0.3">
      <c r="A882" s="386" t="s">
        <v>137</v>
      </c>
      <c r="B882" s="404"/>
      <c r="C882" s="391"/>
      <c r="D882" s="391"/>
      <c r="E882" s="391"/>
      <c r="F882" s="391"/>
      <c r="G882" s="391"/>
      <c r="H882" s="404"/>
      <c r="I882" s="392"/>
      <c r="J882" s="392"/>
      <c r="K882" s="392"/>
      <c r="L882" s="387"/>
    </row>
    <row r="883" spans="1:12" s="383" customFormat="1" ht="15" x14ac:dyDescent="0.25">
      <c r="A883" s="384" t="s">
        <v>790</v>
      </c>
      <c r="B883" s="393" t="s">
        <v>198</v>
      </c>
      <c r="C883" s="389">
        <v>98.331699999999998</v>
      </c>
      <c r="D883" s="389">
        <v>10</v>
      </c>
      <c r="E883" s="389" t="s">
        <v>791</v>
      </c>
      <c r="F883" s="389">
        <v>11</v>
      </c>
      <c r="G883" s="389">
        <v>11.302499999999901</v>
      </c>
      <c r="H883" s="393" t="s">
        <v>208</v>
      </c>
      <c r="I883" s="390">
        <v>500000</v>
      </c>
      <c r="J883" s="390">
        <v>571428.56999999995</v>
      </c>
      <c r="K883" s="390">
        <v>491658.33</v>
      </c>
      <c r="L883" s="385">
        <v>1</v>
      </c>
    </row>
    <row r="884" spans="1:12" s="383" customFormat="1" ht="15" x14ac:dyDescent="0.25">
      <c r="A884" s="384" t="s">
        <v>792</v>
      </c>
      <c r="B884" s="393" t="s">
        <v>198</v>
      </c>
      <c r="C884" s="389">
        <v>98.7209</v>
      </c>
      <c r="D884" s="389">
        <v>10.5</v>
      </c>
      <c r="E884" s="389" t="s">
        <v>573</v>
      </c>
      <c r="F884" s="389">
        <v>12</v>
      </c>
      <c r="G884" s="389">
        <v>12.550881</v>
      </c>
      <c r="H884" s="393" t="s">
        <v>208</v>
      </c>
      <c r="I884" s="390">
        <v>67410</v>
      </c>
      <c r="J884" s="390">
        <v>67410</v>
      </c>
      <c r="K884" s="390">
        <v>66547.78</v>
      </c>
      <c r="L884" s="385">
        <v>1</v>
      </c>
    </row>
    <row r="885" spans="1:12" s="383" customFormat="1" ht="15" x14ac:dyDescent="0.25">
      <c r="A885" s="384" t="s">
        <v>792</v>
      </c>
      <c r="B885" s="393" t="s">
        <v>198</v>
      </c>
      <c r="C885" s="389">
        <v>99.581000000000003</v>
      </c>
      <c r="D885" s="389">
        <v>10.5</v>
      </c>
      <c r="E885" s="389" t="s">
        <v>793</v>
      </c>
      <c r="F885" s="389">
        <v>11</v>
      </c>
      <c r="G885" s="389">
        <v>11.4621259414062</v>
      </c>
      <c r="H885" s="393" t="s">
        <v>208</v>
      </c>
      <c r="I885" s="390">
        <v>32000</v>
      </c>
      <c r="J885" s="390">
        <v>32000</v>
      </c>
      <c r="K885" s="390">
        <v>31865.919999999998</v>
      </c>
      <c r="L885" s="385">
        <v>1</v>
      </c>
    </row>
    <row r="886" spans="1:12" s="383" customFormat="1" ht="15" x14ac:dyDescent="0.25">
      <c r="A886" s="384" t="s">
        <v>794</v>
      </c>
      <c r="B886" s="393" t="s">
        <v>198</v>
      </c>
      <c r="C886" s="389">
        <v>99.943200000000004</v>
      </c>
      <c r="D886" s="389">
        <v>9</v>
      </c>
      <c r="E886" s="389" t="s">
        <v>622</v>
      </c>
      <c r="F886" s="389">
        <v>9.1</v>
      </c>
      <c r="G886" s="389">
        <v>9.4152741058440999</v>
      </c>
      <c r="H886" s="393" t="s">
        <v>208</v>
      </c>
      <c r="I886" s="390">
        <v>68500</v>
      </c>
      <c r="J886" s="390">
        <v>188342.04</v>
      </c>
      <c r="K886" s="390">
        <v>68461.06</v>
      </c>
      <c r="L886" s="385">
        <v>1</v>
      </c>
    </row>
    <row r="887" spans="1:12" s="383" customFormat="1" ht="15" x14ac:dyDescent="0.25">
      <c r="A887" s="384" t="s">
        <v>794</v>
      </c>
      <c r="B887" s="393" t="s">
        <v>198</v>
      </c>
      <c r="C887" s="389">
        <v>100.9876</v>
      </c>
      <c r="D887" s="389">
        <v>9</v>
      </c>
      <c r="E887" s="389" t="s">
        <v>354</v>
      </c>
      <c r="F887" s="389">
        <v>7.5</v>
      </c>
      <c r="G887" s="389">
        <v>7.7135865783690996</v>
      </c>
      <c r="H887" s="393" t="s">
        <v>208</v>
      </c>
      <c r="I887" s="390">
        <v>1438202.25</v>
      </c>
      <c r="J887" s="390">
        <v>3595505.63</v>
      </c>
      <c r="K887" s="390">
        <v>1452405.84</v>
      </c>
      <c r="L887" s="385">
        <v>5</v>
      </c>
    </row>
    <row r="888" spans="1:12" s="383" customFormat="1" ht="15" x14ac:dyDescent="0.25">
      <c r="A888" s="384" t="s">
        <v>795</v>
      </c>
      <c r="B888" s="393" t="s">
        <v>198</v>
      </c>
      <c r="C888" s="389">
        <v>95.458500000000001</v>
      </c>
      <c r="D888" s="389">
        <v>8.5</v>
      </c>
      <c r="E888" s="389" t="s">
        <v>796</v>
      </c>
      <c r="F888" s="389">
        <v>11</v>
      </c>
      <c r="G888" s="389">
        <v>11.4621259414062</v>
      </c>
      <c r="H888" s="393" t="s">
        <v>208</v>
      </c>
      <c r="I888" s="390">
        <v>4161</v>
      </c>
      <c r="J888" s="390">
        <v>5000</v>
      </c>
      <c r="K888" s="390">
        <v>3972.03</v>
      </c>
      <c r="L888" s="385">
        <v>1</v>
      </c>
    </row>
    <row r="889" spans="1:12" s="383" customFormat="1" ht="15" x14ac:dyDescent="0.25">
      <c r="A889" s="384" t="s">
        <v>795</v>
      </c>
      <c r="B889" s="393" t="s">
        <v>198</v>
      </c>
      <c r="C889" s="389">
        <v>95.491399999999999</v>
      </c>
      <c r="D889" s="389">
        <v>8.5</v>
      </c>
      <c r="E889" s="389" t="s">
        <v>558</v>
      </c>
      <c r="F889" s="389">
        <v>11</v>
      </c>
      <c r="G889" s="389">
        <v>11.4621259414062</v>
      </c>
      <c r="H889" s="393" t="s">
        <v>208</v>
      </c>
      <c r="I889" s="390">
        <v>4229.24</v>
      </c>
      <c r="J889" s="390">
        <v>5082</v>
      </c>
      <c r="K889" s="390">
        <v>4038.56</v>
      </c>
      <c r="L889" s="385">
        <v>2</v>
      </c>
    </row>
    <row r="890" spans="1:12" s="383" customFormat="1" ht="15" x14ac:dyDescent="0.25">
      <c r="A890" s="384" t="s">
        <v>320</v>
      </c>
      <c r="B890" s="393" t="s">
        <v>198</v>
      </c>
      <c r="C890" s="389">
        <v>98.901499999999999</v>
      </c>
      <c r="D890" s="389">
        <v>9</v>
      </c>
      <c r="E890" s="389" t="s">
        <v>797</v>
      </c>
      <c r="F890" s="389">
        <v>10.050000000000001</v>
      </c>
      <c r="G890" s="389">
        <v>10.526098356022899</v>
      </c>
      <c r="H890" s="393" t="s">
        <v>208</v>
      </c>
      <c r="I890" s="390">
        <v>280000</v>
      </c>
      <c r="J890" s="390">
        <v>341463.41</v>
      </c>
      <c r="K890" s="390">
        <v>276924.2</v>
      </c>
      <c r="L890" s="385">
        <v>1</v>
      </c>
    </row>
    <row r="891" spans="1:12" s="383" customFormat="1" ht="15" x14ac:dyDescent="0.25">
      <c r="A891" s="384" t="s">
        <v>320</v>
      </c>
      <c r="B891" s="393" t="s">
        <v>198</v>
      </c>
      <c r="C891" s="389">
        <v>98.906800000000004</v>
      </c>
      <c r="D891" s="389">
        <v>9</v>
      </c>
      <c r="E891" s="389" t="s">
        <v>798</v>
      </c>
      <c r="F891" s="389">
        <v>10.050000000000001</v>
      </c>
      <c r="G891" s="389">
        <v>10.526098356022899</v>
      </c>
      <c r="H891" s="393" t="s">
        <v>208</v>
      </c>
      <c r="I891" s="390">
        <v>1000000</v>
      </c>
      <c r="J891" s="390">
        <v>1219512.19</v>
      </c>
      <c r="K891" s="390">
        <v>989067.72</v>
      </c>
      <c r="L891" s="385">
        <v>1</v>
      </c>
    </row>
    <row r="892" spans="1:12" s="383" customFormat="1" ht="15" x14ac:dyDescent="0.25">
      <c r="A892" s="384" t="s">
        <v>320</v>
      </c>
      <c r="B892" s="393" t="s">
        <v>198</v>
      </c>
      <c r="C892" s="389">
        <v>98.973699999999994</v>
      </c>
      <c r="D892" s="389">
        <v>9</v>
      </c>
      <c r="E892" s="389" t="s">
        <v>799</v>
      </c>
      <c r="F892" s="389">
        <v>10</v>
      </c>
      <c r="G892" s="389">
        <v>10.471306744129601</v>
      </c>
      <c r="H892" s="393" t="s">
        <v>208</v>
      </c>
      <c r="I892" s="390">
        <v>179000</v>
      </c>
      <c r="J892" s="390">
        <v>218292.68</v>
      </c>
      <c r="K892" s="390">
        <v>177162.85</v>
      </c>
      <c r="L892" s="385">
        <v>1</v>
      </c>
    </row>
    <row r="893" spans="1:12" s="383" customFormat="1" ht="15" x14ac:dyDescent="0.25">
      <c r="A893" s="384" t="s">
        <v>321</v>
      </c>
      <c r="B893" s="393" t="s">
        <v>198</v>
      </c>
      <c r="C893" s="389">
        <v>96.411699999999996</v>
      </c>
      <c r="D893" s="389">
        <v>8.5</v>
      </c>
      <c r="E893" s="389" t="s">
        <v>800</v>
      </c>
      <c r="F893" s="389">
        <v>10</v>
      </c>
      <c r="G893" s="389">
        <v>10.381289062499899</v>
      </c>
      <c r="H893" s="393" t="s">
        <v>208</v>
      </c>
      <c r="I893" s="390">
        <v>684000</v>
      </c>
      <c r="J893" s="390">
        <v>684000</v>
      </c>
      <c r="K893" s="390">
        <v>659456.23</v>
      </c>
      <c r="L893" s="385">
        <v>1</v>
      </c>
    </row>
    <row r="894" spans="1:12" s="383" customFormat="1" ht="15" x14ac:dyDescent="0.25">
      <c r="A894" s="384" t="s">
        <v>321</v>
      </c>
      <c r="B894" s="393" t="s">
        <v>198</v>
      </c>
      <c r="C894" s="389">
        <v>99.522400000000005</v>
      </c>
      <c r="D894" s="389">
        <v>8.5</v>
      </c>
      <c r="E894" s="389" t="s">
        <v>662</v>
      </c>
      <c r="F894" s="389">
        <v>8.6952346111152004</v>
      </c>
      <c r="G894" s="389">
        <v>8.9828924689439003</v>
      </c>
      <c r="H894" s="393" t="s">
        <v>208</v>
      </c>
      <c r="I894" s="390">
        <v>400000</v>
      </c>
      <c r="J894" s="390">
        <v>400000</v>
      </c>
      <c r="K894" s="390">
        <v>398089.6</v>
      </c>
      <c r="L894" s="385">
        <v>2</v>
      </c>
    </row>
    <row r="895" spans="1:12" s="383" customFormat="1" ht="15" x14ac:dyDescent="0.25">
      <c r="A895" s="384" t="s">
        <v>321</v>
      </c>
      <c r="B895" s="393" t="s">
        <v>198</v>
      </c>
      <c r="C895" s="389">
        <v>99.522900000000007</v>
      </c>
      <c r="D895" s="389">
        <v>8.5</v>
      </c>
      <c r="E895" s="389" t="s">
        <v>800</v>
      </c>
      <c r="F895" s="389">
        <v>8.6952924855201008</v>
      </c>
      <c r="G895" s="389">
        <v>8.9829542002373994</v>
      </c>
      <c r="H895" s="393" t="s">
        <v>208</v>
      </c>
      <c r="I895" s="390">
        <v>300000</v>
      </c>
      <c r="J895" s="390">
        <v>300000</v>
      </c>
      <c r="K895" s="390">
        <v>298568.7</v>
      </c>
      <c r="L895" s="385">
        <v>2</v>
      </c>
    </row>
    <row r="896" spans="1:12" s="383" customFormat="1" ht="15" x14ac:dyDescent="0.25">
      <c r="A896" s="384" t="s">
        <v>801</v>
      </c>
      <c r="B896" s="393" t="s">
        <v>198</v>
      </c>
      <c r="C896" s="389">
        <v>100.6045</v>
      </c>
      <c r="D896" s="389">
        <v>10</v>
      </c>
      <c r="E896" s="389" t="s">
        <v>802</v>
      </c>
      <c r="F896" s="389">
        <v>9.5</v>
      </c>
      <c r="G896" s="389">
        <v>9.8438279104003001</v>
      </c>
      <c r="H896" s="393" t="s">
        <v>208</v>
      </c>
      <c r="I896" s="390">
        <v>397000</v>
      </c>
      <c r="J896" s="390">
        <v>397000</v>
      </c>
      <c r="K896" s="390">
        <v>399399.97</v>
      </c>
      <c r="L896" s="385">
        <v>1</v>
      </c>
    </row>
    <row r="897" spans="1:12" s="383" customFormat="1" ht="15.6" x14ac:dyDescent="0.3">
      <c r="A897" s="386"/>
      <c r="B897" s="404"/>
      <c r="C897" s="391"/>
      <c r="D897" s="391"/>
      <c r="E897" s="391"/>
      <c r="F897" s="391"/>
      <c r="G897" s="391"/>
      <c r="H897" s="404"/>
      <c r="I897" s="392">
        <f>SUM(I883:I896)</f>
        <v>5354502.49</v>
      </c>
      <c r="J897" s="392">
        <f t="shared" ref="J897:K897" si="4">SUM(J883:J896)</f>
        <v>8025036.5199999996</v>
      </c>
      <c r="K897" s="392">
        <f t="shared" si="4"/>
        <v>5317618.79</v>
      </c>
      <c r="L897" s="387">
        <f>SUM(L883:L896)</f>
        <v>21</v>
      </c>
    </row>
    <row r="898" spans="1:12" s="383" customFormat="1" ht="15.6" x14ac:dyDescent="0.3">
      <c r="A898" s="386" t="s">
        <v>803</v>
      </c>
      <c r="B898" s="404"/>
      <c r="C898" s="391"/>
      <c r="D898" s="391"/>
      <c r="E898" s="391"/>
      <c r="F898" s="391"/>
      <c r="G898" s="391"/>
      <c r="H898" s="404"/>
      <c r="I898" s="392"/>
      <c r="J898" s="392"/>
      <c r="K898" s="392"/>
      <c r="L898" s="387"/>
    </row>
    <row r="899" spans="1:12" s="383" customFormat="1" ht="15" x14ac:dyDescent="0.25">
      <c r="A899" s="384" t="s">
        <v>328</v>
      </c>
      <c r="B899" s="393" t="s">
        <v>198</v>
      </c>
      <c r="C899" s="389">
        <v>0</v>
      </c>
      <c r="D899" s="389"/>
      <c r="E899" s="389" t="s">
        <v>804</v>
      </c>
      <c r="F899" s="389">
        <v>10</v>
      </c>
      <c r="G899" s="389"/>
      <c r="H899" s="393"/>
      <c r="I899" s="390">
        <v>11283</v>
      </c>
      <c r="J899" s="390">
        <v>11283</v>
      </c>
      <c r="K899" s="390">
        <v>11621.49</v>
      </c>
      <c r="L899" s="385">
        <v>1</v>
      </c>
    </row>
    <row r="900" spans="1:12" s="383" customFormat="1" ht="15" x14ac:dyDescent="0.25">
      <c r="A900" s="384" t="s">
        <v>328</v>
      </c>
      <c r="B900" s="393" t="s">
        <v>198</v>
      </c>
      <c r="C900" s="389">
        <v>0</v>
      </c>
      <c r="D900" s="389"/>
      <c r="E900" s="389" t="s">
        <v>401</v>
      </c>
      <c r="F900" s="389">
        <v>10</v>
      </c>
      <c r="G900" s="389"/>
      <c r="H900" s="393"/>
      <c r="I900" s="390">
        <v>3840</v>
      </c>
      <c r="J900" s="390">
        <v>3840</v>
      </c>
      <c r="K900" s="390">
        <v>4030.93</v>
      </c>
      <c r="L900" s="385">
        <v>1</v>
      </c>
    </row>
    <row r="901" spans="1:12" s="383" customFormat="1" ht="15" x14ac:dyDescent="0.25">
      <c r="A901" s="384" t="s">
        <v>328</v>
      </c>
      <c r="B901" s="393" t="s">
        <v>198</v>
      </c>
      <c r="C901" s="389">
        <v>0</v>
      </c>
      <c r="D901" s="389"/>
      <c r="E901" s="389" t="s">
        <v>225</v>
      </c>
      <c r="F901" s="389">
        <v>10</v>
      </c>
      <c r="G901" s="389"/>
      <c r="H901" s="393"/>
      <c r="I901" s="390">
        <v>7941</v>
      </c>
      <c r="J901" s="390">
        <v>7941</v>
      </c>
      <c r="K901" s="390">
        <v>8338.0499999999993</v>
      </c>
      <c r="L901" s="385">
        <v>1</v>
      </c>
    </row>
    <row r="902" spans="1:12" s="383" customFormat="1" ht="15" x14ac:dyDescent="0.25">
      <c r="A902" s="384" t="s">
        <v>323</v>
      </c>
      <c r="B902" s="393" t="s">
        <v>198</v>
      </c>
      <c r="C902" s="389">
        <v>0</v>
      </c>
      <c r="D902" s="389"/>
      <c r="E902" s="389" t="s">
        <v>400</v>
      </c>
      <c r="F902" s="389">
        <v>10</v>
      </c>
      <c r="G902" s="389"/>
      <c r="H902" s="393"/>
      <c r="I902" s="390">
        <v>11222.82</v>
      </c>
      <c r="J902" s="390">
        <v>11222.82</v>
      </c>
      <c r="K902" s="390">
        <v>11581.33</v>
      </c>
      <c r="L902" s="385">
        <v>1</v>
      </c>
    </row>
    <row r="903" spans="1:12" s="383" customFormat="1" ht="15" x14ac:dyDescent="0.25">
      <c r="A903" s="384" t="s">
        <v>323</v>
      </c>
      <c r="B903" s="393" t="s">
        <v>198</v>
      </c>
      <c r="C903" s="389">
        <v>0</v>
      </c>
      <c r="D903" s="389"/>
      <c r="E903" s="389" t="s">
        <v>204</v>
      </c>
      <c r="F903" s="389">
        <v>10</v>
      </c>
      <c r="G903" s="389"/>
      <c r="H903" s="393"/>
      <c r="I903" s="390">
        <v>4054.05</v>
      </c>
      <c r="J903" s="390">
        <v>4054.05</v>
      </c>
      <c r="K903" s="390">
        <v>4185.8100000000004</v>
      </c>
      <c r="L903" s="385">
        <v>1</v>
      </c>
    </row>
    <row r="904" spans="1:12" s="383" customFormat="1" ht="15" x14ac:dyDescent="0.25">
      <c r="A904" s="384" t="s">
        <v>323</v>
      </c>
      <c r="B904" s="393" t="s">
        <v>198</v>
      </c>
      <c r="C904" s="389">
        <v>0</v>
      </c>
      <c r="D904" s="389"/>
      <c r="E904" s="389" t="s">
        <v>805</v>
      </c>
      <c r="F904" s="389">
        <v>10</v>
      </c>
      <c r="G904" s="389"/>
      <c r="H904" s="393"/>
      <c r="I904" s="390">
        <v>6066.9</v>
      </c>
      <c r="J904" s="390">
        <v>6066.9</v>
      </c>
      <c r="K904" s="390">
        <v>6265.76</v>
      </c>
      <c r="L904" s="385">
        <v>1</v>
      </c>
    </row>
    <row r="905" spans="1:12" s="383" customFormat="1" ht="15" x14ac:dyDescent="0.25">
      <c r="A905" s="384" t="s">
        <v>323</v>
      </c>
      <c r="B905" s="393" t="s">
        <v>198</v>
      </c>
      <c r="C905" s="389">
        <v>0</v>
      </c>
      <c r="D905" s="389"/>
      <c r="E905" s="389" t="s">
        <v>245</v>
      </c>
      <c r="F905" s="389">
        <v>10</v>
      </c>
      <c r="G905" s="389"/>
      <c r="H905" s="393"/>
      <c r="I905" s="390">
        <v>10597.56</v>
      </c>
      <c r="J905" s="390">
        <v>10597.56</v>
      </c>
      <c r="K905" s="390">
        <v>10959.64</v>
      </c>
      <c r="L905" s="385">
        <v>1</v>
      </c>
    </row>
    <row r="906" spans="1:12" s="383" customFormat="1" ht="15" x14ac:dyDescent="0.25">
      <c r="A906" s="384" t="s">
        <v>323</v>
      </c>
      <c r="B906" s="393" t="s">
        <v>198</v>
      </c>
      <c r="C906" s="389">
        <v>0</v>
      </c>
      <c r="D906" s="389"/>
      <c r="E906" s="389" t="s">
        <v>788</v>
      </c>
      <c r="F906" s="389">
        <v>10</v>
      </c>
      <c r="G906" s="389"/>
      <c r="H906" s="393"/>
      <c r="I906" s="390">
        <v>4054.05</v>
      </c>
      <c r="J906" s="390">
        <v>4054.05</v>
      </c>
      <c r="K906" s="390">
        <v>4215.09</v>
      </c>
      <c r="L906" s="385">
        <v>1</v>
      </c>
    </row>
    <row r="907" spans="1:12" s="383" customFormat="1" ht="15" x14ac:dyDescent="0.25">
      <c r="A907" s="384" t="s">
        <v>323</v>
      </c>
      <c r="B907" s="393" t="s">
        <v>198</v>
      </c>
      <c r="C907" s="389">
        <v>0</v>
      </c>
      <c r="D907" s="389"/>
      <c r="E907" s="389" t="s">
        <v>806</v>
      </c>
      <c r="F907" s="389">
        <v>10</v>
      </c>
      <c r="G907" s="389"/>
      <c r="H907" s="393"/>
      <c r="I907" s="390">
        <v>3054.24</v>
      </c>
      <c r="J907" s="390">
        <v>3054.24</v>
      </c>
      <c r="K907" s="390">
        <v>3176.41</v>
      </c>
      <c r="L907" s="385">
        <v>1</v>
      </c>
    </row>
    <row r="908" spans="1:12" s="383" customFormat="1" ht="15" x14ac:dyDescent="0.25">
      <c r="A908" s="384" t="s">
        <v>323</v>
      </c>
      <c r="B908" s="393" t="s">
        <v>198</v>
      </c>
      <c r="C908" s="389">
        <v>0</v>
      </c>
      <c r="D908" s="389"/>
      <c r="E908" s="389" t="s">
        <v>807</v>
      </c>
      <c r="F908" s="389">
        <v>10</v>
      </c>
      <c r="G908" s="389"/>
      <c r="H908" s="393"/>
      <c r="I908" s="390">
        <v>7425.2</v>
      </c>
      <c r="J908" s="390">
        <v>7425.2</v>
      </c>
      <c r="K908" s="390">
        <v>7730.46</v>
      </c>
      <c r="L908" s="385">
        <v>1</v>
      </c>
    </row>
    <row r="909" spans="1:12" s="383" customFormat="1" ht="15" x14ac:dyDescent="0.25">
      <c r="A909" s="384" t="s">
        <v>323</v>
      </c>
      <c r="B909" s="393" t="s">
        <v>198</v>
      </c>
      <c r="C909" s="389">
        <v>0</v>
      </c>
      <c r="D909" s="389"/>
      <c r="E909" s="389" t="s">
        <v>401</v>
      </c>
      <c r="F909" s="389">
        <v>10</v>
      </c>
      <c r="G909" s="389"/>
      <c r="H909" s="393"/>
      <c r="I909" s="390">
        <v>74957</v>
      </c>
      <c r="J909" s="390">
        <v>74957</v>
      </c>
      <c r="K909" s="390">
        <v>78684.03</v>
      </c>
      <c r="L909" s="385">
        <v>1</v>
      </c>
    </row>
    <row r="910" spans="1:12" s="383" customFormat="1" ht="15" x14ac:dyDescent="0.25">
      <c r="A910" s="384" t="s">
        <v>323</v>
      </c>
      <c r="B910" s="393" t="s">
        <v>198</v>
      </c>
      <c r="C910" s="389">
        <v>0</v>
      </c>
      <c r="D910" s="389"/>
      <c r="E910" s="389" t="s">
        <v>225</v>
      </c>
      <c r="F910" s="389">
        <v>10</v>
      </c>
      <c r="G910" s="389"/>
      <c r="H910" s="393"/>
      <c r="I910" s="390">
        <v>1008.9</v>
      </c>
      <c r="J910" s="390">
        <v>1008.9</v>
      </c>
      <c r="K910" s="390">
        <v>1059.3499999999999</v>
      </c>
      <c r="L910" s="385">
        <v>1</v>
      </c>
    </row>
    <row r="911" spans="1:12" s="383" customFormat="1" ht="15" x14ac:dyDescent="0.25">
      <c r="A911" s="384" t="s">
        <v>275</v>
      </c>
      <c r="B911" s="393" t="s">
        <v>198</v>
      </c>
      <c r="C911" s="389">
        <v>0</v>
      </c>
      <c r="D911" s="389"/>
      <c r="E911" s="389" t="s">
        <v>311</v>
      </c>
      <c r="F911" s="389">
        <v>7.09</v>
      </c>
      <c r="G911" s="389"/>
      <c r="H911" s="393"/>
      <c r="I911" s="390">
        <v>42928</v>
      </c>
      <c r="J911" s="390">
        <v>42928</v>
      </c>
      <c r="K911" s="390">
        <v>44052.44</v>
      </c>
      <c r="L911" s="385">
        <v>1</v>
      </c>
    </row>
    <row r="912" spans="1:12" s="383" customFormat="1" ht="15" x14ac:dyDescent="0.25">
      <c r="A912" s="384" t="s">
        <v>275</v>
      </c>
      <c r="B912" s="393" t="s">
        <v>198</v>
      </c>
      <c r="C912" s="389">
        <v>0</v>
      </c>
      <c r="D912" s="389"/>
      <c r="E912" s="389" t="s">
        <v>311</v>
      </c>
      <c r="F912" s="389">
        <v>10.59</v>
      </c>
      <c r="G912" s="389"/>
      <c r="H912" s="393"/>
      <c r="I912" s="390">
        <v>78165</v>
      </c>
      <c r="J912" s="390">
        <v>78165</v>
      </c>
      <c r="K912" s="390">
        <v>81223.14</v>
      </c>
      <c r="L912" s="385">
        <v>1</v>
      </c>
    </row>
    <row r="913" spans="1:12" s="383" customFormat="1" ht="15" x14ac:dyDescent="0.25">
      <c r="A913" s="384" t="s">
        <v>275</v>
      </c>
      <c r="B913" s="393" t="s">
        <v>198</v>
      </c>
      <c r="C913" s="389">
        <v>0</v>
      </c>
      <c r="D913" s="389"/>
      <c r="E913" s="389" t="s">
        <v>324</v>
      </c>
      <c r="F913" s="389">
        <v>10.59</v>
      </c>
      <c r="G913" s="389"/>
      <c r="H913" s="393"/>
      <c r="I913" s="390">
        <v>27235</v>
      </c>
      <c r="J913" s="390">
        <v>27235</v>
      </c>
      <c r="K913" s="390">
        <v>28316.57</v>
      </c>
      <c r="L913" s="385">
        <v>1</v>
      </c>
    </row>
    <row r="914" spans="1:12" s="383" customFormat="1" ht="15" x14ac:dyDescent="0.25">
      <c r="A914" s="384" t="s">
        <v>275</v>
      </c>
      <c r="B914" s="393" t="s">
        <v>198</v>
      </c>
      <c r="C914" s="389">
        <v>0</v>
      </c>
      <c r="D914" s="389"/>
      <c r="E914" s="389" t="s">
        <v>288</v>
      </c>
      <c r="F914" s="389">
        <v>8</v>
      </c>
      <c r="G914" s="389"/>
      <c r="H914" s="393"/>
      <c r="I914" s="390">
        <v>46300</v>
      </c>
      <c r="J914" s="390">
        <v>46300</v>
      </c>
      <c r="K914" s="390">
        <v>47843.33</v>
      </c>
      <c r="L914" s="385">
        <v>1</v>
      </c>
    </row>
    <row r="915" spans="1:12" s="383" customFormat="1" ht="15" x14ac:dyDescent="0.25">
      <c r="A915" s="384" t="s">
        <v>275</v>
      </c>
      <c r="B915" s="393" t="s">
        <v>198</v>
      </c>
      <c r="C915" s="389">
        <v>0</v>
      </c>
      <c r="D915" s="389"/>
      <c r="E915" s="389" t="s">
        <v>288</v>
      </c>
      <c r="F915" s="389">
        <v>11</v>
      </c>
      <c r="G915" s="389"/>
      <c r="H915" s="393"/>
      <c r="I915" s="390">
        <v>150000</v>
      </c>
      <c r="J915" s="390">
        <v>150000</v>
      </c>
      <c r="K915" s="390">
        <v>156875</v>
      </c>
      <c r="L915" s="385">
        <v>1</v>
      </c>
    </row>
    <row r="916" spans="1:12" s="383" customFormat="1" ht="15" x14ac:dyDescent="0.25">
      <c r="A916" s="384" t="s">
        <v>275</v>
      </c>
      <c r="B916" s="393" t="s">
        <v>198</v>
      </c>
      <c r="C916" s="389">
        <v>0</v>
      </c>
      <c r="D916" s="389"/>
      <c r="E916" s="389" t="s">
        <v>409</v>
      </c>
      <c r="F916" s="389">
        <v>7.09</v>
      </c>
      <c r="G916" s="389"/>
      <c r="H916" s="393"/>
      <c r="I916" s="390">
        <v>55970</v>
      </c>
      <c r="J916" s="390">
        <v>55970</v>
      </c>
      <c r="K916" s="390">
        <v>56201.48</v>
      </c>
      <c r="L916" s="385">
        <v>1</v>
      </c>
    </row>
    <row r="917" spans="1:12" s="383" customFormat="1" ht="15" x14ac:dyDescent="0.25">
      <c r="A917" s="384" t="s">
        <v>275</v>
      </c>
      <c r="B917" s="393" t="s">
        <v>198</v>
      </c>
      <c r="C917" s="389">
        <v>0</v>
      </c>
      <c r="D917" s="389"/>
      <c r="E917" s="389" t="s">
        <v>409</v>
      </c>
      <c r="F917" s="389">
        <v>8</v>
      </c>
      <c r="G917" s="389"/>
      <c r="H917" s="393"/>
      <c r="I917" s="390">
        <v>15000</v>
      </c>
      <c r="J917" s="390">
        <v>15000</v>
      </c>
      <c r="K917" s="390">
        <v>15070</v>
      </c>
      <c r="L917" s="385">
        <v>1</v>
      </c>
    </row>
    <row r="918" spans="1:12" s="383" customFormat="1" ht="15" x14ac:dyDescent="0.25">
      <c r="A918" s="384" t="s">
        <v>275</v>
      </c>
      <c r="B918" s="393" t="s">
        <v>198</v>
      </c>
      <c r="C918" s="389">
        <v>0</v>
      </c>
      <c r="D918" s="389"/>
      <c r="E918" s="389" t="s">
        <v>409</v>
      </c>
      <c r="F918" s="389">
        <v>11</v>
      </c>
      <c r="G918" s="389"/>
      <c r="H918" s="393"/>
      <c r="I918" s="390">
        <v>124194.56</v>
      </c>
      <c r="J918" s="390">
        <v>124194.56</v>
      </c>
      <c r="K918" s="390">
        <v>124991.48</v>
      </c>
      <c r="L918" s="385">
        <v>1</v>
      </c>
    </row>
    <row r="919" spans="1:12" s="383" customFormat="1" ht="15" x14ac:dyDescent="0.25">
      <c r="A919" s="384" t="s">
        <v>275</v>
      </c>
      <c r="B919" s="393" t="s">
        <v>198</v>
      </c>
      <c r="C919" s="389">
        <v>0</v>
      </c>
      <c r="D919" s="389"/>
      <c r="E919" s="389" t="s">
        <v>308</v>
      </c>
      <c r="F919" s="389">
        <v>7.09</v>
      </c>
      <c r="G919" s="389"/>
      <c r="H919" s="393"/>
      <c r="I919" s="390">
        <v>55970</v>
      </c>
      <c r="J919" s="390">
        <v>55970</v>
      </c>
      <c r="K919" s="390">
        <v>56256.6</v>
      </c>
      <c r="L919" s="385">
        <v>1</v>
      </c>
    </row>
    <row r="920" spans="1:12" s="383" customFormat="1" ht="15" x14ac:dyDescent="0.25">
      <c r="A920" s="384" t="s">
        <v>275</v>
      </c>
      <c r="B920" s="393" t="s">
        <v>198</v>
      </c>
      <c r="C920" s="389">
        <v>0</v>
      </c>
      <c r="D920" s="389"/>
      <c r="E920" s="389" t="s">
        <v>308</v>
      </c>
      <c r="F920" s="389">
        <v>8</v>
      </c>
      <c r="G920" s="389"/>
      <c r="H920" s="393"/>
      <c r="I920" s="390">
        <v>15000</v>
      </c>
      <c r="J920" s="390">
        <v>15000</v>
      </c>
      <c r="K920" s="390">
        <v>15086.67</v>
      </c>
      <c r="L920" s="385">
        <v>1</v>
      </c>
    </row>
    <row r="921" spans="1:12" s="383" customFormat="1" ht="15" x14ac:dyDescent="0.25">
      <c r="A921" s="384" t="s">
        <v>275</v>
      </c>
      <c r="B921" s="393" t="s">
        <v>198</v>
      </c>
      <c r="C921" s="389">
        <v>0</v>
      </c>
      <c r="D921" s="389"/>
      <c r="E921" s="389" t="s">
        <v>256</v>
      </c>
      <c r="F921" s="389">
        <v>10.34</v>
      </c>
      <c r="G921" s="389"/>
      <c r="H921" s="393"/>
      <c r="I921" s="390">
        <v>17284.080000000002</v>
      </c>
      <c r="J921" s="390">
        <v>17284.080000000002</v>
      </c>
      <c r="K921" s="390">
        <v>17428.05</v>
      </c>
      <c r="L921" s="385">
        <v>1</v>
      </c>
    </row>
    <row r="922" spans="1:12" s="383" customFormat="1" ht="15" x14ac:dyDescent="0.25">
      <c r="A922" s="384" t="s">
        <v>275</v>
      </c>
      <c r="B922" s="393" t="s">
        <v>198</v>
      </c>
      <c r="C922" s="389">
        <v>0</v>
      </c>
      <c r="D922" s="389"/>
      <c r="E922" s="389" t="s">
        <v>226</v>
      </c>
      <c r="F922" s="389">
        <v>7.09</v>
      </c>
      <c r="G922" s="389"/>
      <c r="H922" s="393"/>
      <c r="I922" s="390">
        <v>5591.67</v>
      </c>
      <c r="J922" s="390">
        <v>5591.67</v>
      </c>
      <c r="K922" s="390">
        <v>5624.71</v>
      </c>
      <c r="L922" s="385">
        <v>1</v>
      </c>
    </row>
    <row r="923" spans="1:12" s="383" customFormat="1" ht="15" x14ac:dyDescent="0.25">
      <c r="A923" s="384" t="s">
        <v>275</v>
      </c>
      <c r="B923" s="393" t="s">
        <v>198</v>
      </c>
      <c r="C923" s="389">
        <v>0</v>
      </c>
      <c r="D923" s="389"/>
      <c r="E923" s="389" t="s">
        <v>226</v>
      </c>
      <c r="F923" s="389">
        <v>8</v>
      </c>
      <c r="G923" s="389"/>
      <c r="H923" s="393"/>
      <c r="I923" s="390">
        <v>124404.77</v>
      </c>
      <c r="J923" s="390">
        <v>124404.77</v>
      </c>
      <c r="K923" s="390">
        <v>125234.13</v>
      </c>
      <c r="L923" s="385">
        <v>3</v>
      </c>
    </row>
    <row r="924" spans="1:12" s="383" customFormat="1" ht="15" x14ac:dyDescent="0.25">
      <c r="A924" s="384" t="s">
        <v>275</v>
      </c>
      <c r="B924" s="393" t="s">
        <v>198</v>
      </c>
      <c r="C924" s="389">
        <v>0</v>
      </c>
      <c r="D924" s="389"/>
      <c r="E924" s="389" t="s">
        <v>226</v>
      </c>
      <c r="F924" s="389">
        <v>10</v>
      </c>
      <c r="G924" s="389"/>
      <c r="H924" s="393"/>
      <c r="I924" s="390">
        <v>83711.649999999994</v>
      </c>
      <c r="J924" s="390">
        <v>83711.649999999994</v>
      </c>
      <c r="K924" s="390">
        <v>84409.25</v>
      </c>
      <c r="L924" s="385">
        <v>2</v>
      </c>
    </row>
    <row r="925" spans="1:12" s="383" customFormat="1" ht="15" x14ac:dyDescent="0.25">
      <c r="A925" s="384" t="s">
        <v>275</v>
      </c>
      <c r="B925" s="393" t="s">
        <v>198</v>
      </c>
      <c r="C925" s="389">
        <v>0</v>
      </c>
      <c r="D925" s="389"/>
      <c r="E925" s="389" t="s">
        <v>226</v>
      </c>
      <c r="F925" s="389">
        <v>10.5</v>
      </c>
      <c r="G925" s="389"/>
      <c r="H925" s="393"/>
      <c r="I925" s="390">
        <v>4996</v>
      </c>
      <c r="J925" s="390">
        <v>4996</v>
      </c>
      <c r="K925" s="390">
        <v>5039.72</v>
      </c>
      <c r="L925" s="385">
        <v>1</v>
      </c>
    </row>
    <row r="926" spans="1:12" s="383" customFormat="1" ht="15" x14ac:dyDescent="0.25">
      <c r="A926" s="384" t="s">
        <v>275</v>
      </c>
      <c r="B926" s="393" t="s">
        <v>198</v>
      </c>
      <c r="C926" s="389">
        <v>0</v>
      </c>
      <c r="D926" s="389"/>
      <c r="E926" s="389" t="s">
        <v>226</v>
      </c>
      <c r="F926" s="389">
        <v>10.59</v>
      </c>
      <c r="G926" s="389"/>
      <c r="H926" s="393"/>
      <c r="I926" s="390">
        <v>149988.65</v>
      </c>
      <c r="J926" s="390">
        <v>149988.65</v>
      </c>
      <c r="K926" s="390">
        <v>151312.29999999999</v>
      </c>
      <c r="L926" s="385">
        <v>1</v>
      </c>
    </row>
    <row r="927" spans="1:12" s="383" customFormat="1" ht="15" x14ac:dyDescent="0.25">
      <c r="A927" s="384" t="s">
        <v>275</v>
      </c>
      <c r="B927" s="393" t="s">
        <v>198</v>
      </c>
      <c r="C927" s="389">
        <v>0</v>
      </c>
      <c r="D927" s="389"/>
      <c r="E927" s="389" t="s">
        <v>226</v>
      </c>
      <c r="F927" s="389">
        <v>11</v>
      </c>
      <c r="G927" s="389"/>
      <c r="H927" s="393"/>
      <c r="I927" s="390">
        <v>96767.32</v>
      </c>
      <c r="J927" s="390">
        <v>96767.32</v>
      </c>
      <c r="K927" s="390">
        <v>97654.35</v>
      </c>
      <c r="L927" s="385">
        <v>1</v>
      </c>
    </row>
    <row r="928" spans="1:12" s="383" customFormat="1" ht="15" x14ac:dyDescent="0.25">
      <c r="A928" s="384" t="s">
        <v>275</v>
      </c>
      <c r="B928" s="393" t="s">
        <v>198</v>
      </c>
      <c r="C928" s="389">
        <v>0</v>
      </c>
      <c r="D928" s="389"/>
      <c r="E928" s="389" t="s">
        <v>223</v>
      </c>
      <c r="F928" s="389">
        <v>10.7</v>
      </c>
      <c r="G928" s="389"/>
      <c r="H928" s="393"/>
      <c r="I928" s="390">
        <v>149988.26999999999</v>
      </c>
      <c r="J928" s="390">
        <v>149988.26999999999</v>
      </c>
      <c r="K928" s="390">
        <v>151370.25</v>
      </c>
      <c r="L928" s="385">
        <v>1</v>
      </c>
    </row>
    <row r="929" spans="1:14" s="383" customFormat="1" ht="15" x14ac:dyDescent="0.25">
      <c r="A929" s="384" t="s">
        <v>275</v>
      </c>
      <c r="B929" s="393" t="s">
        <v>198</v>
      </c>
      <c r="C929" s="389">
        <v>0</v>
      </c>
      <c r="D929" s="389"/>
      <c r="E929" s="389" t="s">
        <v>362</v>
      </c>
      <c r="F929" s="389">
        <v>10.34</v>
      </c>
      <c r="G929" s="389"/>
      <c r="H929" s="393"/>
      <c r="I929" s="390">
        <v>184193.97</v>
      </c>
      <c r="J929" s="390">
        <v>184193.97</v>
      </c>
      <c r="K929" s="390">
        <v>185939.82</v>
      </c>
      <c r="L929" s="385">
        <v>1</v>
      </c>
    </row>
    <row r="930" spans="1:14" s="383" customFormat="1" ht="15" x14ac:dyDescent="0.25">
      <c r="A930" s="384" t="s">
        <v>275</v>
      </c>
      <c r="B930" s="393" t="s">
        <v>198</v>
      </c>
      <c r="C930" s="389">
        <v>0</v>
      </c>
      <c r="D930" s="389"/>
      <c r="E930" s="389" t="s">
        <v>251</v>
      </c>
      <c r="F930" s="389">
        <v>10.34</v>
      </c>
      <c r="G930" s="389"/>
      <c r="H930" s="393"/>
      <c r="I930" s="390">
        <v>105490</v>
      </c>
      <c r="J930" s="390">
        <v>105490</v>
      </c>
      <c r="K930" s="390">
        <v>106550.47</v>
      </c>
      <c r="L930" s="385">
        <v>1</v>
      </c>
    </row>
    <row r="931" spans="1:14" s="383" customFormat="1" ht="15" x14ac:dyDescent="0.25">
      <c r="A931" s="384" t="s">
        <v>275</v>
      </c>
      <c r="B931" s="393" t="s">
        <v>198</v>
      </c>
      <c r="C931" s="389">
        <v>0</v>
      </c>
      <c r="D931" s="389"/>
      <c r="E931" s="389" t="s">
        <v>251</v>
      </c>
      <c r="F931" s="389">
        <v>11</v>
      </c>
      <c r="G931" s="389"/>
      <c r="H931" s="393"/>
      <c r="I931" s="390">
        <v>124194.56</v>
      </c>
      <c r="J931" s="390">
        <v>124194.56</v>
      </c>
      <c r="K931" s="390">
        <v>125522.75</v>
      </c>
      <c r="L931" s="385">
        <v>1</v>
      </c>
    </row>
    <row r="932" spans="1:14" s="383" customFormat="1" ht="15" x14ac:dyDescent="0.25">
      <c r="A932" s="384" t="s">
        <v>275</v>
      </c>
      <c r="B932" s="393" t="s">
        <v>198</v>
      </c>
      <c r="C932" s="389">
        <v>0</v>
      </c>
      <c r="D932" s="389"/>
      <c r="E932" s="389" t="s">
        <v>808</v>
      </c>
      <c r="F932" s="389">
        <v>7.09</v>
      </c>
      <c r="G932" s="389"/>
      <c r="H932" s="393"/>
      <c r="I932" s="390">
        <v>40366</v>
      </c>
      <c r="J932" s="390">
        <v>40366</v>
      </c>
      <c r="K932" s="390">
        <v>40652.199999999997</v>
      </c>
      <c r="L932" s="385">
        <v>2</v>
      </c>
    </row>
    <row r="933" spans="1:14" s="383" customFormat="1" ht="15" x14ac:dyDescent="0.25">
      <c r="A933" s="384" t="s">
        <v>275</v>
      </c>
      <c r="B933" s="393" t="s">
        <v>198</v>
      </c>
      <c r="C933" s="389">
        <v>0</v>
      </c>
      <c r="D933" s="389"/>
      <c r="E933" s="389" t="s">
        <v>808</v>
      </c>
      <c r="F933" s="389">
        <v>8</v>
      </c>
      <c r="G933" s="389"/>
      <c r="H933" s="393"/>
      <c r="I933" s="390">
        <v>20816</v>
      </c>
      <c r="J933" s="390">
        <v>20816</v>
      </c>
      <c r="K933" s="390">
        <v>20982.53</v>
      </c>
      <c r="L933" s="385">
        <v>1</v>
      </c>
    </row>
    <row r="934" spans="1:14" s="383" customFormat="1" ht="15" x14ac:dyDescent="0.25">
      <c r="A934" s="384" t="s">
        <v>275</v>
      </c>
      <c r="B934" s="393" t="s">
        <v>198</v>
      </c>
      <c r="C934" s="389">
        <v>0</v>
      </c>
      <c r="D934" s="389"/>
      <c r="E934" s="389" t="s">
        <v>808</v>
      </c>
      <c r="F934" s="389">
        <v>11</v>
      </c>
      <c r="G934" s="389"/>
      <c r="H934" s="393"/>
      <c r="I934" s="390">
        <v>98650.38</v>
      </c>
      <c r="J934" s="390">
        <v>98650.38</v>
      </c>
      <c r="K934" s="390">
        <v>99735.53</v>
      </c>
      <c r="L934" s="385">
        <v>1</v>
      </c>
    </row>
    <row r="935" spans="1:14" s="383" customFormat="1" ht="15" x14ac:dyDescent="0.25">
      <c r="A935" s="384" t="s">
        <v>275</v>
      </c>
      <c r="B935" s="393" t="s">
        <v>198</v>
      </c>
      <c r="C935" s="389">
        <v>0</v>
      </c>
      <c r="D935" s="389"/>
      <c r="E935" s="389" t="s">
        <v>238</v>
      </c>
      <c r="F935" s="389">
        <v>7.09</v>
      </c>
      <c r="G935" s="389"/>
      <c r="H935" s="393"/>
      <c r="I935" s="390">
        <v>49000</v>
      </c>
      <c r="J935" s="390">
        <v>49000</v>
      </c>
      <c r="K935" s="390">
        <v>49405.31</v>
      </c>
      <c r="L935" s="385">
        <v>1</v>
      </c>
    </row>
    <row r="936" spans="1:14" s="383" customFormat="1" ht="15" x14ac:dyDescent="0.25">
      <c r="A936" s="384" t="s">
        <v>275</v>
      </c>
      <c r="B936" s="393" t="s">
        <v>198</v>
      </c>
      <c r="C936" s="389">
        <v>0</v>
      </c>
      <c r="D936" s="389"/>
      <c r="E936" s="389" t="s">
        <v>238</v>
      </c>
      <c r="F936" s="389">
        <v>11</v>
      </c>
      <c r="G936" s="389"/>
      <c r="H936" s="393"/>
      <c r="I936" s="390">
        <v>27123.57</v>
      </c>
      <c r="J936" s="390">
        <v>27123.57</v>
      </c>
      <c r="K936" s="390">
        <v>27471.66</v>
      </c>
      <c r="L936" s="385">
        <v>1</v>
      </c>
    </row>
    <row r="937" spans="1:14" s="383" customFormat="1" ht="15" x14ac:dyDescent="0.25">
      <c r="A937" s="384" t="s">
        <v>275</v>
      </c>
      <c r="B937" s="393" t="s">
        <v>198</v>
      </c>
      <c r="C937" s="389">
        <v>0</v>
      </c>
      <c r="D937" s="389"/>
      <c r="E937" s="389" t="s">
        <v>395</v>
      </c>
      <c r="F937" s="389">
        <v>7.09</v>
      </c>
      <c r="G937" s="389"/>
      <c r="H937" s="393"/>
      <c r="I937" s="390">
        <v>77039.72</v>
      </c>
      <c r="J937" s="390">
        <v>77039.72</v>
      </c>
      <c r="K937" s="390">
        <v>78359.73</v>
      </c>
      <c r="L937" s="385">
        <v>1</v>
      </c>
    </row>
    <row r="938" spans="1:14" s="383" customFormat="1" ht="15.6" x14ac:dyDescent="0.3">
      <c r="A938" s="386" t="s">
        <v>206</v>
      </c>
      <c r="B938" s="404" t="s">
        <v>206</v>
      </c>
      <c r="C938" s="391" t="s">
        <v>206</v>
      </c>
      <c r="D938" s="391" t="s">
        <v>206</v>
      </c>
      <c r="E938" s="391" t="s">
        <v>206</v>
      </c>
      <c r="F938" s="391" t="s">
        <v>206</v>
      </c>
      <c r="G938" s="391" t="s">
        <v>206</v>
      </c>
      <c r="H938" s="404" t="s">
        <v>206</v>
      </c>
      <c r="I938" s="392">
        <v>2115873.89</v>
      </c>
      <c r="J938" s="392">
        <v>2115873.89</v>
      </c>
      <c r="K938" s="392">
        <v>2150457.8199999998</v>
      </c>
      <c r="L938" s="387">
        <v>43</v>
      </c>
    </row>
    <row r="939" spans="1:14" s="289" customFormat="1" ht="16.8" customHeight="1" x14ac:dyDescent="0.45">
      <c r="A939" s="394" t="s">
        <v>206</v>
      </c>
      <c r="B939" s="395" t="s">
        <v>206</v>
      </c>
      <c r="C939" s="396" t="s">
        <v>206</v>
      </c>
      <c r="D939" s="396" t="s">
        <v>206</v>
      </c>
      <c r="E939" s="397" t="s">
        <v>206</v>
      </c>
      <c r="F939" s="396" t="s">
        <v>206</v>
      </c>
      <c r="G939" s="396" t="s">
        <v>206</v>
      </c>
      <c r="H939" s="395" t="s">
        <v>206</v>
      </c>
      <c r="I939" s="398"/>
      <c r="J939" s="398"/>
      <c r="K939" s="398"/>
      <c r="L939" s="399"/>
    </row>
    <row r="940" spans="1:14" ht="20.399999999999999" x14ac:dyDescent="0.3">
      <c r="A940" s="249" t="s">
        <v>139</v>
      </c>
      <c r="B940" s="250" t="s">
        <v>187</v>
      </c>
      <c r="C940" s="251" t="s">
        <v>187</v>
      </c>
      <c r="D940" s="251" t="s">
        <v>187</v>
      </c>
      <c r="E940" s="250" t="s">
        <v>187</v>
      </c>
      <c r="F940" s="251" t="s">
        <v>187</v>
      </c>
      <c r="G940" s="251" t="s">
        <v>187</v>
      </c>
      <c r="H940" s="251" t="s">
        <v>187</v>
      </c>
      <c r="I940" s="253">
        <f>I938+I897+I881+I873+I870+I707+I633+I630+I529+I512+I450+I445+I420+I417+I399+I396+I378+I317+I289+I278+I267+I164+I160+I157+I81+I70+I67</f>
        <v>611837311.44999981</v>
      </c>
      <c r="J940" s="253">
        <f t="shared" ref="J940:L940" si="5">J938+J897+J881+J873+J870+J707+J633+J630+J529+J512+J450+J445+J420+J417+J399+J396+J378+J317+J289+J278+J267+J164+J160+J157+J81+J70+J67</f>
        <v>610775699.99999976</v>
      </c>
      <c r="K940" s="253">
        <f t="shared" si="5"/>
        <v>600852543.89999986</v>
      </c>
      <c r="L940" s="407">
        <f t="shared" si="5"/>
        <v>1443</v>
      </c>
      <c r="M940" s="242" t="s">
        <v>187</v>
      </c>
      <c r="N940" s="61"/>
    </row>
    <row r="941" spans="1:14" s="289" customFormat="1" ht="20.399999999999999" x14ac:dyDescent="0.3">
      <c r="A941" s="286" t="s">
        <v>187</v>
      </c>
      <c r="B941" s="287" t="s">
        <v>187</v>
      </c>
      <c r="C941" s="287" t="s">
        <v>187</v>
      </c>
      <c r="D941" s="287" t="s">
        <v>187</v>
      </c>
      <c r="E941" s="288" t="s">
        <v>187</v>
      </c>
      <c r="F941" s="287" t="s">
        <v>187</v>
      </c>
      <c r="G941" s="287" t="s">
        <v>187</v>
      </c>
      <c r="H941" s="308" t="s">
        <v>187</v>
      </c>
      <c r="I941" s="291"/>
      <c r="J941" s="291" t="s">
        <v>187</v>
      </c>
      <c r="K941" s="291" t="s">
        <v>187</v>
      </c>
      <c r="L941" s="312" t="s">
        <v>187</v>
      </c>
      <c r="M941" s="289" t="s">
        <v>187</v>
      </c>
      <c r="N941" s="289" t="s">
        <v>187</v>
      </c>
    </row>
    <row r="942" spans="1:14" ht="24.6" x14ac:dyDescent="0.3">
      <c r="A942" s="279" t="s">
        <v>13</v>
      </c>
      <c r="B942" s="280" t="s">
        <v>187</v>
      </c>
      <c r="C942" s="281" t="s">
        <v>187</v>
      </c>
      <c r="D942" s="281" t="s">
        <v>187</v>
      </c>
      <c r="E942" s="280" t="s">
        <v>187</v>
      </c>
      <c r="F942" s="281" t="s">
        <v>187</v>
      </c>
      <c r="G942" s="281" t="s">
        <v>187</v>
      </c>
      <c r="H942" s="405" t="s">
        <v>187</v>
      </c>
      <c r="I942" s="388"/>
      <c r="J942" s="388">
        <f>J940+J52</f>
        <v>612044938.99999976</v>
      </c>
      <c r="K942" s="388">
        <f>K940+K52</f>
        <v>602621401.2299999</v>
      </c>
      <c r="L942" s="284">
        <f>L940+L52</f>
        <v>1658</v>
      </c>
      <c r="M942" s="242" t="s">
        <v>187</v>
      </c>
      <c r="N942" s="242" t="s">
        <v>187</v>
      </c>
    </row>
  </sheetData>
  <mergeCells count="3">
    <mergeCell ref="A1:F1"/>
    <mergeCell ref="A3:L3"/>
    <mergeCell ref="A54:L54"/>
  </mergeCells>
  <printOptions horizontalCentered="1"/>
  <pageMargins left="0.23622047244094491" right="0.6692913385826772" top="0.15748031496062992" bottom="0.15748031496062992" header="0.15748031496062992" footer="0.15748031496062992"/>
  <pageSetup scale="55" orientation="landscape" horizontalDpi="30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A7BB-D832-4448-9229-019A43617631}">
  <sheetPr>
    <pageSetUpPr fitToPage="1"/>
  </sheetPr>
  <dimension ref="A1:I43"/>
  <sheetViews>
    <sheetView showGridLines="0" zoomScale="60" zoomScaleNormal="60" workbookViewId="0">
      <selection activeCell="B3" sqref="B3"/>
    </sheetView>
  </sheetViews>
  <sheetFormatPr baseColWidth="10" defaultColWidth="12.88671875" defaultRowHeight="13.2" x14ac:dyDescent="0.25"/>
  <cols>
    <col min="1" max="1" width="1.109375" style="212" customWidth="1"/>
    <col min="2" max="2" width="63" style="209" customWidth="1"/>
    <col min="3" max="3" width="42.5546875" style="210" customWidth="1"/>
    <col min="4" max="4" width="17.33203125" style="211" customWidth="1"/>
    <col min="5" max="5" width="4.88671875" style="211" customWidth="1"/>
    <col min="6" max="6" width="30.77734375" style="210" customWidth="1"/>
    <col min="7" max="7" width="13.109375" style="211" customWidth="1"/>
    <col min="8" max="16384" width="12.88671875" style="212"/>
  </cols>
  <sheetData>
    <row r="1" spans="2:9" ht="4.5" customHeight="1" x14ac:dyDescent="0.25"/>
    <row r="2" spans="2:9" ht="112.5" customHeight="1" x14ac:dyDescent="0.25">
      <c r="B2" s="462" t="s">
        <v>426</v>
      </c>
      <c r="C2" s="462"/>
      <c r="D2" s="213"/>
      <c r="E2" s="214"/>
      <c r="F2" s="215"/>
      <c r="G2" s="214"/>
    </row>
    <row r="3" spans="2:9" ht="19.8" x14ac:dyDescent="0.25">
      <c r="B3" s="216"/>
      <c r="C3" s="215"/>
      <c r="D3" s="214"/>
      <c r="E3" s="214"/>
      <c r="F3" s="215"/>
      <c r="G3" s="214"/>
    </row>
    <row r="4" spans="2:9" ht="25.5" customHeight="1" x14ac:dyDescent="0.25">
      <c r="B4" s="217" t="s">
        <v>40</v>
      </c>
      <c r="C4" s="218" t="s">
        <v>119</v>
      </c>
      <c r="D4" s="219" t="s">
        <v>77</v>
      </c>
      <c r="E4" s="219"/>
      <c r="F4" s="218" t="s">
        <v>120</v>
      </c>
      <c r="G4" s="219" t="s">
        <v>77</v>
      </c>
    </row>
    <row r="5" spans="2:9" ht="19.5" customHeight="1" x14ac:dyDescent="0.45">
      <c r="B5" s="220" t="s">
        <v>121</v>
      </c>
      <c r="C5" s="221"/>
      <c r="D5" s="222"/>
      <c r="E5" s="222"/>
      <c r="F5" s="221"/>
      <c r="G5" s="222"/>
    </row>
    <row r="6" spans="2:9" ht="22.5" customHeight="1" x14ac:dyDescent="0.25">
      <c r="B6" s="223" t="s">
        <v>191</v>
      </c>
      <c r="C6" s="224">
        <v>1132539</v>
      </c>
      <c r="D6" s="375">
        <f>(C6/$C$41)*100</f>
        <v>0.18504180458552899</v>
      </c>
      <c r="E6" s="376"/>
      <c r="F6" s="224">
        <v>1664217.3300000003</v>
      </c>
      <c r="G6" s="375">
        <f>(F6/$F$41)*100</f>
        <v>0.27616299829431801</v>
      </c>
    </row>
    <row r="7" spans="2:9" ht="22.5" customHeight="1" x14ac:dyDescent="0.25">
      <c r="B7" s="223" t="s">
        <v>195</v>
      </c>
      <c r="C7" s="224">
        <v>46500</v>
      </c>
      <c r="D7" s="375">
        <f>(C7/$C$41)*100</f>
        <v>7.5974813346181454E-3</v>
      </c>
      <c r="E7" s="376"/>
      <c r="F7" s="224">
        <v>46500</v>
      </c>
      <c r="G7" s="375">
        <f>(F7/$F$41)*100</f>
        <v>7.7162875239893021E-3</v>
      </c>
    </row>
    <row r="8" spans="2:9" ht="22.5" customHeight="1" x14ac:dyDescent="0.25">
      <c r="B8" s="223" t="s">
        <v>192</v>
      </c>
      <c r="C8" s="224">
        <v>90200</v>
      </c>
      <c r="D8" s="375">
        <f>(C8/$C$41)*100</f>
        <v>1.4737479922205518E-2</v>
      </c>
      <c r="E8" s="376"/>
      <c r="F8" s="224">
        <v>58140</v>
      </c>
      <c r="G8" s="375">
        <f>(F8/$F$41)*100</f>
        <v>9.6478485299943649E-3</v>
      </c>
    </row>
    <row r="9" spans="2:9" ht="18.75" customHeight="1" x14ac:dyDescent="0.25">
      <c r="B9" s="226"/>
      <c r="C9" s="227">
        <f>SUM(C6:C8)</f>
        <v>1269239</v>
      </c>
      <c r="D9" s="375"/>
      <c r="E9" s="377"/>
      <c r="F9" s="227">
        <f>SUM(F6:F8)</f>
        <v>1768857.3300000003</v>
      </c>
      <c r="G9" s="376"/>
      <c r="I9" s="423"/>
    </row>
    <row r="10" spans="2:9" ht="7.5" customHeight="1" x14ac:dyDescent="0.25">
      <c r="B10" s="228"/>
      <c r="C10" s="229"/>
      <c r="D10" s="378"/>
      <c r="E10" s="379"/>
      <c r="F10" s="380"/>
      <c r="G10" s="379"/>
    </row>
    <row r="11" spans="2:9" ht="15.75" customHeight="1" x14ac:dyDescent="0.45">
      <c r="B11" s="220" t="s">
        <v>122</v>
      </c>
      <c r="C11" s="229"/>
      <c r="D11" s="378"/>
      <c r="E11" s="379"/>
      <c r="F11" s="380"/>
      <c r="G11" s="379"/>
    </row>
    <row r="12" spans="2:9" ht="22.5" customHeight="1" x14ac:dyDescent="0.25">
      <c r="B12" s="223" t="s">
        <v>124</v>
      </c>
      <c r="C12" s="224">
        <v>2076573.06</v>
      </c>
      <c r="D12" s="375">
        <f t="shared" ref="D12:D38" si="0">(C12/$C$41)*100</f>
        <v>0.33928440996388998</v>
      </c>
      <c r="E12" s="376"/>
      <c r="F12" s="224">
        <v>2022351.56</v>
      </c>
      <c r="G12" s="375">
        <f t="shared" ref="G12:G38" si="1">(F12/$F$41)*100</f>
        <v>0.33559238949566239</v>
      </c>
    </row>
    <row r="13" spans="2:9" ht="22.5" customHeight="1" x14ac:dyDescent="0.25">
      <c r="B13" s="223" t="s">
        <v>421</v>
      </c>
      <c r="C13" s="224">
        <v>8906.68</v>
      </c>
      <c r="D13" s="375">
        <f t="shared" si="0"/>
        <v>1.4552330119014354E-3</v>
      </c>
      <c r="E13" s="376"/>
      <c r="F13" s="224">
        <v>8768.8799999999992</v>
      </c>
      <c r="G13" s="375">
        <f t="shared" si="1"/>
        <v>1.4551225665238559E-3</v>
      </c>
    </row>
    <row r="14" spans="2:9" ht="22.5" customHeight="1" x14ac:dyDescent="0.25">
      <c r="B14" s="223" t="s">
        <v>114</v>
      </c>
      <c r="C14" s="224">
        <v>306500</v>
      </c>
      <c r="D14" s="375">
        <f t="shared" si="0"/>
        <v>5.0078022130332502E-2</v>
      </c>
      <c r="E14" s="376"/>
      <c r="F14" s="224">
        <v>277639.90000000002</v>
      </c>
      <c r="G14" s="375">
        <f t="shared" si="1"/>
        <v>4.60720278824008E-2</v>
      </c>
    </row>
    <row r="15" spans="2:9" ht="22.5" customHeight="1" x14ac:dyDescent="0.25">
      <c r="B15" s="223" t="s">
        <v>115</v>
      </c>
      <c r="C15" s="224">
        <v>3750472.5</v>
      </c>
      <c r="D15" s="375">
        <f t="shared" si="0"/>
        <v>0.61277730784405693</v>
      </c>
      <c r="E15" s="376"/>
      <c r="F15" s="224">
        <v>3159853.43</v>
      </c>
      <c r="G15" s="375">
        <f t="shared" si="1"/>
        <v>0.52435134622674839</v>
      </c>
    </row>
    <row r="16" spans="2:9" ht="22.5" customHeight="1" x14ac:dyDescent="0.25">
      <c r="B16" s="223" t="s">
        <v>196</v>
      </c>
      <c r="C16" s="224">
        <v>47790</v>
      </c>
      <c r="D16" s="375">
        <f t="shared" si="0"/>
        <v>7.8082501716430349E-3</v>
      </c>
      <c r="E16" s="376"/>
      <c r="F16" s="224">
        <v>45648.49</v>
      </c>
      <c r="G16" s="375">
        <f t="shared" si="1"/>
        <v>7.574986534966674E-3</v>
      </c>
    </row>
    <row r="17" spans="2:7" ht="22.5" customHeight="1" x14ac:dyDescent="0.25">
      <c r="B17" s="223" t="s">
        <v>125</v>
      </c>
      <c r="C17" s="224">
        <v>385759.17000000004</v>
      </c>
      <c r="D17" s="375">
        <f t="shared" si="0"/>
        <v>6.3027915994253517E-2</v>
      </c>
      <c r="E17" s="376"/>
      <c r="F17" s="224">
        <v>384223.9</v>
      </c>
      <c r="G17" s="375">
        <f t="shared" si="1"/>
        <v>6.3758754537387372E-2</v>
      </c>
    </row>
    <row r="18" spans="2:7" ht="22.5" customHeight="1" x14ac:dyDescent="0.25">
      <c r="B18" s="223" t="s">
        <v>194</v>
      </c>
      <c r="C18" s="224">
        <v>4213403.26</v>
      </c>
      <c r="D18" s="375">
        <f t="shared" si="0"/>
        <v>0.68841403490471487</v>
      </c>
      <c r="E18" s="376"/>
      <c r="F18" s="224">
        <v>3443355.2499999986</v>
      </c>
      <c r="G18" s="375">
        <f t="shared" si="1"/>
        <v>0.57139611088683984</v>
      </c>
    </row>
    <row r="19" spans="2:7" ht="22.5" customHeight="1" x14ac:dyDescent="0.25">
      <c r="B19" s="223" t="s">
        <v>138</v>
      </c>
      <c r="C19" s="224">
        <v>67087457.969999999</v>
      </c>
      <c r="D19" s="375">
        <f t="shared" si="0"/>
        <v>10.961198058366758</v>
      </c>
      <c r="E19" s="376"/>
      <c r="F19" s="224">
        <v>66976201.039999999</v>
      </c>
      <c r="G19" s="375">
        <f t="shared" si="1"/>
        <v>11.114142462132284</v>
      </c>
    </row>
    <row r="20" spans="2:7" ht="22.5" customHeight="1" x14ac:dyDescent="0.25">
      <c r="B20" s="223" t="s">
        <v>126</v>
      </c>
      <c r="C20" s="224">
        <v>4508247.0200000005</v>
      </c>
      <c r="D20" s="375">
        <f t="shared" si="0"/>
        <v>0.73658758250102963</v>
      </c>
      <c r="E20" s="376"/>
      <c r="F20" s="224">
        <v>4393343.07</v>
      </c>
      <c r="G20" s="375">
        <f t="shared" si="1"/>
        <v>0.72903867354077112</v>
      </c>
    </row>
    <row r="21" spans="2:7" ht="22.5" customHeight="1" x14ac:dyDescent="0.25">
      <c r="B21" s="223" t="s">
        <v>127</v>
      </c>
      <c r="C21" s="224">
        <v>1746825.65</v>
      </c>
      <c r="D21" s="375">
        <f t="shared" si="0"/>
        <v>0.28540807033778937</v>
      </c>
      <c r="E21" s="376"/>
      <c r="F21" s="224">
        <v>1454740.97</v>
      </c>
      <c r="G21" s="375">
        <f t="shared" si="1"/>
        <v>0.24140214188058265</v>
      </c>
    </row>
    <row r="22" spans="2:7" ht="22.5" customHeight="1" x14ac:dyDescent="0.25">
      <c r="B22" s="223" t="s">
        <v>128</v>
      </c>
      <c r="C22" s="224">
        <v>136266807.34999999</v>
      </c>
      <c r="D22" s="375">
        <f t="shared" si="0"/>
        <v>22.264183341282397</v>
      </c>
      <c r="E22" s="376"/>
      <c r="F22" s="224">
        <v>136278399.69999999</v>
      </c>
      <c r="G22" s="375">
        <f t="shared" si="1"/>
        <v>22.614264847190046</v>
      </c>
    </row>
    <row r="23" spans="2:7" ht="22.5" customHeight="1" x14ac:dyDescent="0.25">
      <c r="B23" s="223" t="s">
        <v>129</v>
      </c>
      <c r="C23" s="224">
        <v>38016000</v>
      </c>
      <c r="D23" s="375">
        <f t="shared" si="0"/>
        <v>6.2113086111149114</v>
      </c>
      <c r="E23" s="376"/>
      <c r="F23" s="224">
        <v>38079771.500000007</v>
      </c>
      <c r="G23" s="375">
        <f t="shared" si="1"/>
        <v>6.3190207686411481</v>
      </c>
    </row>
    <row r="24" spans="2:7" ht="22.5" customHeight="1" x14ac:dyDescent="0.25">
      <c r="B24" s="223" t="s">
        <v>422</v>
      </c>
      <c r="C24" s="224">
        <v>5000000</v>
      </c>
      <c r="D24" s="375">
        <f t="shared" si="0"/>
        <v>0.81693347684066075</v>
      </c>
      <c r="E24" s="376"/>
      <c r="F24" s="224">
        <v>5000000</v>
      </c>
      <c r="G24" s="375">
        <f t="shared" si="1"/>
        <v>0.82970833591282811</v>
      </c>
    </row>
    <row r="25" spans="2:7" ht="22.5" customHeight="1" x14ac:dyDescent="0.25">
      <c r="B25" s="223" t="s">
        <v>131</v>
      </c>
      <c r="C25" s="224">
        <v>140050000</v>
      </c>
      <c r="D25" s="375">
        <f t="shared" si="0"/>
        <v>22.882306686306904</v>
      </c>
      <c r="E25" s="376"/>
      <c r="F25" s="224">
        <v>140082810.34</v>
      </c>
      <c r="G25" s="375">
        <f t="shared" si="1"/>
        <v>23.245575091438742</v>
      </c>
    </row>
    <row r="26" spans="2:7" ht="22.5" customHeight="1" x14ac:dyDescent="0.25">
      <c r="B26" s="223" t="s">
        <v>130</v>
      </c>
      <c r="C26" s="224">
        <v>89751742.739999995</v>
      </c>
      <c r="D26" s="375">
        <f t="shared" si="0"/>
        <v>14.664240649819343</v>
      </c>
      <c r="E26" s="376"/>
      <c r="F26" s="224">
        <v>88962257.689999998</v>
      </c>
      <c r="G26" s="375">
        <f t="shared" si="1"/>
        <v>14.762545357403617</v>
      </c>
    </row>
    <row r="27" spans="2:7" ht="22.5" customHeight="1" x14ac:dyDescent="0.25">
      <c r="B27" s="223" t="s">
        <v>423</v>
      </c>
      <c r="C27" s="224">
        <v>1000000</v>
      </c>
      <c r="D27" s="375">
        <f t="shared" si="0"/>
        <v>0.16338669536813216</v>
      </c>
      <c r="E27" s="376"/>
      <c r="F27" s="224">
        <v>1000000</v>
      </c>
      <c r="G27" s="375">
        <f t="shared" si="1"/>
        <v>0.16594166718256562</v>
      </c>
    </row>
    <row r="28" spans="2:7" ht="22.5" customHeight="1" x14ac:dyDescent="0.25">
      <c r="B28" s="223" t="s">
        <v>118</v>
      </c>
      <c r="C28" s="224">
        <v>89513.290000000008</v>
      </c>
      <c r="D28" s="375">
        <f t="shared" si="0"/>
        <v>1.4625280644629271E-2</v>
      </c>
      <c r="E28" s="376"/>
      <c r="F28" s="224">
        <v>86970.58</v>
      </c>
      <c r="G28" s="375">
        <f t="shared" si="1"/>
        <v>1.4432043041034699E-2</v>
      </c>
    </row>
    <row r="29" spans="2:7" ht="22.5" customHeight="1" x14ac:dyDescent="0.25">
      <c r="B29" s="223" t="s">
        <v>116</v>
      </c>
      <c r="C29" s="224">
        <v>26391646.379999999</v>
      </c>
      <c r="D29" s="375">
        <f t="shared" si="0"/>
        <v>4.3120438873525266</v>
      </c>
      <c r="E29" s="376"/>
      <c r="F29" s="224">
        <v>26316331.300000016</v>
      </c>
      <c r="G29" s="375">
        <f t="shared" si="1"/>
        <v>4.3669758900507363</v>
      </c>
    </row>
    <row r="30" spans="2:7" ht="22.5" customHeight="1" x14ac:dyDescent="0.25">
      <c r="B30" s="223" t="s">
        <v>132</v>
      </c>
      <c r="C30" s="224">
        <v>3152321.4499999997</v>
      </c>
      <c r="D30" s="375">
        <f t="shared" si="0"/>
        <v>0.51504738445357856</v>
      </c>
      <c r="E30" s="376"/>
      <c r="F30" s="224">
        <v>3133732.1899999995</v>
      </c>
      <c r="G30" s="375">
        <f t="shared" si="1"/>
        <v>0.52001674411227239</v>
      </c>
    </row>
    <row r="31" spans="2:7" ht="22.5" customHeight="1" x14ac:dyDescent="0.25">
      <c r="B31" s="223" t="s">
        <v>133</v>
      </c>
      <c r="C31" s="224">
        <v>29862469.389999997</v>
      </c>
      <c r="D31" s="375">
        <f t="shared" si="0"/>
        <v>4.8791301891641004</v>
      </c>
      <c r="E31" s="376"/>
      <c r="F31" s="224">
        <v>27250019.519999996</v>
      </c>
      <c r="G31" s="375">
        <f t="shared" si="1"/>
        <v>4.5219136699062554</v>
      </c>
    </row>
    <row r="32" spans="2:7" ht="22.5" customHeight="1" x14ac:dyDescent="0.25">
      <c r="B32" s="223" t="s">
        <v>134</v>
      </c>
      <c r="C32" s="224">
        <v>20000</v>
      </c>
      <c r="D32" s="375">
        <f t="shared" si="0"/>
        <v>3.2677339073626426E-3</v>
      </c>
      <c r="E32" s="376"/>
      <c r="F32" s="224">
        <v>19705.419999999998</v>
      </c>
      <c r="G32" s="375">
        <f t="shared" si="1"/>
        <v>3.2699502473326719E-3</v>
      </c>
    </row>
    <row r="33" spans="1:7" ht="22.5" customHeight="1" x14ac:dyDescent="0.25">
      <c r="B33" s="223" t="s">
        <v>117</v>
      </c>
      <c r="C33" s="224">
        <v>3986390.93</v>
      </c>
      <c r="D33" s="375">
        <f t="shared" si="0"/>
        <v>0.65132324049819501</v>
      </c>
      <c r="E33" s="376"/>
      <c r="F33" s="224">
        <v>3856049.7899999996</v>
      </c>
      <c r="G33" s="375">
        <f t="shared" si="1"/>
        <v>0.639879330891582</v>
      </c>
    </row>
    <row r="34" spans="1:7" ht="22.5" customHeight="1" x14ac:dyDescent="0.25">
      <c r="B34" s="223" t="s">
        <v>135</v>
      </c>
      <c r="C34" s="224">
        <v>39689351.219999999</v>
      </c>
      <c r="D34" s="375">
        <f t="shared" si="0"/>
        <v>6.4847119371409443</v>
      </c>
      <c r="E34" s="376"/>
      <c r="F34" s="224">
        <v>37926206.349999987</v>
      </c>
      <c r="G34" s="375">
        <f t="shared" si="1"/>
        <v>6.2935379116290049</v>
      </c>
    </row>
    <row r="35" spans="1:7" ht="22.5" customHeight="1" x14ac:dyDescent="0.25">
      <c r="B35" s="223" t="s">
        <v>424</v>
      </c>
      <c r="C35" s="224">
        <v>41646</v>
      </c>
      <c r="D35" s="375">
        <f t="shared" si="0"/>
        <v>6.8044023153012315E-3</v>
      </c>
      <c r="E35" s="376"/>
      <c r="F35" s="224">
        <v>40860.959999999999</v>
      </c>
      <c r="G35" s="375">
        <f t="shared" si="1"/>
        <v>6.7805358250801265E-3</v>
      </c>
    </row>
    <row r="36" spans="1:7" ht="22.5" customHeight="1" x14ac:dyDescent="0.25">
      <c r="B36" s="223" t="s">
        <v>136</v>
      </c>
      <c r="C36" s="224">
        <v>3184965.5300000003</v>
      </c>
      <c r="D36" s="375">
        <f t="shared" si="0"/>
        <v>0.52038099280811156</v>
      </c>
      <c r="E36" s="376"/>
      <c r="F36" s="224">
        <v>3185225.4600000004</v>
      </c>
      <c r="G36" s="375">
        <f t="shared" si="1"/>
        <v>0.52856162318475453</v>
      </c>
    </row>
    <row r="37" spans="1:7" ht="22.5" customHeight="1" x14ac:dyDescent="0.25">
      <c r="B37" s="223" t="s">
        <v>425</v>
      </c>
      <c r="C37" s="224">
        <v>2115873.8899999997</v>
      </c>
      <c r="D37" s="375">
        <f t="shared" si="0"/>
        <v>0.34570564270281468</v>
      </c>
      <c r="E37" s="376"/>
      <c r="F37" s="224">
        <v>2150457.8200000008</v>
      </c>
      <c r="G37" s="375">
        <f t="shared" si="1"/>
        <v>0.3568505558565857</v>
      </c>
    </row>
    <row r="38" spans="1:7" ht="22.5" customHeight="1" x14ac:dyDescent="0.25">
      <c r="B38" s="223" t="s">
        <v>137</v>
      </c>
      <c r="C38" s="224">
        <v>8025036.5199999996</v>
      </c>
      <c r="D38" s="375">
        <f t="shared" si="0"/>
        <v>1.3111841972113751</v>
      </c>
      <c r="E38" s="376"/>
      <c r="F38" s="224">
        <v>5317618.7899999982</v>
      </c>
      <c r="G38" s="375">
        <f t="shared" si="1"/>
        <v>0.88241452745393689</v>
      </c>
    </row>
    <row r="39" spans="1:7" ht="22.5" customHeight="1" x14ac:dyDescent="0.25">
      <c r="B39" s="223"/>
      <c r="C39" s="227">
        <f>SUM(C12:C38)</f>
        <v>610775699.99999988</v>
      </c>
      <c r="D39" s="363"/>
      <c r="E39" s="225"/>
      <c r="F39" s="227">
        <f>SUM(F12:F38)</f>
        <v>600852543.89999998</v>
      </c>
      <c r="G39" s="225"/>
    </row>
    <row r="40" spans="1:7" x14ac:dyDescent="0.25">
      <c r="C40" s="230"/>
      <c r="F40" s="230"/>
    </row>
    <row r="41" spans="1:7" ht="24.6" x14ac:dyDescent="0.25">
      <c r="B41" s="231" t="s">
        <v>123</v>
      </c>
      <c r="C41" s="232">
        <f>C39+C9</f>
        <v>612044938.99999988</v>
      </c>
      <c r="D41" s="233">
        <v>100</v>
      </c>
      <c r="E41" s="234"/>
      <c r="F41" s="232">
        <f>F39+F9</f>
        <v>602621401.23000002</v>
      </c>
      <c r="G41" s="233">
        <f>(F41/F41)*100</f>
        <v>100</v>
      </c>
    </row>
    <row r="43" spans="1:7" s="210" customFormat="1" x14ac:dyDescent="0.25">
      <c r="A43" s="212"/>
      <c r="B43" s="209"/>
      <c r="D43" s="211"/>
      <c r="E43" s="211"/>
      <c r="F43" s="235"/>
      <c r="G43" s="211"/>
    </row>
  </sheetData>
  <mergeCells count="1">
    <mergeCell ref="B2:C2"/>
  </mergeCells>
  <pageMargins left="0.39370078740157483" right="0.39370078740157483" top="0.32" bottom="1" header="0" footer="0"/>
  <pageSetup scale="60" orientation="portrait" horizontalDpi="127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Carátula</vt:lpstr>
      <vt:lpstr>Total Mensual</vt:lpstr>
      <vt:lpstr>BVGInfo</vt:lpstr>
      <vt:lpstr>Titulos</vt:lpstr>
      <vt:lpstr>Nacional</vt:lpstr>
      <vt:lpstr>CV Mes</vt:lpstr>
      <vt:lpstr>Operaciones (mes)</vt:lpstr>
      <vt:lpstr>Titulos (mes)</vt:lpstr>
      <vt:lpstr>BVGInfo!Área_de_impresión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  <vt:lpstr>'Operaciones (mes)'!Títulos_a_imprimir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2025-02-05T03:00:37Z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