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iscoC\"/>
    </mc:Choice>
  </mc:AlternateContent>
  <xr:revisionPtr revIDLastSave="0" documentId="13_ncr:1_{F6609D77-EFA8-40BF-BD49-A631F9AEC920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16" r:id="rId6"/>
    <sheet name="CV Año" sheetId="17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Año'!$B$2:$P$55</definedName>
    <definedName name="_xlnm.Print_Area" localSheetId="5">'CV Mes'!#REF!</definedName>
    <definedName name="_xlnm.Print_Area" localSheetId="4">Nacional!$B$3:$F$65</definedName>
    <definedName name="_xlnm.Print_Area" localSheetId="7">'Operaciones (mes)'!$A$1:$L$39</definedName>
    <definedName name="_xlnm.Print_Area" localSheetId="3">Titulos!$B$2:$I$60</definedName>
    <definedName name="_xlnm.Print_Area" localSheetId="8">'Titulos (mes)'!$B$1:$G$39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12" l="1"/>
  <c r="G27" i="12"/>
  <c r="G28" i="12"/>
  <c r="G29" i="12"/>
  <c r="G30" i="12"/>
  <c r="G31" i="12"/>
  <c r="G32" i="12"/>
  <c r="G33" i="12"/>
  <c r="G34" i="12"/>
  <c r="G35" i="12"/>
  <c r="G25" i="12"/>
  <c r="G8" i="12"/>
  <c r="G9" i="12"/>
  <c r="G10" i="12"/>
  <c r="G11" i="12"/>
  <c r="G12" i="12"/>
  <c r="G13" i="12"/>
  <c r="G14" i="12"/>
  <c r="G15" i="12"/>
  <c r="G16" i="12"/>
  <c r="G17" i="12"/>
  <c r="G7" i="12"/>
  <c r="L47" i="12"/>
  <c r="K47" i="12"/>
  <c r="J47" i="12"/>
  <c r="I47" i="12"/>
  <c r="L45" i="12"/>
  <c r="K45" i="12"/>
  <c r="I45" i="12"/>
  <c r="J44" i="12"/>
  <c r="J43" i="12"/>
  <c r="L655" i="12"/>
  <c r="K655" i="12"/>
  <c r="J655" i="12"/>
  <c r="J657" i="12" s="1"/>
  <c r="I655" i="12"/>
  <c r="L278" i="12"/>
  <c r="K278" i="12"/>
  <c r="K657" i="12" s="1"/>
  <c r="J278" i="12"/>
  <c r="I278" i="12"/>
  <c r="E7" i="7"/>
  <c r="J45" i="12" l="1"/>
  <c r="I657" i="12"/>
  <c r="L657" i="12"/>
  <c r="L35" i="7"/>
  <c r="M33" i="7"/>
  <c r="L33" i="7"/>
  <c r="L34" i="7"/>
  <c r="M34" i="7" s="1"/>
  <c r="L39" i="7"/>
  <c r="E34" i="7"/>
  <c r="D35" i="7" l="1"/>
  <c r="D15" i="4" l="1"/>
  <c r="H5" i="6" l="1"/>
  <c r="G7" i="6"/>
  <c r="G8" i="6"/>
  <c r="G9" i="6"/>
  <c r="G10" i="6"/>
  <c r="G11" i="6"/>
  <c r="G13" i="6"/>
  <c r="G15" i="6"/>
  <c r="G16" i="6"/>
  <c r="G17" i="6"/>
  <c r="G18" i="6"/>
  <c r="G19" i="6"/>
  <c r="G20" i="6"/>
  <c r="G21" i="6"/>
  <c r="G23" i="6"/>
  <c r="G5" i="6"/>
  <c r="P39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D7" i="7"/>
  <c r="D6" i="7"/>
  <c r="D5" i="7"/>
  <c r="C25" i="6"/>
  <c r="D10" i="5"/>
  <c r="H53" i="17" l="1"/>
  <c r="I43" i="17" s="1"/>
  <c r="F53" i="17"/>
  <c r="G30" i="17" s="1"/>
  <c r="O47" i="17"/>
  <c r="N47" i="17"/>
  <c r="L47" i="17"/>
  <c r="J47" i="17"/>
  <c r="H47" i="17"/>
  <c r="I47" i="17" s="1"/>
  <c r="I53" i="17" s="1"/>
  <c r="F47" i="17"/>
  <c r="G47" i="17" s="1"/>
  <c r="D47" i="17"/>
  <c r="D53" i="17" s="1"/>
  <c r="I41" i="17"/>
  <c r="G41" i="17"/>
  <c r="I39" i="17"/>
  <c r="O34" i="17"/>
  <c r="O53" i="17" s="1"/>
  <c r="N34" i="17"/>
  <c r="N53" i="17" s="1"/>
  <c r="L34" i="17"/>
  <c r="J34" i="17"/>
  <c r="H34" i="17"/>
  <c r="I34" i="17" s="1"/>
  <c r="F34" i="17"/>
  <c r="G34" i="17" s="1"/>
  <c r="D34" i="17"/>
  <c r="I30" i="17"/>
  <c r="I28" i="17"/>
  <c r="G28" i="17"/>
  <c r="I23" i="17"/>
  <c r="G23" i="17"/>
  <c r="I21" i="17"/>
  <c r="G21" i="17"/>
  <c r="I18" i="17"/>
  <c r="I16" i="17"/>
  <c r="G16" i="17"/>
  <c r="I11" i="17"/>
  <c r="G11" i="17"/>
  <c r="I9" i="17"/>
  <c r="G9" i="17"/>
  <c r="I6" i="17"/>
  <c r="H53" i="16"/>
  <c r="I31" i="16" s="1"/>
  <c r="F53" i="16"/>
  <c r="G17" i="16" s="1"/>
  <c r="O47" i="16"/>
  <c r="N47" i="16"/>
  <c r="L47" i="16"/>
  <c r="J47" i="16"/>
  <c r="H47" i="16"/>
  <c r="I47" i="16" s="1"/>
  <c r="F47" i="16"/>
  <c r="D47" i="16"/>
  <c r="D53" i="16" s="1"/>
  <c r="E27" i="16" s="1"/>
  <c r="I43" i="16"/>
  <c r="I40" i="16"/>
  <c r="O34" i="16"/>
  <c r="O53" i="16" s="1"/>
  <c r="N34" i="16"/>
  <c r="N53" i="16" s="1"/>
  <c r="L34" i="16"/>
  <c r="J34" i="16"/>
  <c r="I34" i="16"/>
  <c r="H34" i="16"/>
  <c r="F34" i="16"/>
  <c r="D34" i="16"/>
  <c r="E34" i="16" s="1"/>
  <c r="I29" i="16"/>
  <c r="G29" i="16"/>
  <c r="I24" i="16"/>
  <c r="I17" i="16"/>
  <c r="E15" i="16"/>
  <c r="I12" i="16"/>
  <c r="I10" i="16"/>
  <c r="E41" i="17" l="1"/>
  <c r="E23" i="17"/>
  <c r="E11" i="17"/>
  <c r="E29" i="17"/>
  <c r="E12" i="17"/>
  <c r="E19" i="17"/>
  <c r="E30" i="17"/>
  <c r="E18" i="17"/>
  <c r="E6" i="17"/>
  <c r="E17" i="17"/>
  <c r="E7" i="17"/>
  <c r="E43" i="17"/>
  <c r="E25" i="17"/>
  <c r="E13" i="17"/>
  <c r="E42" i="17"/>
  <c r="E24" i="17"/>
  <c r="E31" i="17"/>
  <c r="E44" i="17"/>
  <c r="E26" i="17"/>
  <c r="E14" i="17"/>
  <c r="E32" i="17"/>
  <c r="E20" i="17"/>
  <c r="E8" i="17"/>
  <c r="E45" i="17"/>
  <c r="E27" i="17"/>
  <c r="E15" i="17"/>
  <c r="E40" i="17"/>
  <c r="E22" i="17"/>
  <c r="E10" i="17"/>
  <c r="E21" i="17"/>
  <c r="E9" i="17"/>
  <c r="E39" i="17"/>
  <c r="E16" i="17"/>
  <c r="E28" i="17"/>
  <c r="K47" i="17"/>
  <c r="M34" i="16"/>
  <c r="E47" i="17"/>
  <c r="G53" i="17"/>
  <c r="G24" i="16"/>
  <c r="G12" i="16"/>
  <c r="G11" i="16"/>
  <c r="G6" i="16"/>
  <c r="G32" i="16"/>
  <c r="G20" i="16"/>
  <c r="G8" i="16"/>
  <c r="G31" i="16"/>
  <c r="G19" i="16"/>
  <c r="G7" i="16"/>
  <c r="G23" i="16"/>
  <c r="G30" i="16"/>
  <c r="G25" i="16"/>
  <c r="G26" i="16"/>
  <c r="G14" i="16"/>
  <c r="G18" i="16"/>
  <c r="G13" i="16"/>
  <c r="G27" i="16"/>
  <c r="G15" i="16"/>
  <c r="G21" i="16"/>
  <c r="G9" i="16"/>
  <c r="G28" i="16"/>
  <c r="G16" i="16"/>
  <c r="E43" i="16"/>
  <c r="E40" i="16"/>
  <c r="E29" i="16"/>
  <c r="E17" i="16"/>
  <c r="E28" i="16"/>
  <c r="E23" i="16"/>
  <c r="E30" i="16"/>
  <c r="E18" i="16"/>
  <c r="E41" i="16"/>
  <c r="E25" i="16"/>
  <c r="E24" i="16"/>
  <c r="E12" i="16"/>
  <c r="E16" i="16"/>
  <c r="E11" i="16"/>
  <c r="E44" i="16"/>
  <c r="E20" i="16"/>
  <c r="E8" i="16"/>
  <c r="E31" i="16"/>
  <c r="E19" i="16"/>
  <c r="E7" i="16"/>
  <c r="E6" i="16"/>
  <c r="E13" i="16"/>
  <c r="E32" i="16"/>
  <c r="E26" i="16"/>
  <c r="E14" i="16"/>
  <c r="E45" i="16"/>
  <c r="E42" i="16"/>
  <c r="E39" i="16"/>
  <c r="E21" i="16"/>
  <c r="E9" i="16"/>
  <c r="G34" i="16"/>
  <c r="G53" i="16" s="1"/>
  <c r="E47" i="16"/>
  <c r="E53" i="16" s="1"/>
  <c r="E22" i="16"/>
  <c r="E10" i="16"/>
  <c r="G22" i="16"/>
  <c r="G10" i="16"/>
  <c r="J53" i="16"/>
  <c r="K34" i="16"/>
  <c r="K47" i="16"/>
  <c r="E34" i="17"/>
  <c r="L53" i="16"/>
  <c r="I12" i="17"/>
  <c r="G17" i="17"/>
  <c r="I24" i="17"/>
  <c r="G29" i="17"/>
  <c r="I42" i="17"/>
  <c r="J53" i="17"/>
  <c r="I11" i="16"/>
  <c r="I23" i="16"/>
  <c r="G10" i="17"/>
  <c r="I17" i="17"/>
  <c r="G22" i="17"/>
  <c r="I29" i="17"/>
  <c r="G40" i="17"/>
  <c r="I16" i="16"/>
  <c r="I28" i="16"/>
  <c r="I39" i="16"/>
  <c r="I42" i="16"/>
  <c r="I45" i="16"/>
  <c r="I10" i="17"/>
  <c r="G15" i="17"/>
  <c r="I22" i="17"/>
  <c r="G27" i="17"/>
  <c r="I40" i="17"/>
  <c r="G45" i="17"/>
  <c r="L53" i="17"/>
  <c r="I22" i="16"/>
  <c r="G44" i="17"/>
  <c r="I20" i="16"/>
  <c r="I14" i="17"/>
  <c r="G19" i="17"/>
  <c r="G31" i="17"/>
  <c r="I44" i="17"/>
  <c r="G12" i="17"/>
  <c r="I19" i="17"/>
  <c r="G42" i="17"/>
  <c r="I6" i="16"/>
  <c r="I9" i="16"/>
  <c r="I21" i="16"/>
  <c r="G8" i="17"/>
  <c r="I15" i="17"/>
  <c r="G20" i="17"/>
  <c r="I27" i="17"/>
  <c r="G32" i="17"/>
  <c r="I45" i="17"/>
  <c r="I27" i="16"/>
  <c r="G14" i="17"/>
  <c r="G26" i="17"/>
  <c r="I8" i="16"/>
  <c r="I44" i="16"/>
  <c r="G7" i="17"/>
  <c r="I25" i="16"/>
  <c r="G24" i="17"/>
  <c r="I31" i="17"/>
  <c r="I30" i="16"/>
  <c r="I14" i="16"/>
  <c r="I26" i="16"/>
  <c r="I8" i="17"/>
  <c r="G13" i="17"/>
  <c r="I20" i="17"/>
  <c r="G25" i="17"/>
  <c r="I32" i="17"/>
  <c r="G43" i="17"/>
  <c r="G39" i="17"/>
  <c r="I15" i="16"/>
  <c r="I53" i="16"/>
  <c r="I32" i="16"/>
  <c r="I41" i="16"/>
  <c r="I26" i="17"/>
  <c r="I13" i="16"/>
  <c r="I7" i="17"/>
  <c r="I18" i="16"/>
  <c r="I7" i="16"/>
  <c r="I19" i="16"/>
  <c r="G6" i="17"/>
  <c r="I13" i="17"/>
  <c r="G18" i="17"/>
  <c r="I25" i="17"/>
  <c r="M21" i="16" l="1"/>
  <c r="M9" i="16"/>
  <c r="M22" i="16"/>
  <c r="M10" i="16"/>
  <c r="M45" i="16"/>
  <c r="M42" i="16"/>
  <c r="M39" i="16"/>
  <c r="M28" i="16"/>
  <c r="M16" i="16"/>
  <c r="M41" i="16"/>
  <c r="M8" i="16"/>
  <c r="M15" i="16"/>
  <c r="M17" i="16"/>
  <c r="M40" i="16"/>
  <c r="M24" i="16"/>
  <c r="M12" i="16"/>
  <c r="M23" i="16"/>
  <c r="M11" i="16"/>
  <c r="M44" i="16"/>
  <c r="M32" i="16"/>
  <c r="M20" i="16"/>
  <c r="M27" i="16"/>
  <c r="M30" i="16"/>
  <c r="M18" i="16"/>
  <c r="M6" i="16"/>
  <c r="M25" i="16"/>
  <c r="M13" i="16"/>
  <c r="M29" i="16"/>
  <c r="M43" i="16"/>
  <c r="M7" i="16"/>
  <c r="M19" i="16"/>
  <c r="M26" i="16"/>
  <c r="M31" i="16"/>
  <c r="M14" i="16"/>
  <c r="K53" i="17"/>
  <c r="M45" i="17"/>
  <c r="M27" i="17"/>
  <c r="M15" i="17"/>
  <c r="M21" i="17"/>
  <c r="M16" i="17"/>
  <c r="M11" i="17"/>
  <c r="M40" i="17"/>
  <c r="M22" i="17"/>
  <c r="M10" i="17"/>
  <c r="M39" i="17"/>
  <c r="M9" i="17"/>
  <c r="M41" i="17"/>
  <c r="M6" i="17"/>
  <c r="M47" i="17"/>
  <c r="M53" i="17" s="1"/>
  <c r="M29" i="17"/>
  <c r="M17" i="17"/>
  <c r="M28" i="17"/>
  <c r="M23" i="17"/>
  <c r="M30" i="17"/>
  <c r="M18" i="17"/>
  <c r="M42" i="17"/>
  <c r="M24" i="17"/>
  <c r="M12" i="17"/>
  <c r="M31" i="17"/>
  <c r="M19" i="17"/>
  <c r="M7" i="17"/>
  <c r="M44" i="17"/>
  <c r="M26" i="17"/>
  <c r="M14" i="17"/>
  <c r="M43" i="17"/>
  <c r="M32" i="17"/>
  <c r="M20" i="17"/>
  <c r="M8" i="17"/>
  <c r="M25" i="17"/>
  <c r="M13" i="17"/>
  <c r="K26" i="16"/>
  <c r="K14" i="16"/>
  <c r="K44" i="16"/>
  <c r="K22" i="16"/>
  <c r="K17" i="16"/>
  <c r="K21" i="16"/>
  <c r="K9" i="16"/>
  <c r="K41" i="16"/>
  <c r="K32" i="16"/>
  <c r="K20" i="16"/>
  <c r="K15" i="16"/>
  <c r="K10" i="16"/>
  <c r="K29" i="16"/>
  <c r="K45" i="16"/>
  <c r="K42" i="16"/>
  <c r="K39" i="16"/>
  <c r="K28" i="16"/>
  <c r="K16" i="16"/>
  <c r="K25" i="16"/>
  <c r="K13" i="16"/>
  <c r="K53" i="16"/>
  <c r="K8" i="16"/>
  <c r="K27" i="16"/>
  <c r="K23" i="16"/>
  <c r="K11" i="16"/>
  <c r="K30" i="16"/>
  <c r="K18" i="16"/>
  <c r="K6" i="16"/>
  <c r="K7" i="16"/>
  <c r="K19" i="16"/>
  <c r="K43" i="16"/>
  <c r="K40" i="16"/>
  <c r="K12" i="16"/>
  <c r="K24" i="16"/>
  <c r="K31" i="16"/>
  <c r="M34" i="17"/>
  <c r="K32" i="17"/>
  <c r="K20" i="17"/>
  <c r="K8" i="17"/>
  <c r="K14" i="17"/>
  <c r="K21" i="17"/>
  <c r="K28" i="17"/>
  <c r="K11" i="17"/>
  <c r="K45" i="17"/>
  <c r="K27" i="17"/>
  <c r="K15" i="17"/>
  <c r="K40" i="17"/>
  <c r="K22" i="17"/>
  <c r="K10" i="17"/>
  <c r="K44" i="17"/>
  <c r="K26" i="17"/>
  <c r="K39" i="17"/>
  <c r="K9" i="17"/>
  <c r="K16" i="17"/>
  <c r="K23" i="17"/>
  <c r="K29" i="17"/>
  <c r="K17" i="17"/>
  <c r="K42" i="17"/>
  <c r="K24" i="17"/>
  <c r="K12" i="17"/>
  <c r="K31" i="17"/>
  <c r="K19" i="17"/>
  <c r="K7" i="17"/>
  <c r="K41" i="17"/>
  <c r="K43" i="17"/>
  <c r="K30" i="17"/>
  <c r="K18" i="17"/>
  <c r="K6" i="17"/>
  <c r="K25" i="17"/>
  <c r="K13" i="17"/>
  <c r="K34" i="17"/>
  <c r="E53" i="17"/>
  <c r="M47" i="16"/>
  <c r="M53" i="16" s="1"/>
  <c r="F15" i="4" l="1"/>
  <c r="F14" i="4"/>
  <c r="F16" i="4" l="1"/>
  <c r="D16" i="5"/>
  <c r="D12" i="5"/>
  <c r="D8" i="5"/>
  <c r="M39" i="6"/>
  <c r="C37" i="13" l="1"/>
  <c r="F8" i="13"/>
  <c r="C8" i="13"/>
  <c r="F37" i="13"/>
  <c r="L18" i="12"/>
  <c r="K18" i="12"/>
  <c r="J18" i="12"/>
  <c r="I18" i="12"/>
  <c r="L36" i="12"/>
  <c r="K36" i="12"/>
  <c r="J36" i="12"/>
  <c r="I36" i="12"/>
  <c r="F39" i="13" l="1"/>
  <c r="C39" i="13"/>
  <c r="I39" i="12"/>
  <c r="I659" i="12" s="1"/>
  <c r="J39" i="12"/>
  <c r="J659" i="12" s="1"/>
  <c r="K39" i="12"/>
  <c r="K659" i="12" s="1"/>
  <c r="L39" i="12"/>
  <c r="L659" i="12" s="1"/>
  <c r="D36" i="13" l="1"/>
  <c r="D33" i="13"/>
  <c r="D7" i="13"/>
  <c r="D32" i="13"/>
  <c r="D21" i="13"/>
  <c r="D6" i="13"/>
  <c r="D31" i="13"/>
  <c r="D20" i="13"/>
  <c r="D30" i="13"/>
  <c r="D19" i="13"/>
  <c r="D29" i="13"/>
  <c r="D18" i="13"/>
  <c r="D28" i="13"/>
  <c r="D17" i="13"/>
  <c r="D27" i="13"/>
  <c r="D16" i="13"/>
  <c r="D26" i="13"/>
  <c r="D15" i="13"/>
  <c r="D25" i="13"/>
  <c r="D14" i="13"/>
  <c r="D24" i="13"/>
  <c r="D13" i="13"/>
  <c r="D35" i="13"/>
  <c r="D23" i="13"/>
  <c r="D12" i="13"/>
  <c r="D34" i="13"/>
  <c r="D22" i="13"/>
  <c r="D11" i="13"/>
  <c r="G31" i="13"/>
  <c r="G20" i="13"/>
  <c r="G30" i="13"/>
  <c r="G19" i="13"/>
  <c r="G29" i="13"/>
  <c r="G18" i="13"/>
  <c r="G28" i="13"/>
  <c r="G17" i="13"/>
  <c r="G27" i="13"/>
  <c r="G16" i="13"/>
  <c r="G26" i="13"/>
  <c r="G15" i="13"/>
  <c r="G7" i="13"/>
  <c r="G25" i="13"/>
  <c r="G14" i="13"/>
  <c r="G6" i="13"/>
  <c r="G24" i="13"/>
  <c r="G13" i="13"/>
  <c r="G35" i="13"/>
  <c r="G23" i="13"/>
  <c r="G12" i="13"/>
  <c r="G34" i="13"/>
  <c r="G22" i="13"/>
  <c r="G11" i="13"/>
  <c r="G33" i="13"/>
  <c r="G36" i="13"/>
  <c r="G32" i="13"/>
  <c r="G21" i="13"/>
  <c r="G39" i="13"/>
  <c r="L13" i="7"/>
  <c r="C42" i="4"/>
  <c r="J25" i="4"/>
  <c r="L40" i="7"/>
  <c r="L9" i="7"/>
  <c r="L8" i="7"/>
  <c r="L14" i="7"/>
  <c r="L19" i="7"/>
  <c r="F5" i="7"/>
  <c r="N34" i="6"/>
  <c r="Q34" i="6"/>
  <c r="Q35" i="6"/>
  <c r="Q36" i="6"/>
  <c r="Q37" i="6"/>
  <c r="Q38" i="6"/>
  <c r="Q39" i="6"/>
  <c r="Q33" i="6"/>
  <c r="E13" i="5"/>
  <c r="G15" i="4"/>
  <c r="D42" i="4"/>
  <c r="D43" i="4" s="1"/>
  <c r="J24" i="4"/>
  <c r="K26" i="4"/>
  <c r="K24" i="4"/>
  <c r="J52" i="4" l="1"/>
  <c r="C43" i="4"/>
  <c r="F6" i="7"/>
  <c r="L15" i="7" s="1"/>
  <c r="F42" i="4"/>
  <c r="L41" i="7"/>
  <c r="M39" i="7" s="1"/>
  <c r="N33" i="6"/>
  <c r="N39" i="6"/>
  <c r="N38" i="6"/>
  <c r="N37" i="6"/>
  <c r="N36" i="6"/>
  <c r="N35" i="6"/>
  <c r="K53" i="4"/>
  <c r="K25" i="4"/>
  <c r="K52" i="4"/>
  <c r="K54" i="4"/>
  <c r="J26" i="4"/>
  <c r="F43" i="4" l="1"/>
  <c r="F44" i="4" s="1"/>
  <c r="G44" i="4" s="1"/>
  <c r="J53" i="4"/>
  <c r="G16" i="4"/>
  <c r="G14" i="4"/>
  <c r="F34" i="7"/>
  <c r="F33" i="7"/>
  <c r="L45" i="7"/>
  <c r="L44" i="7"/>
  <c r="F7" i="7"/>
  <c r="L20" i="7" s="1"/>
  <c r="L18" i="7"/>
  <c r="E25" i="6"/>
  <c r="F20" i="6" s="1"/>
  <c r="E17" i="5"/>
  <c r="E16" i="5"/>
  <c r="E15" i="5"/>
  <c r="E14" i="5"/>
  <c r="E12" i="5"/>
  <c r="E11" i="5"/>
  <c r="E10" i="5"/>
  <c r="E9" i="5"/>
  <c r="E8" i="5"/>
  <c r="E7" i="5"/>
  <c r="G42" i="4"/>
  <c r="J54" i="4"/>
  <c r="G43" i="4" l="1"/>
  <c r="F35" i="7"/>
  <c r="M18" i="7"/>
  <c r="F15" i="6"/>
  <c r="I25" i="6"/>
  <c r="F22" i="6"/>
  <c r="F19" i="6"/>
  <c r="F16" i="6"/>
  <c r="F21" i="6"/>
  <c r="F5" i="6"/>
  <c r="F6" i="6"/>
  <c r="F9" i="6"/>
  <c r="F7" i="6"/>
  <c r="F10" i="6"/>
  <c r="F23" i="6"/>
  <c r="F11" i="6"/>
  <c r="F12" i="6"/>
  <c r="F13" i="6"/>
  <c r="F14" i="6"/>
  <c r="F17" i="6"/>
  <c r="F18" i="6"/>
  <c r="F8" i="6"/>
  <c r="F25" i="6" l="1"/>
  <c r="L46" i="7" l="1"/>
  <c r="M45" i="7" s="1"/>
  <c r="G35" i="7"/>
  <c r="G34" i="7"/>
  <c r="G33" i="7"/>
  <c r="M19" i="7"/>
  <c r="G7" i="7"/>
  <c r="L10" i="7"/>
  <c r="M8" i="7" s="1"/>
  <c r="B37" i="4"/>
  <c r="G5" i="7" l="1"/>
  <c r="G6" i="7"/>
  <c r="M14" i="7"/>
  <c r="M13" i="7"/>
  <c r="M44" i="7"/>
  <c r="M40" i="7"/>
  <c r="M9" i="7"/>
  <c r="G25" i="6"/>
  <c r="D9" i="6"/>
  <c r="D13" i="6"/>
  <c r="D15" i="6" l="1"/>
  <c r="D8" i="6"/>
  <c r="D12" i="6"/>
  <c r="D6" i="6"/>
  <c r="D18" i="6"/>
  <c r="D21" i="6"/>
  <c r="D10" i="6"/>
  <c r="D11" i="6"/>
  <c r="H25" i="6"/>
  <c r="D14" i="6"/>
  <c r="D23" i="6"/>
  <c r="D16" i="6"/>
  <c r="D5" i="6"/>
  <c r="D17" i="6"/>
  <c r="D22" i="6"/>
  <c r="D7" i="6"/>
  <c r="D19" i="6"/>
  <c r="D20" i="6"/>
  <c r="D25" i="6" l="1"/>
</calcChain>
</file>

<file path=xl/sharedStrings.xml><?xml version="1.0" encoding="utf-8"?>
<sst xmlns="http://schemas.openxmlformats.org/spreadsheetml/2006/main" count="2756" uniqueCount="606">
  <si>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</si>
  <si>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</si>
  <si>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</si>
  <si>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</si>
  <si>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</si>
  <si>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</si>
  <si>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</si>
  <si>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</si>
  <si>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</si>
  <si>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</si>
  <si>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</si>
  <si>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</si>
  <si>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</si>
  <si>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</si>
  <si>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</si>
  <si>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</si>
  <si>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</si>
  <si>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</si>
  <si>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</si>
  <si>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</si>
  <si>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</si>
  <si>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</si>
  <si>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</si>
  <si>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</si>
  <si>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</si>
  <si>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</si>
  <si>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</si>
  <si>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</si>
  <si>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</si>
  <si>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</si>
  <si>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</si>
  <si>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</si>
  <si>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</si>
  <si>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</si>
  <si>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</si>
  <si>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</si>
  <si>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</si>
  <si>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</si>
  <si>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</si>
  <si>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</si>
  <si>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</si>
  <si>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</si>
  <si>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</si>
  <si>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</si>
  <si>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</si>
  <si>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</si>
  <si>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</si>
  <si>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</si>
  <si>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</si>
  <si>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</si>
  <si>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</si>
  <si>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</si>
  <si>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</si>
  <si>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</si>
  <si>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</si>
  <si>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</si>
  <si>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</si>
  <si>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</si>
  <si>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</si>
  <si>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</si>
  <si>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</si>
  <si>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</si>
  <si>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</si>
  <si>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</si>
  <si>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</si>
  <si>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</si>
  <si>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</si>
  <si>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</si>
  <si>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</si>
  <si>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</si>
  <si>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</si>
  <si>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</si>
  <si>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</si>
  <si>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</si>
  <si>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</si>
  <si>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</si>
  <si>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</si>
  <si>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</si>
  <si>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</si>
  <si>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</si>
  <si>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COMPORTAMIENTO COMPARATIVO 2024 VS 2023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</si>
  <si>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</si>
  <si>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</si>
  <si>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</si>
  <si>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</si>
  <si>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</si>
  <si>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</si>
  <si>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</si>
  <si>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</si>
  <si>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</si>
  <si>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</si>
  <si>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</si>
  <si>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</si>
  <si>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</si>
  <si>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</si>
  <si>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</si>
  <si>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</si>
  <si>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</si>
  <si>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</si>
  <si>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</si>
  <si>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</si>
  <si>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</si>
  <si>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</si>
  <si>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</si>
  <si>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</si>
  <si>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</si>
  <si>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</si>
  <si>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</si>
  <si>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</si>
  <si>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</si>
  <si>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</si>
  <si>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</si>
  <si>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</si>
  <si>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</si>
  <si>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</si>
  <si>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</si>
  <si>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</si>
  <si>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</si>
  <si>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</si>
  <si>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</si>
  <si>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</si>
  <si>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FACTURA COMERCIAL NEGOCIABLE</t>
  </si>
  <si>
    <t>VALOR NOMINAL</t>
  </si>
  <si>
    <t>VALOR EFECTIVO</t>
  </si>
  <si>
    <t>Renta Variable</t>
  </si>
  <si>
    <t>Renta Fija</t>
  </si>
  <si>
    <t>TOTALES</t>
  </si>
  <si>
    <t>AVAL BANCARIO</t>
  </si>
  <si>
    <t>BONO ACTA RESOLUTIVA 002-2021</t>
  </si>
  <si>
    <t>BONO ACTA RESOLUTIVA 032-2019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</si>
  <si>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</si>
  <si>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</si>
  <si>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</si>
  <si>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</si>
  <si>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</si>
  <si>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</si>
  <si>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</si>
  <si>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</si>
  <si>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OBLIGACIONES CONV.EN ACCIONES</t>
  </si>
  <si>
    <t>PAPEL COMERCIAL CERO CUPON</t>
  </si>
  <si>
    <t>PAPEL COMERCIAL CON INTERES TIPO 1</t>
  </si>
  <si>
    <t>POLIZAS DE ACUMULACION</t>
  </si>
  <si>
    <t>VALORES TITULARIZACION CREDITICIA</t>
  </si>
  <si>
    <t>ACEPTACION BANCARIA</t>
  </si>
  <si>
    <t>BONO ACTA RESOLUTIVA 002-2022</t>
  </si>
  <si>
    <t>BONO DEL ESTADOCDF-RES-2024-0004</t>
  </si>
  <si>
    <t>LETRAS DE CAMBIO</t>
  </si>
  <si>
    <t>TOTAL DE RENTA FIJA</t>
  </si>
  <si>
    <t>BOLETÍN MENSUAL DE OPERACIONES
Mayo 2023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</si>
  <si>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Mayo de 2024  Hasta: 31 de Mayo de 2024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</si>
  <si>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Mayo de 2024 - No. 344</t>
    </r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</si>
  <si>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Mayo de 2024 - No. 344</t>
    </r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</si>
  <si>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de Enero a Mayo 2024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</si>
  <si>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Mayo 2024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</si>
  <si>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Mayo 2024</t>
    </r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</si>
  <si>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</si>
  <si>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</si>
  <si>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</si>
  <si>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</si>
  <si>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</si>
  <si>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</si>
  <si>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</si>
  <si>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</si>
  <si>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</si>
  <si>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</si>
  <si>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</si>
  <si>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</si>
  <si>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</si>
  <si>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</si>
  <si>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</si>
  <si>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</si>
  <si>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</si>
  <si>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</si>
  <si>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</si>
  <si>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</si>
  <si>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</si>
  <si>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</si>
  <si>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</si>
  <si>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</si>
  <si>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</si>
  <si>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</si>
  <si>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</si>
  <si>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</si>
  <si>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</si>
  <si>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</si>
  <si>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</si>
  <si>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</si>
  <si>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</si>
  <si>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</si>
  <si>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</si>
  <si>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</si>
  <si>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</si>
  <si>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</si>
  <si>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</si>
  <si>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</si>
  <si>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</si>
  <si>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</si>
  <si>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</si>
  <si>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</si>
  <si>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</si>
  <si>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</si>
  <si>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</si>
  <si>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</si>
  <si>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</si>
  <si>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</si>
  <si>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</si>
  <si>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Enero-Mayo 2024</t>
    </r>
  </si>
  <si>
    <t>EN MAYO DE 2024</t>
  </si>
  <si>
    <t>El monto tranzado en la BVG en el mes de Mayo fue de US$ 564,9 millones, mientras que a nivel nacional  el monto negociado fue de US$ 1.381,7 millones
La participación de la BVG en valores efectivos en el monto nacional es del 40.88%
Por tipo de Renta a Nivel Nacional, la renta variable alcanzó US$ 4,5 millones que representa el 0.3% mientras que en renta fija se cerró US$ 1.381,7 millones que representa el 99.7% del total negociado.</t>
  </si>
  <si>
    <t>En el periodo de Enero a Mayo de 2024, el monto transado en BVG es de US$ 3.169,6 millones mostrando un incremento del 20% respecto al mismo período del año 2023.
Las negociaciones por sector de emisión, en papeles del sector privado se negociaron US$ 1.132,5 millones que representa el 36% del total transado frente a US$ 2.037,1  millones en papeles del sector público que tienen una participación del 64%.  Los papeles del sector privado muestran un decremento del 14% respecto al período anterior mientras los papeles emitidos por el sector público presenta un incremento del 53%.</t>
  </si>
  <si>
    <t>ACCIONES</t>
  </si>
  <si>
    <t>VALORES TITULARIZACION PARTICIPACION</t>
  </si>
  <si>
    <t>REPORTO BURSÁTIL</t>
  </si>
  <si>
    <t>bvg</t>
  </si>
  <si>
    <t>BANCO GUAYAQUIL S.A.</t>
  </si>
  <si>
    <t>$</t>
  </si>
  <si>
    <t>34 D</t>
  </si>
  <si>
    <t>(1)</t>
  </si>
  <si>
    <t/>
  </si>
  <si>
    <t>BANCO DEL PACIFICO S.A.</t>
  </si>
  <si>
    <t>267 D</t>
  </si>
  <si>
    <t>179 D</t>
  </si>
  <si>
    <t>BANCO GENERAL RUMIÑAHUI S.A.</t>
  </si>
  <si>
    <t>362 D</t>
  </si>
  <si>
    <t>356 D</t>
  </si>
  <si>
    <t>358 D</t>
  </si>
  <si>
    <t>117 D</t>
  </si>
  <si>
    <t>104 D</t>
  </si>
  <si>
    <t>MINISTERIO DE ECONOMÍA Y FINANZAS</t>
  </si>
  <si>
    <t>678 D</t>
  </si>
  <si>
    <t>(2)</t>
  </si>
  <si>
    <t>1963 D</t>
  </si>
  <si>
    <t>1560 D</t>
  </si>
  <si>
    <t>1883 D</t>
  </si>
  <si>
    <t>1816 D</t>
  </si>
  <si>
    <t>720 D</t>
  </si>
  <si>
    <t>406 D</t>
  </si>
  <si>
    <t>1071 D</t>
  </si>
  <si>
    <t>3296 D</t>
  </si>
  <si>
    <t>2037 D</t>
  </si>
  <si>
    <t>2553 D</t>
  </si>
  <si>
    <t>2552 D</t>
  </si>
  <si>
    <t>3289 D</t>
  </si>
  <si>
    <t>2657 D</t>
  </si>
  <si>
    <t>2568 D</t>
  </si>
  <si>
    <t>1456 D</t>
  </si>
  <si>
    <t>1455 D</t>
  </si>
  <si>
    <t>1443 D</t>
  </si>
  <si>
    <t>1788 D</t>
  </si>
  <si>
    <t>2406 D</t>
  </si>
  <si>
    <t>2062 D</t>
  </si>
  <si>
    <t>2006 D</t>
  </si>
  <si>
    <t>1426 D</t>
  </si>
  <si>
    <t>1062 D</t>
  </si>
  <si>
    <t>1060 D</t>
  </si>
  <si>
    <t>696 D</t>
  </si>
  <si>
    <t>697 D</t>
  </si>
  <si>
    <t>595 D</t>
  </si>
  <si>
    <t>551 D</t>
  </si>
  <si>
    <t>347 D</t>
  </si>
  <si>
    <t>944 D</t>
  </si>
  <si>
    <t>259 D</t>
  </si>
  <si>
    <t>260 D</t>
  </si>
  <si>
    <t>1037 D</t>
  </si>
  <si>
    <t>1032 D</t>
  </si>
  <si>
    <t>1042 D</t>
  </si>
  <si>
    <t>1039 D</t>
  </si>
  <si>
    <t>1052 D</t>
  </si>
  <si>
    <t>1049 D</t>
  </si>
  <si>
    <t>1046 D</t>
  </si>
  <si>
    <t>1045 D</t>
  </si>
  <si>
    <t>1043 D</t>
  </si>
  <si>
    <t>323 D</t>
  </si>
  <si>
    <t>324 D</t>
  </si>
  <si>
    <t>1388 D</t>
  </si>
  <si>
    <t>1394 D</t>
  </si>
  <si>
    <t>661 D</t>
  </si>
  <si>
    <t>642 D</t>
  </si>
  <si>
    <t>663 D</t>
  </si>
  <si>
    <t>643 D</t>
  </si>
  <si>
    <t>1995 D</t>
  </si>
  <si>
    <t>1967 D</t>
  </si>
  <si>
    <t>1861 D</t>
  </si>
  <si>
    <t>1888 D</t>
  </si>
  <si>
    <t>1601 D</t>
  </si>
  <si>
    <t>1966 D</t>
  </si>
  <si>
    <t>1498 D</t>
  </si>
  <si>
    <t>1989 D</t>
  </si>
  <si>
    <t>1970 D</t>
  </si>
  <si>
    <t>1969 D</t>
  </si>
  <si>
    <t>1874 D</t>
  </si>
  <si>
    <t>1235 D</t>
  </si>
  <si>
    <t>1265 D</t>
  </si>
  <si>
    <t>1260 D</t>
  </si>
  <si>
    <t>1259 D</t>
  </si>
  <si>
    <t>873 D</t>
  </si>
  <si>
    <t>BANCO AMAZONAS S.A.</t>
  </si>
  <si>
    <t>47 D</t>
  </si>
  <si>
    <t>77 D</t>
  </si>
  <si>
    <t>130 D</t>
  </si>
  <si>
    <t>181 D</t>
  </si>
  <si>
    <t>BANCO COOPNACIONAL S.A.</t>
  </si>
  <si>
    <t>BANCO D-MIRO S.A.</t>
  </si>
  <si>
    <t>182 D</t>
  </si>
  <si>
    <t>BANCO DE DESARROLLO DEL ECUADOR B.P.</t>
  </si>
  <si>
    <t>35 D</t>
  </si>
  <si>
    <t>363 D</t>
  </si>
  <si>
    <t>364 D</t>
  </si>
  <si>
    <t>BANCO DE LA PRODUCCION S.A PRODUBANCO</t>
  </si>
  <si>
    <t>83 D</t>
  </si>
  <si>
    <t>BANCO DE LOJA S A</t>
  </si>
  <si>
    <t>BANCO DE MACHALA S.A.</t>
  </si>
  <si>
    <t>BANCO DEL AUSTRO S.A.</t>
  </si>
  <si>
    <t>315 D</t>
  </si>
  <si>
    <t>91 D</t>
  </si>
  <si>
    <t>85 D</t>
  </si>
  <si>
    <t>180 D</t>
  </si>
  <si>
    <t>90 D</t>
  </si>
  <si>
    <t>245 D</t>
  </si>
  <si>
    <t>159 D</t>
  </si>
  <si>
    <t>132 D</t>
  </si>
  <si>
    <t>80 D</t>
  </si>
  <si>
    <t>43 D</t>
  </si>
  <si>
    <t>121 D</t>
  </si>
  <si>
    <t>31 D</t>
  </si>
  <si>
    <t>277 D</t>
  </si>
  <si>
    <t>170 D</t>
  </si>
  <si>
    <t>30 D</t>
  </si>
  <si>
    <t>BANCO INTERNACIONAL S. A.</t>
  </si>
  <si>
    <t>361 D</t>
  </si>
  <si>
    <t>365 D</t>
  </si>
  <si>
    <t>BANCO PROCREDIT S.A.</t>
  </si>
  <si>
    <t>BANCO SOLIDARIO S.A.</t>
  </si>
  <si>
    <t>217 D</t>
  </si>
  <si>
    <t>COOPERATIVA DE AHORRO Y CREDITO  OSCUS</t>
  </si>
  <si>
    <t>COOPERATIVA DE AHORRO Y CREDITO ANDALUCIA LTDA.</t>
  </si>
  <si>
    <t>COOPERATIVA DE AHORRO Y CREDITO EL SAGRARIO LTDA.</t>
  </si>
  <si>
    <t>COOPERATIVA DE AHORRO Y CRÉDITO ALIANZA DEL VALLE</t>
  </si>
  <si>
    <t>COOPERATIVA DE AHORRO Y CRÉDITO CACPECO</t>
  </si>
  <si>
    <t>COOPERATIVA DE AHORRO Y CRÉDITO TULCÁN LTDA.</t>
  </si>
  <si>
    <t>BANCO BOLIVARIANO C.A.</t>
  </si>
  <si>
    <t>177 D</t>
  </si>
  <si>
    <t>42 D</t>
  </si>
  <si>
    <t>94 D</t>
  </si>
  <si>
    <t>152 D</t>
  </si>
  <si>
    <t>BANCO PICHINCHA C.A.</t>
  </si>
  <si>
    <t>115 D</t>
  </si>
  <si>
    <t>133 D</t>
  </si>
  <si>
    <t>120 D</t>
  </si>
  <si>
    <t>95 D</t>
  </si>
  <si>
    <t>69 D</t>
  </si>
  <si>
    <t>232 D</t>
  </si>
  <si>
    <t>243 D</t>
  </si>
  <si>
    <t>240 D</t>
  </si>
  <si>
    <t>253 D</t>
  </si>
  <si>
    <t>164 D</t>
  </si>
  <si>
    <t>340 D</t>
  </si>
  <si>
    <t>99 D</t>
  </si>
  <si>
    <t>114 D</t>
  </si>
  <si>
    <t>63 D</t>
  </si>
  <si>
    <t>67 D</t>
  </si>
  <si>
    <t>359 D</t>
  </si>
  <si>
    <t>15 D</t>
  </si>
  <si>
    <t>BANECUADOR B.P.</t>
  </si>
  <si>
    <t>169 D</t>
  </si>
  <si>
    <t>CORPORACIÓN FINANCIERA NACIONAL B.P.</t>
  </si>
  <si>
    <t>126 D</t>
  </si>
  <si>
    <t>273 D</t>
  </si>
  <si>
    <t>BANCO DINERS CLUB DEL ECUADOR S.A.</t>
  </si>
  <si>
    <t>302 D</t>
  </si>
  <si>
    <t>237 D</t>
  </si>
  <si>
    <t>215 D</t>
  </si>
  <si>
    <t>321 D</t>
  </si>
  <si>
    <t>308 D</t>
  </si>
  <si>
    <t>309 D</t>
  </si>
  <si>
    <t>HIVIMAR S.A.</t>
  </si>
  <si>
    <t>37 D</t>
  </si>
  <si>
    <t>26 D</t>
  </si>
  <si>
    <t>12 D</t>
  </si>
  <si>
    <t>278 D</t>
  </si>
  <si>
    <t>SERVICIO DE RENTAS INTERNAS</t>
  </si>
  <si>
    <t>(3)</t>
  </si>
  <si>
    <t>ADITIVOS Y ALIMENTOS S.A. ADILISA</t>
  </si>
  <si>
    <t>1215 D</t>
  </si>
  <si>
    <t>ASERTIA COMERCIAL S.A</t>
  </si>
  <si>
    <t>1826 D</t>
  </si>
  <si>
    <t>1825 D</t>
  </si>
  <si>
    <t>AUTOMOTORES Y ANEXOS S.A. A.Y.A.S.A</t>
  </si>
  <si>
    <t>1756 D</t>
  </si>
  <si>
    <t>BASESURCORP S.A.</t>
  </si>
  <si>
    <t>1314 D</t>
  </si>
  <si>
    <t>1134 D</t>
  </si>
  <si>
    <t>CARVAGU S.A.</t>
  </si>
  <si>
    <t>1095 D</t>
  </si>
  <si>
    <t>1082 D</t>
  </si>
  <si>
    <t>CORPORACION NEXUM NEXUMCORP S.A.</t>
  </si>
  <si>
    <t>1687 D</t>
  </si>
  <si>
    <t>CUBIERTAS DEL ECUADOR KU-BIEC S.A.</t>
  </si>
  <si>
    <t>DIMOLFIN S.A.</t>
  </si>
  <si>
    <t>1785 D</t>
  </si>
  <si>
    <t>1777 D</t>
  </si>
  <si>
    <t>DOLTREX S.A.</t>
  </si>
  <si>
    <t>1287 D</t>
  </si>
  <si>
    <t>DULCES, PASTELES Y TORTAS RADU S.A.</t>
  </si>
  <si>
    <t>824 D</t>
  </si>
  <si>
    <t>EMPACADORA GRUPO GRANMAR S.A. EMPAGRAN</t>
  </si>
  <si>
    <t>1149 D</t>
  </si>
  <si>
    <t>1148 D</t>
  </si>
  <si>
    <t>1679 D</t>
  </si>
  <si>
    <t>977 D</t>
  </si>
  <si>
    <t>979 D</t>
  </si>
  <si>
    <t>1401 D</t>
  </si>
  <si>
    <t>1395 D</t>
  </si>
  <si>
    <t>993 D</t>
  </si>
  <si>
    <t>605 D</t>
  </si>
  <si>
    <t>EMPRESA DURINI INDUSTRIA DE MADERA C.A. EDIMCA</t>
  </si>
  <si>
    <t>1303 D</t>
  </si>
  <si>
    <t>ENERGYCONTROL S.A</t>
  </si>
  <si>
    <t>ENVASES DEL LITORAL S.A.</t>
  </si>
  <si>
    <t>927 D</t>
  </si>
  <si>
    <t>948 D</t>
  </si>
  <si>
    <t>609 D</t>
  </si>
  <si>
    <t>951 D</t>
  </si>
  <si>
    <t>1121 D</t>
  </si>
  <si>
    <t>880 D</t>
  </si>
  <si>
    <t>895 D</t>
  </si>
  <si>
    <t>1317 D</t>
  </si>
  <si>
    <t>FABRICA DE ENVASES S.A. FADESA</t>
  </si>
  <si>
    <t>1053 D</t>
  </si>
  <si>
    <t>FORMAPER S.A</t>
  </si>
  <si>
    <t>2040 D</t>
  </si>
  <si>
    <t>HUMANITAS S.A.</t>
  </si>
  <si>
    <t>1467 D</t>
  </si>
  <si>
    <t>1838 D</t>
  </si>
  <si>
    <t>IASA S.A.</t>
  </si>
  <si>
    <t>867 D</t>
  </si>
  <si>
    <t>IMPORT GREEN POWER TECHNOLOGY, EQUIPMENT &amp; MACHINERY ITEM S.A.</t>
  </si>
  <si>
    <t>1713 D</t>
  </si>
  <si>
    <t>1685 D</t>
  </si>
  <si>
    <t>1683 D</t>
  </si>
  <si>
    <t>IMPORTADORA INDUSTRIAL AGRICOLA DEL MONTE SOCIEDAD ANONIMA INMONTE</t>
  </si>
  <si>
    <t>1425 D</t>
  </si>
  <si>
    <t>INDUSTRIAS DACAR CIA LTDA</t>
  </si>
  <si>
    <t>1851 D</t>
  </si>
  <si>
    <t>LIRIS S.A.</t>
  </si>
  <si>
    <t>1413 D</t>
  </si>
  <si>
    <t>MAREAUTO S.A.</t>
  </si>
  <si>
    <t>1356 D</t>
  </si>
  <si>
    <t>251 D</t>
  </si>
  <si>
    <t>MINUTOCORP S.A.</t>
  </si>
  <si>
    <t>1520 D</t>
  </si>
  <si>
    <t>1495 D</t>
  </si>
  <si>
    <t>MOSINVEST S. A.</t>
  </si>
  <si>
    <t>621 D</t>
  </si>
  <si>
    <t>PLASTICOS DEL LITORAL PLASTLIT S.A</t>
  </si>
  <si>
    <t>981 D</t>
  </si>
  <si>
    <t>972 D</t>
  </si>
  <si>
    <t>943 D</t>
  </si>
  <si>
    <t>1331 D</t>
  </si>
  <si>
    <t>PREDUCA S.A.</t>
  </si>
  <si>
    <t>1716 D</t>
  </si>
  <si>
    <t>REPRODUCTORAS DEL ECUADOR S.A. REPROECSA</t>
  </si>
  <si>
    <t>1946 D</t>
  </si>
  <si>
    <t>RYC S.A.</t>
  </si>
  <si>
    <t>1666 D</t>
  </si>
  <si>
    <t>SIMED S.A.</t>
  </si>
  <si>
    <t>1636 D</t>
  </si>
  <si>
    <t>1632 D</t>
  </si>
  <si>
    <t>TELCONET S.A.</t>
  </si>
  <si>
    <t>1056 D</t>
  </si>
  <si>
    <t>1041 D</t>
  </si>
  <si>
    <t>1040 D</t>
  </si>
  <si>
    <t>1035 D</t>
  </si>
  <si>
    <t>1034 D</t>
  </si>
  <si>
    <t>TIENDAS INDUSTRIALES ASOCIADAS TIA S.A.</t>
  </si>
  <si>
    <t>2100 D</t>
  </si>
  <si>
    <t>1701 D</t>
  </si>
  <si>
    <t>587 D</t>
  </si>
  <si>
    <t>38 D</t>
  </si>
  <si>
    <t>CARRO SEGURO CARSEG S.A.</t>
  </si>
  <si>
    <t>503 D</t>
  </si>
  <si>
    <t>498 D</t>
  </si>
  <si>
    <t>487 D</t>
  </si>
  <si>
    <t>CORPORACION EL ROSADO S.A.</t>
  </si>
  <si>
    <t>1370 D</t>
  </si>
  <si>
    <t>DULCENAC S.A. DULCERIA NACIONAL</t>
  </si>
  <si>
    <t>1024 D</t>
  </si>
  <si>
    <t>577 D</t>
  </si>
  <si>
    <t>477 D</t>
  </si>
  <si>
    <t>153 D</t>
  </si>
  <si>
    <t>FUNDAMETZ S.A.</t>
  </si>
  <si>
    <t>832 D</t>
  </si>
  <si>
    <t>19 D</t>
  </si>
  <si>
    <t>INMOBILIARIA LAVIE S.A.</t>
  </si>
  <si>
    <t>2123 D</t>
  </si>
  <si>
    <t>1211 D</t>
  </si>
  <si>
    <t>655 D</t>
  </si>
  <si>
    <t>518 D</t>
  </si>
  <si>
    <t>426 D</t>
  </si>
  <si>
    <t>334 D</t>
  </si>
  <si>
    <t>61 D</t>
  </si>
  <si>
    <t>SALCEDO MOTORS S.A. SALMOTORSA</t>
  </si>
  <si>
    <t>504 D</t>
  </si>
  <si>
    <t>413 D</t>
  </si>
  <si>
    <t>319 D</t>
  </si>
  <si>
    <t>230 D</t>
  </si>
  <si>
    <t>137 D</t>
  </si>
  <si>
    <t>46 D</t>
  </si>
  <si>
    <t>STARCARGO CIA. LTDA.</t>
  </si>
  <si>
    <t>185 D</t>
  </si>
  <si>
    <t>92 D</t>
  </si>
  <si>
    <t>AKROS CIA. LTDA.</t>
  </si>
  <si>
    <t>ALMACENES BOYACA S.A.</t>
  </si>
  <si>
    <t>270 D</t>
  </si>
  <si>
    <t>234 D</t>
  </si>
  <si>
    <t>ARTES GRAFICAS SENEFELDER C.A.</t>
  </si>
  <si>
    <t>CARTIMEX S. A.</t>
  </si>
  <si>
    <t>357 D</t>
  </si>
  <si>
    <t>210 D</t>
  </si>
  <si>
    <t>33 D</t>
  </si>
  <si>
    <t>COMPUTRONSA S.A.</t>
  </si>
  <si>
    <t>DIPAC MANTA S.A.</t>
  </si>
  <si>
    <t>DREAMPACK ECUADOR S.A.</t>
  </si>
  <si>
    <t>ECO-KAKAO S.A</t>
  </si>
  <si>
    <t>183 D</t>
  </si>
  <si>
    <t>254 D</t>
  </si>
  <si>
    <t>118 D</t>
  </si>
  <si>
    <t>193 D</t>
  </si>
  <si>
    <t>136 D</t>
  </si>
  <si>
    <t>FUROIANI OBRAS Y PROYECTOS S. A.</t>
  </si>
  <si>
    <t>295 D</t>
  </si>
  <si>
    <t>306 D</t>
  </si>
  <si>
    <t>258 D</t>
  </si>
  <si>
    <t>238 D</t>
  </si>
  <si>
    <t>144 D</t>
  </si>
  <si>
    <t>GALARMOBIL S.A.</t>
  </si>
  <si>
    <t>75 D</t>
  </si>
  <si>
    <t>71 D</t>
  </si>
  <si>
    <t>39 D</t>
  </si>
  <si>
    <t>29 D</t>
  </si>
  <si>
    <t>17 D</t>
  </si>
  <si>
    <t>INMONTE</t>
  </si>
  <si>
    <t>40 D</t>
  </si>
  <si>
    <t>LA FABRIL S.A.</t>
  </si>
  <si>
    <t>330 D</t>
  </si>
  <si>
    <t>OTECEL S.A.</t>
  </si>
  <si>
    <t>322 D</t>
  </si>
  <si>
    <t>311 D</t>
  </si>
  <si>
    <t>106 D</t>
  </si>
  <si>
    <t>62 D</t>
  </si>
  <si>
    <t>PRIMAX COMERCIAL DEL ECUADOR S. A</t>
  </si>
  <si>
    <t>PROMOTORES INMOBILIARIOS PRONOBIS S.A.</t>
  </si>
  <si>
    <t>156 D</t>
  </si>
  <si>
    <t>229 D</t>
  </si>
  <si>
    <t>SUPERDEPORTE S.A.</t>
  </si>
  <si>
    <t>54 D</t>
  </si>
  <si>
    <t>SURGALARE S.A.</t>
  </si>
  <si>
    <t>SURPAPELCORP S.A.</t>
  </si>
  <si>
    <t>221 D</t>
  </si>
  <si>
    <t>124 D</t>
  </si>
  <si>
    <t>7 D</t>
  </si>
  <si>
    <t>3 D</t>
  </si>
  <si>
    <t>TECNOLOGÍA TOTAL TECTOTAL CIA. LTDA</t>
  </si>
  <si>
    <t>57 D</t>
  </si>
  <si>
    <t>190 D</t>
  </si>
  <si>
    <t>151 D</t>
  </si>
  <si>
    <t>730 D</t>
  </si>
  <si>
    <t>103 D</t>
  </si>
  <si>
    <t>264 D</t>
  </si>
  <si>
    <t>84 D</t>
  </si>
  <si>
    <t>TITULARIZACION PROYECTO NUEVO TRANSPORTE GUAYAQUIL</t>
  </si>
  <si>
    <t>1680 D</t>
  </si>
  <si>
    <t>TITULARIZACIÓN BOTANIQO</t>
  </si>
  <si>
    <t>588 D</t>
  </si>
  <si>
    <t>TITULARIZACIÓN CARTERA CREDITO RETAIL II</t>
  </si>
  <si>
    <t>1083 D</t>
  </si>
  <si>
    <t>1063 D</t>
  </si>
  <si>
    <t>1061 D</t>
  </si>
  <si>
    <t>REPORTO</t>
  </si>
  <si>
    <t>BOLSA DE VALORES DE QUITO BVQ SOCIEDAD ANÓNIMA</t>
  </si>
  <si>
    <t>176 D</t>
  </si>
  <si>
    <t>CORPORACION FAVORITA C.A.</t>
  </si>
  <si>
    <t>175 D</t>
  </si>
  <si>
    <t>178 D</t>
  </si>
  <si>
    <t>NATLUK S.A.</t>
  </si>
  <si>
    <t>143 D</t>
  </si>
  <si>
    <t>20 D</t>
  </si>
  <si>
    <t>22 D</t>
  </si>
  <si>
    <t>23 D</t>
  </si>
  <si>
    <t>24 D</t>
  </si>
  <si>
    <t>6 D</t>
  </si>
  <si>
    <t>VALORES DE PARTICIPACION</t>
  </si>
  <si>
    <t>FIDEICOMISO HOTEL CIUDAD DEL RIO</t>
  </si>
  <si>
    <t>FIDEICOMISO TITULARIZACIÓN OMNI HOSPITAL</t>
  </si>
  <si>
    <t>SOCIEDAD AGRICOLA E INDUSTRIAL SAN CARLOS S.A.</t>
  </si>
  <si>
    <t>BOLSA DE VALORES DE GUAYAQUIL S.A. BVG</t>
  </si>
  <si>
    <t>TECAFORTUNA S.A.</t>
  </si>
  <si>
    <t>CERVECERIA NACIONAL CN S.A.</t>
  </si>
  <si>
    <t>INVERSANCARLOS S.A.</t>
  </si>
  <si>
    <t>BEVERAGE BRAND &amp; PATENTS COMPANY BBPC S.A</t>
  </si>
  <si>
    <t>CORPORACION MULTIBG S.A.</t>
  </si>
  <si>
    <t>PRODUBANCO</t>
  </si>
  <si>
    <t>BRIKAPITAL S.A.</t>
  </si>
  <si>
    <t>CONCLINA S.A.</t>
  </si>
  <si>
    <t>RIO CONGO FORESTAL</t>
  </si>
  <si>
    <t>VALLE GRANDE FORESTAL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</si>
</sst>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3" formatCode="0.0000"/>
    <numFmt numFmtId="174" formatCode="_ [$$-300A]* #,##0.00_ ;_ [$$-300A]* \-#,##0.00_ ;_ [$$-300A]* &quot;-&quot;??_ ;_ @_ 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rgb="FF000000"/>
      <name val="Segoe UI"/>
      <family val="2"/>
    </font>
    <font>
      <sz val="14"/>
      <color rgb="FF000000"/>
      <name val="Calibri"/>
      <family val="2"/>
      <scheme val="minor"/>
    </font>
    <font>
      <sz val="14"/>
      <color theme="0"/>
      <name val="Segoe UI"/>
      <family val="2"/>
    </font>
    <font>
      <b/>
      <sz val="14"/>
      <color rgb="FF000000"/>
      <name val="Calibri"/>
      <family val="2"/>
      <scheme val="minor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color theme="0"/>
      <name val="Arial"/>
      <family val="2"/>
    </font>
    <font>
      <sz val="14"/>
      <color theme="0"/>
      <name val="Arial"/>
      <family val="2"/>
    </font>
    <font>
      <sz val="9"/>
      <color theme="0"/>
      <name val="Arial"/>
      <family val="2"/>
    </font>
    <font>
      <b/>
      <sz val="14"/>
      <color rgb="FF000000"/>
      <name val="Segoe UI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Arial"/>
      <family val="2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6" fillId="0" borderId="0"/>
  </cellStyleXfs>
  <cellXfs count="476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10" fontId="11" fillId="0" borderId="0" xfId="10" applyNumberFormat="1" applyFont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52" fillId="0" borderId="0" xfId="1" applyFont="1" applyAlignment="1">
      <alignment horizontal="center"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60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2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13" fillId="0" borderId="1" xfId="4336" applyFont="1" applyBorder="1" applyAlignment="1">
      <alignment vertical="center"/>
    </xf>
    <xf numFmtId="0" fontId="13" fillId="0" borderId="0" xfId="4336" applyFont="1" applyAlignment="1">
      <alignment vertical="center"/>
    </xf>
    <xf numFmtId="0" fontId="13" fillId="0" borderId="0" xfId="4336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4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0" fontId="59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4" fontId="5" fillId="0" borderId="0" xfId="4334" applyNumberFormat="1" applyFont="1" applyAlignment="1">
      <alignment vertical="center"/>
    </xf>
    <xf numFmtId="0" fontId="63" fillId="0" borderId="0" xfId="1" applyFont="1"/>
    <xf numFmtId="0" fontId="64" fillId="2" borderId="0" xfId="1" applyFont="1" applyFill="1" applyAlignment="1">
      <alignment horizontal="left"/>
    </xf>
    <xf numFmtId="166" fontId="63" fillId="2" borderId="0" xfId="5" applyNumberFormat="1" applyFont="1" applyFill="1" applyAlignment="1">
      <alignment horizontal="right"/>
    </xf>
    <xf numFmtId="10" fontId="63" fillId="0" borderId="0" xfId="3" applyNumberFormat="1" applyFont="1"/>
    <xf numFmtId="0" fontId="63" fillId="2" borderId="0" xfId="1" applyFont="1" applyFill="1"/>
    <xf numFmtId="3" fontId="63" fillId="2" borderId="0" xfId="1" applyNumberFormat="1" applyFont="1" applyFill="1" applyAlignment="1">
      <alignment horizontal="right"/>
    </xf>
    <xf numFmtId="9" fontId="63" fillId="0" borderId="0" xfId="1" applyNumberFormat="1" applyFont="1"/>
    <xf numFmtId="0" fontId="63" fillId="2" borderId="0" xfId="1" applyFont="1" applyFill="1" applyAlignment="1">
      <alignment horizontal="right"/>
    </xf>
    <xf numFmtId="166" fontId="63" fillId="2" borderId="0" xfId="5" applyNumberFormat="1" applyFont="1" applyFill="1"/>
    <xf numFmtId="3" fontId="63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5" fillId="3" borderId="10" xfId="3" applyNumberFormat="1" applyFont="1" applyFill="1" applyBorder="1" applyAlignment="1">
      <alignment horizontal="center" vertical="center" wrapText="1"/>
    </xf>
    <xf numFmtId="174" fontId="6" fillId="0" borderId="0" xfId="1" applyNumberFormat="1" applyFont="1"/>
    <xf numFmtId="0" fontId="33" fillId="0" borderId="4" xfId="7" applyFont="1" applyBorder="1" applyAlignment="1">
      <alignment vertical="center"/>
    </xf>
    <xf numFmtId="0" fontId="33" fillId="4" borderId="0" xfId="7" applyFont="1" applyFill="1" applyAlignment="1">
      <alignment vertical="center"/>
    </xf>
    <xf numFmtId="0" fontId="57" fillId="6" borderId="0" xfId="7" applyFont="1" applyFill="1" applyAlignment="1">
      <alignment vertical="center"/>
    </xf>
    <xf numFmtId="0" fontId="33" fillId="0" borderId="0" xfId="7" applyFont="1" applyAlignment="1">
      <alignment horizontal="center" vertical="center"/>
    </xf>
    <xf numFmtId="0" fontId="57" fillId="6" borderId="4" xfId="7" applyFont="1" applyFill="1" applyBorder="1" applyAlignment="1">
      <alignment vertical="center"/>
    </xf>
    <xf numFmtId="3" fontId="13" fillId="0" borderId="0" xfId="7" applyNumberFormat="1" applyFont="1" applyAlignment="1">
      <alignment vertical="center"/>
    </xf>
    <xf numFmtId="3" fontId="52" fillId="0" borderId="0" xfId="1" applyNumberFormat="1" applyFont="1" applyAlignment="1">
      <alignment horizontal="center" vertical="center" wrapText="1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3" fontId="33" fillId="0" borderId="2" xfId="7" applyNumberFormat="1" applyFont="1" applyBorder="1" applyAlignment="1">
      <alignment horizontal="center" vertical="center"/>
    </xf>
    <xf numFmtId="3" fontId="13" fillId="0" borderId="2" xfId="4336" applyNumberFormat="1" applyFont="1" applyBorder="1" applyAlignment="1">
      <alignment vertical="center"/>
    </xf>
    <xf numFmtId="3" fontId="56" fillId="6" borderId="4" xfId="7" applyNumberFormat="1" applyFont="1" applyFill="1" applyBorder="1" applyAlignment="1">
      <alignment horizontal="center" vertical="center"/>
    </xf>
    <xf numFmtId="0" fontId="69" fillId="6" borderId="4" xfId="7" applyFont="1" applyFill="1" applyBorder="1" applyAlignment="1">
      <alignment vertical="center"/>
    </xf>
    <xf numFmtId="0" fontId="18" fillId="0" borderId="0" xfId="7" applyFont="1" applyAlignment="1">
      <alignment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71" fillId="0" borderId="0" xfId="6" applyFont="1" applyAlignment="1">
      <alignment horizontal="left" vertical="center"/>
    </xf>
    <xf numFmtId="0" fontId="72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4" fontId="14" fillId="0" borderId="0" xfId="6" applyNumberFormat="1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4" fillId="0" borderId="18" xfId="6" applyFont="1" applyBorder="1" applyAlignment="1">
      <alignment vertical="center"/>
    </xf>
    <xf numFmtId="0" fontId="74" fillId="0" borderId="18" xfId="6" applyFont="1" applyBorder="1" applyAlignment="1">
      <alignment horizontal="left" vertical="center"/>
    </xf>
    <xf numFmtId="4" fontId="74" fillId="0" borderId="18" xfId="6" applyNumberFormat="1" applyFont="1" applyBorder="1" applyAlignment="1">
      <alignment horizontal="right" vertical="center"/>
    </xf>
    <xf numFmtId="10" fontId="74" fillId="0" borderId="18" xfId="6" applyNumberFormat="1" applyFont="1" applyBorder="1" applyAlignment="1">
      <alignment horizontal="right" vertical="center"/>
    </xf>
    <xf numFmtId="3" fontId="74" fillId="0" borderId="18" xfId="6" applyNumberFormat="1" applyFont="1" applyBorder="1" applyAlignment="1">
      <alignment horizontal="center" vertical="center"/>
    </xf>
    <xf numFmtId="0" fontId="75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6" fillId="0" borderId="0" xfId="6" applyNumberFormat="1" applyFont="1" applyAlignment="1">
      <alignment horizontal="right" vertical="center"/>
    </xf>
    <xf numFmtId="10" fontId="76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7" fillId="0" borderId="0" xfId="6" applyFont="1" applyAlignment="1">
      <alignment vertical="center"/>
    </xf>
    <xf numFmtId="0" fontId="78" fillId="0" borderId="0" xfId="6" applyFont="1" applyAlignment="1">
      <alignment vertical="center"/>
    </xf>
    <xf numFmtId="0" fontId="78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167" fontId="11" fillId="0" borderId="0" xfId="3" applyNumberFormat="1" applyFont="1" applyBorder="1" applyAlignment="1">
      <alignment horizontal="center" vertical="center"/>
    </xf>
    <xf numFmtId="10" fontId="65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9" fillId="0" borderId="0" xfId="1" applyFont="1"/>
    <xf numFmtId="0" fontId="80" fillId="0" borderId="0" xfId="1" applyFont="1"/>
    <xf numFmtId="0" fontId="80" fillId="2" borderId="0" xfId="1" applyFont="1" applyFill="1"/>
    <xf numFmtId="0" fontId="80" fillId="2" borderId="0" xfId="1" applyFont="1" applyFill="1" applyAlignment="1">
      <alignment horizontal="right"/>
    </xf>
    <xf numFmtId="0" fontId="81" fillId="2" borderId="0" xfId="1" applyFont="1" applyFill="1" applyAlignment="1">
      <alignment horizontal="left"/>
    </xf>
    <xf numFmtId="166" fontId="80" fillId="2" borderId="0" xfId="5" applyNumberFormat="1" applyFont="1" applyFill="1" applyAlignment="1">
      <alignment horizontal="right"/>
    </xf>
    <xf numFmtId="10" fontId="80" fillId="0" borderId="0" xfId="3" applyNumberFormat="1" applyFont="1"/>
    <xf numFmtId="3" fontId="63" fillId="0" borderId="0" xfId="1" applyNumberFormat="1" applyFont="1"/>
    <xf numFmtId="0" fontId="63" fillId="0" borderId="0" xfId="3" applyNumberFormat="1" applyFont="1"/>
    <xf numFmtId="174" fontId="82" fillId="0" borderId="0" xfId="1" applyNumberFormat="1" applyFont="1"/>
    <xf numFmtId="3" fontId="83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73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 wrapText="1"/>
    </xf>
    <xf numFmtId="0" fontId="73" fillId="3" borderId="0" xfId="1" applyFont="1" applyFill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53" fillId="2" borderId="0" xfId="1" applyFont="1" applyFill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  <xf numFmtId="0" fontId="84" fillId="0" borderId="0" xfId="1" applyFont="1" applyAlignment="1">
      <alignment vertical="center"/>
    </xf>
    <xf numFmtId="0" fontId="85" fillId="0" borderId="0" xfId="1" applyFont="1" applyAlignment="1">
      <alignment vertical="center"/>
    </xf>
    <xf numFmtId="0" fontId="84" fillId="2" borderId="0" xfId="1" applyFont="1" applyFill="1" applyAlignment="1">
      <alignment vertical="center"/>
    </xf>
    <xf numFmtId="3" fontId="84" fillId="2" borderId="0" xfId="1" applyNumberFormat="1" applyFont="1" applyFill="1" applyAlignment="1">
      <alignment vertical="center"/>
    </xf>
    <xf numFmtId="0" fontId="86" fillId="2" borderId="0" xfId="1" applyFont="1" applyFill="1" applyAlignment="1">
      <alignment horizontal="left" vertical="center"/>
    </xf>
    <xf numFmtId="10" fontId="84" fillId="2" borderId="0" xfId="3" applyNumberFormat="1" applyFont="1" applyFill="1" applyAlignment="1">
      <alignment vertical="center"/>
    </xf>
    <xf numFmtId="3" fontId="84" fillId="0" borderId="0" xfId="1" applyNumberFormat="1" applyFont="1" applyAlignment="1">
      <alignment vertical="center"/>
    </xf>
    <xf numFmtId="0" fontId="86" fillId="0" borderId="0" xfId="1" applyFont="1" applyAlignment="1">
      <alignment horizontal="left" vertical="center"/>
    </xf>
    <xf numFmtId="0" fontId="18" fillId="0" borderId="0" xfId="4337" applyFont="1" applyAlignment="1">
      <alignment vertical="center"/>
    </xf>
    <xf numFmtId="0" fontId="89" fillId="0" borderId="0" xfId="9" applyFont="1" applyAlignment="1">
      <alignment vertical="center"/>
    </xf>
    <xf numFmtId="0" fontId="90" fillId="0" borderId="0" xfId="9" applyFont="1" applyAlignment="1">
      <alignment vertical="center"/>
    </xf>
    <xf numFmtId="0" fontId="91" fillId="0" borderId="0" xfId="4337" applyFont="1" applyAlignment="1">
      <alignment vertical="center"/>
    </xf>
    <xf numFmtId="0" fontId="70" fillId="0" borderId="6" xfId="0" applyFont="1" applyBorder="1"/>
    <xf numFmtId="0" fontId="87" fillId="0" borderId="7" xfId="0" applyFont="1" applyBorder="1" applyAlignment="1">
      <alignment horizontal="center" vertical="center"/>
    </xf>
    <xf numFmtId="173" fontId="87" fillId="0" borderId="7" xfId="0" applyNumberFormat="1" applyFont="1" applyBorder="1" applyAlignment="1">
      <alignment horizontal="center" vertical="center"/>
    </xf>
    <xf numFmtId="4" fontId="87" fillId="0" borderId="7" xfId="0" applyNumberFormat="1" applyFont="1" applyBorder="1" applyAlignment="1">
      <alignment horizontal="right" vertical="center"/>
    </xf>
    <xf numFmtId="0" fontId="87" fillId="0" borderId="8" xfId="0" applyFont="1" applyBorder="1" applyAlignment="1">
      <alignment horizontal="center" vertical="center"/>
    </xf>
    <xf numFmtId="0" fontId="88" fillId="0" borderId="1" xfId="0" applyFont="1" applyBorder="1"/>
    <xf numFmtId="0" fontId="67" fillId="0" borderId="0" xfId="0" applyFont="1" applyBorder="1" applyAlignment="1">
      <alignment horizontal="center" vertical="center"/>
    </xf>
    <xf numFmtId="173" fontId="67" fillId="0" borderId="0" xfId="0" applyNumberFormat="1" applyFont="1" applyBorder="1" applyAlignment="1">
      <alignment horizontal="center" vertical="center"/>
    </xf>
    <xf numFmtId="4" fontId="67" fillId="0" borderId="0" xfId="0" applyNumberFormat="1" applyFont="1" applyBorder="1" applyAlignment="1">
      <alignment horizontal="right" vertical="center"/>
    </xf>
    <xf numFmtId="0" fontId="67" fillId="0" borderId="2" xfId="0" applyFont="1" applyBorder="1" applyAlignment="1">
      <alignment horizontal="center" vertical="center"/>
    </xf>
    <xf numFmtId="0" fontId="70" fillId="0" borderId="1" xfId="0" applyFont="1" applyBorder="1"/>
    <xf numFmtId="0" fontId="87" fillId="0" borderId="0" xfId="0" applyFont="1" applyBorder="1" applyAlignment="1">
      <alignment horizontal="center" vertical="center"/>
    </xf>
    <xf numFmtId="173" fontId="87" fillId="0" borderId="0" xfId="0" applyNumberFormat="1" applyFont="1" applyBorder="1" applyAlignment="1">
      <alignment horizontal="center" vertical="center"/>
    </xf>
    <xf numFmtId="4" fontId="87" fillId="0" borderId="0" xfId="0" applyNumberFormat="1" applyFont="1" applyBorder="1" applyAlignment="1">
      <alignment horizontal="right" vertical="center"/>
    </xf>
    <xf numFmtId="0" fontId="87" fillId="0" borderId="2" xfId="0" applyFont="1" applyBorder="1" applyAlignment="1">
      <alignment horizontal="center" vertical="center"/>
    </xf>
    <xf numFmtId="0" fontId="36" fillId="0" borderId="3" xfId="7" applyFont="1" applyBorder="1" applyAlignment="1">
      <alignment vertical="center"/>
    </xf>
    <xf numFmtId="171" fontId="36" fillId="0" borderId="4" xfId="7" applyNumberFormat="1" applyFont="1" applyBorder="1" applyAlignment="1">
      <alignment horizontal="center" vertical="center"/>
    </xf>
    <xf numFmtId="171" fontId="36" fillId="0" borderId="4" xfId="7" applyNumberFormat="1" applyFont="1" applyBorder="1" applyAlignment="1">
      <alignment vertical="center"/>
    </xf>
    <xf numFmtId="0" fontId="68" fillId="0" borderId="4" xfId="4339" applyFont="1" applyBorder="1" applyAlignment="1">
      <alignment horizontal="center"/>
    </xf>
    <xf numFmtId="4" fontId="36" fillId="0" borderId="4" xfId="7" applyNumberFormat="1" applyFont="1" applyBorder="1" applyAlignment="1">
      <alignment vertical="center"/>
    </xf>
    <xf numFmtId="3" fontId="36" fillId="0" borderId="5" xfId="7" applyNumberFormat="1" applyFont="1" applyBorder="1" applyAlignment="1">
      <alignment horizontal="center" vertical="center"/>
    </xf>
    <xf numFmtId="0" fontId="92" fillId="0" borderId="1" xfId="0" applyFont="1" applyBorder="1"/>
    <xf numFmtId="0" fontId="89" fillId="0" borderId="2" xfId="9" applyFont="1" applyBorder="1" applyAlignment="1">
      <alignment vertical="center"/>
    </xf>
    <xf numFmtId="3" fontId="36" fillId="4" borderId="0" xfId="7" applyNumberFormat="1" applyFont="1" applyFill="1" applyAlignment="1">
      <alignment horizontal="center" vertical="center"/>
    </xf>
    <xf numFmtId="2" fontId="33" fillId="0" borderId="4" xfId="7" applyNumberFormat="1" applyFont="1" applyBorder="1" applyAlignment="1">
      <alignment vertical="center"/>
    </xf>
    <xf numFmtId="2" fontId="33" fillId="0" borderId="4" xfId="7" applyNumberFormat="1" applyFont="1" applyBorder="1" applyAlignment="1">
      <alignment horizontal="center" vertical="center"/>
    </xf>
    <xf numFmtId="4" fontId="3" fillId="0" borderId="0" xfId="4338" applyNumberFormat="1"/>
    <xf numFmtId="3" fontId="5" fillId="0" borderId="2" xfId="7" applyNumberFormat="1" applyFont="1" applyBorder="1" applyAlignment="1">
      <alignment vertical="center"/>
    </xf>
    <xf numFmtId="4" fontId="56" fillId="6" borderId="4" xfId="7" applyNumberFormat="1" applyFont="1" applyFill="1" applyBorder="1" applyAlignment="1">
      <alignment horizontal="center" vertical="center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Bonos del Estado</c:v>
                </c:pt>
                <c:pt idx="3">
                  <c:v>Notas de Crédito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397659061.81164449</c:v>
                </c:pt>
                <c:pt idx="1">
                  <c:v>235758438.33413714</c:v>
                </c:pt>
                <c:pt idx="2">
                  <c:v>190746089.01756161</c:v>
                </c:pt>
                <c:pt idx="3">
                  <c:v>160976137.42000058</c:v>
                </c:pt>
                <c:pt idx="4">
                  <c:v>122067554.20550653</c:v>
                </c:pt>
                <c:pt idx="5">
                  <c:v>142897278.45767123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967464147.79999995</c:v>
                </c:pt>
                <c:pt idx="1">
                  <c:v>679004654.12</c:v>
                </c:pt>
                <c:pt idx="2">
                  <c:v>373514844.12999988</c:v>
                </c:pt>
                <c:pt idx="3">
                  <c:v>258078874.31000012</c:v>
                </c:pt>
                <c:pt idx="4">
                  <c:v>142166784.80000001</c:v>
                </c:pt>
                <c:pt idx="5">
                  <c:v>219225791.83000001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3167276579.8599958</c:v>
                </c:pt>
                <c:pt idx="1">
                  <c:v>3823787728.8099971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Enero-Mayo</a:t>
            </a:r>
            <a:r>
              <a:rPr lang="es-MX" sz="900" b="1">
                <a:latin typeface="Segoe UI Variable Display Semib" pitchFamily="2" charset="0"/>
              </a:rPr>
              <a:t> 2024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3169580755.6299958</c:v>
                </c:pt>
                <c:pt idx="1">
                  <c:v>3834293219.0799971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2304175.7700000009</c:v>
                </c:pt>
                <c:pt idx="1">
                  <c:v>10505490.270000007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1247800383.4765177</c:v>
                </c:pt>
                <c:pt idx="1">
                  <c:v>1580089814.628046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1250104559.2465177</c:v>
                </c:pt>
                <c:pt idx="1">
                  <c:v>1590595304.898046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1.7323241546861018E-2"/>
                  <c:y val="-5.61143737190760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4.9875319559442535E-2"/>
                  <c:y val="8.452929772931953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2304175.77</c:v>
                </c:pt>
                <c:pt idx="1">
                  <c:v>10505490.270000007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1004501.359999995</c:v>
                </c:pt>
                <c:pt idx="1">
                  <c:v>563911387.19999993</c:v>
                </c:pt>
                <c:pt idx="2">
                  <c:v>564915888.56000018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3452204.5100000002</c:v>
                </c:pt>
                <c:pt idx="1">
                  <c:v>813359394.65000021</c:v>
                </c:pt>
                <c:pt idx="2">
                  <c:v>816811599.16000021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1004501.359999995</c:v>
                </c:pt>
                <c:pt idx="1">
                  <c:v>268471944.47057557</c:v>
                </c:pt>
                <c:pt idx="2">
                  <c:v>269476445.83057559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3452204.5100000002</c:v>
                </c:pt>
                <c:pt idx="1">
                  <c:v>364830559.93320632</c:v>
                </c:pt>
                <c:pt idx="2">
                  <c:v>368282764.44320631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8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MAYO 2024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Mayo 2024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Mayo 2023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74518" y="8531720"/>
          <a:ext cx="9811616" cy="349518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7550" y="0"/>
          <a:ext cx="32575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Enero-Mayo 2024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Enero-Mayo 2024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Enero-Mayo 2024</a:t>
          </a: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Enero-Mayo 2024</a:t>
          </a: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Enero-Mayo 2024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2072C1F1-F85C-45CD-BA89-B30B15B40836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Másvalores, Probrokers, Picaval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0</xdr:rowOff>
    </xdr:from>
    <xdr:to>
      <xdr:col>14</xdr:col>
      <xdr:colOff>1447799</xdr:colOff>
      <xdr:row>0</xdr:row>
      <xdr:rowOff>965205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07508A-DD48-49FC-B512-10BE33EAC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384368" cy="96520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45E0F529-1416-491D-B6DF-9DA5AAD825FA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796796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0</xdr:rowOff>
    </xdr:from>
    <xdr:ext cx="3403418" cy="969015"/>
    <xdr:pic>
      <xdr:nvPicPr>
        <xdr:cNvPr id="5" name="Imagen 4">
          <a:extLst>
            <a:ext uri="{FF2B5EF4-FFF2-40B4-BE49-F238E27FC236}">
              <a16:creationId xmlns:a16="http://schemas.microsoft.com/office/drawing/2014/main" id="{1E161D8C-798D-43CF-B457-D55F87FB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0"/>
          <a:ext cx="3403418" cy="969015"/>
        </a:xfrm>
        <a:prstGeom prst="rect">
          <a:avLst/>
        </a:prstGeom>
      </xdr:spPr>
    </xdr:pic>
    <xdr:clientData/>
  </xdr:oneCellAnchor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6" name="AutoShape 41">
          <a:extLst>
            <a:ext uri="{FF2B5EF4-FFF2-40B4-BE49-F238E27FC236}">
              <a16:creationId xmlns:a16="http://schemas.microsoft.com/office/drawing/2014/main" id="{630D8395-B9E3-47AE-8515-8B840BD5CAEB}"/>
            </a:ext>
          </a:extLst>
        </xdr:cNvPr>
        <xdr:cNvSpPr>
          <a:spLocks noChangeArrowheads="1"/>
        </xdr:cNvSpPr>
      </xdr:nvSpPr>
      <xdr:spPr bwMode="auto">
        <a:xfrm>
          <a:off x="2674620" y="18364892"/>
          <a:ext cx="1796796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Picaval, Silvercross, Probrokers, Plusbursátil y Ecuabursátil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oneCellAnchor>
    <xdr:from>
      <xdr:col>12</xdr:col>
      <xdr:colOff>517071</xdr:colOff>
      <xdr:row>0</xdr:row>
      <xdr:rowOff>13607</xdr:rowOff>
    </xdr:from>
    <xdr:ext cx="3388178" cy="965205"/>
    <xdr:pic>
      <xdr:nvPicPr>
        <xdr:cNvPr id="7" name="Imagen 6">
          <a:extLst>
            <a:ext uri="{FF2B5EF4-FFF2-40B4-BE49-F238E27FC236}">
              <a16:creationId xmlns:a16="http://schemas.microsoft.com/office/drawing/2014/main" id="{F5008D2E-8C9E-4820-835E-710AEEB0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97651" y="13607"/>
          <a:ext cx="3388178" cy="965205"/>
        </a:xfrm>
        <a:prstGeom prst="rect">
          <a:avLst/>
        </a:prstGeom>
      </xdr:spPr>
    </xdr:pic>
    <xdr:clientData/>
  </xdr:one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90AFF0AC-7726-4A5F-BF12-306CB2637968}"/>
            </a:ext>
          </a:extLst>
        </xdr:cNvPr>
        <xdr:cNvSpPr>
          <a:spLocks noChangeArrowheads="1"/>
        </xdr:cNvSpPr>
      </xdr:nvSpPr>
      <xdr:spPr bwMode="auto">
        <a:xfrm>
          <a:off x="2674620" y="1836489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Probrokers y Asesoval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DBADC8-F81E-4C38-8343-61BF77B4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8F4C1AE0-387B-45F8-BE87-F9D2A74CE39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6757CA9A-F70F-4B99-88F3-B76F12E774CE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639066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352145"/>
          <a:ext cx="12758809" cy="5256877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>
      <selection activeCell="J6" sqref="J6"/>
    </sheetView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opLeftCell="A21" zoomScale="55" zoomScaleNormal="55" workbookViewId="0">
      <selection activeCell="H43" sqref="H43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04" t="s">
        <v>150</v>
      </c>
      <c r="C1" s="405"/>
      <c r="D1" s="48"/>
      <c r="E1" s="48"/>
      <c r="F1" s="48"/>
      <c r="G1" s="65"/>
    </row>
    <row r="2" spans="1:13" ht="9.75" customHeight="1" x14ac:dyDescent="0.3">
      <c r="B2" s="406" t="s">
        <v>0</v>
      </c>
      <c r="C2" s="407"/>
      <c r="D2" s="407"/>
      <c r="E2" s="407"/>
      <c r="F2" s="407"/>
      <c r="G2" s="408"/>
    </row>
    <row r="3" spans="1:13" s="8" customFormat="1" ht="23.25" customHeight="1" x14ac:dyDescent="0.3">
      <c r="B3" s="406"/>
      <c r="C3" s="407"/>
      <c r="D3" s="407"/>
      <c r="E3" s="407"/>
      <c r="F3" s="407"/>
      <c r="G3" s="408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09" t="s">
        <v>208</v>
      </c>
      <c r="C4" s="410"/>
      <c r="D4" s="410"/>
      <c r="E4" s="410"/>
      <c r="F4" s="410"/>
      <c r="G4" s="411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12"/>
      <c r="C5" s="413"/>
      <c r="D5" s="413"/>
      <c r="E5" s="413"/>
      <c r="F5" s="413"/>
      <c r="G5" s="414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01" t="s">
        <v>1</v>
      </c>
      <c r="C7" s="402"/>
      <c r="D7" s="402"/>
      <c r="E7" s="402"/>
      <c r="F7" s="402"/>
      <c r="G7" s="403"/>
      <c r="H7" s="11"/>
      <c r="I7" s="7"/>
      <c r="J7" s="7"/>
      <c r="K7" s="7"/>
      <c r="L7" s="7"/>
      <c r="M7" s="7"/>
    </row>
    <row r="8" spans="1:13" s="8" customFormat="1" x14ac:dyDescent="0.3">
      <c r="A8" s="49"/>
      <c r="B8" s="401" t="s">
        <v>2</v>
      </c>
      <c r="C8" s="402"/>
      <c r="D8" s="402"/>
      <c r="E8" s="402"/>
      <c r="F8" s="402"/>
      <c r="G8" s="403"/>
      <c r="H8" s="11"/>
      <c r="I8" s="7"/>
      <c r="J8" s="7"/>
      <c r="K8" s="7"/>
      <c r="L8" s="7"/>
      <c r="M8" s="7"/>
    </row>
    <row r="9" spans="1:13" s="8" customFormat="1" x14ac:dyDescent="0.3">
      <c r="A9" s="49"/>
      <c r="B9" s="401" t="s">
        <v>207</v>
      </c>
      <c r="C9" s="402"/>
      <c r="D9" s="402"/>
      <c r="E9" s="402"/>
      <c r="F9" s="402"/>
      <c r="G9" s="403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398" t="s">
        <v>3</v>
      </c>
      <c r="C10" s="399"/>
      <c r="D10" s="399"/>
      <c r="E10" s="399"/>
      <c r="F10" s="399"/>
      <c r="G10" s="400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ht="22.8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98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1004501.359999995</v>
      </c>
      <c r="D14" s="61">
        <v>3452204.5100000002</v>
      </c>
      <c r="E14" s="62"/>
      <c r="F14" s="63">
        <f>SUM(C14:E14)</f>
        <v>4456705.8699999955</v>
      </c>
      <c r="G14" s="197">
        <f>+C14/F14</f>
        <v>0.22539099265260598</v>
      </c>
      <c r="H14" s="378"/>
      <c r="I14" s="16"/>
      <c r="J14" s="4"/>
      <c r="K14" s="7"/>
      <c r="L14" s="7"/>
      <c r="M14" s="7"/>
    </row>
    <row r="15" spans="1:13" s="8" customFormat="1" ht="22.8" x14ac:dyDescent="0.3">
      <c r="A15" s="49"/>
      <c r="B15" s="60" t="s">
        <v>12</v>
      </c>
      <c r="C15" s="61">
        <v>563911387.19999993</v>
      </c>
      <c r="D15" s="61">
        <f>+D16-D14</f>
        <v>813359394.65000021</v>
      </c>
      <c r="E15" s="63"/>
      <c r="F15" s="63">
        <f>SUM(C15:E15)</f>
        <v>1377270781.8500001</v>
      </c>
      <c r="G15" s="197">
        <f>+C15/F15</f>
        <v>0.40944118951142905</v>
      </c>
      <c r="H15" s="378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v>564915888.56000018</v>
      </c>
      <c r="D16" s="61">
        <v>816811599.16000021</v>
      </c>
      <c r="E16" s="61"/>
      <c r="F16" s="63">
        <f>SUM(F14:F15)</f>
        <v>1381727487.72</v>
      </c>
      <c r="G16" s="197">
        <f>+C16/F16</f>
        <v>0.40884754307969406</v>
      </c>
      <c r="H16" s="378"/>
      <c r="I16" s="7"/>
      <c r="J16" s="5"/>
      <c r="K16" s="7"/>
      <c r="L16" s="7"/>
      <c r="M16" s="7"/>
    </row>
    <row r="17" spans="2:13" s="8" customFormat="1" ht="22.8" x14ac:dyDescent="0.3">
      <c r="B17" s="35"/>
      <c r="C17" s="61"/>
      <c r="D17" s="30"/>
      <c r="E17" s="22"/>
      <c r="F17" s="23"/>
      <c r="G17" s="36"/>
      <c r="H17" s="17"/>
      <c r="I17" s="7"/>
      <c r="J17" s="7"/>
      <c r="K17" s="7"/>
      <c r="L17" s="7"/>
      <c r="M17" s="7"/>
    </row>
    <row r="18" spans="2:13" s="8" customFormat="1" ht="22.8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1004501.359999995</v>
      </c>
      <c r="K24" s="192">
        <f>D14</f>
        <v>3452204.5100000002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563911387.19999993</v>
      </c>
      <c r="K25" s="192">
        <f t="shared" si="0"/>
        <v>813359394.65000021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564915888.56000018</v>
      </c>
      <c r="K26" s="192">
        <f t="shared" si="0"/>
        <v>816811599.16000021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01" t="s">
        <v>16</v>
      </c>
      <c r="C35" s="402"/>
      <c r="D35" s="402"/>
      <c r="E35" s="402"/>
      <c r="F35" s="402"/>
      <c r="G35" s="403"/>
      <c r="H35" s="6"/>
      <c r="I35" s="7"/>
      <c r="J35" s="20"/>
      <c r="K35" s="7"/>
      <c r="L35" s="7"/>
      <c r="M35" s="7"/>
    </row>
    <row r="36" spans="2:13" s="8" customFormat="1" x14ac:dyDescent="0.3">
      <c r="B36" s="401" t="s">
        <v>2</v>
      </c>
      <c r="C36" s="402"/>
      <c r="D36" s="402"/>
      <c r="E36" s="402"/>
      <c r="F36" s="402"/>
      <c r="G36" s="403"/>
      <c r="H36" s="6"/>
      <c r="I36" s="7"/>
      <c r="J36" s="7"/>
      <c r="K36" s="7"/>
      <c r="L36" s="7"/>
      <c r="M36" s="7"/>
    </row>
    <row r="37" spans="2:13" s="8" customFormat="1" x14ac:dyDescent="0.3">
      <c r="B37" s="401" t="str">
        <f>+B9</f>
        <v>EN MAYO DE 2024</v>
      </c>
      <c r="C37" s="402"/>
      <c r="D37" s="402"/>
      <c r="E37" s="402"/>
      <c r="F37" s="402"/>
      <c r="G37" s="403"/>
      <c r="H37" s="6"/>
      <c r="I37" s="7"/>
      <c r="J37" s="7"/>
      <c r="K37" s="7"/>
      <c r="L37" s="7"/>
      <c r="M37" s="7"/>
    </row>
    <row r="38" spans="2:13" s="8" customFormat="1" x14ac:dyDescent="0.3">
      <c r="B38" s="398" t="s">
        <v>17</v>
      </c>
      <c r="C38" s="399"/>
      <c r="D38" s="399"/>
      <c r="E38" s="399"/>
      <c r="F38" s="399"/>
      <c r="G38" s="400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1004501.359999995</v>
      </c>
      <c r="D42" s="100">
        <f>+D14</f>
        <v>3452204.5100000002</v>
      </c>
      <c r="E42" s="101"/>
      <c r="F42" s="102">
        <f>SUM(C42:E42)</f>
        <v>4456705.8699999955</v>
      </c>
      <c r="G42" s="103">
        <f>C42/F42</f>
        <v>0.22539099265260598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f>+C44-C42</f>
        <v>268471944.47057557</v>
      </c>
      <c r="D43" s="100">
        <f>+D44-D42</f>
        <v>364830559.93320632</v>
      </c>
      <c r="E43" s="102"/>
      <c r="F43" s="102">
        <f>SUM(C43:E43)</f>
        <v>633302504.40378189</v>
      </c>
      <c r="G43" s="103">
        <f>C43/F43</f>
        <v>0.42392370565994614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v>269476445.83057559</v>
      </c>
      <c r="D44" s="100">
        <v>368282764.44320631</v>
      </c>
      <c r="E44" s="100"/>
      <c r="F44" s="102">
        <f>SUM(F42:F43)</f>
        <v>637759210.2737819</v>
      </c>
      <c r="G44" s="103">
        <f>C44/F44</f>
        <v>0.42253634520604222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1004501.359999995</v>
      </c>
      <c r="K52" s="192">
        <f>D42</f>
        <v>3452204.5100000002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268471944.47057557</v>
      </c>
      <c r="K53" s="192">
        <f t="shared" si="1"/>
        <v>364830559.93320632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269476445.83057559</v>
      </c>
      <c r="K54" s="192">
        <f t="shared" si="1"/>
        <v>368282764.44320631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H31"/>
  <sheetViews>
    <sheetView showGridLines="0" zoomScale="55" zoomScaleNormal="55" workbookViewId="0">
      <selection activeCell="E7" sqref="E7"/>
    </sheetView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7" width="11.5546875" style="37"/>
    <col min="8" max="8" width="15.44140625" style="37" bestFit="1" customWidth="1"/>
    <col min="9" max="16384" width="11.5546875" style="37"/>
  </cols>
  <sheetData>
    <row r="1" spans="2:8" s="7" customFormat="1" ht="73.5" customHeight="1" x14ac:dyDescent="0.3">
      <c r="B1" s="417" t="s">
        <v>151</v>
      </c>
      <c r="C1" s="405"/>
      <c r="D1" s="48"/>
    </row>
    <row r="2" spans="2:8" ht="39.75" customHeight="1" x14ac:dyDescent="0.3">
      <c r="B2" s="415" t="s">
        <v>80</v>
      </c>
      <c r="C2" s="415"/>
      <c r="D2" s="415"/>
      <c r="E2" s="415"/>
    </row>
    <row r="3" spans="2:8" s="7" customFormat="1" ht="51" customHeight="1" x14ac:dyDescent="0.3">
      <c r="B3" s="416" t="s">
        <v>209</v>
      </c>
      <c r="C3" s="416"/>
      <c r="D3" s="416"/>
      <c r="E3" s="416"/>
    </row>
    <row r="4" spans="2:8" s="7" customFormat="1" ht="87.75" customHeight="1" x14ac:dyDescent="0.3">
      <c r="B4" s="416"/>
      <c r="C4" s="416"/>
      <c r="D4" s="416"/>
      <c r="E4" s="416"/>
    </row>
    <row r="5" spans="2:8" ht="15" x14ac:dyDescent="0.3">
      <c r="B5" s="150"/>
      <c r="C5" s="150"/>
      <c r="D5" s="150"/>
      <c r="E5" s="150"/>
    </row>
    <row r="6" spans="2:8" s="39" customFormat="1" ht="42" customHeight="1" x14ac:dyDescent="0.3">
      <c r="B6" s="153"/>
      <c r="C6" s="151">
        <v>2023</v>
      </c>
      <c r="D6" s="151">
        <v>2024</v>
      </c>
      <c r="E6" s="152" t="s">
        <v>26</v>
      </c>
    </row>
    <row r="7" spans="2:8" s="40" customFormat="1" ht="27.75" customHeight="1" x14ac:dyDescent="0.3">
      <c r="B7" s="157" t="s">
        <v>27</v>
      </c>
      <c r="C7" s="158">
        <v>2639455096.9900002</v>
      </c>
      <c r="D7" s="158">
        <v>3169580755.6299958</v>
      </c>
      <c r="E7" s="159">
        <f>(D7-C7)/C7</f>
        <v>0.20084662900480629</v>
      </c>
    </row>
    <row r="8" spans="2:8" s="40" customFormat="1" ht="28.5" customHeight="1" x14ac:dyDescent="0.3">
      <c r="B8" s="157" t="s">
        <v>28</v>
      </c>
      <c r="C8" s="158">
        <v>26133218.782079209</v>
      </c>
      <c r="D8" s="158">
        <f>+D7/D18</f>
        <v>30476738.034903806</v>
      </c>
      <c r="E8" s="159">
        <f t="shared" ref="E8:E17" si="0">(D8-C8)/C8</f>
        <v>0.16620682239889847</v>
      </c>
    </row>
    <row r="9" spans="2:8" s="40" customFormat="1" ht="28.5" customHeight="1" x14ac:dyDescent="0.3">
      <c r="B9" s="157" t="s">
        <v>29</v>
      </c>
      <c r="C9" s="158">
        <v>1320252876.9400001</v>
      </c>
      <c r="D9" s="158">
        <v>1250104559.2465234</v>
      </c>
      <c r="E9" s="159">
        <f t="shared" si="0"/>
        <v>-5.3132486146185938E-2</v>
      </c>
    </row>
    <row r="10" spans="2:8" s="40" customFormat="1" ht="28.5" customHeight="1" x14ac:dyDescent="0.3">
      <c r="B10" s="157" t="s">
        <v>30</v>
      </c>
      <c r="C10" s="158">
        <v>2614870367.1999998</v>
      </c>
      <c r="D10" s="158">
        <f>+D7-D11</f>
        <v>3167276579.8599958</v>
      </c>
      <c r="E10" s="159">
        <f t="shared" si="0"/>
        <v>0.21125567813578153</v>
      </c>
      <c r="G10" s="200"/>
    </row>
    <row r="11" spans="2:8" s="40" customFormat="1" ht="28.5" customHeight="1" x14ac:dyDescent="0.3">
      <c r="B11" s="157" t="s">
        <v>31</v>
      </c>
      <c r="C11" s="158">
        <v>24584729.790000439</v>
      </c>
      <c r="D11" s="158">
        <v>2304175.7700000009</v>
      </c>
      <c r="E11" s="159">
        <f t="shared" si="0"/>
        <v>-0.90627614012104385</v>
      </c>
    </row>
    <row r="12" spans="2:8" s="40" customFormat="1" ht="28.5" customHeight="1" x14ac:dyDescent="0.3">
      <c r="B12" s="157" t="s">
        <v>32</v>
      </c>
      <c r="C12" s="158">
        <v>1309589602.1199994</v>
      </c>
      <c r="D12" s="158">
        <f>+D7-D13</f>
        <v>1132504998.0699952</v>
      </c>
      <c r="E12" s="159">
        <f t="shared" si="0"/>
        <v>-0.1352214493482041</v>
      </c>
      <c r="F12" s="203"/>
      <c r="G12" s="203"/>
      <c r="H12" s="311"/>
    </row>
    <row r="13" spans="2:8" s="40" customFormat="1" ht="28.5" customHeight="1" x14ac:dyDescent="0.3">
      <c r="B13" s="157" t="s">
        <v>33</v>
      </c>
      <c r="C13" s="158">
        <v>1329865494.8700008</v>
      </c>
      <c r="D13" s="158">
        <v>2037075757.5600007</v>
      </c>
      <c r="E13" s="159">
        <f>(D13-C13)/C13</f>
        <v>0.53179082051386872</v>
      </c>
      <c r="F13" s="203"/>
      <c r="G13" s="203"/>
      <c r="H13" s="311"/>
    </row>
    <row r="14" spans="2:8" s="40" customFormat="1" ht="28.5" customHeight="1" x14ac:dyDescent="0.3">
      <c r="B14" s="157" t="s">
        <v>34</v>
      </c>
      <c r="C14" s="158">
        <v>1294.7460000000001</v>
      </c>
      <c r="D14" s="158">
        <v>7096.1584499999999</v>
      </c>
      <c r="E14" s="159">
        <f t="shared" si="0"/>
        <v>4.4807340204179038</v>
      </c>
    </row>
    <row r="15" spans="2:8" s="40" customFormat="1" ht="28.5" customHeight="1" x14ac:dyDescent="0.3">
      <c r="B15" s="157" t="s">
        <v>35</v>
      </c>
      <c r="C15" s="158">
        <v>4893</v>
      </c>
      <c r="D15" s="158">
        <v>5028</v>
      </c>
      <c r="E15" s="159">
        <f t="shared" si="0"/>
        <v>2.7590435315757205E-2</v>
      </c>
    </row>
    <row r="16" spans="2:8" s="40" customFormat="1" ht="28.5" customHeight="1" x14ac:dyDescent="0.3">
      <c r="B16" s="157" t="s">
        <v>36</v>
      </c>
      <c r="C16" s="158">
        <v>48.445544554455445</v>
      </c>
      <c r="D16" s="158">
        <f>+D15/D18</f>
        <v>48.346153846153847</v>
      </c>
      <c r="E16" s="159">
        <f t="shared" si="0"/>
        <v>-2.0515964721973092E-3</v>
      </c>
    </row>
    <row r="17" spans="2:5" s="40" customFormat="1" ht="28.5" customHeight="1" x14ac:dyDescent="0.3">
      <c r="B17" s="157" t="s">
        <v>37</v>
      </c>
      <c r="C17" s="199">
        <v>173.06909999999999</v>
      </c>
      <c r="D17" s="199">
        <v>148.02670000000001</v>
      </c>
      <c r="E17" s="159">
        <f t="shared" si="0"/>
        <v>-0.14469596247972624</v>
      </c>
    </row>
    <row r="18" spans="2:5" s="40" customFormat="1" ht="28.5" customHeight="1" x14ac:dyDescent="0.3">
      <c r="B18" s="157" t="s">
        <v>38</v>
      </c>
      <c r="C18" s="158">
        <v>101</v>
      </c>
      <c r="D18" s="158">
        <v>104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55" zoomScaleNormal="55" workbookViewId="0">
      <selection activeCell="O17" sqref="O17"/>
    </sheetView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1" style="435" customWidth="1"/>
    <col min="13" max="13" width="13.6640625" style="435" bestFit="1" customWidth="1"/>
    <col min="14" max="14" width="11.5546875" style="435" bestFit="1" customWidth="1"/>
    <col min="15" max="15" width="16.33203125" style="435" customWidth="1"/>
    <col min="16" max="16" width="14.44140625" style="435" bestFit="1" customWidth="1"/>
    <col min="17" max="18" width="11.5546875" style="435"/>
    <col min="19" max="19" width="11.5546875" style="201"/>
    <col min="20" max="16384" width="11.5546875" style="37"/>
  </cols>
  <sheetData>
    <row r="1" spans="2:19" ht="74.25" customHeight="1" x14ac:dyDescent="0.3">
      <c r="B1" s="417" t="s">
        <v>152</v>
      </c>
      <c r="C1" s="417"/>
      <c r="D1" s="417"/>
      <c r="E1" s="417"/>
      <c r="F1" s="417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81</v>
      </c>
      <c r="D3" s="189" t="s">
        <v>42</v>
      </c>
      <c r="E3" s="149" t="s">
        <v>41</v>
      </c>
      <c r="F3" s="189" t="s">
        <v>42</v>
      </c>
      <c r="G3" s="189" t="s">
        <v>43</v>
      </c>
      <c r="H3" s="149" t="s">
        <v>82</v>
      </c>
      <c r="I3" s="149" t="s">
        <v>44</v>
      </c>
      <c r="L3" s="436"/>
      <c r="M3" s="436"/>
      <c r="N3" s="436"/>
      <c r="O3" s="436"/>
      <c r="P3" s="436"/>
      <c r="Q3" s="436"/>
      <c r="R3" s="436"/>
      <c r="S3" s="202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436"/>
      <c r="M4" s="436"/>
      <c r="N4" s="436"/>
      <c r="O4" s="436"/>
      <c r="P4" s="436"/>
      <c r="Q4" s="436"/>
      <c r="R4" s="436"/>
      <c r="S4" s="202"/>
    </row>
    <row r="5" spans="2:19" s="44" customFormat="1" ht="18" customHeight="1" x14ac:dyDescent="0.3">
      <c r="B5" s="181" t="s">
        <v>45</v>
      </c>
      <c r="C5" s="182">
        <v>2213507.77</v>
      </c>
      <c r="D5" s="183">
        <f>C5/$C$25</f>
        <v>6.9835979602925007E-4</v>
      </c>
      <c r="E5" s="182">
        <v>2643431.7900000005</v>
      </c>
      <c r="F5" s="183">
        <f>E5/$E$25</f>
        <v>1.001506634083124E-3</v>
      </c>
      <c r="G5" s="183">
        <f>(C5-E5)/E5</f>
        <v>-0.16263859034546921</v>
      </c>
      <c r="H5" s="184">
        <f>C5/$M$40</f>
        <v>21283.72855769231</v>
      </c>
      <c r="I5" s="184">
        <f>E5/$P$40</f>
        <v>26172.591980198024</v>
      </c>
      <c r="L5" s="436"/>
      <c r="M5" s="436"/>
      <c r="N5" s="436"/>
      <c r="O5" s="436"/>
      <c r="P5" s="436"/>
      <c r="Q5" s="436"/>
      <c r="R5" s="436"/>
      <c r="S5" s="202"/>
    </row>
    <row r="6" spans="2:19" s="44" customFormat="1" ht="20.399999999999999" x14ac:dyDescent="0.3">
      <c r="B6" s="181" t="s">
        <v>46</v>
      </c>
      <c r="C6" s="182">
        <v>1078</v>
      </c>
      <c r="D6" s="183">
        <f t="shared" ref="D6:D23" si="0">C6/$C$25</f>
        <v>3.401080720487065E-7</v>
      </c>
      <c r="E6" s="182">
        <v>0</v>
      </c>
      <c r="F6" s="183">
        <f t="shared" ref="F6:F23" si="1">E6/$E$25</f>
        <v>0</v>
      </c>
      <c r="G6" s="183" t="s">
        <v>39</v>
      </c>
      <c r="H6" s="184">
        <f t="shared" ref="H6:H23" si="2">C6/$M$40</f>
        <v>10.365384615384615</v>
      </c>
      <c r="I6" s="184">
        <f t="shared" ref="I6:I23" si="3">E6/$P$40</f>
        <v>0</v>
      </c>
      <c r="L6" s="436"/>
      <c r="M6" s="436"/>
      <c r="N6" s="436"/>
      <c r="O6" s="436"/>
      <c r="P6" s="436"/>
      <c r="Q6" s="436"/>
      <c r="R6" s="436"/>
      <c r="S6" s="202"/>
    </row>
    <row r="7" spans="2:19" s="44" customFormat="1" ht="20.399999999999999" x14ac:dyDescent="0.3">
      <c r="B7" s="181" t="s">
        <v>47</v>
      </c>
      <c r="C7" s="182">
        <v>89590</v>
      </c>
      <c r="D7" s="183">
        <f t="shared" si="0"/>
        <v>2.8265567880188882E-5</v>
      </c>
      <c r="E7" s="182">
        <v>21941298</v>
      </c>
      <c r="F7" s="183">
        <f t="shared" si="1"/>
        <v>8.3128135140550664E-3</v>
      </c>
      <c r="G7" s="183">
        <f t="shared" ref="G7:G23" si="4">(C7-E7)/E7</f>
        <v>-0.99591683226762606</v>
      </c>
      <c r="H7" s="184">
        <f t="shared" si="2"/>
        <v>861.44230769230774</v>
      </c>
      <c r="I7" s="184">
        <f t="shared" si="3"/>
        <v>217240.57425742573</v>
      </c>
      <c r="L7" s="436"/>
      <c r="M7" s="436"/>
      <c r="N7" s="436"/>
      <c r="O7" s="436"/>
      <c r="P7" s="436"/>
      <c r="Q7" s="436"/>
      <c r="R7" s="436"/>
      <c r="S7" s="202"/>
    </row>
    <row r="8" spans="2:19" s="44" customFormat="1" ht="20.399999999999999" x14ac:dyDescent="0.3">
      <c r="B8" s="181" t="s">
        <v>48</v>
      </c>
      <c r="C8" s="182">
        <v>450999.19999999949</v>
      </c>
      <c r="D8" s="183">
        <f t="shared" si="0"/>
        <v>1.4228985937616773E-4</v>
      </c>
      <c r="E8" s="182">
        <v>5792831.4800000004</v>
      </c>
      <c r="F8" s="183">
        <f t="shared" si="1"/>
        <v>2.1947073419078312E-3</v>
      </c>
      <c r="G8" s="183">
        <f t="shared" si="4"/>
        <v>-0.92214529258151334</v>
      </c>
      <c r="H8" s="184">
        <f t="shared" si="2"/>
        <v>4336.5307692307642</v>
      </c>
      <c r="I8" s="184">
        <f t="shared" si="3"/>
        <v>57354.767128712876</v>
      </c>
      <c r="L8" s="436"/>
      <c r="M8" s="436"/>
      <c r="N8" s="436"/>
      <c r="O8" s="436"/>
      <c r="P8" s="436"/>
      <c r="Q8" s="436"/>
      <c r="R8" s="436"/>
      <c r="S8" s="202"/>
    </row>
    <row r="9" spans="2:19" s="44" customFormat="1" ht="20.399999999999999" x14ac:dyDescent="0.3">
      <c r="B9" s="181" t="s">
        <v>49</v>
      </c>
      <c r="C9" s="182">
        <v>13494428.810000001</v>
      </c>
      <c r="D9" s="183">
        <f t="shared" si="0"/>
        <v>4.2574806734393513E-3</v>
      </c>
      <c r="E9" s="182">
        <v>22534042.179999996</v>
      </c>
      <c r="F9" s="183">
        <f t="shared" si="1"/>
        <v>8.5373841766421873E-3</v>
      </c>
      <c r="G9" s="183">
        <f t="shared" si="4"/>
        <v>-0.40115365444833817</v>
      </c>
      <c r="H9" s="184">
        <f t="shared" si="2"/>
        <v>129754.12317307692</v>
      </c>
      <c r="I9" s="184">
        <f t="shared" si="3"/>
        <v>223109.32851485146</v>
      </c>
      <c r="L9" s="436"/>
      <c r="M9" s="436"/>
      <c r="N9" s="436"/>
      <c r="O9" s="436"/>
      <c r="P9" s="436"/>
      <c r="Q9" s="436"/>
      <c r="R9" s="436"/>
      <c r="S9" s="202"/>
    </row>
    <row r="10" spans="2:19" s="44" customFormat="1" ht="20.399999999999999" x14ac:dyDescent="0.3">
      <c r="B10" s="181" t="s">
        <v>50</v>
      </c>
      <c r="C10" s="182">
        <v>201139832.66999999</v>
      </c>
      <c r="D10" s="183">
        <f t="shared" si="0"/>
        <v>6.3459444064557627E-2</v>
      </c>
      <c r="E10" s="182">
        <v>54277573.960000023</v>
      </c>
      <c r="F10" s="183">
        <f t="shared" si="1"/>
        <v>2.0563931556137269E-2</v>
      </c>
      <c r="G10" s="183">
        <f t="shared" si="4"/>
        <v>2.7057631355858027</v>
      </c>
      <c r="H10" s="184">
        <f t="shared" si="2"/>
        <v>1934036.8525961537</v>
      </c>
      <c r="I10" s="184">
        <f t="shared" si="3"/>
        <v>537401.72237623786</v>
      </c>
      <c r="L10" s="436"/>
      <c r="M10" s="436"/>
      <c r="N10" s="436"/>
      <c r="O10" s="436"/>
      <c r="P10" s="436"/>
      <c r="Q10" s="436"/>
      <c r="R10" s="436"/>
      <c r="S10" s="202"/>
    </row>
    <row r="11" spans="2:19" s="44" customFormat="1" ht="20.399999999999999" x14ac:dyDescent="0.3">
      <c r="B11" s="181" t="s">
        <v>51</v>
      </c>
      <c r="C11" s="182">
        <v>1032438016.72</v>
      </c>
      <c r="D11" s="183">
        <f t="shared" si="0"/>
        <v>0.3257333055439976</v>
      </c>
      <c r="E11" s="182">
        <v>967464147.79999995</v>
      </c>
      <c r="F11" s="183">
        <f t="shared" si="1"/>
        <v>0.36653934704298752</v>
      </c>
      <c r="G11" s="183">
        <f t="shared" si="4"/>
        <v>6.7158942341945957E-2</v>
      </c>
      <c r="H11" s="184">
        <f t="shared" si="2"/>
        <v>9927288.6223076917</v>
      </c>
      <c r="I11" s="184">
        <f t="shared" si="3"/>
        <v>9578852.9485148508</v>
      </c>
      <c r="L11" s="436"/>
      <c r="M11" s="436"/>
      <c r="N11" s="436"/>
      <c r="O11" s="436"/>
      <c r="P11" s="436"/>
      <c r="Q11" s="436"/>
      <c r="R11" s="436"/>
      <c r="S11" s="202"/>
    </row>
    <row r="12" spans="2:19" s="44" customFormat="1" ht="20.399999999999999" x14ac:dyDescent="0.3">
      <c r="B12" s="181" t="s">
        <v>52</v>
      </c>
      <c r="C12" s="182">
        <v>600000</v>
      </c>
      <c r="D12" s="183">
        <f t="shared" si="0"/>
        <v>1.8929948351505E-4</v>
      </c>
      <c r="E12" s="182">
        <v>0</v>
      </c>
      <c r="F12" s="183">
        <f t="shared" si="1"/>
        <v>0</v>
      </c>
      <c r="G12" s="183" t="s">
        <v>39</v>
      </c>
      <c r="H12" s="184">
        <f t="shared" si="2"/>
        <v>5769.2307692307695</v>
      </c>
      <c r="I12" s="184">
        <f t="shared" si="3"/>
        <v>0</v>
      </c>
      <c r="L12" s="436"/>
      <c r="M12" s="436"/>
      <c r="N12" s="436"/>
      <c r="O12" s="436"/>
      <c r="P12" s="436"/>
      <c r="Q12" s="436"/>
      <c r="R12" s="436"/>
      <c r="S12" s="202"/>
    </row>
    <row r="13" spans="2:19" s="44" customFormat="1" ht="20.399999999999999" x14ac:dyDescent="0.3">
      <c r="B13" s="181" t="s">
        <v>53</v>
      </c>
      <c r="C13" s="182">
        <v>726934576.90999496</v>
      </c>
      <c r="D13" s="183">
        <f t="shared" si="0"/>
        <v>0.22934723326382239</v>
      </c>
      <c r="E13" s="182">
        <v>373514844.12999988</v>
      </c>
      <c r="F13" s="183">
        <f t="shared" si="1"/>
        <v>0.14151210397780636</v>
      </c>
      <c r="G13" s="183">
        <f t="shared" si="4"/>
        <v>0.94619996590279876</v>
      </c>
      <c r="H13" s="184">
        <f t="shared" si="2"/>
        <v>6989755.5472114896</v>
      </c>
      <c r="I13" s="184">
        <f t="shared" si="3"/>
        <v>3698166.773564355</v>
      </c>
      <c r="L13" s="436"/>
      <c r="M13" s="436"/>
      <c r="N13" s="436"/>
      <c r="O13" s="436"/>
      <c r="P13" s="436"/>
      <c r="Q13" s="436"/>
      <c r="R13" s="436"/>
      <c r="S13" s="202"/>
    </row>
    <row r="14" spans="2:19" s="44" customFormat="1" ht="20.399999999999999" x14ac:dyDescent="0.3">
      <c r="B14" s="181" t="s">
        <v>54</v>
      </c>
      <c r="C14" s="182">
        <v>0</v>
      </c>
      <c r="D14" s="183">
        <f t="shared" si="0"/>
        <v>0</v>
      </c>
      <c r="E14" s="182">
        <v>0</v>
      </c>
      <c r="F14" s="183">
        <f t="shared" si="1"/>
        <v>0</v>
      </c>
      <c r="G14" s="183" t="s">
        <v>39</v>
      </c>
      <c r="H14" s="184">
        <f t="shared" si="2"/>
        <v>0</v>
      </c>
      <c r="I14" s="184">
        <f t="shared" si="3"/>
        <v>0</v>
      </c>
      <c r="L14" s="436"/>
      <c r="M14" s="436"/>
      <c r="N14" s="436"/>
      <c r="O14" s="436"/>
      <c r="P14" s="436"/>
      <c r="Q14" s="436"/>
      <c r="R14" s="436"/>
      <c r="S14" s="202"/>
    </row>
    <row r="15" spans="2:19" s="44" customFormat="1" ht="20.399999999999999" x14ac:dyDescent="0.3">
      <c r="B15" s="181" t="s">
        <v>55</v>
      </c>
      <c r="C15" s="182">
        <v>797431361.36000001</v>
      </c>
      <c r="D15" s="183">
        <f t="shared" si="0"/>
        <v>0.2515889080735853</v>
      </c>
      <c r="E15" s="182">
        <v>679004654.12</v>
      </c>
      <c r="F15" s="183">
        <f t="shared" si="1"/>
        <v>0.25725183008202257</v>
      </c>
      <c r="G15" s="183">
        <f t="shared" si="4"/>
        <v>0.17441221723801401</v>
      </c>
      <c r="H15" s="184">
        <f t="shared" si="2"/>
        <v>7667609.2438461538</v>
      </c>
      <c r="I15" s="184">
        <f t="shared" si="3"/>
        <v>6722818.3576237625</v>
      </c>
      <c r="L15" s="436"/>
      <c r="M15" s="436"/>
      <c r="N15" s="436"/>
      <c r="O15" s="436"/>
      <c r="P15" s="436"/>
      <c r="Q15" s="436"/>
      <c r="R15" s="436"/>
      <c r="S15" s="202"/>
    </row>
    <row r="16" spans="2:19" s="44" customFormat="1" ht="20.399999999999999" x14ac:dyDescent="0.3">
      <c r="B16" s="181" t="s">
        <v>56</v>
      </c>
      <c r="C16" s="182">
        <v>819457.91999999504</v>
      </c>
      <c r="D16" s="183">
        <f t="shared" si="0"/>
        <v>2.5853826836386037E-4</v>
      </c>
      <c r="E16" s="182">
        <v>10235221.059999999</v>
      </c>
      <c r="F16" s="183">
        <f t="shared" si="1"/>
        <v>3.8777780579302562E-3</v>
      </c>
      <c r="G16" s="183">
        <f t="shared" si="4"/>
        <v>-0.91993744783857223</v>
      </c>
      <c r="H16" s="184">
        <f t="shared" si="2"/>
        <v>7879.4030769230294</v>
      </c>
      <c r="I16" s="184">
        <f t="shared" si="3"/>
        <v>101338.82237623761</v>
      </c>
      <c r="L16" s="436"/>
      <c r="M16" s="436"/>
      <c r="N16" s="436"/>
      <c r="O16" s="436"/>
      <c r="P16" s="436"/>
      <c r="Q16" s="436"/>
      <c r="R16" s="436"/>
      <c r="S16" s="202"/>
    </row>
    <row r="17" spans="2:23" s="44" customFormat="1" ht="20.399999999999999" x14ac:dyDescent="0.3">
      <c r="B17" s="181" t="s">
        <v>57</v>
      </c>
      <c r="C17" s="182">
        <v>4655291.5599999996</v>
      </c>
      <c r="D17" s="183">
        <f t="shared" si="0"/>
        <v>1.4687404798666187E-3</v>
      </c>
      <c r="E17" s="182">
        <v>9533138.540000001</v>
      </c>
      <c r="F17" s="183">
        <f t="shared" si="1"/>
        <v>3.6117828073193845E-3</v>
      </c>
      <c r="G17" s="183">
        <f t="shared" si="4"/>
        <v>-0.51167272557018784</v>
      </c>
      <c r="H17" s="184">
        <f t="shared" si="2"/>
        <v>44762.418846153843</v>
      </c>
      <c r="I17" s="184">
        <f t="shared" si="3"/>
        <v>94387.510297029716</v>
      </c>
      <c r="L17" s="436"/>
      <c r="M17" s="436"/>
      <c r="N17" s="436"/>
      <c r="O17" s="436"/>
      <c r="P17" s="436"/>
      <c r="Q17" s="436"/>
      <c r="R17" s="436"/>
      <c r="S17" s="202"/>
    </row>
    <row r="18" spans="2:23" s="44" customFormat="1" ht="20.399999999999999" x14ac:dyDescent="0.3">
      <c r="B18" s="181" t="s">
        <v>58</v>
      </c>
      <c r="C18" s="182">
        <v>160976137.41999999</v>
      </c>
      <c r="D18" s="183">
        <f t="shared" si="0"/>
        <v>5.0787832786422848E-2</v>
      </c>
      <c r="E18" s="182">
        <v>142166784.80000001</v>
      </c>
      <c r="F18" s="183">
        <f t="shared" si="1"/>
        <v>5.3862172143835728E-2</v>
      </c>
      <c r="G18" s="183">
        <f t="shared" si="4"/>
        <v>0.13230483228878631</v>
      </c>
      <c r="H18" s="184">
        <f t="shared" si="2"/>
        <v>1547847.4751923075</v>
      </c>
      <c r="I18" s="184">
        <f t="shared" si="3"/>
        <v>1407591.9287128714</v>
      </c>
      <c r="L18" s="436"/>
      <c r="M18" s="436"/>
      <c r="N18" s="436"/>
      <c r="O18" s="436"/>
      <c r="P18" s="436"/>
      <c r="Q18" s="436"/>
      <c r="R18" s="436"/>
      <c r="S18" s="202"/>
    </row>
    <row r="19" spans="2:23" s="44" customFormat="1" ht="20.399999999999999" x14ac:dyDescent="0.3">
      <c r="B19" s="181" t="s">
        <v>59</v>
      </c>
      <c r="C19" s="182">
        <v>170725357.53</v>
      </c>
      <c r="D19" s="183">
        <f t="shared" si="0"/>
        <v>5.3863703338918753E-2</v>
      </c>
      <c r="E19" s="182">
        <v>258078874.31000012</v>
      </c>
      <c r="F19" s="183">
        <f t="shared" si="1"/>
        <v>9.7777330860566586E-2</v>
      </c>
      <c r="G19" s="183">
        <f t="shared" si="4"/>
        <v>-0.33847604540878656</v>
      </c>
      <c r="H19" s="184">
        <f t="shared" si="2"/>
        <v>1641589.9762500001</v>
      </c>
      <c r="I19" s="184">
        <f t="shared" si="3"/>
        <v>2555236.379306932</v>
      </c>
      <c r="L19" s="436"/>
      <c r="M19" s="436"/>
      <c r="N19" s="436"/>
      <c r="O19" s="436"/>
      <c r="P19" s="436"/>
      <c r="Q19" s="436"/>
      <c r="R19" s="436"/>
      <c r="S19" s="202"/>
    </row>
    <row r="20" spans="2:23" s="44" customFormat="1" ht="20.399999999999999" x14ac:dyDescent="0.3">
      <c r="B20" s="181" t="s">
        <v>60</v>
      </c>
      <c r="C20" s="182">
        <v>43379387.240000002</v>
      </c>
      <c r="D20" s="183">
        <f t="shared" si="0"/>
        <v>1.3686159332885584E-2</v>
      </c>
      <c r="E20" s="182">
        <v>59727492.200000003</v>
      </c>
      <c r="F20" s="183">
        <f t="shared" si="1"/>
        <v>2.2628720703796949E-2</v>
      </c>
      <c r="G20" s="183">
        <f t="shared" si="4"/>
        <v>-0.27371155824285553</v>
      </c>
      <c r="H20" s="184">
        <f t="shared" si="2"/>
        <v>417109.49269230769</v>
      </c>
      <c r="I20" s="184">
        <f t="shared" si="3"/>
        <v>591361.30891089106</v>
      </c>
      <c r="L20" s="436"/>
      <c r="M20" s="436"/>
      <c r="N20" s="436"/>
      <c r="O20" s="436"/>
      <c r="P20" s="436"/>
      <c r="Q20" s="436"/>
      <c r="R20" s="436"/>
      <c r="S20" s="202"/>
    </row>
    <row r="21" spans="2:23" s="44" customFormat="1" ht="20.399999999999999" x14ac:dyDescent="0.3">
      <c r="B21" s="181" t="s">
        <v>61</v>
      </c>
      <c r="C21" s="182">
        <v>5950000.8399999999</v>
      </c>
      <c r="D21" s="183">
        <f t="shared" si="0"/>
        <v>1.8772201432101893E-3</v>
      </c>
      <c r="E21" s="182">
        <v>105452.01000000001</v>
      </c>
      <c r="F21" s="183">
        <f t="shared" si="1"/>
        <v>3.9952189419799595E-5</v>
      </c>
      <c r="G21" s="183">
        <f t="shared" si="4"/>
        <v>55.423778361360768</v>
      </c>
      <c r="H21" s="184">
        <f t="shared" si="2"/>
        <v>57211.546538461538</v>
      </c>
      <c r="I21" s="184">
        <f t="shared" si="3"/>
        <v>1044.0793069306931</v>
      </c>
      <c r="L21" s="436"/>
      <c r="M21" s="436"/>
      <c r="N21" s="436"/>
      <c r="O21" s="436"/>
      <c r="P21" s="436"/>
      <c r="Q21" s="436"/>
      <c r="R21" s="436"/>
      <c r="S21" s="202"/>
    </row>
    <row r="22" spans="2:23" s="44" customFormat="1" ht="20.399999999999999" x14ac:dyDescent="0.3">
      <c r="B22" s="181" t="s">
        <v>62</v>
      </c>
      <c r="C22" s="182">
        <v>0</v>
      </c>
      <c r="D22" s="183">
        <f t="shared" si="0"/>
        <v>0</v>
      </c>
      <c r="E22" s="182">
        <v>0</v>
      </c>
      <c r="F22" s="183">
        <f t="shared" si="1"/>
        <v>0</v>
      </c>
      <c r="G22" s="183" t="s">
        <v>39</v>
      </c>
      <c r="H22" s="184">
        <f t="shared" si="2"/>
        <v>0</v>
      </c>
      <c r="I22" s="184">
        <f t="shared" si="3"/>
        <v>0</v>
      </c>
      <c r="L22" s="436"/>
      <c r="M22" s="436"/>
      <c r="N22" s="436"/>
      <c r="O22" s="436"/>
      <c r="P22" s="436"/>
      <c r="Q22" s="436"/>
      <c r="R22" s="436"/>
      <c r="S22" s="202"/>
      <c r="T22" s="202"/>
      <c r="U22" s="202"/>
      <c r="V22" s="202"/>
      <c r="W22" s="202"/>
    </row>
    <row r="23" spans="2:23" s="44" customFormat="1" ht="20.399999999999999" x14ac:dyDescent="0.3">
      <c r="B23" s="181" t="s">
        <v>63</v>
      </c>
      <c r="C23" s="182">
        <v>8281731.6799999997</v>
      </c>
      <c r="D23" s="183">
        <f t="shared" si="0"/>
        <v>2.6128792160570453E-3</v>
      </c>
      <c r="E23" s="182">
        <v>32435310.609999999</v>
      </c>
      <c r="F23" s="183">
        <f t="shared" si="1"/>
        <v>1.2288638911489269E-2</v>
      </c>
      <c r="G23" s="183">
        <f t="shared" si="4"/>
        <v>-0.7446692655550925</v>
      </c>
      <c r="H23" s="184">
        <f t="shared" si="2"/>
        <v>79632.035384615388</v>
      </c>
      <c r="I23" s="184">
        <f t="shared" si="3"/>
        <v>321141.6892079208</v>
      </c>
      <c r="L23" s="436"/>
      <c r="M23" s="436"/>
      <c r="N23" s="436"/>
      <c r="O23" s="436"/>
      <c r="P23" s="436"/>
      <c r="Q23" s="436"/>
      <c r="R23" s="436"/>
      <c r="S23" s="202"/>
      <c r="T23" s="202"/>
      <c r="U23" s="202"/>
      <c r="V23" s="202"/>
      <c r="W23" s="202"/>
    </row>
    <row r="24" spans="2:23" s="44" customFormat="1" ht="20.399999999999999" x14ac:dyDescent="0.3">
      <c r="B24" s="170"/>
      <c r="C24" s="164"/>
      <c r="D24" s="166"/>
      <c r="E24" s="169"/>
      <c r="F24" s="166"/>
      <c r="G24" s="171"/>
      <c r="H24" s="169"/>
      <c r="I24" s="169"/>
      <c r="L24" s="436"/>
      <c r="M24" s="436"/>
      <c r="N24" s="436"/>
      <c r="O24" s="436"/>
      <c r="P24" s="436"/>
      <c r="Q24" s="436"/>
      <c r="R24" s="436"/>
      <c r="S24" s="202"/>
      <c r="T24" s="202"/>
      <c r="U24" s="202"/>
      <c r="V24" s="202"/>
      <c r="W24" s="202"/>
    </row>
    <row r="25" spans="2:23" s="44" customFormat="1" ht="20.399999999999999" x14ac:dyDescent="0.3">
      <c r="B25" s="185" t="s">
        <v>13</v>
      </c>
      <c r="C25" s="186">
        <f>SUM(C5:C23)</f>
        <v>3169580755.6299953</v>
      </c>
      <c r="D25" s="187">
        <f>SUM(D5:D24)</f>
        <v>0.99999999999999989</v>
      </c>
      <c r="E25" s="186">
        <f>SUM(E5:E24)</f>
        <v>2639455096.9900002</v>
      </c>
      <c r="F25" s="187">
        <f>SUM(F5:F24)</f>
        <v>0.99999999999999978</v>
      </c>
      <c r="G25" s="187">
        <f t="shared" ref="G25" si="5">(C25-E25)/E25</f>
        <v>0.2008466290048061</v>
      </c>
      <c r="H25" s="186">
        <f>C25/BVGInfo!$D$18</f>
        <v>30476738.034903802</v>
      </c>
      <c r="I25" s="186">
        <f>E25/BVGInfo!$C$18</f>
        <v>26133218.782079209</v>
      </c>
      <c r="L25" s="436"/>
      <c r="M25" s="436"/>
      <c r="N25" s="436"/>
      <c r="O25" s="436"/>
      <c r="P25" s="436"/>
      <c r="Q25" s="436"/>
      <c r="R25" s="436"/>
      <c r="S25" s="202"/>
      <c r="T25" s="202"/>
      <c r="U25" s="202"/>
      <c r="V25" s="202"/>
      <c r="W25" s="202"/>
    </row>
    <row r="26" spans="2:23" ht="5.25" customHeight="1" x14ac:dyDescent="0.3">
      <c r="B26" s="18"/>
      <c r="C26" s="172"/>
      <c r="D26" s="173"/>
      <c r="E26" s="172"/>
      <c r="F26" s="173"/>
      <c r="G26" s="174"/>
      <c r="H26" s="175"/>
      <c r="I26" s="175"/>
      <c r="T26" s="201"/>
      <c r="U26" s="201"/>
      <c r="V26" s="201"/>
      <c r="W26" s="201"/>
    </row>
    <row r="27" spans="2:23" x14ac:dyDescent="0.3">
      <c r="B27" s="176"/>
      <c r="C27" s="177"/>
      <c r="D27" s="178"/>
      <c r="E27" s="179"/>
      <c r="F27" s="178"/>
      <c r="G27" s="178"/>
      <c r="H27" s="148"/>
      <c r="I27" s="148"/>
      <c r="T27" s="201"/>
      <c r="U27" s="201"/>
      <c r="V27" s="201"/>
      <c r="W27" s="201"/>
    </row>
    <row r="28" spans="2:23" x14ac:dyDescent="0.3">
      <c r="C28" s="38"/>
      <c r="E28" s="180"/>
      <c r="F28" s="162"/>
      <c r="H28" s="162"/>
      <c r="I28" s="162"/>
      <c r="T28" s="201"/>
      <c r="U28" s="201"/>
      <c r="V28" s="201"/>
      <c r="W28" s="201"/>
    </row>
    <row r="29" spans="2:23" x14ac:dyDescent="0.3">
      <c r="E29" s="162"/>
      <c r="F29" s="162"/>
      <c r="H29" s="162"/>
      <c r="I29" s="162"/>
      <c r="T29" s="201"/>
      <c r="U29" s="201"/>
      <c r="V29" s="201"/>
      <c r="W29" s="201"/>
    </row>
    <row r="30" spans="2:23" x14ac:dyDescent="0.3">
      <c r="E30" s="162"/>
      <c r="F30" s="162"/>
      <c r="H30" s="162"/>
      <c r="I30" s="162"/>
      <c r="T30" s="201"/>
      <c r="U30" s="201"/>
      <c r="V30" s="201"/>
      <c r="W30" s="201"/>
    </row>
    <row r="31" spans="2:23" x14ac:dyDescent="0.3">
      <c r="E31" s="162"/>
      <c r="F31" s="162"/>
      <c r="H31" s="162"/>
      <c r="I31" s="162"/>
      <c r="L31" s="437"/>
      <c r="M31" s="438">
        <v>2024</v>
      </c>
      <c r="N31" s="437"/>
      <c r="O31" s="439"/>
      <c r="P31" s="438">
        <v>2023</v>
      </c>
      <c r="Q31" s="437"/>
      <c r="T31" s="201"/>
      <c r="U31" s="201"/>
      <c r="V31" s="201"/>
      <c r="W31" s="201"/>
    </row>
    <row r="32" spans="2:23" ht="11.25" customHeight="1" x14ac:dyDescent="0.3">
      <c r="E32" s="162"/>
      <c r="F32" s="162"/>
      <c r="H32" s="162"/>
      <c r="I32" s="162"/>
      <c r="L32" s="437"/>
      <c r="M32" s="437"/>
      <c r="N32" s="437"/>
      <c r="O32" s="439"/>
      <c r="P32" s="438"/>
      <c r="Q32" s="437"/>
      <c r="T32" s="201"/>
      <c r="U32" s="201"/>
      <c r="V32" s="201"/>
      <c r="W32" s="201"/>
    </row>
    <row r="33" spans="5:23" x14ac:dyDescent="0.3">
      <c r="E33" s="162"/>
      <c r="F33" s="162"/>
      <c r="H33" s="162"/>
      <c r="I33" s="162"/>
      <c r="L33" s="439" t="s">
        <v>51</v>
      </c>
      <c r="M33" s="438">
        <v>397659061.81164449</v>
      </c>
      <c r="N33" s="440">
        <f>+M33/$M$39</f>
        <v>0.31810064115862957</v>
      </c>
      <c r="O33" s="439" t="s">
        <v>51</v>
      </c>
      <c r="P33" s="438">
        <v>967464147.79999995</v>
      </c>
      <c r="Q33" s="440">
        <f>+P33/$P$39</f>
        <v>0.36653934704298752</v>
      </c>
      <c r="T33" s="201"/>
      <c r="U33" s="201"/>
      <c r="V33" s="201"/>
      <c r="W33" s="201"/>
    </row>
    <row r="34" spans="5:23" x14ac:dyDescent="0.3">
      <c r="E34" s="162"/>
      <c r="F34" s="162"/>
      <c r="H34" s="162"/>
      <c r="I34" s="162"/>
      <c r="L34" s="439" t="s">
        <v>55</v>
      </c>
      <c r="M34" s="438">
        <v>235758438.33413714</v>
      </c>
      <c r="N34" s="440">
        <f t="shared" ref="N34:N39" si="6">+M34/$M$39</f>
        <v>0.18859097552306855</v>
      </c>
      <c r="O34" s="439" t="s">
        <v>55</v>
      </c>
      <c r="P34" s="438">
        <v>679004654.12</v>
      </c>
      <c r="Q34" s="440">
        <f t="shared" ref="Q34:Q39" si="7">+P34/$P$39</f>
        <v>0.25725183008202257</v>
      </c>
      <c r="T34" s="201"/>
      <c r="U34" s="201"/>
      <c r="V34" s="201"/>
      <c r="W34" s="201"/>
    </row>
    <row r="35" spans="5:23" x14ac:dyDescent="0.3">
      <c r="E35" s="162"/>
      <c r="F35" s="162"/>
      <c r="H35" s="162"/>
      <c r="I35" s="162"/>
      <c r="L35" s="439" t="s">
        <v>50</v>
      </c>
      <c r="M35" s="438">
        <v>190746089.01756161</v>
      </c>
      <c r="N35" s="440">
        <f t="shared" si="6"/>
        <v>0.15258410795056251</v>
      </c>
      <c r="O35" s="439" t="s">
        <v>53</v>
      </c>
      <c r="P35" s="438">
        <v>373514844.12999988</v>
      </c>
      <c r="Q35" s="440">
        <f t="shared" si="7"/>
        <v>0.14151210397780636</v>
      </c>
      <c r="T35" s="201"/>
      <c r="U35" s="201"/>
      <c r="V35" s="201"/>
      <c r="W35" s="201"/>
    </row>
    <row r="36" spans="5:23" x14ac:dyDescent="0.3">
      <c r="E36" s="162"/>
      <c r="F36" s="162"/>
      <c r="H36" s="162"/>
      <c r="I36" s="162"/>
      <c r="L36" s="439" t="s">
        <v>58</v>
      </c>
      <c r="M36" s="438">
        <v>160976137.42000058</v>
      </c>
      <c r="N36" s="440">
        <f t="shared" si="6"/>
        <v>0.12877013864906317</v>
      </c>
      <c r="O36" s="439" t="s">
        <v>59</v>
      </c>
      <c r="P36" s="438">
        <v>258078874.31000012</v>
      </c>
      <c r="Q36" s="440">
        <f t="shared" si="7"/>
        <v>9.7777330860566586E-2</v>
      </c>
      <c r="T36" s="201"/>
      <c r="U36" s="201"/>
      <c r="V36" s="201"/>
      <c r="W36" s="201"/>
    </row>
    <row r="37" spans="5:23" x14ac:dyDescent="0.3">
      <c r="E37" s="162"/>
      <c r="F37" s="162"/>
      <c r="H37" s="162"/>
      <c r="I37" s="162"/>
      <c r="L37" s="439" t="s">
        <v>59</v>
      </c>
      <c r="M37" s="438">
        <v>122067554.20550653</v>
      </c>
      <c r="N37" s="440">
        <f t="shared" si="6"/>
        <v>9.7645875541067226E-2</v>
      </c>
      <c r="O37" s="439" t="s">
        <v>58</v>
      </c>
      <c r="P37" s="438">
        <v>142166784.80000001</v>
      </c>
      <c r="Q37" s="440">
        <f t="shared" si="7"/>
        <v>5.3862172143835728E-2</v>
      </c>
      <c r="T37" s="201"/>
      <c r="U37" s="201"/>
      <c r="V37" s="201"/>
      <c r="W37" s="201"/>
    </row>
    <row r="38" spans="5:23" x14ac:dyDescent="0.3">
      <c r="E38" s="162"/>
      <c r="F38" s="162"/>
      <c r="H38" s="162"/>
      <c r="I38" s="162"/>
      <c r="L38" s="439" t="s">
        <v>64</v>
      </c>
      <c r="M38" s="438">
        <v>142897278.45767123</v>
      </c>
      <c r="N38" s="440">
        <f t="shared" si="6"/>
        <v>0.11430826117760905</v>
      </c>
      <c r="O38" s="439" t="s">
        <v>64</v>
      </c>
      <c r="P38" s="438">
        <v>219225791.83000001</v>
      </c>
      <c r="Q38" s="440">
        <f t="shared" si="7"/>
        <v>8.305721589278113E-2</v>
      </c>
      <c r="T38" s="201"/>
      <c r="U38" s="201"/>
      <c r="V38" s="201"/>
      <c r="W38" s="201"/>
    </row>
    <row r="39" spans="5:23" x14ac:dyDescent="0.3">
      <c r="E39" s="162"/>
      <c r="F39" s="162"/>
      <c r="H39" s="162"/>
      <c r="I39" s="162"/>
      <c r="L39" s="439" t="s">
        <v>65</v>
      </c>
      <c r="M39" s="438">
        <f>SUM(M33:M38)</f>
        <v>1250104559.2465215</v>
      </c>
      <c r="N39" s="440">
        <f t="shared" si="6"/>
        <v>1</v>
      </c>
      <c r="O39" s="439" t="s">
        <v>65</v>
      </c>
      <c r="P39" s="438">
        <f>SUM(P33:P38)</f>
        <v>2639455096.9900002</v>
      </c>
      <c r="Q39" s="440">
        <f t="shared" si="7"/>
        <v>1</v>
      </c>
      <c r="T39" s="201"/>
      <c r="U39" s="201"/>
      <c r="V39" s="201"/>
      <c r="W39" s="201"/>
    </row>
    <row r="40" spans="5:23" x14ac:dyDescent="0.3">
      <c r="E40" s="162"/>
      <c r="F40" s="162"/>
      <c r="H40" s="162"/>
      <c r="I40" s="162"/>
      <c r="L40" s="439" t="s">
        <v>66</v>
      </c>
      <c r="M40" s="437">
        <v>104</v>
      </c>
      <c r="N40" s="440"/>
      <c r="O40" s="439" t="s">
        <v>66</v>
      </c>
      <c r="P40" s="437">
        <v>101</v>
      </c>
      <c r="Q40" s="437"/>
      <c r="T40" s="201"/>
      <c r="U40" s="201"/>
      <c r="V40" s="201"/>
      <c r="W40" s="201"/>
    </row>
    <row r="41" spans="5:23" x14ac:dyDescent="0.3">
      <c r="E41" s="162"/>
      <c r="F41" s="162"/>
      <c r="H41" s="162"/>
      <c r="I41" s="162"/>
      <c r="P41" s="441"/>
      <c r="T41" s="201"/>
      <c r="U41" s="201"/>
      <c r="V41" s="201"/>
      <c r="W41" s="201"/>
    </row>
    <row r="42" spans="5:23" x14ac:dyDescent="0.3">
      <c r="E42" s="162"/>
      <c r="F42" s="162"/>
      <c r="H42" s="162"/>
      <c r="I42" s="162"/>
      <c r="L42" s="442"/>
      <c r="M42" s="442"/>
      <c r="N42" s="442"/>
      <c r="O42" s="442"/>
      <c r="P42" s="441"/>
      <c r="T42" s="201"/>
      <c r="U42" s="201"/>
      <c r="V42" s="201"/>
      <c r="W42" s="201"/>
    </row>
    <row r="43" spans="5:23" x14ac:dyDescent="0.3">
      <c r="E43" s="162"/>
      <c r="F43" s="162"/>
      <c r="H43" s="162"/>
      <c r="I43" s="162"/>
      <c r="L43" s="442"/>
      <c r="M43" s="442"/>
      <c r="N43" s="442"/>
      <c r="O43" s="442"/>
      <c r="T43" s="201"/>
      <c r="U43" s="201"/>
      <c r="V43" s="201"/>
      <c r="W43" s="201"/>
    </row>
    <row r="44" spans="5:23" x14ac:dyDescent="0.3">
      <c r="E44" s="162"/>
      <c r="F44" s="162"/>
      <c r="H44" s="162"/>
      <c r="I44" s="162"/>
      <c r="L44" s="442"/>
      <c r="M44" s="442"/>
      <c r="N44" s="442"/>
      <c r="O44" s="442"/>
      <c r="T44" s="201"/>
      <c r="U44" s="201"/>
      <c r="V44" s="201"/>
      <c r="W44" s="201"/>
    </row>
    <row r="45" spans="5:23" x14ac:dyDescent="0.3">
      <c r="E45" s="162"/>
      <c r="F45" s="162"/>
      <c r="H45" s="162"/>
      <c r="I45" s="162"/>
      <c r="L45" s="442"/>
      <c r="M45" s="442"/>
      <c r="N45" s="442"/>
      <c r="O45" s="442"/>
      <c r="T45" s="201"/>
      <c r="U45" s="201"/>
      <c r="V45" s="201"/>
      <c r="W45" s="201"/>
    </row>
    <row r="46" spans="5:23" x14ac:dyDescent="0.3">
      <c r="E46" s="162"/>
      <c r="F46" s="162"/>
      <c r="H46" s="162"/>
      <c r="I46" s="162"/>
      <c r="L46" s="442"/>
      <c r="M46" s="442"/>
      <c r="N46" s="442"/>
      <c r="O46" s="442"/>
      <c r="T46" s="201"/>
      <c r="U46" s="201"/>
      <c r="V46" s="201"/>
      <c r="W46" s="201"/>
    </row>
    <row r="47" spans="5:23" x14ac:dyDescent="0.3">
      <c r="E47" s="162"/>
      <c r="F47" s="162"/>
      <c r="H47" s="162"/>
      <c r="I47" s="162"/>
      <c r="L47" s="442"/>
      <c r="M47" s="442"/>
      <c r="N47" s="442"/>
      <c r="O47" s="442"/>
      <c r="T47" s="201"/>
      <c r="U47" s="201"/>
      <c r="V47" s="201"/>
      <c r="W47" s="201"/>
    </row>
    <row r="48" spans="5:23" x14ac:dyDescent="0.3">
      <c r="E48" s="162"/>
      <c r="F48" s="162"/>
      <c r="H48" s="162"/>
      <c r="I48" s="162"/>
      <c r="L48" s="442"/>
      <c r="M48" s="442"/>
      <c r="N48" s="442"/>
      <c r="O48" s="442"/>
      <c r="R48" s="441"/>
      <c r="T48" s="201"/>
      <c r="U48" s="201"/>
      <c r="V48" s="201"/>
      <c r="W48" s="201"/>
    </row>
    <row r="49" spans="20:23" x14ac:dyDescent="0.3">
      <c r="T49" s="201"/>
      <c r="U49" s="201"/>
      <c r="V49" s="201"/>
      <c r="W49" s="201"/>
    </row>
    <row r="50" spans="20:23" x14ac:dyDescent="0.3">
      <c r="T50" s="201"/>
      <c r="U50" s="201"/>
      <c r="V50" s="201"/>
      <c r="W50" s="201"/>
    </row>
    <row r="51" spans="20:23" x14ac:dyDescent="0.3">
      <c r="T51" s="201"/>
      <c r="U51" s="201"/>
      <c r="V51" s="201"/>
      <c r="W51" s="201"/>
    </row>
    <row r="52" spans="20:23" x14ac:dyDescent="0.3">
      <c r="T52" s="201"/>
      <c r="U52" s="201"/>
      <c r="V52" s="201"/>
      <c r="W52" s="201"/>
    </row>
    <row r="53" spans="20:23" x14ac:dyDescent="0.3">
      <c r="T53" s="201"/>
      <c r="U53" s="201"/>
      <c r="V53" s="201"/>
      <c r="W53" s="201"/>
    </row>
    <row r="54" spans="20:23" x14ac:dyDescent="0.3">
      <c r="T54" s="201"/>
      <c r="U54" s="201"/>
      <c r="V54" s="201"/>
      <c r="W54" s="201"/>
    </row>
    <row r="55" spans="20:23" x14ac:dyDescent="0.3">
      <c r="T55" s="201"/>
      <c r="U55" s="201"/>
      <c r="V55" s="201"/>
      <c r="W55" s="201"/>
    </row>
    <row r="56" spans="20:23" x14ac:dyDescent="0.3">
      <c r="T56" s="201"/>
      <c r="U56" s="201"/>
      <c r="V56" s="201"/>
      <c r="W56" s="201"/>
    </row>
    <row r="57" spans="20:23" x14ac:dyDescent="0.3">
      <c r="T57" s="201"/>
      <c r="U57" s="201"/>
      <c r="V57" s="201"/>
      <c r="W57" s="201"/>
    </row>
    <row r="58" spans="20:23" x14ac:dyDescent="0.3">
      <c r="T58" s="201"/>
      <c r="U58" s="201"/>
      <c r="V58" s="201"/>
      <c r="W58" s="201"/>
    </row>
    <row r="59" spans="20:23" x14ac:dyDescent="0.3">
      <c r="T59" s="201"/>
      <c r="U59" s="201"/>
      <c r="V59" s="201"/>
      <c r="W59" s="201"/>
    </row>
    <row r="60" spans="20:23" x14ac:dyDescent="0.3">
      <c r="T60" s="201"/>
      <c r="U60" s="201"/>
      <c r="V60" s="201"/>
      <c r="W60" s="201"/>
    </row>
    <row r="61" spans="20:23" x14ac:dyDescent="0.3">
      <c r="T61" s="201"/>
      <c r="U61" s="201"/>
      <c r="V61" s="201"/>
      <c r="W61" s="201"/>
    </row>
    <row r="62" spans="20:23" x14ac:dyDescent="0.3">
      <c r="T62" s="201"/>
      <c r="U62" s="201"/>
      <c r="V62" s="201"/>
      <c r="W62" s="201"/>
    </row>
    <row r="63" spans="20:23" x14ac:dyDescent="0.3">
      <c r="T63" s="201"/>
      <c r="U63" s="201"/>
      <c r="V63" s="201"/>
      <c r="W63" s="201"/>
    </row>
    <row r="64" spans="20:23" x14ac:dyDescent="0.3">
      <c r="T64" s="201"/>
      <c r="U64" s="201"/>
      <c r="V64" s="201"/>
      <c r="W64" s="201"/>
    </row>
    <row r="65" spans="20:23" x14ac:dyDescent="0.3">
      <c r="T65" s="201"/>
      <c r="U65" s="201"/>
      <c r="V65" s="201"/>
      <c r="W65" s="201"/>
    </row>
    <row r="66" spans="20:23" x14ac:dyDescent="0.3">
      <c r="T66" s="201"/>
      <c r="U66" s="201"/>
      <c r="V66" s="201"/>
      <c r="W66" s="201"/>
    </row>
    <row r="67" spans="20:23" x14ac:dyDescent="0.3">
      <c r="T67" s="201"/>
      <c r="U67" s="201"/>
      <c r="V67" s="201"/>
      <c r="W67" s="201"/>
    </row>
    <row r="68" spans="20:23" x14ac:dyDescent="0.3">
      <c r="T68" s="201"/>
      <c r="U68" s="201"/>
      <c r="V68" s="201"/>
      <c r="W68" s="201"/>
    </row>
    <row r="69" spans="20:23" x14ac:dyDescent="0.3">
      <c r="T69" s="201"/>
      <c r="U69" s="201"/>
      <c r="V69" s="201"/>
      <c r="W69" s="201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55" zoomScaleNormal="55" workbookViewId="0">
      <selection activeCell="M42" sqref="M42"/>
    </sheetView>
  </sheetViews>
  <sheetFormatPr baseColWidth="10" defaultColWidth="11.5546875" defaultRowHeight="13.2" x14ac:dyDescent="0.25"/>
  <cols>
    <col min="1" max="1" width="3.109375" style="1" customWidth="1"/>
    <col min="2" max="2" width="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3.886718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300" customWidth="1"/>
    <col min="11" max="11" width="24.88671875" style="300" customWidth="1"/>
    <col min="12" max="12" width="21" style="300" bestFit="1" customWidth="1"/>
    <col min="13" max="13" width="6.44140625" style="300" bestFit="1" customWidth="1"/>
    <col min="14" max="16" width="11.5546875" style="300"/>
    <col min="17" max="20" width="11.5546875" style="204"/>
    <col min="21" max="16384" width="11.5546875" style="1"/>
  </cols>
  <sheetData>
    <row r="1" spans="1:20" ht="75" customHeight="1" x14ac:dyDescent="0.25">
      <c r="B1" s="422" t="s">
        <v>153</v>
      </c>
      <c r="C1" s="423"/>
      <c r="D1" s="423"/>
      <c r="E1" s="423"/>
      <c r="F1" s="424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67</v>
      </c>
      <c r="F4" s="132" t="s">
        <v>68</v>
      </c>
      <c r="G4" s="312" t="s">
        <v>69</v>
      </c>
      <c r="H4" s="45"/>
      <c r="I4" s="116"/>
      <c r="J4" s="382"/>
      <c r="K4" s="382"/>
      <c r="L4" s="382"/>
      <c r="M4" s="382"/>
      <c r="N4" s="382"/>
      <c r="O4" s="382"/>
      <c r="P4" s="382"/>
      <c r="Q4" s="381"/>
      <c r="R4" s="381"/>
      <c r="S4" s="381"/>
      <c r="T4" s="381"/>
    </row>
    <row r="5" spans="1:20" s="46" customFormat="1" ht="17.399999999999999" customHeight="1" x14ac:dyDescent="0.9">
      <c r="B5" s="111"/>
      <c r="C5" s="122" t="s">
        <v>70</v>
      </c>
      <c r="D5" s="147">
        <f>+BVGInfo!D11</f>
        <v>2304175.7700000009</v>
      </c>
      <c r="E5" s="147">
        <v>10505490.270000007</v>
      </c>
      <c r="F5" s="147">
        <f>SUM(D5:E5)</f>
        <v>12809666.040000008</v>
      </c>
      <c r="G5" s="123">
        <f>D5/F5</f>
        <v>0.17987789555206854</v>
      </c>
      <c r="H5" s="117"/>
      <c r="I5" s="118"/>
      <c r="J5" s="382"/>
      <c r="K5" s="382"/>
      <c r="L5" s="382"/>
      <c r="M5" s="382"/>
      <c r="N5" s="382"/>
      <c r="O5" s="382"/>
      <c r="P5" s="382"/>
      <c r="Q5" s="381"/>
      <c r="R5" s="381"/>
      <c r="S5" s="381"/>
      <c r="T5" s="381"/>
    </row>
    <row r="6" spans="1:20" s="46" customFormat="1" ht="17.399999999999999" customHeight="1" x14ac:dyDescent="0.9">
      <c r="B6" s="111"/>
      <c r="C6" s="122" t="s">
        <v>12</v>
      </c>
      <c r="D6" s="147">
        <f>+BVGInfo!D10</f>
        <v>3167276579.8599958</v>
      </c>
      <c r="E6" s="147">
        <v>3823787728.8099971</v>
      </c>
      <c r="F6" s="147">
        <f>SUM(D6:E6)</f>
        <v>6991064308.6699924</v>
      </c>
      <c r="G6" s="123">
        <f t="shared" ref="G6:G7" si="0">D6/F6</f>
        <v>0.45304640896123455</v>
      </c>
      <c r="H6" s="117"/>
      <c r="I6" s="118"/>
      <c r="J6" s="382"/>
      <c r="K6" s="383"/>
      <c r="L6" s="383"/>
      <c r="M6" s="382"/>
      <c r="N6" s="382"/>
      <c r="O6" s="382"/>
      <c r="P6" s="382"/>
      <c r="Q6" s="381"/>
      <c r="R6" s="381"/>
      <c r="S6" s="381"/>
      <c r="T6" s="381"/>
    </row>
    <row r="7" spans="1:20" s="46" customFormat="1" ht="17.399999999999999" customHeight="1" x14ac:dyDescent="0.9">
      <c r="B7" s="111"/>
      <c r="C7" s="122" t="s">
        <v>13</v>
      </c>
      <c r="D7" s="147">
        <f>SUM(D5:D6)</f>
        <v>3169580755.6299958</v>
      </c>
      <c r="E7" s="147">
        <f>SUM(E5:E6)</f>
        <v>3834293219.0799971</v>
      </c>
      <c r="F7" s="147">
        <f>SUM(F5:F6)</f>
        <v>7003873974.7099924</v>
      </c>
      <c r="G7" s="123">
        <f t="shared" si="0"/>
        <v>0.452546800110183</v>
      </c>
      <c r="H7" s="45"/>
      <c r="I7" s="118"/>
      <c r="J7" s="382"/>
      <c r="K7" s="383"/>
      <c r="L7" s="384" t="s">
        <v>71</v>
      </c>
      <c r="M7" s="382"/>
      <c r="N7" s="382"/>
      <c r="O7" s="382"/>
      <c r="P7" s="382"/>
      <c r="Q7" s="381"/>
      <c r="R7" s="381"/>
      <c r="S7" s="381"/>
      <c r="T7" s="381"/>
    </row>
    <row r="8" spans="1:20" ht="19.8" customHeight="1" x14ac:dyDescent="0.55000000000000004">
      <c r="B8" s="112"/>
      <c r="C8" s="113"/>
      <c r="D8" s="313"/>
      <c r="E8" s="313"/>
      <c r="F8" s="114"/>
      <c r="G8" s="121"/>
      <c r="H8" s="119"/>
      <c r="I8" s="120"/>
      <c r="K8" s="385" t="s">
        <v>72</v>
      </c>
      <c r="L8" s="386">
        <f>+D5</f>
        <v>2304175.7700000009</v>
      </c>
      <c r="M8" s="387">
        <f>+L8/L10</f>
        <v>0.17987789555206854</v>
      </c>
    </row>
    <row r="9" spans="1:20" ht="7.8" customHeight="1" x14ac:dyDescent="0.25">
      <c r="B9" s="124"/>
      <c r="D9" s="2"/>
      <c r="I9" s="125"/>
      <c r="K9" s="301" t="s">
        <v>73</v>
      </c>
      <c r="L9" s="302">
        <f>+E5</f>
        <v>10505490.270000007</v>
      </c>
      <c r="M9" s="303">
        <f>+L9/L10</f>
        <v>0.82012210444793143</v>
      </c>
    </row>
    <row r="10" spans="1:20" x14ac:dyDescent="0.25">
      <c r="B10" s="105"/>
      <c r="I10" s="115"/>
      <c r="K10" s="304"/>
      <c r="L10" s="305">
        <f>+F5</f>
        <v>12809666.040000008</v>
      </c>
      <c r="M10" s="303">
        <v>0.99999999999999989</v>
      </c>
    </row>
    <row r="11" spans="1:20" ht="12" customHeight="1" x14ac:dyDescent="0.25">
      <c r="B11" s="105"/>
      <c r="I11" s="115"/>
      <c r="K11" s="304"/>
      <c r="L11" s="304"/>
      <c r="M11" s="306"/>
    </row>
    <row r="12" spans="1:20" ht="12" customHeight="1" x14ac:dyDescent="0.25">
      <c r="B12" s="105"/>
      <c r="I12" s="115"/>
      <c r="K12" s="304"/>
      <c r="L12" s="307" t="s">
        <v>74</v>
      </c>
    </row>
    <row r="13" spans="1:20" ht="12" customHeight="1" x14ac:dyDescent="0.25">
      <c r="B13" s="105"/>
      <c r="I13" s="115"/>
      <c r="K13" s="301" t="s">
        <v>72</v>
      </c>
      <c r="L13" s="308">
        <f>+D6</f>
        <v>3167276579.8599958</v>
      </c>
      <c r="M13" s="303">
        <f>+L13/L15</f>
        <v>0.45304640896123455</v>
      </c>
    </row>
    <row r="14" spans="1:20" ht="12" customHeight="1" x14ac:dyDescent="0.25">
      <c r="B14" s="105"/>
      <c r="I14" s="115"/>
      <c r="K14" s="301" t="s">
        <v>73</v>
      </c>
      <c r="L14" s="308">
        <f>+E6</f>
        <v>3823787728.8099971</v>
      </c>
      <c r="M14" s="303">
        <f>+L14/L15</f>
        <v>0.54695359103876551</v>
      </c>
    </row>
    <row r="15" spans="1:20" ht="12" customHeight="1" x14ac:dyDescent="0.25">
      <c r="B15" s="105"/>
      <c r="I15" s="115"/>
      <c r="K15" s="304"/>
      <c r="L15" s="309">
        <f>+F6</f>
        <v>6991064308.6699924</v>
      </c>
      <c r="M15" s="303">
        <v>1</v>
      </c>
    </row>
    <row r="16" spans="1:20" ht="12" customHeight="1" x14ac:dyDescent="0.25">
      <c r="B16" s="105"/>
      <c r="I16" s="115"/>
      <c r="J16" s="388"/>
      <c r="K16" s="304"/>
      <c r="L16" s="304"/>
    </row>
    <row r="17" spans="2:20" ht="12" customHeight="1" x14ac:dyDescent="0.25">
      <c r="B17" s="105"/>
      <c r="I17" s="115"/>
      <c r="K17" s="304"/>
      <c r="L17" s="307" t="s">
        <v>13</v>
      </c>
    </row>
    <row r="18" spans="2:20" ht="12" customHeight="1" x14ac:dyDescent="0.25">
      <c r="B18" s="105"/>
      <c r="I18" s="115"/>
      <c r="K18" s="301" t="s">
        <v>72</v>
      </c>
      <c r="L18" s="305">
        <f>+D7</f>
        <v>3169580755.6299958</v>
      </c>
      <c r="M18" s="303">
        <f>+L18/L20</f>
        <v>0.452546800110183</v>
      </c>
    </row>
    <row r="19" spans="2:20" ht="12" customHeight="1" x14ac:dyDescent="0.25">
      <c r="B19" s="105"/>
      <c r="I19" s="115"/>
      <c r="K19" s="301" t="s">
        <v>73</v>
      </c>
      <c r="L19" s="305">
        <f>+E7</f>
        <v>3834293219.0799971</v>
      </c>
      <c r="M19" s="303">
        <f>+L19/L20</f>
        <v>0.54745319988981711</v>
      </c>
    </row>
    <row r="20" spans="2:20" ht="12" customHeight="1" x14ac:dyDescent="0.25">
      <c r="B20" s="105"/>
      <c r="I20" s="115"/>
      <c r="K20" s="304"/>
      <c r="L20" s="305">
        <f>+F7</f>
        <v>7003873974.7099924</v>
      </c>
      <c r="M20" s="303">
        <v>1</v>
      </c>
    </row>
    <row r="21" spans="2:20" ht="12" customHeight="1" x14ac:dyDescent="0.25">
      <c r="B21" s="105"/>
      <c r="I21" s="115"/>
      <c r="K21" s="304"/>
      <c r="L21" s="304"/>
    </row>
    <row r="22" spans="2:20" ht="12" customHeight="1" x14ac:dyDescent="0.25">
      <c r="B22" s="105"/>
      <c r="I22" s="115"/>
      <c r="K22" s="304"/>
      <c r="L22" s="304"/>
    </row>
    <row r="23" spans="2:20" ht="12" customHeight="1" x14ac:dyDescent="0.25">
      <c r="B23" s="105"/>
      <c r="I23" s="115"/>
      <c r="K23" s="304"/>
      <c r="L23" s="304"/>
    </row>
    <row r="24" spans="2:20" ht="34.5" customHeight="1" x14ac:dyDescent="0.25">
      <c r="B24" s="105"/>
      <c r="I24" s="115"/>
      <c r="K24" s="304"/>
      <c r="L24" s="304"/>
    </row>
    <row r="25" spans="2:20" ht="12" customHeight="1" x14ac:dyDescent="0.25">
      <c r="B25" s="105"/>
      <c r="I25" s="115"/>
      <c r="K25" s="304"/>
      <c r="L25" s="304"/>
    </row>
    <row r="26" spans="2:20" ht="12" customHeight="1" x14ac:dyDescent="0.25">
      <c r="B26" s="105"/>
      <c r="I26" s="115"/>
      <c r="K26" s="304"/>
      <c r="L26" s="304"/>
    </row>
    <row r="27" spans="2:20" ht="9.75" customHeight="1" x14ac:dyDescent="0.25">
      <c r="B27" s="105"/>
      <c r="I27" s="115"/>
      <c r="K27" s="304"/>
      <c r="L27" s="304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304"/>
      <c r="L28" s="304"/>
    </row>
    <row r="29" spans="2:20" ht="16.5" customHeight="1" x14ac:dyDescent="0.25">
      <c r="B29" s="124"/>
      <c r="I29" s="125"/>
      <c r="K29" s="304"/>
      <c r="L29" s="304"/>
    </row>
    <row r="30" spans="2:20" ht="21.75" customHeight="1" x14ac:dyDescent="0.25">
      <c r="B30" s="105"/>
      <c r="C30" s="421" t="s">
        <v>75</v>
      </c>
      <c r="D30" s="421"/>
      <c r="E30" s="421"/>
      <c r="F30" s="421"/>
      <c r="G30" s="421"/>
      <c r="I30" s="115"/>
      <c r="K30" s="304"/>
      <c r="L30" s="304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300"/>
      <c r="K31" s="304"/>
      <c r="L31" s="304"/>
      <c r="M31" s="300"/>
      <c r="N31" s="300"/>
      <c r="O31" s="300"/>
      <c r="P31" s="300"/>
      <c r="Q31" s="204"/>
      <c r="R31" s="204"/>
      <c r="S31" s="204"/>
      <c r="T31" s="204"/>
    </row>
    <row r="32" spans="2:20" ht="36" customHeight="1" x14ac:dyDescent="0.35">
      <c r="B32" s="105"/>
      <c r="C32" s="137"/>
      <c r="D32" s="144" t="s">
        <v>10</v>
      </c>
      <c r="E32" s="143" t="s">
        <v>67</v>
      </c>
      <c r="F32" s="143" t="s">
        <v>76</v>
      </c>
      <c r="G32" s="379" t="s">
        <v>77</v>
      </c>
      <c r="I32" s="115"/>
      <c r="K32" s="304" t="s">
        <v>71</v>
      </c>
      <c r="L32" s="304"/>
    </row>
    <row r="33" spans="2:20" s="3" customFormat="1" ht="19.2" customHeight="1" x14ac:dyDescent="0.25">
      <c r="B33" s="128"/>
      <c r="C33" s="141" t="s">
        <v>70</v>
      </c>
      <c r="D33" s="146">
        <v>2304175.77</v>
      </c>
      <c r="E33" s="146">
        <v>10505490.270000007</v>
      </c>
      <c r="F33" s="146">
        <f>SUM(D33:E33)</f>
        <v>12809666.040000007</v>
      </c>
      <c r="G33" s="142">
        <f>D33/F33</f>
        <v>0.17987789555206848</v>
      </c>
      <c r="H33" s="43"/>
      <c r="I33" s="129"/>
      <c r="J33" s="300"/>
      <c r="K33" s="301" t="s">
        <v>213</v>
      </c>
      <c r="L33" s="305">
        <f>+D33</f>
        <v>2304175.77</v>
      </c>
      <c r="M33" s="389">
        <f>+L33/L35</f>
        <v>0.17987789555206848</v>
      </c>
      <c r="N33" s="300"/>
      <c r="O33" s="300"/>
      <c r="P33" s="300"/>
      <c r="Q33" s="204"/>
      <c r="R33" s="204"/>
      <c r="S33" s="204"/>
      <c r="T33" s="204"/>
    </row>
    <row r="34" spans="2:20" s="3" customFormat="1" ht="19.2" customHeight="1" x14ac:dyDescent="0.25">
      <c r="B34" s="128"/>
      <c r="C34" s="141" t="s">
        <v>12</v>
      </c>
      <c r="D34" s="146">
        <v>1247800383.4765177</v>
      </c>
      <c r="E34" s="146">
        <f>+E35-E33</f>
        <v>1580089814.628046</v>
      </c>
      <c r="F34" s="146">
        <f>SUM(D34:E34)</f>
        <v>2827890198.1045637</v>
      </c>
      <c r="G34" s="142">
        <f t="shared" ref="G34:G35" si="1">D34/F34</f>
        <v>0.44124781942130387</v>
      </c>
      <c r="H34" s="43"/>
      <c r="I34" s="129"/>
      <c r="J34" s="300"/>
      <c r="K34" s="301" t="s">
        <v>73</v>
      </c>
      <c r="L34" s="305">
        <f>+E33</f>
        <v>10505490.270000007</v>
      </c>
      <c r="M34" s="303">
        <f>+L34/L35</f>
        <v>0.82012210444793154</v>
      </c>
      <c r="N34" s="300"/>
      <c r="O34" s="300"/>
      <c r="P34" s="300"/>
      <c r="Q34" s="204"/>
      <c r="R34" s="204"/>
      <c r="S34" s="204"/>
      <c r="T34" s="204"/>
    </row>
    <row r="35" spans="2:20" s="3" customFormat="1" ht="19.2" customHeight="1" x14ac:dyDescent="0.25">
      <c r="B35" s="128"/>
      <c r="C35" s="141" t="s">
        <v>13</v>
      </c>
      <c r="D35" s="146">
        <f>SUM(D33:D34)</f>
        <v>1250104559.2465177</v>
      </c>
      <c r="E35" s="146">
        <v>1590595304.898046</v>
      </c>
      <c r="F35" s="146">
        <f>SUM(F33:F34)</f>
        <v>2840699864.1445637</v>
      </c>
      <c r="G35" s="142">
        <f t="shared" si="1"/>
        <v>0.44006921499359763</v>
      </c>
      <c r="H35" s="42"/>
      <c r="I35" s="129"/>
      <c r="J35" s="300"/>
      <c r="K35" s="390"/>
      <c r="L35" s="305">
        <f>SUM(L33:L34)</f>
        <v>12809666.040000007</v>
      </c>
      <c r="M35" s="303">
        <v>1</v>
      </c>
      <c r="N35" s="300"/>
      <c r="O35" s="300"/>
      <c r="P35" s="300"/>
      <c r="Q35" s="204"/>
      <c r="R35" s="204"/>
      <c r="S35" s="204"/>
      <c r="T35" s="204"/>
    </row>
    <row r="36" spans="2:20" ht="19.2" customHeight="1" x14ac:dyDescent="0.4">
      <c r="B36" s="105"/>
      <c r="D36" s="313"/>
      <c r="E36" s="313"/>
      <c r="I36" s="115"/>
      <c r="K36" s="391"/>
      <c r="L36" s="391"/>
      <c r="M36" s="306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304"/>
      <c r="L37" s="304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304" t="s">
        <v>74</v>
      </c>
      <c r="L38" s="304"/>
    </row>
    <row r="39" spans="2:20" x14ac:dyDescent="0.25">
      <c r="B39" s="124"/>
      <c r="H39" s="130"/>
      <c r="I39" s="125"/>
      <c r="K39" s="301" t="s">
        <v>72</v>
      </c>
      <c r="L39" s="305">
        <f>+D34</f>
        <v>1247800383.4765177</v>
      </c>
      <c r="M39" s="303">
        <f>+L39/L41</f>
        <v>0.44124781942130387</v>
      </c>
    </row>
    <row r="40" spans="2:20" ht="12" customHeight="1" x14ac:dyDescent="0.25">
      <c r="B40" s="105"/>
      <c r="I40" s="115"/>
      <c r="K40" s="301" t="s">
        <v>73</v>
      </c>
      <c r="L40" s="305">
        <f>+E34</f>
        <v>1580089814.628046</v>
      </c>
      <c r="M40" s="303">
        <f>+L40/L41</f>
        <v>0.55875218057869613</v>
      </c>
    </row>
    <row r="41" spans="2:20" ht="12" customHeight="1" x14ac:dyDescent="0.25">
      <c r="B41" s="105"/>
      <c r="I41" s="115"/>
      <c r="K41" s="304"/>
      <c r="L41" s="305">
        <f>SUM(L39:L40)</f>
        <v>2827890198.1045637</v>
      </c>
      <c r="M41" s="303">
        <v>1</v>
      </c>
    </row>
    <row r="42" spans="2:20" ht="12" customHeight="1" x14ac:dyDescent="0.25">
      <c r="B42" s="105"/>
      <c r="I42" s="115"/>
      <c r="K42" s="304"/>
      <c r="L42" s="304"/>
    </row>
    <row r="43" spans="2:20" ht="12" customHeight="1" x14ac:dyDescent="0.25">
      <c r="B43" s="105"/>
      <c r="I43" s="115"/>
      <c r="K43" s="304" t="s">
        <v>13</v>
      </c>
      <c r="L43" s="304"/>
    </row>
    <row r="44" spans="2:20" ht="12" customHeight="1" x14ac:dyDescent="0.25">
      <c r="B44" s="105"/>
      <c r="I44" s="115"/>
      <c r="K44" s="301" t="s">
        <v>72</v>
      </c>
      <c r="L44" s="305">
        <f>+D35</f>
        <v>1250104559.2465177</v>
      </c>
      <c r="M44" s="303">
        <f>+L44/L46</f>
        <v>0.44006921499359763</v>
      </c>
    </row>
    <row r="45" spans="2:20" ht="12" customHeight="1" x14ac:dyDescent="0.25">
      <c r="B45" s="105"/>
      <c r="I45" s="115"/>
      <c r="J45" s="388"/>
      <c r="K45" s="301" t="s">
        <v>73</v>
      </c>
      <c r="L45" s="305">
        <f>+E35</f>
        <v>1590595304.898046</v>
      </c>
      <c r="M45" s="303">
        <f>+L45/L46</f>
        <v>0.55993078500640237</v>
      </c>
    </row>
    <row r="46" spans="2:20" ht="12" customHeight="1" x14ac:dyDescent="0.25">
      <c r="B46" s="105"/>
      <c r="I46" s="115"/>
      <c r="K46" s="304"/>
      <c r="L46" s="305">
        <f>SUM(L44:L45)</f>
        <v>2840699864.1445637</v>
      </c>
      <c r="M46" s="303">
        <v>1</v>
      </c>
    </row>
    <row r="47" spans="2:20" ht="12" customHeight="1" x14ac:dyDescent="0.25">
      <c r="B47" s="105"/>
      <c r="I47" s="115"/>
      <c r="K47" s="304"/>
      <c r="L47" s="304"/>
    </row>
    <row r="48" spans="2:20" ht="12" customHeight="1" x14ac:dyDescent="0.25">
      <c r="B48" s="105"/>
      <c r="I48" s="115"/>
      <c r="K48" s="304"/>
      <c r="L48" s="304"/>
    </row>
    <row r="49" spans="2:20" ht="12" customHeight="1" x14ac:dyDescent="0.25">
      <c r="B49" s="105"/>
      <c r="I49" s="115"/>
      <c r="K49" s="304"/>
      <c r="L49" s="304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300"/>
      <c r="K59" s="300"/>
      <c r="L59" s="300"/>
      <c r="M59" s="300"/>
      <c r="N59" s="300"/>
      <c r="O59" s="300"/>
      <c r="P59" s="300"/>
      <c r="Q59" s="204"/>
      <c r="R59" s="204"/>
      <c r="S59" s="204"/>
      <c r="T59" s="204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18" t="s">
        <v>78</v>
      </c>
      <c r="C65" s="419"/>
      <c r="D65" s="419"/>
      <c r="E65" s="419"/>
      <c r="F65" s="419"/>
      <c r="G65" s="419"/>
      <c r="H65" s="419"/>
      <c r="I65" s="420"/>
      <c r="J65" s="382"/>
      <c r="K65" s="382"/>
      <c r="L65" s="382"/>
      <c r="M65" s="382"/>
      <c r="N65" s="382"/>
      <c r="O65" s="382"/>
      <c r="P65" s="382"/>
      <c r="Q65" s="381"/>
      <c r="R65" s="381"/>
      <c r="S65" s="381"/>
      <c r="T65" s="381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B6E2D-4604-485B-9AA7-53046C474E2A}">
  <sheetPr>
    <pageSetUpPr fitToPage="1"/>
  </sheetPr>
  <dimension ref="B1:Q61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33" customWidth="1"/>
    <col min="2" max="2" width="5.109375" style="333" customWidth="1"/>
    <col min="3" max="3" width="79.33203125" style="333" customWidth="1"/>
    <col min="4" max="4" width="30.109375" style="333" bestFit="1" customWidth="1"/>
    <col min="5" max="5" width="15.6640625" style="333" bestFit="1" customWidth="1"/>
    <col min="6" max="6" width="22.88671875" style="333" bestFit="1" customWidth="1"/>
    <col min="7" max="7" width="15.6640625" style="333" bestFit="1" customWidth="1"/>
    <col min="8" max="8" width="30.109375" style="333" bestFit="1" customWidth="1"/>
    <col min="9" max="9" width="15.6640625" style="333" bestFit="1" customWidth="1"/>
    <col min="10" max="10" width="27.109375" style="333" bestFit="1" customWidth="1"/>
    <col min="11" max="11" width="16.21875" style="333" bestFit="1" customWidth="1"/>
    <col min="12" max="12" width="27.6640625" style="333" bestFit="1" customWidth="1"/>
    <col min="13" max="13" width="15.44140625" style="333" bestFit="1" customWidth="1"/>
    <col min="14" max="14" width="20.33203125" style="333" customWidth="1"/>
    <col min="15" max="15" width="22.44140625" style="333" customWidth="1"/>
    <col min="16" max="16" width="4.109375" style="333" customWidth="1"/>
    <col min="17" max="17" width="18.33203125" style="333" bestFit="1" customWidth="1"/>
    <col min="18" max="16384" width="11.44140625" style="333"/>
  </cols>
  <sheetData>
    <row r="1" spans="2:17" ht="77.25" customHeight="1" x14ac:dyDescent="0.3">
      <c r="B1" s="428" t="s">
        <v>154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32"/>
    </row>
    <row r="2" spans="2:17" x14ac:dyDescent="0.3">
      <c r="C2" s="334"/>
      <c r="I2" s="335"/>
    </row>
    <row r="3" spans="2:17" ht="31.95" customHeight="1" x14ac:dyDescent="0.3">
      <c r="B3" s="426" t="s">
        <v>155</v>
      </c>
      <c r="C3" s="426"/>
      <c r="D3" s="425" t="s">
        <v>156</v>
      </c>
      <c r="E3" s="425" t="s">
        <v>79</v>
      </c>
      <c r="F3" s="425" t="s">
        <v>157</v>
      </c>
      <c r="G3" s="425" t="s">
        <v>79</v>
      </c>
      <c r="H3" s="425" t="s">
        <v>158</v>
      </c>
      <c r="I3" s="425" t="s">
        <v>79</v>
      </c>
      <c r="J3" s="425" t="s">
        <v>159</v>
      </c>
      <c r="K3" s="425" t="s">
        <v>79</v>
      </c>
      <c r="L3" s="425" t="s">
        <v>160</v>
      </c>
      <c r="M3" s="425" t="s">
        <v>79</v>
      </c>
      <c r="N3" s="425" t="s">
        <v>161</v>
      </c>
      <c r="O3" s="425" t="s">
        <v>162</v>
      </c>
    </row>
    <row r="4" spans="2:17" ht="27.6" customHeight="1" x14ac:dyDescent="0.3">
      <c r="B4" s="426"/>
      <c r="C4" s="426"/>
      <c r="D4" s="425"/>
      <c r="E4" s="425"/>
      <c r="F4" s="427"/>
      <c r="G4" s="425"/>
      <c r="H4" s="425"/>
      <c r="I4" s="425"/>
      <c r="J4" s="425"/>
      <c r="K4" s="425"/>
      <c r="L4" s="425" t="s">
        <v>163</v>
      </c>
      <c r="M4" s="425"/>
      <c r="N4" s="425" t="s">
        <v>164</v>
      </c>
      <c r="O4" s="425" t="s">
        <v>165</v>
      </c>
    </row>
    <row r="5" spans="2:17" ht="15.6" customHeight="1" x14ac:dyDescent="0.3">
      <c r="B5" s="426"/>
      <c r="C5" s="426"/>
      <c r="D5" s="425"/>
      <c r="E5" s="425"/>
      <c r="F5" s="427"/>
      <c r="G5" s="425"/>
      <c r="H5" s="425"/>
      <c r="I5" s="425"/>
      <c r="J5" s="425"/>
      <c r="K5" s="425"/>
      <c r="L5" s="425"/>
      <c r="M5" s="425"/>
      <c r="N5" s="425"/>
      <c r="O5" s="425"/>
    </row>
    <row r="6" spans="2:17" s="341" customFormat="1" ht="26.4" x14ac:dyDescent="0.3">
      <c r="B6" s="336">
        <v>1</v>
      </c>
      <c r="C6" s="337" t="s">
        <v>166</v>
      </c>
      <c r="D6" s="338">
        <v>32241160.309999999</v>
      </c>
      <c r="E6" s="339">
        <f>D6/$D$53</f>
        <v>2.8536248460088807E-2</v>
      </c>
      <c r="F6" s="338">
        <v>117817.82</v>
      </c>
      <c r="G6" s="339">
        <f>F6/$F$53</f>
        <v>5.8644928066598129E-2</v>
      </c>
      <c r="H6" s="338">
        <v>22180003.170000002</v>
      </c>
      <c r="I6" s="339">
        <f>H6/$H$53</f>
        <v>2.0632744875266815E-2</v>
      </c>
      <c r="J6" s="338">
        <v>9943339.3200000003</v>
      </c>
      <c r="K6" s="339">
        <f>J6/$J$53</f>
        <v>0.1882055089353398</v>
      </c>
      <c r="L6" s="338">
        <v>19042499.412986301</v>
      </c>
      <c r="M6" s="339">
        <f>L6/$L$53</f>
        <v>3.5332400489203906E-2</v>
      </c>
      <c r="N6" s="338">
        <v>87257.13</v>
      </c>
      <c r="O6" s="340">
        <v>162</v>
      </c>
      <c r="Q6" s="342"/>
    </row>
    <row r="7" spans="2:17" s="341" customFormat="1" ht="26.4" x14ac:dyDescent="0.3">
      <c r="B7" s="343">
        <v>2</v>
      </c>
      <c r="C7" s="344" t="s">
        <v>167</v>
      </c>
      <c r="D7" s="338">
        <v>133821.19</v>
      </c>
      <c r="E7" s="339">
        <f t="shared" ref="E7:E34" si="0">D7/$D$53</f>
        <v>1.1844346451390949E-4</v>
      </c>
      <c r="F7" s="345">
        <v>0</v>
      </c>
      <c r="G7" s="339">
        <f t="shared" ref="G7:G32" si="1">F7/$F$53</f>
        <v>0</v>
      </c>
      <c r="H7" s="345">
        <v>133821.19</v>
      </c>
      <c r="I7" s="339">
        <f t="shared" ref="I7:I32" si="2">H7/$H$53</f>
        <v>1.2448593676980105E-4</v>
      </c>
      <c r="J7" s="338">
        <v>0</v>
      </c>
      <c r="K7" s="339">
        <f t="shared" ref="K7:K32" si="3">J7/$J$53</f>
        <v>0</v>
      </c>
      <c r="L7" s="345">
        <v>133821.19</v>
      </c>
      <c r="M7" s="339">
        <f t="shared" ref="M7:M32" si="4">L7/$L$53</f>
        <v>2.4829849152036053E-4</v>
      </c>
      <c r="N7" s="345">
        <v>1008.16</v>
      </c>
      <c r="O7" s="346">
        <v>8</v>
      </c>
      <c r="Q7" s="342"/>
    </row>
    <row r="8" spans="2:17" s="341" customFormat="1" ht="26.4" x14ac:dyDescent="0.3">
      <c r="B8" s="343">
        <v>3</v>
      </c>
      <c r="C8" s="344" t="s">
        <v>168</v>
      </c>
      <c r="D8" s="338">
        <v>18807276.91</v>
      </c>
      <c r="E8" s="339">
        <f t="shared" si="0"/>
        <v>1.6646085984535441E-2</v>
      </c>
      <c r="F8" s="345">
        <v>305948.5</v>
      </c>
      <c r="G8" s="339">
        <f t="shared" si="1"/>
        <v>0.15228874354137256</v>
      </c>
      <c r="H8" s="345">
        <v>8476050.0399999991</v>
      </c>
      <c r="I8" s="339">
        <f t="shared" si="2"/>
        <v>7.8847679454734296E-3</v>
      </c>
      <c r="J8" s="338">
        <v>10025278.369999999</v>
      </c>
      <c r="K8" s="339">
        <f t="shared" si="3"/>
        <v>0.18975643464657543</v>
      </c>
      <c r="L8" s="345">
        <v>14606054.587945201</v>
      </c>
      <c r="M8" s="339">
        <f t="shared" si="4"/>
        <v>2.7100800114322955E-2</v>
      </c>
      <c r="N8" s="345">
        <v>90943.3</v>
      </c>
      <c r="O8" s="346">
        <v>335</v>
      </c>
      <c r="Q8" s="342"/>
    </row>
    <row r="9" spans="2:17" s="341" customFormat="1" ht="26.4" x14ac:dyDescent="0.3">
      <c r="B9" s="343">
        <v>4</v>
      </c>
      <c r="C9" s="344" t="s">
        <v>169</v>
      </c>
      <c r="D9" s="338">
        <v>3742253.21</v>
      </c>
      <c r="E9" s="339">
        <f t="shared" si="0"/>
        <v>3.3122215942086516E-3</v>
      </c>
      <c r="F9" s="345">
        <v>25426.12</v>
      </c>
      <c r="G9" s="339">
        <f t="shared" si="1"/>
        <v>1.2656090381002566E-2</v>
      </c>
      <c r="H9" s="345">
        <v>3650236.81</v>
      </c>
      <c r="I9" s="339">
        <f t="shared" si="2"/>
        <v>3.3955993720012523E-3</v>
      </c>
      <c r="J9" s="338">
        <v>66590.28</v>
      </c>
      <c r="K9" s="339">
        <f t="shared" si="3"/>
        <v>1.2604073072653402E-3</v>
      </c>
      <c r="L9" s="345">
        <v>3678173.1301917802</v>
      </c>
      <c r="M9" s="339">
        <f t="shared" si="4"/>
        <v>6.8246653596290814E-3</v>
      </c>
      <c r="N9" s="345">
        <v>20533.849999999999</v>
      </c>
      <c r="O9" s="346">
        <v>99</v>
      </c>
      <c r="Q9" s="342"/>
    </row>
    <row r="10" spans="2:17" s="341" customFormat="1" ht="26.4" x14ac:dyDescent="0.3">
      <c r="B10" s="343">
        <v>5</v>
      </c>
      <c r="C10" s="344" t="s">
        <v>170</v>
      </c>
      <c r="D10" s="338">
        <v>158661.47</v>
      </c>
      <c r="E10" s="339">
        <f t="shared" si="0"/>
        <v>1.4042928621147156E-4</v>
      </c>
      <c r="F10" s="345">
        <v>158661.47</v>
      </c>
      <c r="G10" s="339">
        <f t="shared" si="1"/>
        <v>7.8975239018093502E-2</v>
      </c>
      <c r="H10" s="345">
        <v>0</v>
      </c>
      <c r="I10" s="339">
        <f t="shared" si="2"/>
        <v>0</v>
      </c>
      <c r="J10" s="338">
        <v>0</v>
      </c>
      <c r="K10" s="339">
        <f t="shared" si="3"/>
        <v>0</v>
      </c>
      <c r="L10" s="345">
        <v>158661.47</v>
      </c>
      <c r="M10" s="339">
        <f t="shared" si="4"/>
        <v>2.9438838246321775E-4</v>
      </c>
      <c r="N10" s="345">
        <v>323.5</v>
      </c>
      <c r="O10" s="346">
        <v>11</v>
      </c>
      <c r="Q10" s="342"/>
    </row>
    <row r="11" spans="2:17" s="341" customFormat="1" ht="26.4" x14ac:dyDescent="0.3">
      <c r="B11" s="343">
        <v>6</v>
      </c>
      <c r="C11" s="344" t="s">
        <v>171</v>
      </c>
      <c r="D11" s="338">
        <v>52389661.490000002</v>
      </c>
      <c r="E11" s="339">
        <f t="shared" si="0"/>
        <v>4.6369435300840964E-2</v>
      </c>
      <c r="F11" s="345">
        <v>0</v>
      </c>
      <c r="G11" s="339">
        <f t="shared" si="1"/>
        <v>0</v>
      </c>
      <c r="H11" s="345">
        <v>52389661.490000002</v>
      </c>
      <c r="I11" s="339">
        <f t="shared" si="2"/>
        <v>4.8735002936645691E-2</v>
      </c>
      <c r="J11" s="338">
        <v>0</v>
      </c>
      <c r="K11" s="339">
        <f t="shared" si="3"/>
        <v>0</v>
      </c>
      <c r="L11" s="345">
        <v>16075450.6754521</v>
      </c>
      <c r="M11" s="339">
        <f t="shared" si="4"/>
        <v>2.9827190695469952E-2</v>
      </c>
      <c r="N11" s="345">
        <v>5702.67</v>
      </c>
      <c r="O11" s="346">
        <v>33</v>
      </c>
      <c r="Q11" s="342"/>
    </row>
    <row r="12" spans="2:17" s="341" customFormat="1" ht="26.4" x14ac:dyDescent="0.3">
      <c r="B12" s="343">
        <v>7</v>
      </c>
      <c r="C12" s="344" t="s">
        <v>172</v>
      </c>
      <c r="D12" s="338">
        <v>14720522.98</v>
      </c>
      <c r="E12" s="339">
        <f t="shared" si="0"/>
        <v>1.3028951104139928E-2</v>
      </c>
      <c r="F12" s="345">
        <v>34512.5</v>
      </c>
      <c r="G12" s="339">
        <f t="shared" si="1"/>
        <v>1.7178921489961942E-2</v>
      </c>
      <c r="H12" s="345">
        <v>14686010.48</v>
      </c>
      <c r="I12" s="339">
        <f t="shared" si="2"/>
        <v>1.3661526788200849E-2</v>
      </c>
      <c r="J12" s="338">
        <v>0</v>
      </c>
      <c r="K12" s="339">
        <f t="shared" si="3"/>
        <v>0</v>
      </c>
      <c r="L12" s="345">
        <v>5958330.3649589</v>
      </c>
      <c r="M12" s="339">
        <f t="shared" si="4"/>
        <v>1.1055382496593057E-2</v>
      </c>
      <c r="N12" s="345">
        <v>46559.15</v>
      </c>
      <c r="O12" s="346">
        <v>152</v>
      </c>
      <c r="Q12" s="342"/>
    </row>
    <row r="13" spans="2:17" s="341" customFormat="1" ht="26.4" x14ac:dyDescent="0.3">
      <c r="B13" s="343">
        <v>8</v>
      </c>
      <c r="C13" s="344" t="s">
        <v>173</v>
      </c>
      <c r="D13" s="338">
        <v>27453431.600000001</v>
      </c>
      <c r="E13" s="339">
        <f t="shared" si="0"/>
        <v>2.4298689553572506E-2</v>
      </c>
      <c r="F13" s="345">
        <v>143709.16</v>
      </c>
      <c r="G13" s="339">
        <f t="shared" si="1"/>
        <v>7.1532586078330435E-2</v>
      </c>
      <c r="H13" s="345">
        <v>27309722.440000001</v>
      </c>
      <c r="I13" s="339">
        <f t="shared" si="2"/>
        <v>2.5404619259974125E-2</v>
      </c>
      <c r="J13" s="338">
        <v>0</v>
      </c>
      <c r="K13" s="339">
        <f t="shared" si="3"/>
        <v>0</v>
      </c>
      <c r="L13" s="345">
        <v>19812974.641095899</v>
      </c>
      <c r="M13" s="339">
        <f t="shared" si="4"/>
        <v>3.676197854700939E-2</v>
      </c>
      <c r="N13" s="345">
        <v>2845.55</v>
      </c>
      <c r="O13" s="346">
        <v>30</v>
      </c>
      <c r="Q13" s="342"/>
    </row>
    <row r="14" spans="2:17" s="341" customFormat="1" ht="26.4" x14ac:dyDescent="0.3">
      <c r="B14" s="343">
        <v>9</v>
      </c>
      <c r="C14" s="344" t="s">
        <v>174</v>
      </c>
      <c r="D14" s="338">
        <v>3299.57</v>
      </c>
      <c r="E14" s="339">
        <f t="shared" si="0"/>
        <v>2.9204082119293691E-6</v>
      </c>
      <c r="F14" s="345">
        <v>0</v>
      </c>
      <c r="G14" s="339">
        <f t="shared" si="1"/>
        <v>0</v>
      </c>
      <c r="H14" s="345">
        <v>3299.57</v>
      </c>
      <c r="I14" s="339">
        <f t="shared" si="2"/>
        <v>3.0693947826015629E-6</v>
      </c>
      <c r="J14" s="338">
        <v>0</v>
      </c>
      <c r="K14" s="339">
        <f t="shared" si="3"/>
        <v>0</v>
      </c>
      <c r="L14" s="345">
        <v>3299.57</v>
      </c>
      <c r="M14" s="339">
        <f t="shared" si="4"/>
        <v>6.1221862820517135E-6</v>
      </c>
      <c r="N14" s="345">
        <v>65.17</v>
      </c>
      <c r="O14" s="346">
        <v>1</v>
      </c>
      <c r="Q14" s="342"/>
    </row>
    <row r="15" spans="2:17" s="341" customFormat="1" ht="26.4" x14ac:dyDescent="0.3">
      <c r="B15" s="343">
        <v>10</v>
      </c>
      <c r="C15" s="344" t="s">
        <v>175</v>
      </c>
      <c r="D15" s="338">
        <v>4325693.66</v>
      </c>
      <c r="E15" s="339">
        <f t="shared" si="0"/>
        <v>3.8286174522603879E-3</v>
      </c>
      <c r="F15" s="345">
        <v>3158.76</v>
      </c>
      <c r="G15" s="339">
        <f t="shared" si="1"/>
        <v>1.5723025004167239E-3</v>
      </c>
      <c r="H15" s="345">
        <v>4322534.9000000004</v>
      </c>
      <c r="I15" s="339">
        <f t="shared" si="2"/>
        <v>4.0209985148589571E-3</v>
      </c>
      <c r="J15" s="338">
        <v>0</v>
      </c>
      <c r="K15" s="339">
        <f t="shared" si="3"/>
        <v>0</v>
      </c>
      <c r="L15" s="345">
        <v>1159063.0000547899</v>
      </c>
      <c r="M15" s="339">
        <f t="shared" si="4"/>
        <v>2.1505831362781027E-3</v>
      </c>
      <c r="N15" s="345">
        <v>2579.15</v>
      </c>
      <c r="O15" s="346">
        <v>10</v>
      </c>
      <c r="Q15" s="342"/>
    </row>
    <row r="16" spans="2:17" s="341" customFormat="1" ht="26.4" x14ac:dyDescent="0.3">
      <c r="B16" s="343">
        <v>11</v>
      </c>
      <c r="C16" s="344" t="s">
        <v>176</v>
      </c>
      <c r="D16" s="338">
        <v>10680467.73</v>
      </c>
      <c r="E16" s="339">
        <f t="shared" si="0"/>
        <v>9.4531486423802581E-3</v>
      </c>
      <c r="F16" s="345">
        <v>4970.66</v>
      </c>
      <c r="G16" s="339">
        <f t="shared" si="1"/>
        <v>2.4741927676434398E-3</v>
      </c>
      <c r="H16" s="345">
        <v>9695309.9900000002</v>
      </c>
      <c r="I16" s="339">
        <f t="shared" si="2"/>
        <v>9.0189733507732243E-3</v>
      </c>
      <c r="J16" s="338">
        <v>980187.08</v>
      </c>
      <c r="K16" s="339">
        <f t="shared" si="3"/>
        <v>1.8552782149573128E-2</v>
      </c>
      <c r="L16" s="345">
        <v>5421583.8347123303</v>
      </c>
      <c r="M16" s="339">
        <f t="shared" si="4"/>
        <v>1.0059476289295015E-2</v>
      </c>
      <c r="N16" s="345">
        <v>22809.17</v>
      </c>
      <c r="O16" s="346">
        <v>35</v>
      </c>
      <c r="Q16" s="342"/>
    </row>
    <row r="17" spans="2:17" s="341" customFormat="1" ht="26.4" x14ac:dyDescent="0.3">
      <c r="B17" s="343">
        <v>12</v>
      </c>
      <c r="C17" s="344" t="s">
        <v>177</v>
      </c>
      <c r="D17" s="338">
        <v>5339655.34</v>
      </c>
      <c r="E17" s="339">
        <f t="shared" si="0"/>
        <v>4.7260622759355024E-3</v>
      </c>
      <c r="F17" s="345">
        <v>152810.4</v>
      </c>
      <c r="G17" s="339">
        <f t="shared" si="1"/>
        <v>7.6062813892058823E-2</v>
      </c>
      <c r="H17" s="345">
        <v>2664349.7799999998</v>
      </c>
      <c r="I17" s="339">
        <f t="shared" si="2"/>
        <v>2.4784869888372185E-3</v>
      </c>
      <c r="J17" s="338">
        <v>2522495.16</v>
      </c>
      <c r="K17" s="339">
        <f t="shared" si="3"/>
        <v>4.7745276520919477E-2</v>
      </c>
      <c r="L17" s="345">
        <v>5100270.8615616402</v>
      </c>
      <c r="M17" s="339">
        <f t="shared" si="4"/>
        <v>9.4632962184165656E-3</v>
      </c>
      <c r="N17" s="345">
        <v>31990.639999999999</v>
      </c>
      <c r="O17" s="346">
        <v>45</v>
      </c>
      <c r="Q17" s="342"/>
    </row>
    <row r="18" spans="2:17" s="341" customFormat="1" ht="26.4" x14ac:dyDescent="0.3">
      <c r="B18" s="343">
        <v>13</v>
      </c>
      <c r="C18" s="344" t="s">
        <v>178</v>
      </c>
      <c r="D18" s="338">
        <v>12335313.83</v>
      </c>
      <c r="E18" s="339">
        <f t="shared" si="0"/>
        <v>1.0917832264767202E-2</v>
      </c>
      <c r="F18" s="345">
        <v>0</v>
      </c>
      <c r="G18" s="339">
        <f t="shared" si="1"/>
        <v>0</v>
      </c>
      <c r="H18" s="345">
        <v>12258701.07</v>
      </c>
      <c r="I18" s="339">
        <f t="shared" si="2"/>
        <v>1.1403544433283791E-2</v>
      </c>
      <c r="J18" s="338">
        <v>76612.759999999995</v>
      </c>
      <c r="K18" s="339">
        <f t="shared" si="3"/>
        <v>1.450110774932404E-3</v>
      </c>
      <c r="L18" s="345">
        <v>5680082.0055068498</v>
      </c>
      <c r="M18" s="339">
        <f t="shared" si="4"/>
        <v>1.0539106651788815E-2</v>
      </c>
      <c r="N18" s="345">
        <v>24401.46</v>
      </c>
      <c r="O18" s="346">
        <v>20</v>
      </c>
      <c r="Q18" s="342"/>
    </row>
    <row r="19" spans="2:17" s="341" customFormat="1" ht="26.4" x14ac:dyDescent="0.3">
      <c r="B19" s="343">
        <v>14</v>
      </c>
      <c r="C19" s="344" t="s">
        <v>179</v>
      </c>
      <c r="D19" s="338">
        <v>7772021.0999999996</v>
      </c>
      <c r="E19" s="339">
        <f t="shared" si="0"/>
        <v>6.8789188420698231E-3</v>
      </c>
      <c r="F19" s="345">
        <v>213949.1</v>
      </c>
      <c r="G19" s="339">
        <f t="shared" si="1"/>
        <v>0.10649517687064154</v>
      </c>
      <c r="H19" s="345">
        <v>7329089.7999999998</v>
      </c>
      <c r="I19" s="339">
        <f t="shared" si="2"/>
        <v>6.817818683446125E-3</v>
      </c>
      <c r="J19" s="338">
        <v>228982.2</v>
      </c>
      <c r="K19" s="339">
        <f t="shared" si="3"/>
        <v>4.3341286162739308E-3</v>
      </c>
      <c r="L19" s="345">
        <v>3745747.1273972602</v>
      </c>
      <c r="M19" s="339">
        <f t="shared" si="4"/>
        <v>6.9500455148356049E-3</v>
      </c>
      <c r="N19" s="345">
        <v>7497.14</v>
      </c>
      <c r="O19" s="346">
        <v>20</v>
      </c>
      <c r="Q19" s="342"/>
    </row>
    <row r="20" spans="2:17" s="341" customFormat="1" ht="26.4" x14ac:dyDescent="0.3">
      <c r="B20" s="343">
        <v>15</v>
      </c>
      <c r="C20" s="344" t="s">
        <v>180</v>
      </c>
      <c r="D20" s="338">
        <v>9339684.7300000004</v>
      </c>
      <c r="E20" s="339">
        <f t="shared" si="0"/>
        <v>8.2664383487312983E-3</v>
      </c>
      <c r="F20" s="345">
        <v>12067.78</v>
      </c>
      <c r="G20" s="339">
        <f t="shared" si="1"/>
        <v>6.0068510011773392E-3</v>
      </c>
      <c r="H20" s="345">
        <v>4515493.59</v>
      </c>
      <c r="I20" s="339">
        <f t="shared" si="2"/>
        <v>4.200496569558094E-3</v>
      </c>
      <c r="J20" s="338">
        <v>4812123.3600000003</v>
      </c>
      <c r="K20" s="339">
        <f t="shared" si="3"/>
        <v>9.1082894476584908E-2</v>
      </c>
      <c r="L20" s="345">
        <v>8334278.5050136996</v>
      </c>
      <c r="M20" s="339">
        <f t="shared" si="4"/>
        <v>1.5463834843386664E-2</v>
      </c>
      <c r="N20" s="345">
        <v>4601.8100000000004</v>
      </c>
      <c r="O20" s="346">
        <v>115</v>
      </c>
      <c r="Q20" s="342"/>
    </row>
    <row r="21" spans="2:17" s="341" customFormat="1" ht="26.4" x14ac:dyDescent="0.3">
      <c r="B21" s="343">
        <v>16</v>
      </c>
      <c r="C21" s="344" t="s">
        <v>181</v>
      </c>
      <c r="D21" s="338">
        <v>0</v>
      </c>
      <c r="E21" s="339">
        <f t="shared" si="0"/>
        <v>0</v>
      </c>
      <c r="F21" s="345">
        <v>0</v>
      </c>
      <c r="G21" s="339">
        <f t="shared" si="1"/>
        <v>0</v>
      </c>
      <c r="H21" s="345">
        <v>0</v>
      </c>
      <c r="I21" s="339">
        <f t="shared" si="2"/>
        <v>0</v>
      </c>
      <c r="J21" s="338">
        <v>0</v>
      </c>
      <c r="K21" s="339">
        <f t="shared" si="3"/>
        <v>0</v>
      </c>
      <c r="L21" s="345">
        <v>0</v>
      </c>
      <c r="M21" s="339">
        <f t="shared" si="4"/>
        <v>0</v>
      </c>
      <c r="N21" s="345">
        <v>0</v>
      </c>
      <c r="O21" s="346">
        <v>0</v>
      </c>
      <c r="Q21" s="342"/>
    </row>
    <row r="22" spans="2:17" s="341" customFormat="1" ht="26.4" x14ac:dyDescent="0.3">
      <c r="B22" s="343">
        <v>17</v>
      </c>
      <c r="C22" s="344" t="s">
        <v>182</v>
      </c>
      <c r="D22" s="338">
        <v>26149537.800000001</v>
      </c>
      <c r="E22" s="339">
        <f t="shared" si="0"/>
        <v>2.3144629430282566E-2</v>
      </c>
      <c r="F22" s="345">
        <v>26340.02</v>
      </c>
      <c r="G22" s="339">
        <f t="shared" si="1"/>
        <v>1.3110992701891411E-2</v>
      </c>
      <c r="H22" s="345">
        <v>25139622.09</v>
      </c>
      <c r="I22" s="339">
        <f t="shared" si="2"/>
        <v>2.3385903278191095E-2</v>
      </c>
      <c r="J22" s="338">
        <v>983575.69</v>
      </c>
      <c r="K22" s="339">
        <f t="shared" si="3"/>
        <v>1.8616921072032569E-2</v>
      </c>
      <c r="L22" s="345">
        <v>15981507.2216438</v>
      </c>
      <c r="M22" s="339">
        <f t="shared" si="4"/>
        <v>2.965288333899813E-2</v>
      </c>
      <c r="N22" s="345">
        <v>49047.44</v>
      </c>
      <c r="O22" s="346">
        <v>102</v>
      </c>
      <c r="Q22" s="342"/>
    </row>
    <row r="23" spans="2:17" s="341" customFormat="1" ht="26.4" x14ac:dyDescent="0.3">
      <c r="B23" s="343">
        <v>18</v>
      </c>
      <c r="C23" s="344" t="s">
        <v>183</v>
      </c>
      <c r="D23" s="338">
        <v>941611.68</v>
      </c>
      <c r="E23" s="339">
        <f t="shared" si="0"/>
        <v>8.334087419635313E-4</v>
      </c>
      <c r="F23" s="345">
        <v>65830.740000000005</v>
      </c>
      <c r="G23" s="339">
        <f t="shared" si="1"/>
        <v>3.2767870020604051E-2</v>
      </c>
      <c r="H23" s="345">
        <v>875780.94</v>
      </c>
      <c r="I23" s="339">
        <f t="shared" si="2"/>
        <v>8.1468720104070896E-4</v>
      </c>
      <c r="J23" s="338">
        <v>0</v>
      </c>
      <c r="K23" s="339">
        <f t="shared" si="3"/>
        <v>0</v>
      </c>
      <c r="L23" s="345">
        <v>750313.657287671</v>
      </c>
      <c r="M23" s="339">
        <f t="shared" si="4"/>
        <v>1.3921692765671374E-3</v>
      </c>
      <c r="N23" s="345">
        <v>5634.78</v>
      </c>
      <c r="O23" s="346">
        <v>32</v>
      </c>
      <c r="Q23" s="342"/>
    </row>
    <row r="24" spans="2:17" s="341" customFormat="1" ht="26.4" x14ac:dyDescent="0.3">
      <c r="B24" s="343">
        <v>19</v>
      </c>
      <c r="C24" s="344" t="s">
        <v>184</v>
      </c>
      <c r="D24" s="338">
        <v>107804274.76000001</v>
      </c>
      <c r="E24" s="339">
        <f t="shared" si="0"/>
        <v>9.5416217655692706E-2</v>
      </c>
      <c r="F24" s="345">
        <v>0</v>
      </c>
      <c r="G24" s="339">
        <f t="shared" si="1"/>
        <v>0</v>
      </c>
      <c r="H24" s="345">
        <v>105713335.90000001</v>
      </c>
      <c r="I24" s="339">
        <f t="shared" si="2"/>
        <v>9.8338862840572111E-2</v>
      </c>
      <c r="J24" s="338">
        <v>2090938.86</v>
      </c>
      <c r="K24" s="339">
        <f t="shared" si="3"/>
        <v>3.9576866446410203E-2</v>
      </c>
      <c r="L24" s="345">
        <v>89042967.578849301</v>
      </c>
      <c r="M24" s="339">
        <f t="shared" si="4"/>
        <v>0.16521475059610999</v>
      </c>
      <c r="N24" s="345">
        <v>44965.97</v>
      </c>
      <c r="O24" s="346">
        <v>40</v>
      </c>
      <c r="Q24" s="342"/>
    </row>
    <row r="25" spans="2:17" s="341" customFormat="1" ht="26.4" x14ac:dyDescent="0.3">
      <c r="B25" s="343">
        <v>20</v>
      </c>
      <c r="C25" s="344" t="s">
        <v>185</v>
      </c>
      <c r="D25" s="338">
        <v>43386314.520000003</v>
      </c>
      <c r="E25" s="339">
        <f t="shared" si="0"/>
        <v>3.8400685304314931E-2</v>
      </c>
      <c r="F25" s="345">
        <v>97858.44</v>
      </c>
      <c r="G25" s="339">
        <f t="shared" si="1"/>
        <v>4.8709958939229303E-2</v>
      </c>
      <c r="H25" s="345">
        <v>39077556.049999997</v>
      </c>
      <c r="I25" s="339">
        <f t="shared" si="2"/>
        <v>3.6351538732831895E-2</v>
      </c>
      <c r="J25" s="338">
        <v>4210900.03</v>
      </c>
      <c r="K25" s="339">
        <f t="shared" si="3"/>
        <v>7.9703061287260554E-2</v>
      </c>
      <c r="L25" s="345">
        <v>21987572.8040548</v>
      </c>
      <c r="M25" s="339">
        <f t="shared" si="4"/>
        <v>4.0796836132161958E-2</v>
      </c>
      <c r="N25" s="345">
        <v>63459.97</v>
      </c>
      <c r="O25" s="346">
        <v>336</v>
      </c>
      <c r="Q25" s="342"/>
    </row>
    <row r="26" spans="2:17" s="341" customFormat="1" ht="26.4" x14ac:dyDescent="0.3">
      <c r="B26" s="343">
        <v>21</v>
      </c>
      <c r="C26" s="344" t="s">
        <v>186</v>
      </c>
      <c r="D26" s="338">
        <v>4805241.3099999996</v>
      </c>
      <c r="E26" s="339">
        <f t="shared" si="0"/>
        <v>4.2530590901318161E-3</v>
      </c>
      <c r="F26" s="345">
        <v>53205.83</v>
      </c>
      <c r="G26" s="339">
        <f t="shared" si="1"/>
        <v>2.6483702321717109E-2</v>
      </c>
      <c r="H26" s="345">
        <v>4752035.4800000004</v>
      </c>
      <c r="I26" s="339">
        <f t="shared" si="2"/>
        <v>4.4205374970221921E-3</v>
      </c>
      <c r="J26" s="338">
        <v>0</v>
      </c>
      <c r="K26" s="339">
        <f t="shared" si="3"/>
        <v>0</v>
      </c>
      <c r="L26" s="345">
        <v>1065224.83312329</v>
      </c>
      <c r="M26" s="339">
        <f t="shared" si="4"/>
        <v>1.9764711343139355E-3</v>
      </c>
      <c r="N26" s="345">
        <v>3039.18</v>
      </c>
      <c r="O26" s="346">
        <v>26</v>
      </c>
      <c r="Q26" s="342"/>
    </row>
    <row r="27" spans="2:17" s="341" customFormat="1" ht="26.4" x14ac:dyDescent="0.3">
      <c r="B27" s="343">
        <v>22</v>
      </c>
      <c r="C27" s="344" t="s">
        <v>187</v>
      </c>
      <c r="D27" s="338">
        <v>68131157.379999995</v>
      </c>
      <c r="E27" s="339">
        <f t="shared" si="0"/>
        <v>6.0302036780793926E-2</v>
      </c>
      <c r="F27" s="345">
        <v>7797.76</v>
      </c>
      <c r="G27" s="339">
        <f t="shared" si="1"/>
        <v>3.881408383558584E-3</v>
      </c>
      <c r="H27" s="345">
        <v>64645159.259999998</v>
      </c>
      <c r="I27" s="339">
        <f t="shared" si="2"/>
        <v>6.0135567529432957E-2</v>
      </c>
      <c r="J27" s="338">
        <v>3478200.36</v>
      </c>
      <c r="K27" s="339">
        <f t="shared" si="3"/>
        <v>6.5834670613743276E-2</v>
      </c>
      <c r="L27" s="345">
        <v>39499226.046931498</v>
      </c>
      <c r="M27" s="339">
        <f>L27/$L$53</f>
        <v>7.3288828500739103E-2</v>
      </c>
      <c r="N27" s="345">
        <v>13487.19</v>
      </c>
      <c r="O27" s="346">
        <v>86</v>
      </c>
      <c r="Q27" s="342"/>
    </row>
    <row r="28" spans="2:17" s="341" customFormat="1" ht="26.4" x14ac:dyDescent="0.3">
      <c r="B28" s="343">
        <v>23</v>
      </c>
      <c r="C28" s="344" t="s">
        <v>188</v>
      </c>
      <c r="D28" s="338">
        <v>1434899.08</v>
      </c>
      <c r="E28" s="339">
        <f t="shared" si="0"/>
        <v>1.2700112610194347E-3</v>
      </c>
      <c r="F28" s="345">
        <v>248863.05</v>
      </c>
      <c r="G28" s="339">
        <f t="shared" si="1"/>
        <v>0.12387392387403036</v>
      </c>
      <c r="H28" s="345">
        <v>443393.97</v>
      </c>
      <c r="I28" s="339">
        <f t="shared" si="2"/>
        <v>4.124631810069172E-4</v>
      </c>
      <c r="J28" s="338">
        <v>742642.06</v>
      </c>
      <c r="K28" s="339">
        <f t="shared" si="3"/>
        <v>1.4056578213916286E-2</v>
      </c>
      <c r="L28" s="345">
        <v>1434899.08</v>
      </c>
      <c r="M28" s="339">
        <f t="shared" si="4"/>
        <v>2.6623831177106788E-3</v>
      </c>
      <c r="N28" s="345">
        <v>17009.900000000001</v>
      </c>
      <c r="O28" s="346">
        <v>193</v>
      </c>
      <c r="Q28" s="342"/>
    </row>
    <row r="29" spans="2:17" s="341" customFormat="1" ht="26.4" x14ac:dyDescent="0.3">
      <c r="B29" s="343">
        <v>24</v>
      </c>
      <c r="C29" s="344" t="s">
        <v>189</v>
      </c>
      <c r="D29" s="338">
        <v>254467314.94999999</v>
      </c>
      <c r="E29" s="339">
        <f t="shared" si="0"/>
        <v>0.22522584344250826</v>
      </c>
      <c r="F29" s="345">
        <v>120411.01</v>
      </c>
      <c r="G29" s="339">
        <f t="shared" si="1"/>
        <v>5.9935712779920956E-2</v>
      </c>
      <c r="H29" s="345">
        <v>242989489.94999999</v>
      </c>
      <c r="I29" s="339">
        <f t="shared" si="2"/>
        <v>0.2260387482852447</v>
      </c>
      <c r="J29" s="338">
        <v>11357413.99</v>
      </c>
      <c r="K29" s="339">
        <f t="shared" si="3"/>
        <v>0.21497082734347422</v>
      </c>
      <c r="L29" s="345">
        <v>73269097.317369893</v>
      </c>
      <c r="M29" s="339">
        <f t="shared" si="4"/>
        <v>0.13594712719982116</v>
      </c>
      <c r="N29" s="345">
        <v>47751.61</v>
      </c>
      <c r="O29" s="346">
        <v>245</v>
      </c>
      <c r="Q29" s="342"/>
    </row>
    <row r="30" spans="2:17" s="341" customFormat="1" ht="26.4" x14ac:dyDescent="0.3">
      <c r="B30" s="343">
        <v>25</v>
      </c>
      <c r="C30" s="344" t="s">
        <v>190</v>
      </c>
      <c r="D30" s="338">
        <v>23001730.039999999</v>
      </c>
      <c r="E30" s="339">
        <f t="shared" si="0"/>
        <v>2.0358544082228425E-2</v>
      </c>
      <c r="F30" s="345">
        <v>0</v>
      </c>
      <c r="G30" s="339">
        <f t="shared" si="1"/>
        <v>0</v>
      </c>
      <c r="H30" s="345">
        <v>22486588.359999999</v>
      </c>
      <c r="I30" s="339">
        <f t="shared" si="2"/>
        <v>2.091794294125993E-2</v>
      </c>
      <c r="J30" s="338">
        <v>515141.68</v>
      </c>
      <c r="K30" s="339">
        <f t="shared" si="3"/>
        <v>9.7504971859097688E-3</v>
      </c>
      <c r="L30" s="345">
        <v>12082259.3554521</v>
      </c>
      <c r="M30" s="339">
        <f t="shared" si="4"/>
        <v>2.2418024919046972E-2</v>
      </c>
      <c r="N30" s="345">
        <v>184269.52</v>
      </c>
      <c r="O30" s="346">
        <v>78</v>
      </c>
      <c r="Q30" s="342"/>
    </row>
    <row r="31" spans="2:17" s="341" customFormat="1" ht="26.4" x14ac:dyDescent="0.3">
      <c r="B31" s="343">
        <v>26</v>
      </c>
      <c r="C31" s="344" t="s">
        <v>191</v>
      </c>
      <c r="D31" s="338">
        <v>42326.05</v>
      </c>
      <c r="E31" s="339">
        <f t="shared" si="0"/>
        <v>3.7462258415045921E-5</v>
      </c>
      <c r="F31" s="345">
        <v>19680</v>
      </c>
      <c r="G31" s="339">
        <f t="shared" si="1"/>
        <v>9.7959051045983635E-3</v>
      </c>
      <c r="H31" s="345">
        <v>22646.05</v>
      </c>
      <c r="I31" s="339">
        <f t="shared" si="2"/>
        <v>2.1066280671885765E-5</v>
      </c>
      <c r="J31" s="338">
        <v>0</v>
      </c>
      <c r="K31" s="339">
        <f t="shared" si="3"/>
        <v>0</v>
      </c>
      <c r="L31" s="345">
        <v>42326.05</v>
      </c>
      <c r="M31" s="339">
        <f t="shared" si="4"/>
        <v>7.8533858255298402E-5</v>
      </c>
      <c r="N31" s="345">
        <v>907.93</v>
      </c>
      <c r="O31" s="346">
        <v>4</v>
      </c>
      <c r="Q31" s="342"/>
    </row>
    <row r="32" spans="2:17" s="341" customFormat="1" ht="26.4" x14ac:dyDescent="0.3">
      <c r="B32" s="343">
        <v>27</v>
      </c>
      <c r="C32" s="337" t="s">
        <v>192</v>
      </c>
      <c r="D32" s="338">
        <v>4026160.77</v>
      </c>
      <c r="E32" s="339">
        <f t="shared" si="0"/>
        <v>3.563504630983998E-3</v>
      </c>
      <c r="F32" s="338">
        <v>195983.6</v>
      </c>
      <c r="G32" s="339">
        <f t="shared" si="1"/>
        <v>9.7552680267152636E-2</v>
      </c>
      <c r="H32" s="338">
        <v>3792248.37</v>
      </c>
      <c r="I32" s="339">
        <f t="shared" si="2"/>
        <v>3.52770432547492E-3</v>
      </c>
      <c r="J32" s="338">
        <v>37928.800000000003</v>
      </c>
      <c r="K32" s="339">
        <f t="shared" si="3"/>
        <v>7.1790862984516123E-4</v>
      </c>
      <c r="L32" s="338">
        <v>1157667.6193150701</v>
      </c>
      <c r="M32" s="339">
        <f t="shared" si="4"/>
        <v>2.1479940774543917E-3</v>
      </c>
      <c r="N32" s="338">
        <v>4657.74</v>
      </c>
      <c r="O32" s="340">
        <v>25</v>
      </c>
      <c r="Q32" s="342"/>
    </row>
    <row r="33" spans="2:17" s="341" customFormat="1" ht="20.25" customHeight="1" x14ac:dyDescent="0.3">
      <c r="B33" s="347"/>
      <c r="C33" s="348"/>
      <c r="D33" s="349"/>
      <c r="E33" s="350"/>
      <c r="F33" s="349"/>
      <c r="G33" s="350"/>
      <c r="H33" s="349"/>
      <c r="I33" s="350"/>
      <c r="J33" s="349"/>
      <c r="K33" s="350"/>
      <c r="L33" s="349"/>
      <c r="M33" s="350"/>
      <c r="N33" s="351"/>
      <c r="O33" s="352"/>
    </row>
    <row r="34" spans="2:17" s="358" customFormat="1" ht="31.8" x14ac:dyDescent="0.3">
      <c r="B34" s="353" t="s">
        <v>193</v>
      </c>
      <c r="C34" s="354"/>
      <c r="D34" s="355">
        <f>SUM(D6:D33)</f>
        <v>733633493.4599998</v>
      </c>
      <c r="E34" s="356">
        <f t="shared" si="0"/>
        <v>0.64932984566080254</v>
      </c>
      <c r="F34" s="355">
        <f>SUM(F6:F32)</f>
        <v>2009002.7200000004</v>
      </c>
      <c r="G34" s="356">
        <f>F34/$F$53</f>
        <v>1</v>
      </c>
      <c r="H34" s="355">
        <f>SUM(H6:H32)</f>
        <v>679552140.74000001</v>
      </c>
      <c r="I34" s="356">
        <f>H34/$H$53</f>
        <v>0.63214715714262126</v>
      </c>
      <c r="J34" s="355">
        <f>SUM(J6:J32)</f>
        <v>52072350</v>
      </c>
      <c r="K34" s="356">
        <f>J34/$J$53</f>
        <v>0.98561487422005645</v>
      </c>
      <c r="L34" s="355">
        <f>SUM(L6:L32)</f>
        <v>365223351.94090414</v>
      </c>
      <c r="M34" s="356">
        <f>L34/$L$53</f>
        <v>0.67765357156767347</v>
      </c>
      <c r="N34" s="355">
        <f>SUM(N6:N32)</f>
        <v>783349.08000000019</v>
      </c>
      <c r="O34" s="357">
        <f>SUM(O6:O33)</f>
        <v>2243</v>
      </c>
    </row>
    <row r="35" spans="2:17" ht="15.6" x14ac:dyDescent="0.3">
      <c r="B35" s="359"/>
      <c r="C35" s="359"/>
      <c r="D35" s="360"/>
      <c r="E35" s="361"/>
      <c r="F35" s="360"/>
      <c r="G35" s="361"/>
      <c r="H35" s="360"/>
      <c r="I35" s="361"/>
      <c r="J35" s="360"/>
      <c r="K35" s="361"/>
      <c r="L35" s="360"/>
      <c r="M35" s="361"/>
      <c r="N35" s="362"/>
      <c r="O35" s="363"/>
    </row>
    <row r="36" spans="2:17" x14ac:dyDescent="0.3">
      <c r="B36" s="426" t="s">
        <v>194</v>
      </c>
      <c r="C36" s="426"/>
      <c r="D36" s="425" t="s">
        <v>156</v>
      </c>
      <c r="E36" s="425" t="s">
        <v>79</v>
      </c>
      <c r="F36" s="425" t="s">
        <v>157</v>
      </c>
      <c r="G36" s="425" t="s">
        <v>79</v>
      </c>
      <c r="H36" s="425" t="s">
        <v>158</v>
      </c>
      <c r="I36" s="425" t="s">
        <v>79</v>
      </c>
      <c r="J36" s="425" t="s">
        <v>159</v>
      </c>
      <c r="K36" s="425" t="s">
        <v>79</v>
      </c>
      <c r="L36" s="425" t="s">
        <v>160</v>
      </c>
      <c r="M36" s="425" t="s">
        <v>79</v>
      </c>
      <c r="N36" s="425" t="s">
        <v>161</v>
      </c>
      <c r="O36" s="425" t="s">
        <v>162</v>
      </c>
    </row>
    <row r="37" spans="2:17" ht="76.95" customHeight="1" x14ac:dyDescent="0.3">
      <c r="B37" s="426"/>
      <c r="C37" s="426"/>
      <c r="D37" s="425"/>
      <c r="E37" s="425"/>
      <c r="F37" s="427"/>
      <c r="G37" s="425"/>
      <c r="H37" s="425"/>
      <c r="I37" s="425"/>
      <c r="J37" s="425"/>
      <c r="K37" s="425"/>
      <c r="L37" s="425" t="s">
        <v>163</v>
      </c>
      <c r="M37" s="425"/>
      <c r="N37" s="425" t="s">
        <v>164</v>
      </c>
      <c r="O37" s="425" t="s">
        <v>165</v>
      </c>
    </row>
    <row r="38" spans="2:17" ht="15.6" customHeight="1" x14ac:dyDescent="0.3">
      <c r="B38" s="426"/>
      <c r="C38" s="426"/>
      <c r="D38" s="425"/>
      <c r="E38" s="425"/>
      <c r="F38" s="427"/>
      <c r="G38" s="425"/>
      <c r="H38" s="425"/>
      <c r="I38" s="425"/>
      <c r="J38" s="425"/>
      <c r="K38" s="425"/>
      <c r="L38" s="425"/>
      <c r="M38" s="425"/>
      <c r="N38" s="425"/>
      <c r="O38" s="425"/>
    </row>
    <row r="39" spans="2:17" s="341" customFormat="1" ht="26.4" x14ac:dyDescent="0.3">
      <c r="B39" s="336">
        <v>1</v>
      </c>
      <c r="C39" s="337" t="s">
        <v>195</v>
      </c>
      <c r="D39" s="338">
        <v>0</v>
      </c>
      <c r="E39" s="339">
        <f t="shared" ref="E39:E45" si="5">D39/$D$53</f>
        <v>0</v>
      </c>
      <c r="F39" s="338">
        <v>0</v>
      </c>
      <c r="G39" s="339">
        <v>0</v>
      </c>
      <c r="H39" s="338">
        <v>0</v>
      </c>
      <c r="I39" s="339">
        <f t="shared" ref="I39:I45" si="6">H39/$H$53</f>
        <v>0</v>
      </c>
      <c r="J39" s="338">
        <v>0</v>
      </c>
      <c r="K39" s="339">
        <f t="shared" ref="K39:K45" si="7">J39/$J$53</f>
        <v>0</v>
      </c>
      <c r="L39" s="338">
        <v>0</v>
      </c>
      <c r="M39" s="339">
        <f t="shared" ref="M39:M45" si="8">L39/$L$53</f>
        <v>0</v>
      </c>
      <c r="N39" s="338">
        <v>0</v>
      </c>
      <c r="O39" s="340">
        <v>0</v>
      </c>
      <c r="Q39" s="342"/>
    </row>
    <row r="40" spans="2:17" s="341" customFormat="1" ht="26.4" x14ac:dyDescent="0.3">
      <c r="B40" s="336">
        <v>2</v>
      </c>
      <c r="C40" s="337" t="s">
        <v>196</v>
      </c>
      <c r="D40" s="338">
        <v>76990000</v>
      </c>
      <c r="E40" s="339">
        <f t="shared" si="5"/>
        <v>6.8142887781269104E-2</v>
      </c>
      <c r="F40" s="338">
        <v>0</v>
      </c>
      <c r="G40" s="339">
        <v>0</v>
      </c>
      <c r="H40" s="338">
        <v>76990000</v>
      </c>
      <c r="I40" s="339">
        <f t="shared" si="6"/>
        <v>7.1619242602064606E-2</v>
      </c>
      <c r="J40" s="338">
        <v>0</v>
      </c>
      <c r="K40" s="339">
        <f t="shared" si="7"/>
        <v>0</v>
      </c>
      <c r="L40" s="338">
        <v>42376821.917808197</v>
      </c>
      <c r="M40" s="339">
        <f t="shared" si="8"/>
        <v>7.8628062996740092E-2</v>
      </c>
      <c r="N40" s="338">
        <v>0</v>
      </c>
      <c r="O40" s="340">
        <v>13</v>
      </c>
      <c r="Q40" s="342"/>
    </row>
    <row r="41" spans="2:17" s="341" customFormat="1" ht="26.4" x14ac:dyDescent="0.3">
      <c r="B41" s="343">
        <v>3</v>
      </c>
      <c r="C41" s="344" t="s">
        <v>197</v>
      </c>
      <c r="D41" s="338">
        <v>65908883.369999997</v>
      </c>
      <c r="E41" s="339">
        <f t="shared" si="5"/>
        <v>5.8335129799592982E-2</v>
      </c>
      <c r="F41" s="345">
        <v>0</v>
      </c>
      <c r="G41" s="339">
        <v>0</v>
      </c>
      <c r="H41" s="345">
        <v>65908883.369999997</v>
      </c>
      <c r="I41" s="339">
        <f t="shared" si="6"/>
        <v>6.1311135312471898E-2</v>
      </c>
      <c r="J41" s="345">
        <v>0</v>
      </c>
      <c r="K41" s="339">
        <f t="shared" si="7"/>
        <v>0</v>
      </c>
      <c r="L41" s="345">
        <v>18400003.532958899</v>
      </c>
      <c r="M41" s="339">
        <f t="shared" si="8"/>
        <v>3.4140281678880592E-2</v>
      </c>
      <c r="N41" s="345">
        <v>0</v>
      </c>
      <c r="O41" s="346">
        <v>25</v>
      </c>
      <c r="Q41" s="342"/>
    </row>
    <row r="42" spans="2:17" s="341" customFormat="1" ht="26.4" x14ac:dyDescent="0.3">
      <c r="B42" s="336">
        <v>4</v>
      </c>
      <c r="C42" s="344" t="s">
        <v>198</v>
      </c>
      <c r="D42" s="338">
        <v>16437000</v>
      </c>
      <c r="E42" s="339">
        <f t="shared" si="5"/>
        <v>1.4548183484357973E-2</v>
      </c>
      <c r="F42" s="345">
        <v>0</v>
      </c>
      <c r="G42" s="339">
        <v>0</v>
      </c>
      <c r="H42" s="345">
        <v>15677000</v>
      </c>
      <c r="I42" s="339">
        <f t="shared" si="6"/>
        <v>1.4583385715970475E-2</v>
      </c>
      <c r="J42" s="345">
        <v>760000</v>
      </c>
      <c r="K42" s="339">
        <f t="shared" si="7"/>
        <v>1.4385125779943539E-2</v>
      </c>
      <c r="L42" s="345">
        <v>8764210.9589041099</v>
      </c>
      <c r="M42" s="339">
        <f t="shared" si="8"/>
        <v>1.6261552901017415E-2</v>
      </c>
      <c r="N42" s="345">
        <v>0</v>
      </c>
      <c r="O42" s="346">
        <v>14</v>
      </c>
      <c r="Q42" s="342"/>
    </row>
    <row r="43" spans="2:17" s="341" customFormat="1" ht="26.4" x14ac:dyDescent="0.3">
      <c r="B43" s="343">
        <v>5</v>
      </c>
      <c r="C43" s="344" t="s">
        <v>199</v>
      </c>
      <c r="D43" s="338">
        <v>124870000</v>
      </c>
      <c r="E43" s="339">
        <f t="shared" si="5"/>
        <v>0.11052087800035165</v>
      </c>
      <c r="F43" s="345">
        <v>0</v>
      </c>
      <c r="G43" s="339">
        <v>0</v>
      </c>
      <c r="H43" s="345">
        <v>124870000</v>
      </c>
      <c r="I43" s="339">
        <f t="shared" si="6"/>
        <v>0.1161591742267802</v>
      </c>
      <c r="J43" s="345">
        <v>0</v>
      </c>
      <c r="K43" s="339">
        <f t="shared" si="7"/>
        <v>0</v>
      </c>
      <c r="L43" s="345">
        <v>76446136.986301407</v>
      </c>
      <c r="M43" s="339">
        <f t="shared" si="8"/>
        <v>0.1418419646115647</v>
      </c>
      <c r="N43" s="345">
        <v>0</v>
      </c>
      <c r="O43" s="346">
        <v>17</v>
      </c>
      <c r="Q43" s="342"/>
    </row>
    <row r="44" spans="2:17" s="341" customFormat="1" ht="26.4" x14ac:dyDescent="0.3">
      <c r="B44" s="336">
        <v>6</v>
      </c>
      <c r="C44" s="344" t="s">
        <v>200</v>
      </c>
      <c r="D44" s="338">
        <v>35600000</v>
      </c>
      <c r="E44" s="339">
        <f t="shared" si="5"/>
        <v>3.1509115534656192E-2</v>
      </c>
      <c r="F44" s="345">
        <v>0</v>
      </c>
      <c r="G44" s="339">
        <v>0</v>
      </c>
      <c r="H44" s="345">
        <v>35600000</v>
      </c>
      <c r="I44" s="339">
        <f t="shared" si="6"/>
        <v>3.3116574056806077E-2</v>
      </c>
      <c r="J44" s="345">
        <v>0</v>
      </c>
      <c r="K44" s="339">
        <f t="shared" si="7"/>
        <v>0</v>
      </c>
      <c r="L44" s="345">
        <v>6805479.4520547902</v>
      </c>
      <c r="M44" s="339">
        <f t="shared" si="8"/>
        <v>1.2627225045734641E-2</v>
      </c>
      <c r="N44" s="345">
        <v>0</v>
      </c>
      <c r="O44" s="346">
        <v>19</v>
      </c>
      <c r="Q44" s="342"/>
    </row>
    <row r="45" spans="2:17" s="341" customFormat="1" ht="26.4" x14ac:dyDescent="0.3">
      <c r="B45" s="343">
        <v>7</v>
      </c>
      <c r="C45" s="344" t="s">
        <v>201</v>
      </c>
      <c r="D45" s="338">
        <v>76392400.290000007</v>
      </c>
      <c r="E45" s="339">
        <f t="shared" si="5"/>
        <v>6.761395973896947E-2</v>
      </c>
      <c r="F45" s="345">
        <v>0</v>
      </c>
      <c r="G45" s="339">
        <v>0</v>
      </c>
      <c r="H45" s="345">
        <v>76392400.290000007</v>
      </c>
      <c r="I45" s="339">
        <f t="shared" si="6"/>
        <v>7.1063330943285374E-2</v>
      </c>
      <c r="J45" s="345">
        <v>0</v>
      </c>
      <c r="K45" s="339">
        <f t="shared" si="7"/>
        <v>0</v>
      </c>
      <c r="L45" s="345">
        <v>20936886.872219201</v>
      </c>
      <c r="M45" s="339">
        <f t="shared" si="8"/>
        <v>3.8847341198389181E-2</v>
      </c>
      <c r="N45" s="345">
        <v>0</v>
      </c>
      <c r="O45" s="346">
        <v>15</v>
      </c>
      <c r="Q45" s="342"/>
    </row>
    <row r="46" spans="2:17" ht="19.2" x14ac:dyDescent="0.3">
      <c r="B46" s="364"/>
      <c r="C46" s="364"/>
      <c r="D46" s="365"/>
      <c r="E46" s="366"/>
      <c r="F46" s="365"/>
      <c r="G46" s="366"/>
      <c r="H46" s="365"/>
      <c r="I46" s="366"/>
      <c r="J46" s="365"/>
      <c r="K46" s="366"/>
      <c r="L46" s="365"/>
      <c r="M46" s="366" t="s">
        <v>202</v>
      </c>
      <c r="N46" s="365"/>
      <c r="O46" s="367"/>
    </row>
    <row r="47" spans="2:17" s="358" customFormat="1" ht="31.8" x14ac:dyDescent="0.3">
      <c r="B47" s="353" t="s">
        <v>203</v>
      </c>
      <c r="C47" s="354"/>
      <c r="D47" s="355">
        <f>SUM(D39:D46)</f>
        <v>396198283.66000003</v>
      </c>
      <c r="E47" s="356">
        <f t="shared" ref="E47" si="9">D47/$D$53</f>
        <v>0.3506701543391974</v>
      </c>
      <c r="F47" s="355">
        <f>SUM(F39:F45)</f>
        <v>0</v>
      </c>
      <c r="G47" s="356">
        <v>0</v>
      </c>
      <c r="H47" s="355">
        <f>SUM(H39:H45)</f>
        <v>395438283.66000003</v>
      </c>
      <c r="I47" s="356">
        <f t="shared" ref="I47" si="10">H47/$H$53</f>
        <v>0.36785284285737868</v>
      </c>
      <c r="J47" s="355">
        <f>SUM(J39:J46)</f>
        <v>760000</v>
      </c>
      <c r="K47" s="356">
        <f t="shared" ref="K47" si="11">J47/$J$53</f>
        <v>1.4385125779943539E-2</v>
      </c>
      <c r="L47" s="355">
        <f>SUM(L39:L45)</f>
        <v>173729539.72024661</v>
      </c>
      <c r="M47" s="356">
        <f>L47/$L$53</f>
        <v>0.32234642843232664</v>
      </c>
      <c r="N47" s="355">
        <f>SUM(N39:N45)</f>
        <v>0</v>
      </c>
      <c r="O47" s="357">
        <f>SUM(O39:O45)</f>
        <v>103</v>
      </c>
    </row>
    <row r="48" spans="2:17" ht="19.2" hidden="1" x14ac:dyDescent="0.3">
      <c r="B48" s="368"/>
      <c r="C48" s="368"/>
      <c r="D48" s="369"/>
      <c r="E48" s="370"/>
      <c r="F48" s="369"/>
      <c r="G48" s="370"/>
      <c r="H48" s="369"/>
      <c r="I48" s="370"/>
      <c r="J48" s="369"/>
      <c r="K48" s="370"/>
      <c r="L48" s="369"/>
      <c r="M48" s="370"/>
      <c r="N48" s="369"/>
      <c r="O48" s="371"/>
    </row>
    <row r="49" spans="2:15" ht="19.2" hidden="1" x14ac:dyDescent="0.3">
      <c r="B49" s="368"/>
      <c r="C49" s="368"/>
      <c r="D49" s="369"/>
      <c r="E49" s="370"/>
      <c r="F49" s="369"/>
      <c r="G49" s="370"/>
      <c r="H49" s="369"/>
      <c r="I49" s="370"/>
      <c r="J49" s="369"/>
      <c r="K49" s="370"/>
      <c r="L49" s="369"/>
      <c r="M49" s="370"/>
      <c r="N49" s="369"/>
      <c r="O49" s="371"/>
    </row>
    <row r="50" spans="2:15" ht="19.2" hidden="1" x14ac:dyDescent="0.3">
      <c r="B50" s="368" t="s">
        <v>204</v>
      </c>
      <c r="C50" s="368"/>
      <c r="D50" s="369">
        <v>0</v>
      </c>
      <c r="E50" s="370">
        <v>0</v>
      </c>
      <c r="F50" s="369">
        <v>0</v>
      </c>
      <c r="G50" s="370">
        <v>0</v>
      </c>
      <c r="H50" s="369">
        <v>0</v>
      </c>
      <c r="I50" s="370">
        <v>0</v>
      </c>
      <c r="J50" s="369">
        <v>0</v>
      </c>
      <c r="K50" s="370">
        <v>0</v>
      </c>
      <c r="L50" s="369">
        <v>0</v>
      </c>
      <c r="M50" s="370">
        <v>0</v>
      </c>
      <c r="N50" s="369">
        <v>0</v>
      </c>
      <c r="O50" s="371">
        <v>0</v>
      </c>
    </row>
    <row r="51" spans="2:15" ht="19.2" x14ac:dyDescent="0.3">
      <c r="B51" s="368"/>
      <c r="C51" s="368"/>
      <c r="D51" s="369"/>
      <c r="E51" s="370"/>
      <c r="F51" s="369"/>
      <c r="G51" s="370"/>
      <c r="H51" s="369"/>
      <c r="I51" s="370"/>
      <c r="J51" s="369"/>
      <c r="K51" s="370"/>
      <c r="L51" s="369"/>
      <c r="M51" s="370"/>
      <c r="N51" s="369"/>
      <c r="O51" s="371"/>
    </row>
    <row r="52" spans="2:15" ht="19.2" x14ac:dyDescent="0.3">
      <c r="B52" s="368"/>
      <c r="C52" s="368"/>
      <c r="D52" s="369"/>
      <c r="E52" s="370"/>
      <c r="F52" s="369"/>
      <c r="G52" s="370"/>
      <c r="H52" s="369"/>
      <c r="I52" s="370"/>
      <c r="J52" s="369"/>
      <c r="K52" s="370"/>
      <c r="L52" s="369"/>
      <c r="M52" s="370"/>
      <c r="N52" s="369"/>
      <c r="O52" s="371"/>
    </row>
    <row r="53" spans="2:15" s="358" customFormat="1" ht="31.8" x14ac:dyDescent="0.3">
      <c r="B53" s="353" t="s">
        <v>205</v>
      </c>
      <c r="C53" s="354"/>
      <c r="D53" s="355">
        <f>D34+D47</f>
        <v>1129831777.1199999</v>
      </c>
      <c r="E53" s="356">
        <f>E47+E34</f>
        <v>1</v>
      </c>
      <c r="F53" s="355">
        <f>F34+F47</f>
        <v>2009002.7200000004</v>
      </c>
      <c r="G53" s="356">
        <f>G47+G34</f>
        <v>1</v>
      </c>
      <c r="H53" s="355">
        <f>H34+H47</f>
        <v>1074990424.4000001</v>
      </c>
      <c r="I53" s="356">
        <f>H53/$H$53</f>
        <v>1</v>
      </c>
      <c r="J53" s="355">
        <f>J34+J47</f>
        <v>52832350</v>
      </c>
      <c r="K53" s="356">
        <f>J53/$J$53</f>
        <v>1</v>
      </c>
      <c r="L53" s="355">
        <f>L34+L47</f>
        <v>538952891.66115069</v>
      </c>
      <c r="M53" s="356">
        <f>M47+M34</f>
        <v>1</v>
      </c>
      <c r="N53" s="355">
        <f>N34+N47</f>
        <v>783349.08000000019</v>
      </c>
      <c r="O53" s="357">
        <f>O34+O47</f>
        <v>2346</v>
      </c>
    </row>
    <row r="54" spans="2:15" ht="15.6" x14ac:dyDescent="0.3">
      <c r="B54" s="372"/>
      <c r="C54" s="372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3"/>
    </row>
    <row r="55" spans="2:15" ht="28.2" x14ac:dyDescent="0.3">
      <c r="B55" s="374"/>
      <c r="C55" s="375"/>
      <c r="E55" s="376"/>
      <c r="F55" s="376"/>
      <c r="G55" s="375"/>
      <c r="H55" s="376"/>
      <c r="I55" s="375"/>
      <c r="J55" s="376"/>
      <c r="K55" s="375"/>
      <c r="L55" s="375"/>
      <c r="M55" s="375"/>
      <c r="N55" s="375"/>
      <c r="O55" s="375"/>
    </row>
    <row r="56" spans="2:15" x14ac:dyDescent="0.3">
      <c r="D56" s="377"/>
      <c r="E56" s="377"/>
      <c r="F56" s="377"/>
      <c r="H56" s="377"/>
      <c r="J56" s="377"/>
      <c r="L56" s="377"/>
    </row>
    <row r="57" spans="2:15" x14ac:dyDescent="0.3">
      <c r="D57" s="377"/>
      <c r="E57" s="377"/>
      <c r="F57" s="377"/>
      <c r="H57" s="377"/>
      <c r="J57" s="377"/>
      <c r="L57" s="377"/>
    </row>
    <row r="58" spans="2:15" ht="15.6" x14ac:dyDescent="0.3">
      <c r="B58" s="372"/>
      <c r="C58" s="372"/>
      <c r="D58" s="373"/>
      <c r="E58" s="373"/>
      <c r="F58" s="373"/>
      <c r="G58" s="373"/>
      <c r="H58" s="373"/>
      <c r="I58" s="373"/>
      <c r="J58" s="373"/>
      <c r="K58" s="373"/>
      <c r="L58" s="373"/>
      <c r="M58" s="373"/>
      <c r="N58" s="373"/>
      <c r="O58" s="373"/>
    </row>
    <row r="59" spans="2:15" ht="28.2" x14ac:dyDescent="0.3">
      <c r="B59" s="374"/>
      <c r="C59" s="375"/>
      <c r="D59" s="376"/>
      <c r="E59" s="376"/>
      <c r="F59" s="376"/>
      <c r="G59" s="375"/>
      <c r="H59" s="376"/>
      <c r="I59" s="375"/>
      <c r="J59" s="376"/>
      <c r="K59" s="375"/>
      <c r="L59" s="376"/>
      <c r="M59" s="375"/>
      <c r="N59" s="375"/>
      <c r="O59" s="375"/>
    </row>
    <row r="60" spans="2:15" x14ac:dyDescent="0.3">
      <c r="D60" s="377"/>
      <c r="E60" s="377"/>
      <c r="F60" s="377"/>
      <c r="H60" s="377"/>
      <c r="J60" s="377"/>
      <c r="L60" s="377"/>
    </row>
    <row r="61" spans="2:15" x14ac:dyDescent="0.3">
      <c r="D61" s="377"/>
      <c r="E61" s="377"/>
      <c r="F61" s="377"/>
      <c r="H61" s="377"/>
      <c r="J61" s="377"/>
      <c r="L61" s="377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B79D6-C592-4E42-BBEB-ECB755FA7F71}">
  <sheetPr>
    <pageSetUpPr fitToPage="1"/>
  </sheetPr>
  <dimension ref="A1:O61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33" customWidth="1"/>
    <col min="2" max="2" width="5.109375" style="333" customWidth="1"/>
    <col min="3" max="3" width="79.33203125" style="333" customWidth="1"/>
    <col min="4" max="4" width="30.109375" style="333" bestFit="1" customWidth="1"/>
    <col min="5" max="5" width="15.6640625" style="333" bestFit="1" customWidth="1"/>
    <col min="6" max="6" width="22.88671875" style="333" bestFit="1" customWidth="1"/>
    <col min="7" max="7" width="15.44140625" style="333" bestFit="1" customWidth="1"/>
    <col min="8" max="8" width="29.5546875" style="333" bestFit="1" customWidth="1"/>
    <col min="9" max="9" width="15.44140625" style="333" bestFit="1" customWidth="1"/>
    <col min="10" max="10" width="27.109375" style="333" bestFit="1" customWidth="1"/>
    <col min="11" max="11" width="15.44140625" style="333" bestFit="1" customWidth="1"/>
    <col min="12" max="12" width="30.109375" style="333" bestFit="1" customWidth="1"/>
    <col min="13" max="13" width="15.6640625" style="333" bestFit="1" customWidth="1"/>
    <col min="14" max="14" width="22.33203125" style="333" bestFit="1" customWidth="1"/>
    <col min="15" max="15" width="23.44140625" style="333" bestFit="1" customWidth="1"/>
    <col min="16" max="16" width="4.109375" style="333" customWidth="1"/>
    <col min="17" max="16384" width="11.44140625" style="333"/>
  </cols>
  <sheetData>
    <row r="1" spans="1:15" ht="77.25" customHeight="1" x14ac:dyDescent="0.3">
      <c r="A1" s="333" t="s">
        <v>202</v>
      </c>
      <c r="B1" s="428" t="s">
        <v>206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332"/>
    </row>
    <row r="2" spans="1:15" x14ac:dyDescent="0.3">
      <c r="C2" s="334"/>
      <c r="I2" s="335"/>
    </row>
    <row r="3" spans="1:15" ht="31.95" customHeight="1" x14ac:dyDescent="0.3">
      <c r="B3" s="426" t="s">
        <v>155</v>
      </c>
      <c r="C3" s="426"/>
      <c r="D3" s="425" t="s">
        <v>156</v>
      </c>
      <c r="E3" s="425" t="s">
        <v>79</v>
      </c>
      <c r="F3" s="425" t="s">
        <v>157</v>
      </c>
      <c r="G3" s="425" t="s">
        <v>79</v>
      </c>
      <c r="H3" s="425" t="s">
        <v>158</v>
      </c>
      <c r="I3" s="425" t="s">
        <v>79</v>
      </c>
      <c r="J3" s="425" t="s">
        <v>159</v>
      </c>
      <c r="K3" s="425" t="s">
        <v>79</v>
      </c>
      <c r="L3" s="425" t="s">
        <v>160</v>
      </c>
      <c r="M3" s="425" t="s">
        <v>79</v>
      </c>
      <c r="N3" s="425" t="s">
        <v>161</v>
      </c>
      <c r="O3" s="425" t="s">
        <v>162</v>
      </c>
    </row>
    <row r="4" spans="1:15" ht="27.6" customHeight="1" x14ac:dyDescent="0.3">
      <c r="B4" s="426"/>
      <c r="C4" s="426"/>
      <c r="D4" s="425"/>
      <c r="E4" s="425"/>
      <c r="F4" s="427"/>
      <c r="G4" s="425"/>
      <c r="H4" s="425"/>
      <c r="I4" s="425"/>
      <c r="J4" s="425"/>
      <c r="K4" s="425"/>
      <c r="L4" s="425" t="s">
        <v>163</v>
      </c>
      <c r="M4" s="425"/>
      <c r="N4" s="425" t="s">
        <v>164</v>
      </c>
      <c r="O4" s="425" t="s">
        <v>165</v>
      </c>
    </row>
    <row r="5" spans="1:15" ht="15.6" customHeight="1" x14ac:dyDescent="0.3">
      <c r="B5" s="426"/>
      <c r="C5" s="426"/>
      <c r="D5" s="425"/>
      <c r="E5" s="425"/>
      <c r="F5" s="427"/>
      <c r="G5" s="425"/>
      <c r="H5" s="425"/>
      <c r="I5" s="425"/>
      <c r="J5" s="425"/>
      <c r="K5" s="425"/>
      <c r="L5" s="425"/>
      <c r="M5" s="425"/>
      <c r="N5" s="425"/>
      <c r="O5" s="425"/>
    </row>
    <row r="6" spans="1:15" s="341" customFormat="1" ht="26.4" x14ac:dyDescent="0.3">
      <c r="B6" s="336">
        <v>1</v>
      </c>
      <c r="C6" s="337" t="s">
        <v>166</v>
      </c>
      <c r="D6" s="338">
        <v>100402740.84999999</v>
      </c>
      <c r="E6" s="339">
        <f>D6/$D$53</f>
        <v>1.5838489155333653E-2</v>
      </c>
      <c r="F6" s="338">
        <v>171629.66</v>
      </c>
      <c r="G6" s="339">
        <f>F6/$F$53</f>
        <v>3.7243178718088861E-2</v>
      </c>
      <c r="H6" s="338">
        <v>56978888.729999997</v>
      </c>
      <c r="I6" s="339">
        <f>H6/$H$53</f>
        <v>9.6483727873728012E-3</v>
      </c>
      <c r="J6" s="338">
        <v>43252222.460000001</v>
      </c>
      <c r="K6" s="339">
        <f>J6/$J$53</f>
        <v>0.10081884723484483</v>
      </c>
      <c r="L6" s="338">
        <v>68932877.276164398</v>
      </c>
      <c r="M6" s="339">
        <f>L6/$L$53</f>
        <v>2.7570844681069129E-2</v>
      </c>
      <c r="N6" s="338">
        <v>311461.53000000003</v>
      </c>
      <c r="O6" s="340">
        <v>539</v>
      </c>
    </row>
    <row r="7" spans="1:15" s="341" customFormat="1" ht="26.4" x14ac:dyDescent="0.3">
      <c r="B7" s="343">
        <v>2</v>
      </c>
      <c r="C7" s="344" t="s">
        <v>167</v>
      </c>
      <c r="D7" s="338">
        <v>496586.37</v>
      </c>
      <c r="E7" s="339">
        <f t="shared" ref="E7:E34" si="0">D7/$D$53</f>
        <v>7.8336286134677818E-5</v>
      </c>
      <c r="F7" s="345">
        <v>7247.3</v>
      </c>
      <c r="G7" s="339">
        <f t="shared" ref="G7:G34" si="1">F7/$F$53</f>
        <v>1.5726447813484302E-3</v>
      </c>
      <c r="H7" s="345">
        <v>489339.07</v>
      </c>
      <c r="I7" s="339">
        <f t="shared" ref="I7:I34" si="2">H7/$H$53</f>
        <v>8.2860966087962439E-5</v>
      </c>
      <c r="J7" s="345">
        <v>0</v>
      </c>
      <c r="K7" s="339">
        <f t="shared" ref="K7:K34" si="3">J7/$J$53</f>
        <v>0</v>
      </c>
      <c r="L7" s="345">
        <v>496586.37</v>
      </c>
      <c r="M7" s="339">
        <f t="shared" ref="M7:M34" si="4">L7/$L$53</f>
        <v>1.986179341267698E-4</v>
      </c>
      <c r="N7" s="345">
        <v>5902.28</v>
      </c>
      <c r="O7" s="346">
        <v>41</v>
      </c>
    </row>
    <row r="8" spans="1:15" s="341" customFormat="1" ht="26.4" x14ac:dyDescent="0.3">
      <c r="B8" s="343">
        <v>3</v>
      </c>
      <c r="C8" s="344" t="s">
        <v>168</v>
      </c>
      <c r="D8" s="338">
        <v>118332050.42</v>
      </c>
      <c r="E8" s="339">
        <f t="shared" si="0"/>
        <v>1.866683002315235E-2</v>
      </c>
      <c r="F8" s="345">
        <v>609870.73</v>
      </c>
      <c r="G8" s="339">
        <f t="shared" si="1"/>
        <v>0.1323403227176545</v>
      </c>
      <c r="H8" s="345">
        <v>57123880.799999997</v>
      </c>
      <c r="I8" s="339">
        <f t="shared" si="2"/>
        <v>9.6729246446264922E-3</v>
      </c>
      <c r="J8" s="345">
        <v>60598298.890000001</v>
      </c>
      <c r="K8" s="339">
        <f t="shared" si="3"/>
        <v>0.14125171588887589</v>
      </c>
      <c r="L8" s="345">
        <v>91344186.674273998</v>
      </c>
      <c r="M8" s="339">
        <f t="shared" si="4"/>
        <v>3.6534618643951737E-2</v>
      </c>
      <c r="N8" s="345">
        <v>439710.11</v>
      </c>
      <c r="O8" s="346">
        <v>1584</v>
      </c>
    </row>
    <row r="9" spans="1:15" s="341" customFormat="1" ht="26.4" x14ac:dyDescent="0.3">
      <c r="B9" s="343">
        <v>4</v>
      </c>
      <c r="C9" s="344" t="s">
        <v>169</v>
      </c>
      <c r="D9" s="338">
        <v>60899925.310000002</v>
      </c>
      <c r="E9" s="339">
        <f t="shared" si="0"/>
        <v>9.6069370060734207E-3</v>
      </c>
      <c r="F9" s="345">
        <v>353956.1</v>
      </c>
      <c r="G9" s="339">
        <f t="shared" si="1"/>
        <v>7.6807530182473896E-2</v>
      </c>
      <c r="H9" s="345">
        <v>59990939.109999999</v>
      </c>
      <c r="I9" s="339">
        <f t="shared" si="2"/>
        <v>1.0158410549925492E-2</v>
      </c>
      <c r="J9" s="345">
        <v>555030.1</v>
      </c>
      <c r="K9" s="339">
        <f t="shared" si="3"/>
        <v>1.2937484290984258E-3</v>
      </c>
      <c r="L9" s="345">
        <v>46145145.303424701</v>
      </c>
      <c r="M9" s="339">
        <f t="shared" si="4"/>
        <v>1.8456514281988506E-2</v>
      </c>
      <c r="N9" s="345">
        <v>144659.53</v>
      </c>
      <c r="O9" s="346">
        <v>526</v>
      </c>
    </row>
    <row r="10" spans="1:15" s="341" customFormat="1" ht="26.4" x14ac:dyDescent="0.3">
      <c r="B10" s="343">
        <v>5</v>
      </c>
      <c r="C10" s="344" t="s">
        <v>170</v>
      </c>
      <c r="D10" s="338">
        <v>1691613.96</v>
      </c>
      <c r="E10" s="339">
        <f t="shared" si="0"/>
        <v>2.6685137411237327E-4</v>
      </c>
      <c r="F10" s="345">
        <v>188268.63</v>
      </c>
      <c r="G10" s="339">
        <f t="shared" si="1"/>
        <v>4.0853790854679467E-2</v>
      </c>
      <c r="H10" s="345">
        <v>678122.72</v>
      </c>
      <c r="I10" s="339">
        <f t="shared" si="2"/>
        <v>1.1482815730490689E-4</v>
      </c>
      <c r="J10" s="345">
        <v>825222.61</v>
      </c>
      <c r="K10" s="339">
        <f t="shared" si="3"/>
        <v>1.9235541556106648E-3</v>
      </c>
      <c r="L10" s="345">
        <v>1691613.96</v>
      </c>
      <c r="M10" s="339">
        <f t="shared" si="4"/>
        <v>6.7658898909207712E-4</v>
      </c>
      <c r="N10" s="345">
        <v>4357.16</v>
      </c>
      <c r="O10" s="346">
        <v>23</v>
      </c>
    </row>
    <row r="11" spans="1:15" s="341" customFormat="1" ht="26.4" x14ac:dyDescent="0.3">
      <c r="B11" s="343">
        <v>6</v>
      </c>
      <c r="C11" s="344" t="s">
        <v>171</v>
      </c>
      <c r="D11" s="338">
        <v>237971152.24000001</v>
      </c>
      <c r="E11" s="339">
        <f t="shared" si="0"/>
        <v>3.7539846842094389E-2</v>
      </c>
      <c r="F11" s="345">
        <v>10136</v>
      </c>
      <c r="G11" s="339">
        <f t="shared" si="1"/>
        <v>2.199484981130585E-3</v>
      </c>
      <c r="H11" s="345">
        <v>219427459.91</v>
      </c>
      <c r="I11" s="339">
        <f t="shared" si="2"/>
        <v>3.7156181529445921E-2</v>
      </c>
      <c r="J11" s="345">
        <v>18533556.329999998</v>
      </c>
      <c r="K11" s="339">
        <f t="shared" si="3"/>
        <v>4.3200827103871811E-2</v>
      </c>
      <c r="L11" s="345">
        <v>91825615.432438403</v>
      </c>
      <c r="M11" s="339">
        <f t="shared" si="4"/>
        <v>3.6727174040459762E-2</v>
      </c>
      <c r="N11" s="345">
        <v>120420.66</v>
      </c>
      <c r="O11" s="346">
        <v>268</v>
      </c>
    </row>
    <row r="12" spans="1:15" s="341" customFormat="1" ht="26.4" x14ac:dyDescent="0.3">
      <c r="B12" s="343">
        <v>7</v>
      </c>
      <c r="C12" s="344" t="s">
        <v>172</v>
      </c>
      <c r="D12" s="338">
        <v>43328731.289999999</v>
      </c>
      <c r="E12" s="339">
        <f t="shared" si="0"/>
        <v>6.8350887121328106E-3</v>
      </c>
      <c r="F12" s="345">
        <v>39261.5</v>
      </c>
      <c r="G12" s="339">
        <f t="shared" si="1"/>
        <v>8.5196408431983481E-3</v>
      </c>
      <c r="H12" s="345">
        <v>42447435.729999997</v>
      </c>
      <c r="I12" s="339">
        <f t="shared" si="2"/>
        <v>7.1877267689753341E-3</v>
      </c>
      <c r="J12" s="345">
        <v>842034.06</v>
      </c>
      <c r="K12" s="339">
        <f t="shared" si="3"/>
        <v>1.9627408358075891E-3</v>
      </c>
      <c r="L12" s="345">
        <v>21480659.085863002</v>
      </c>
      <c r="M12" s="339">
        <f t="shared" si="4"/>
        <v>8.5915449739700604E-3</v>
      </c>
      <c r="N12" s="345">
        <v>179165.51</v>
      </c>
      <c r="O12" s="346">
        <v>629</v>
      </c>
    </row>
    <row r="13" spans="1:15" s="341" customFormat="1" ht="26.4" x14ac:dyDescent="0.3">
      <c r="B13" s="343">
        <v>8</v>
      </c>
      <c r="C13" s="344" t="s">
        <v>173</v>
      </c>
      <c r="D13" s="338">
        <v>86938948.760000005</v>
      </c>
      <c r="E13" s="339">
        <f t="shared" si="0"/>
        <v>1.371458174800781E-2</v>
      </c>
      <c r="F13" s="345">
        <v>321978.44</v>
      </c>
      <c r="G13" s="339">
        <f t="shared" si="1"/>
        <v>6.9868463203221709E-2</v>
      </c>
      <c r="H13" s="345">
        <v>86543879.090000004</v>
      </c>
      <c r="I13" s="339">
        <f t="shared" si="2"/>
        <v>1.4654683980981145E-2</v>
      </c>
      <c r="J13" s="345">
        <v>73091.23</v>
      </c>
      <c r="K13" s="339">
        <f t="shared" si="3"/>
        <v>1.7037213656227244E-4</v>
      </c>
      <c r="L13" s="345">
        <v>31209232.157068498</v>
      </c>
      <c r="M13" s="339">
        <f t="shared" si="4"/>
        <v>1.2482648721751458E-2</v>
      </c>
      <c r="N13" s="345">
        <v>14620.32</v>
      </c>
      <c r="O13" s="346">
        <v>111</v>
      </c>
    </row>
    <row r="14" spans="1:15" s="341" customFormat="1" ht="26.4" x14ac:dyDescent="0.3">
      <c r="B14" s="343">
        <v>9</v>
      </c>
      <c r="C14" s="344" t="s">
        <v>174</v>
      </c>
      <c r="D14" s="338">
        <v>329815.59999999998</v>
      </c>
      <c r="E14" s="339">
        <f t="shared" si="0"/>
        <v>5.2028268946005187E-5</v>
      </c>
      <c r="F14" s="345">
        <v>0</v>
      </c>
      <c r="G14" s="339">
        <f t="shared" si="1"/>
        <v>0</v>
      </c>
      <c r="H14" s="345">
        <v>329815.59999999998</v>
      </c>
      <c r="I14" s="339">
        <f t="shared" si="2"/>
        <v>5.58484717904928E-5</v>
      </c>
      <c r="J14" s="345">
        <v>0</v>
      </c>
      <c r="K14" s="339">
        <f t="shared" si="3"/>
        <v>0</v>
      </c>
      <c r="L14" s="345">
        <v>321918.82284931501</v>
      </c>
      <c r="M14" s="339">
        <f t="shared" si="4"/>
        <v>1.2875675897196397E-4</v>
      </c>
      <c r="N14" s="345">
        <v>1471.65</v>
      </c>
      <c r="O14" s="346">
        <v>6</v>
      </c>
    </row>
    <row r="15" spans="1:15" s="341" customFormat="1" ht="26.4" x14ac:dyDescent="0.3">
      <c r="B15" s="343">
        <v>10</v>
      </c>
      <c r="C15" s="344" t="s">
        <v>175</v>
      </c>
      <c r="D15" s="338">
        <v>17126399.850000001</v>
      </c>
      <c r="E15" s="339">
        <f t="shared" si="0"/>
        <v>2.7016822050643543E-3</v>
      </c>
      <c r="F15" s="345">
        <v>3998.12</v>
      </c>
      <c r="G15" s="339">
        <f t="shared" si="1"/>
        <v>8.6758138247413318E-4</v>
      </c>
      <c r="H15" s="345">
        <v>7955766.4199999999</v>
      </c>
      <c r="I15" s="339">
        <f t="shared" si="2"/>
        <v>1.3471691347502056E-3</v>
      </c>
      <c r="J15" s="345">
        <v>9166635.3100000005</v>
      </c>
      <c r="K15" s="339">
        <f t="shared" si="3"/>
        <v>2.1366985380487764E-2</v>
      </c>
      <c r="L15" s="345">
        <v>12211525.7488767</v>
      </c>
      <c r="M15" s="339">
        <f t="shared" si="4"/>
        <v>4.8842017487869139E-3</v>
      </c>
      <c r="N15" s="345">
        <v>376951.73</v>
      </c>
      <c r="O15" s="346">
        <v>49</v>
      </c>
    </row>
    <row r="16" spans="1:15" s="341" customFormat="1" ht="26.4" x14ac:dyDescent="0.3">
      <c r="B16" s="343">
        <v>11</v>
      </c>
      <c r="C16" s="344" t="s">
        <v>176</v>
      </c>
      <c r="D16" s="338">
        <v>54635246.009999998</v>
      </c>
      <c r="E16" s="339">
        <f t="shared" si="0"/>
        <v>8.6186865428422334E-3</v>
      </c>
      <c r="F16" s="345">
        <v>15890.74</v>
      </c>
      <c r="G16" s="339">
        <f t="shared" si="1"/>
        <v>3.4482482210981681E-3</v>
      </c>
      <c r="H16" s="345">
        <v>29117882.100000001</v>
      </c>
      <c r="I16" s="339">
        <f t="shared" si="2"/>
        <v>4.9306012725315162E-3</v>
      </c>
      <c r="J16" s="345">
        <v>25501473.170000002</v>
      </c>
      <c r="K16" s="339">
        <f t="shared" si="3"/>
        <v>5.9442705635934255E-2</v>
      </c>
      <c r="L16" s="345">
        <v>47025840.881698601</v>
      </c>
      <c r="M16" s="339">
        <f t="shared" si="4"/>
        <v>1.8808763048605563E-2</v>
      </c>
      <c r="N16" s="345">
        <v>93263.09</v>
      </c>
      <c r="O16" s="346">
        <v>183</v>
      </c>
    </row>
    <row r="17" spans="2:15" s="341" customFormat="1" ht="26.4" x14ac:dyDescent="0.3">
      <c r="B17" s="343">
        <v>12</v>
      </c>
      <c r="C17" s="344" t="s">
        <v>177</v>
      </c>
      <c r="D17" s="338">
        <v>25735546.190000001</v>
      </c>
      <c r="E17" s="339">
        <f t="shared" si="0"/>
        <v>4.0597713347872546E-3</v>
      </c>
      <c r="F17" s="345">
        <v>429395.19</v>
      </c>
      <c r="G17" s="339">
        <f t="shared" si="1"/>
        <v>9.3177611619446918E-2</v>
      </c>
      <c r="H17" s="345">
        <v>18393030.789999999</v>
      </c>
      <c r="I17" s="339">
        <f t="shared" si="2"/>
        <v>3.1145363082188365E-3</v>
      </c>
      <c r="J17" s="345">
        <v>6913120.21</v>
      </c>
      <c r="K17" s="339">
        <f t="shared" si="3"/>
        <v>1.6114150226908559E-2</v>
      </c>
      <c r="L17" s="345">
        <v>19692001.511369899</v>
      </c>
      <c r="M17" s="339">
        <f t="shared" si="4"/>
        <v>7.8761417857874712E-3</v>
      </c>
      <c r="N17" s="345">
        <v>112340.04</v>
      </c>
      <c r="O17" s="346">
        <v>175</v>
      </c>
    </row>
    <row r="18" spans="2:15" s="341" customFormat="1" ht="26.4" x14ac:dyDescent="0.3">
      <c r="B18" s="343">
        <v>13</v>
      </c>
      <c r="C18" s="344" t="s">
        <v>178</v>
      </c>
      <c r="D18" s="338">
        <v>45939375.619999997</v>
      </c>
      <c r="E18" s="339">
        <f t="shared" si="0"/>
        <v>7.2469167315582219E-3</v>
      </c>
      <c r="F18" s="345">
        <v>0</v>
      </c>
      <c r="G18" s="339">
        <f t="shared" si="1"/>
        <v>0</v>
      </c>
      <c r="H18" s="345">
        <v>38280920.57</v>
      </c>
      <c r="I18" s="339">
        <f t="shared" si="2"/>
        <v>6.4822006981105221E-3</v>
      </c>
      <c r="J18" s="345">
        <v>7658455.0499999998</v>
      </c>
      <c r="K18" s="339">
        <f t="shared" si="3"/>
        <v>1.7851489838584259E-2</v>
      </c>
      <c r="L18" s="345">
        <v>30507282.041671202</v>
      </c>
      <c r="M18" s="339">
        <f t="shared" si="4"/>
        <v>1.220189216014817E-2</v>
      </c>
      <c r="N18" s="345">
        <v>68208.509999999995</v>
      </c>
      <c r="O18" s="346">
        <v>55</v>
      </c>
    </row>
    <row r="19" spans="2:15" s="341" customFormat="1" ht="26.4" x14ac:dyDescent="0.3">
      <c r="B19" s="343">
        <v>14</v>
      </c>
      <c r="C19" s="344" t="s">
        <v>179</v>
      </c>
      <c r="D19" s="338">
        <v>235487368.71000001</v>
      </c>
      <c r="E19" s="339">
        <f t="shared" si="0"/>
        <v>3.7148031059267568E-2</v>
      </c>
      <c r="F19" s="345">
        <v>219174.1</v>
      </c>
      <c r="G19" s="339">
        <f t="shared" si="1"/>
        <v>4.756019546199812E-2</v>
      </c>
      <c r="H19" s="345">
        <v>232751189.36000001</v>
      </c>
      <c r="I19" s="339">
        <f t="shared" si="2"/>
        <v>3.941232080342958E-2</v>
      </c>
      <c r="J19" s="345">
        <v>2517005.25</v>
      </c>
      <c r="K19" s="339">
        <f t="shared" si="3"/>
        <v>5.8670180017624095E-3</v>
      </c>
      <c r="L19" s="345">
        <v>88550257.236986294</v>
      </c>
      <c r="M19" s="339">
        <f t="shared" si="4"/>
        <v>3.5417140343187964E-2</v>
      </c>
      <c r="N19" s="345">
        <v>130936.27</v>
      </c>
      <c r="O19" s="346">
        <v>128</v>
      </c>
    </row>
    <row r="20" spans="2:15" s="341" customFormat="1" ht="26.4" x14ac:dyDescent="0.3">
      <c r="B20" s="343">
        <v>15</v>
      </c>
      <c r="C20" s="344" t="s">
        <v>180</v>
      </c>
      <c r="D20" s="338">
        <v>80964931.569999993</v>
      </c>
      <c r="E20" s="339">
        <f t="shared" si="0"/>
        <v>1.277218310752695E-2</v>
      </c>
      <c r="F20" s="345">
        <v>75558.09</v>
      </c>
      <c r="G20" s="339">
        <f t="shared" si="1"/>
        <v>1.6395904119762533E-2</v>
      </c>
      <c r="H20" s="345">
        <v>76038346.010000005</v>
      </c>
      <c r="I20" s="339">
        <f t="shared" si="2"/>
        <v>1.287575670203355E-2</v>
      </c>
      <c r="J20" s="345">
        <v>4851027.47</v>
      </c>
      <c r="K20" s="339">
        <f t="shared" si="3"/>
        <v>1.1307511374294494E-2</v>
      </c>
      <c r="L20" s="345">
        <v>37477050.4067671</v>
      </c>
      <c r="M20" s="339">
        <f t="shared" si="4"/>
        <v>1.4989566324498393E-2</v>
      </c>
      <c r="N20" s="345">
        <v>42003.37</v>
      </c>
      <c r="O20" s="346">
        <v>426</v>
      </c>
    </row>
    <row r="21" spans="2:15" s="341" customFormat="1" ht="26.4" x14ac:dyDescent="0.3">
      <c r="B21" s="343">
        <v>16</v>
      </c>
      <c r="C21" s="344" t="s">
        <v>181</v>
      </c>
      <c r="D21" s="338">
        <v>370847.26</v>
      </c>
      <c r="E21" s="339">
        <f t="shared" si="0"/>
        <v>5.8500995650809465E-5</v>
      </c>
      <c r="F21" s="345">
        <v>21426.45</v>
      </c>
      <c r="G21" s="339">
        <f t="shared" si="1"/>
        <v>4.6494825349196354E-3</v>
      </c>
      <c r="H21" s="345">
        <v>349420.81</v>
      </c>
      <c r="I21" s="339">
        <f t="shared" si="2"/>
        <v>5.9168269330790133E-5</v>
      </c>
      <c r="J21" s="345">
        <v>0</v>
      </c>
      <c r="K21" s="339">
        <f t="shared" si="3"/>
        <v>0</v>
      </c>
      <c r="L21" s="345">
        <v>370031.11369863001</v>
      </c>
      <c r="M21" s="339">
        <f t="shared" si="4"/>
        <v>1.4800006565917175E-4</v>
      </c>
      <c r="N21" s="345">
        <v>1720.51</v>
      </c>
      <c r="O21" s="346">
        <v>10</v>
      </c>
    </row>
    <row r="22" spans="2:15" s="341" customFormat="1" ht="26.4" x14ac:dyDescent="0.3">
      <c r="B22" s="343">
        <v>17</v>
      </c>
      <c r="C22" s="344" t="s">
        <v>182</v>
      </c>
      <c r="D22" s="338">
        <v>87174483.420000002</v>
      </c>
      <c r="E22" s="339">
        <f t="shared" si="0"/>
        <v>1.3751737239247721E-2</v>
      </c>
      <c r="F22" s="345">
        <v>119819.28</v>
      </c>
      <c r="G22" s="339">
        <f t="shared" si="1"/>
        <v>2.6000464365615653E-2</v>
      </c>
      <c r="H22" s="345">
        <v>80321797.349999994</v>
      </c>
      <c r="I22" s="339">
        <f t="shared" si="2"/>
        <v>1.3601083858565679E-2</v>
      </c>
      <c r="J22" s="345">
        <v>6732866.79</v>
      </c>
      <c r="K22" s="339">
        <f t="shared" si="3"/>
        <v>1.5693988187111763E-2</v>
      </c>
      <c r="L22" s="345">
        <v>52217208.2843014</v>
      </c>
      <c r="M22" s="339">
        <f t="shared" si="4"/>
        <v>2.0885136326426343E-2</v>
      </c>
      <c r="N22" s="345">
        <v>134231.78</v>
      </c>
      <c r="O22" s="346">
        <v>379</v>
      </c>
    </row>
    <row r="23" spans="2:15" s="341" customFormat="1" ht="26.4" x14ac:dyDescent="0.3">
      <c r="B23" s="343">
        <v>18</v>
      </c>
      <c r="C23" s="344" t="s">
        <v>183</v>
      </c>
      <c r="D23" s="338">
        <v>11367388.24</v>
      </c>
      <c r="E23" s="339">
        <f t="shared" si="0"/>
        <v>1.7932006022892083E-3</v>
      </c>
      <c r="F23" s="345">
        <v>94901.49</v>
      </c>
      <c r="G23" s="339">
        <f t="shared" si="1"/>
        <v>2.059337035733173E-2</v>
      </c>
      <c r="H23" s="345">
        <v>8603024</v>
      </c>
      <c r="I23" s="339">
        <f t="shared" si="2"/>
        <v>1.4567708233841352E-3</v>
      </c>
      <c r="J23" s="345">
        <v>2669462.75</v>
      </c>
      <c r="K23" s="339">
        <f t="shared" si="3"/>
        <v>6.2223890908786094E-3</v>
      </c>
      <c r="L23" s="345">
        <v>8596781.6824657507</v>
      </c>
      <c r="M23" s="339">
        <f t="shared" si="4"/>
        <v>3.4384250576797019E-3</v>
      </c>
      <c r="N23" s="345">
        <v>26523.08</v>
      </c>
      <c r="O23" s="346">
        <v>173</v>
      </c>
    </row>
    <row r="24" spans="2:15" s="341" customFormat="1" ht="26.4" x14ac:dyDescent="0.3">
      <c r="B24" s="343">
        <v>19</v>
      </c>
      <c r="C24" s="344" t="s">
        <v>184</v>
      </c>
      <c r="D24" s="338">
        <v>734461346.62</v>
      </c>
      <c r="E24" s="339">
        <f t="shared" si="0"/>
        <v>0.11586096131411158</v>
      </c>
      <c r="F24" s="345">
        <v>2871</v>
      </c>
      <c r="G24" s="339">
        <f t="shared" si="1"/>
        <v>6.2299934696388216E-4</v>
      </c>
      <c r="H24" s="345">
        <v>705087982.14999998</v>
      </c>
      <c r="I24" s="339">
        <f t="shared" si="2"/>
        <v>0.11939425024443891</v>
      </c>
      <c r="J24" s="345">
        <v>29370493.469999999</v>
      </c>
      <c r="K24" s="339">
        <f t="shared" si="3"/>
        <v>6.8461205597062341E-2</v>
      </c>
      <c r="L24" s="345">
        <v>316004051.37430102</v>
      </c>
      <c r="M24" s="339">
        <f t="shared" si="4"/>
        <v>0.12639104826750139</v>
      </c>
      <c r="N24" s="345">
        <v>173483.41</v>
      </c>
      <c r="O24" s="346">
        <v>255</v>
      </c>
    </row>
    <row r="25" spans="2:15" s="341" customFormat="1" ht="26.4" x14ac:dyDescent="0.3">
      <c r="B25" s="343">
        <v>20</v>
      </c>
      <c r="C25" s="344" t="s">
        <v>185</v>
      </c>
      <c r="D25" s="338">
        <v>334707225.88999999</v>
      </c>
      <c r="E25" s="339">
        <f t="shared" si="0"/>
        <v>5.2799920824776726E-2</v>
      </c>
      <c r="F25" s="345">
        <v>237448.38</v>
      </c>
      <c r="G25" s="339">
        <f t="shared" si="1"/>
        <v>5.1525665509450272E-2</v>
      </c>
      <c r="H25" s="345">
        <v>298948997.63</v>
      </c>
      <c r="I25" s="339">
        <f t="shared" si="2"/>
        <v>5.0621755492872851E-2</v>
      </c>
      <c r="J25" s="345">
        <v>35520779.880000003</v>
      </c>
      <c r="K25" s="339">
        <f t="shared" si="3"/>
        <v>8.2797226979403407E-2</v>
      </c>
      <c r="L25" s="345">
        <v>115945092.90274</v>
      </c>
      <c r="M25" s="339">
        <f t="shared" si="4"/>
        <v>4.6374158083474212E-2</v>
      </c>
      <c r="N25" s="345">
        <v>179016.6</v>
      </c>
      <c r="O25" s="346">
        <v>1198</v>
      </c>
    </row>
    <row r="26" spans="2:15" s="341" customFormat="1" ht="26.4" x14ac:dyDescent="0.3">
      <c r="B26" s="343">
        <v>21</v>
      </c>
      <c r="C26" s="344" t="s">
        <v>186</v>
      </c>
      <c r="D26" s="338">
        <v>10299750</v>
      </c>
      <c r="E26" s="339">
        <f t="shared" si="0"/>
        <v>1.6247811294451109E-3</v>
      </c>
      <c r="F26" s="345">
        <v>96782.81</v>
      </c>
      <c r="G26" s="339">
        <f t="shared" si="1"/>
        <v>2.100161178242058E-2</v>
      </c>
      <c r="H26" s="345">
        <v>9820805.0099999998</v>
      </c>
      <c r="I26" s="339">
        <f t="shared" si="2"/>
        <v>1.6629806217805204E-3</v>
      </c>
      <c r="J26" s="345">
        <v>382162.18</v>
      </c>
      <c r="K26" s="339">
        <f t="shared" si="3"/>
        <v>8.9080163406602601E-4</v>
      </c>
      <c r="L26" s="345">
        <v>4319061.71320548</v>
      </c>
      <c r="M26" s="339">
        <f t="shared" si="4"/>
        <v>1.727480186060885E-3</v>
      </c>
      <c r="N26" s="345">
        <v>9918.5400000000009</v>
      </c>
      <c r="O26" s="346">
        <v>98</v>
      </c>
    </row>
    <row r="27" spans="2:15" s="341" customFormat="1" ht="26.4" x14ac:dyDescent="0.3">
      <c r="B27" s="343">
        <v>22</v>
      </c>
      <c r="C27" s="344" t="s">
        <v>187</v>
      </c>
      <c r="D27" s="338">
        <v>237703772.99000001</v>
      </c>
      <c r="E27" s="339">
        <f t="shared" si="0"/>
        <v>3.7497667880488021E-2</v>
      </c>
      <c r="F27" s="345">
        <v>51895.61</v>
      </c>
      <c r="G27" s="339">
        <f t="shared" si="1"/>
        <v>1.1261209035281196E-2</v>
      </c>
      <c r="H27" s="345">
        <v>223016718.81</v>
      </c>
      <c r="I27" s="339">
        <f t="shared" si="2"/>
        <v>3.7763959404189952E-2</v>
      </c>
      <c r="J27" s="345">
        <v>14635158.57</v>
      </c>
      <c r="K27" s="339">
        <f t="shared" si="3"/>
        <v>3.4113849698500787E-2</v>
      </c>
      <c r="L27" s="345">
        <v>114092337.612027</v>
      </c>
      <c r="M27" s="339">
        <f t="shared" si="4"/>
        <v>4.563311795326714E-2</v>
      </c>
      <c r="N27" s="345">
        <v>41692.559999999998</v>
      </c>
      <c r="O27" s="346">
        <v>281</v>
      </c>
    </row>
    <row r="28" spans="2:15" s="341" customFormat="1" ht="26.4" x14ac:dyDescent="0.3">
      <c r="B28" s="343">
        <v>23</v>
      </c>
      <c r="C28" s="344" t="s">
        <v>188</v>
      </c>
      <c r="D28" s="338">
        <v>8484492.2799999993</v>
      </c>
      <c r="E28" s="339">
        <f t="shared" si="0"/>
        <v>1.3384250054095221E-3</v>
      </c>
      <c r="F28" s="345">
        <v>903360.36</v>
      </c>
      <c r="G28" s="339">
        <f t="shared" si="1"/>
        <v>0.19602679009162574</v>
      </c>
      <c r="H28" s="345">
        <v>4438331.49</v>
      </c>
      <c r="I28" s="339">
        <f t="shared" si="2"/>
        <v>7.5155338624407369E-4</v>
      </c>
      <c r="J28" s="345">
        <v>3142800.43</v>
      </c>
      <c r="K28" s="339">
        <f t="shared" si="3"/>
        <v>7.3257164238162168E-3</v>
      </c>
      <c r="L28" s="345">
        <v>8436415.1229589004</v>
      </c>
      <c r="M28" s="339">
        <f t="shared" si="4"/>
        <v>3.3742837991262938E-3</v>
      </c>
      <c r="N28" s="345">
        <v>73276.800000000003</v>
      </c>
      <c r="O28" s="346">
        <v>790</v>
      </c>
    </row>
    <row r="29" spans="2:15" s="341" customFormat="1" ht="26.4" x14ac:dyDescent="0.3">
      <c r="B29" s="343">
        <v>24</v>
      </c>
      <c r="C29" s="344" t="s">
        <v>189</v>
      </c>
      <c r="D29" s="338">
        <v>1431124825.6500001</v>
      </c>
      <c r="E29" s="339">
        <f t="shared" si="0"/>
        <v>0.22575932528425882</v>
      </c>
      <c r="F29" s="345">
        <v>317488.07</v>
      </c>
      <c r="G29" s="339">
        <f t="shared" si="1"/>
        <v>6.8894064882906059E-2</v>
      </c>
      <c r="H29" s="345">
        <v>1291760572.5</v>
      </c>
      <c r="I29" s="339">
        <f t="shared" si="2"/>
        <v>0.21873693631634489</v>
      </c>
      <c r="J29" s="345">
        <v>139046765.08000001</v>
      </c>
      <c r="K29" s="339">
        <f t="shared" si="3"/>
        <v>0.32411131196932896</v>
      </c>
      <c r="L29" s="345">
        <v>542903807.28745198</v>
      </c>
      <c r="M29" s="339">
        <f t="shared" si="4"/>
        <v>0.21714335943814098</v>
      </c>
      <c r="N29" s="345">
        <v>351309.74</v>
      </c>
      <c r="O29" s="346">
        <v>1365</v>
      </c>
    </row>
    <row r="30" spans="2:15" s="341" customFormat="1" ht="26.4" x14ac:dyDescent="0.3">
      <c r="B30" s="343">
        <v>25</v>
      </c>
      <c r="C30" s="344" t="s">
        <v>190</v>
      </c>
      <c r="D30" s="338">
        <v>70821549.390000001</v>
      </c>
      <c r="E30" s="339">
        <f t="shared" si="0"/>
        <v>1.1172068934385486E-2</v>
      </c>
      <c r="F30" s="345">
        <v>0</v>
      </c>
      <c r="G30" s="339">
        <f t="shared" si="1"/>
        <v>0</v>
      </c>
      <c r="H30" s="345">
        <v>64675236.520000003</v>
      </c>
      <c r="I30" s="339">
        <f t="shared" si="2"/>
        <v>1.0951613939215338E-2</v>
      </c>
      <c r="J30" s="345">
        <v>6146312.8700000001</v>
      </c>
      <c r="K30" s="339">
        <f t="shared" si="3"/>
        <v>1.4326759251993606E-2</v>
      </c>
      <c r="L30" s="345">
        <v>36451785.624383599</v>
      </c>
      <c r="M30" s="339">
        <f t="shared" si="4"/>
        <v>1.457949471296797E-2</v>
      </c>
      <c r="N30" s="345">
        <v>425042.21</v>
      </c>
      <c r="O30" s="346">
        <v>170</v>
      </c>
    </row>
    <row r="31" spans="2:15" s="341" customFormat="1" ht="26.4" x14ac:dyDescent="0.3">
      <c r="B31" s="343">
        <v>26</v>
      </c>
      <c r="C31" s="344" t="s">
        <v>191</v>
      </c>
      <c r="D31" s="338">
        <v>1646152.83</v>
      </c>
      <c r="E31" s="339">
        <f t="shared" si="0"/>
        <v>2.5967990042153119E-4</v>
      </c>
      <c r="F31" s="345">
        <v>102268.89</v>
      </c>
      <c r="G31" s="339">
        <f t="shared" si="1"/>
        <v>2.2192076518537478E-2</v>
      </c>
      <c r="H31" s="345">
        <v>1324869.29</v>
      </c>
      <c r="I31" s="339">
        <f t="shared" si="2"/>
        <v>2.2434331538185348E-4</v>
      </c>
      <c r="J31" s="345">
        <v>219014.65</v>
      </c>
      <c r="K31" s="339">
        <f t="shared" si="3"/>
        <v>5.1051259992393482E-4</v>
      </c>
      <c r="L31" s="345">
        <v>1643079.3802739701</v>
      </c>
      <c r="M31" s="339">
        <f t="shared" si="4"/>
        <v>6.5717678098234779E-4</v>
      </c>
      <c r="N31" s="345">
        <v>4994.55</v>
      </c>
      <c r="O31" s="346">
        <v>27</v>
      </c>
    </row>
    <row r="32" spans="2:15" s="341" customFormat="1" ht="26.4" x14ac:dyDescent="0.3">
      <c r="B32" s="343">
        <v>27</v>
      </c>
      <c r="C32" s="337" t="s">
        <v>192</v>
      </c>
      <c r="D32" s="338">
        <v>13097961.949999999</v>
      </c>
      <c r="E32" s="339">
        <f t="shared" si="0"/>
        <v>2.0661978601956444E-3</v>
      </c>
      <c r="F32" s="338">
        <v>213724.6</v>
      </c>
      <c r="G32" s="339">
        <f t="shared" si="1"/>
        <v>4.6377668488372319E-2</v>
      </c>
      <c r="H32" s="338">
        <v>10916630.84</v>
      </c>
      <c r="I32" s="339">
        <f t="shared" si="2"/>
        <v>1.8485394551226921E-3</v>
      </c>
      <c r="J32" s="338">
        <v>1967606.51</v>
      </c>
      <c r="K32" s="339">
        <f t="shared" si="3"/>
        <v>4.5863960015796188E-3</v>
      </c>
      <c r="L32" s="338">
        <v>8096318.1551780803</v>
      </c>
      <c r="M32" s="339">
        <f t="shared" si="4"/>
        <v>3.2382563903526596E-3</v>
      </c>
      <c r="N32" s="338">
        <v>13114.55</v>
      </c>
      <c r="O32" s="340">
        <v>79</v>
      </c>
    </row>
    <row r="33" spans="2:15" s="341" customFormat="1" ht="20.25" customHeight="1" x14ac:dyDescent="0.3">
      <c r="B33" s="347"/>
      <c r="C33" s="348"/>
      <c r="D33" s="349"/>
      <c r="E33" s="350"/>
      <c r="F33" s="349"/>
      <c r="G33" s="350"/>
      <c r="H33" s="349"/>
      <c r="I33" s="350"/>
      <c r="J33" s="349"/>
      <c r="K33" s="350"/>
      <c r="L33" s="349"/>
      <c r="M33" s="350"/>
      <c r="N33" s="351"/>
      <c r="O33" s="352"/>
    </row>
    <row r="34" spans="2:15" s="358" customFormat="1" ht="31.8" x14ac:dyDescent="0.3">
      <c r="B34" s="353" t="s">
        <v>193</v>
      </c>
      <c r="C34" s="354"/>
      <c r="D34" s="355">
        <f>SUM(D6:D33)</f>
        <v>4051540229.27</v>
      </c>
      <c r="E34" s="356">
        <f t="shared" si="0"/>
        <v>0.6391287273677142</v>
      </c>
      <c r="F34" s="355">
        <f>SUM(F6:F32)</f>
        <v>4608351.5399999991</v>
      </c>
      <c r="G34" s="356">
        <f t="shared" si="1"/>
        <v>1</v>
      </c>
      <c r="H34" s="355">
        <f>SUM(H6:H32)</f>
        <v>3625811282.4099998</v>
      </c>
      <c r="I34" s="356">
        <f t="shared" si="2"/>
        <v>0.61396737790245648</v>
      </c>
      <c r="J34" s="355">
        <f>SUM(J6:J32)</f>
        <v>421120595.32000005</v>
      </c>
      <c r="K34" s="356">
        <f t="shared" si="3"/>
        <v>0.98161182367630861</v>
      </c>
      <c r="L34" s="355">
        <f>SUM(L6:L32)</f>
        <v>1797987763.1624382</v>
      </c>
      <c r="M34" s="356">
        <f t="shared" si="4"/>
        <v>0.71913495149803508</v>
      </c>
      <c r="N34" s="355">
        <f>SUM(N6:N32)</f>
        <v>3479796.09</v>
      </c>
      <c r="O34" s="357">
        <f>SUM(O6:O33)</f>
        <v>9568</v>
      </c>
    </row>
    <row r="35" spans="2:15" ht="15.6" x14ac:dyDescent="0.3">
      <c r="B35" s="359"/>
      <c r="C35" s="359"/>
      <c r="D35" s="360"/>
      <c r="E35" s="361"/>
      <c r="F35" s="360"/>
      <c r="G35" s="361"/>
      <c r="H35" s="360"/>
      <c r="I35" s="361"/>
      <c r="J35" s="360"/>
      <c r="K35" s="361"/>
      <c r="L35" s="360"/>
      <c r="M35" s="361"/>
      <c r="N35" s="362"/>
      <c r="O35" s="363"/>
    </row>
    <row r="36" spans="2:15" x14ac:dyDescent="0.3">
      <c r="B36" s="426" t="s">
        <v>194</v>
      </c>
      <c r="C36" s="426"/>
      <c r="D36" s="425" t="s">
        <v>156</v>
      </c>
      <c r="E36" s="425" t="s">
        <v>79</v>
      </c>
      <c r="F36" s="425" t="s">
        <v>157</v>
      </c>
      <c r="G36" s="425" t="s">
        <v>79</v>
      </c>
      <c r="H36" s="425" t="s">
        <v>158</v>
      </c>
      <c r="I36" s="425" t="s">
        <v>79</v>
      </c>
      <c r="J36" s="425" t="s">
        <v>159</v>
      </c>
      <c r="K36" s="425" t="s">
        <v>79</v>
      </c>
      <c r="L36" s="425" t="s">
        <v>160</v>
      </c>
      <c r="M36" s="425" t="s">
        <v>79</v>
      </c>
      <c r="N36" s="425" t="s">
        <v>161</v>
      </c>
      <c r="O36" s="425" t="s">
        <v>162</v>
      </c>
    </row>
    <row r="37" spans="2:15" ht="76.95" customHeight="1" x14ac:dyDescent="0.3">
      <c r="B37" s="426"/>
      <c r="C37" s="426"/>
      <c r="D37" s="425"/>
      <c r="E37" s="425"/>
      <c r="F37" s="427"/>
      <c r="G37" s="425"/>
      <c r="H37" s="425"/>
      <c r="I37" s="425"/>
      <c r="J37" s="425"/>
      <c r="K37" s="425"/>
      <c r="L37" s="425" t="s">
        <v>163</v>
      </c>
      <c r="M37" s="425"/>
      <c r="N37" s="425" t="s">
        <v>164</v>
      </c>
      <c r="O37" s="425" t="s">
        <v>165</v>
      </c>
    </row>
    <row r="38" spans="2:15" ht="15.6" customHeight="1" x14ac:dyDescent="0.3">
      <c r="B38" s="426"/>
      <c r="C38" s="426"/>
      <c r="D38" s="425"/>
      <c r="E38" s="425"/>
      <c r="F38" s="427"/>
      <c r="G38" s="425"/>
      <c r="H38" s="425"/>
      <c r="I38" s="425"/>
      <c r="J38" s="425"/>
      <c r="K38" s="425"/>
      <c r="L38" s="425"/>
      <c r="M38" s="425"/>
      <c r="N38" s="425"/>
      <c r="O38" s="425"/>
    </row>
    <row r="39" spans="2:15" s="341" customFormat="1" ht="26.4" x14ac:dyDescent="0.3">
      <c r="B39" s="336">
        <v>1</v>
      </c>
      <c r="C39" s="337" t="s">
        <v>195</v>
      </c>
      <c r="D39" s="338">
        <v>0</v>
      </c>
      <c r="E39" s="339">
        <f t="shared" ref="E39:E45" si="5">D39/$D$53</f>
        <v>0</v>
      </c>
      <c r="F39" s="338">
        <v>0</v>
      </c>
      <c r="G39" s="339">
        <f t="shared" ref="G39:G45" si="6">F39/$F$53</f>
        <v>0</v>
      </c>
      <c r="H39" s="338">
        <v>0</v>
      </c>
      <c r="I39" s="339">
        <f t="shared" ref="I39:I45" si="7">H39/$H$53</f>
        <v>0</v>
      </c>
      <c r="J39" s="338">
        <v>0</v>
      </c>
      <c r="K39" s="339">
        <f t="shared" ref="K39:K45" si="8">J39/$J$53</f>
        <v>0</v>
      </c>
      <c r="L39" s="338">
        <v>0</v>
      </c>
      <c r="M39" s="339">
        <f t="shared" ref="M39:M45" si="9">L39/$L$53</f>
        <v>0</v>
      </c>
      <c r="N39" s="338">
        <v>0</v>
      </c>
      <c r="O39" s="340">
        <v>0</v>
      </c>
    </row>
    <row r="40" spans="2:15" s="341" customFormat="1" ht="26.4" x14ac:dyDescent="0.3">
      <c r="B40" s="336">
        <v>2</v>
      </c>
      <c r="C40" s="337" t="s">
        <v>196</v>
      </c>
      <c r="D40" s="338">
        <v>248360000</v>
      </c>
      <c r="E40" s="339">
        <f t="shared" si="5"/>
        <v>3.9178683104831455E-2</v>
      </c>
      <c r="F40" s="338">
        <v>0</v>
      </c>
      <c r="G40" s="339">
        <f t="shared" si="6"/>
        <v>0</v>
      </c>
      <c r="H40" s="338">
        <v>248360000</v>
      </c>
      <c r="I40" s="339">
        <f t="shared" si="7"/>
        <v>4.2055398391970519E-2</v>
      </c>
      <c r="J40" s="338">
        <v>0</v>
      </c>
      <c r="K40" s="339">
        <f t="shared" si="8"/>
        <v>0</v>
      </c>
      <c r="L40" s="338">
        <v>74464712.328767106</v>
      </c>
      <c r="M40" s="339">
        <f t="shared" si="9"/>
        <v>2.9783393628149576E-2</v>
      </c>
      <c r="N40" s="338">
        <v>0</v>
      </c>
      <c r="O40" s="340">
        <v>51</v>
      </c>
    </row>
    <row r="41" spans="2:15" s="341" customFormat="1" ht="26.4" x14ac:dyDescent="0.3">
      <c r="B41" s="343">
        <v>3</v>
      </c>
      <c r="C41" s="344" t="s">
        <v>197</v>
      </c>
      <c r="D41" s="338">
        <v>309572333.44</v>
      </c>
      <c r="E41" s="339">
        <f t="shared" si="5"/>
        <v>4.8834902358950626E-2</v>
      </c>
      <c r="F41" s="345">
        <v>0</v>
      </c>
      <c r="G41" s="339">
        <f t="shared" si="6"/>
        <v>0</v>
      </c>
      <c r="H41" s="345">
        <v>306133302.55000001</v>
      </c>
      <c r="I41" s="339">
        <f t="shared" si="7"/>
        <v>5.1838291189361792E-2</v>
      </c>
      <c r="J41" s="345">
        <v>3439030.89</v>
      </c>
      <c r="K41" s="339">
        <f t="shared" si="8"/>
        <v>8.0162153576147695E-3</v>
      </c>
      <c r="L41" s="345">
        <v>98875512.356465802</v>
      </c>
      <c r="M41" s="339">
        <f t="shared" si="9"/>
        <v>3.9546896947588672E-2</v>
      </c>
      <c r="N41" s="345">
        <v>0</v>
      </c>
      <c r="O41" s="346">
        <v>118</v>
      </c>
    </row>
    <row r="42" spans="2:15" s="341" customFormat="1" ht="26.4" x14ac:dyDescent="0.3">
      <c r="B42" s="336">
        <v>4</v>
      </c>
      <c r="C42" s="344" t="s">
        <v>198</v>
      </c>
      <c r="D42" s="338">
        <v>94009705.370000005</v>
      </c>
      <c r="E42" s="339">
        <f t="shared" si="5"/>
        <v>1.4829990559952497E-2</v>
      </c>
      <c r="F42" s="345">
        <v>0</v>
      </c>
      <c r="G42" s="339">
        <f t="shared" si="6"/>
        <v>0</v>
      </c>
      <c r="H42" s="345">
        <v>90196905.370000005</v>
      </c>
      <c r="I42" s="339">
        <f t="shared" si="7"/>
        <v>1.5273259740128102E-2</v>
      </c>
      <c r="J42" s="345">
        <v>3812800</v>
      </c>
      <c r="K42" s="339">
        <f t="shared" si="8"/>
        <v>8.8874531497777822E-3</v>
      </c>
      <c r="L42" s="345">
        <v>36001046.224575303</v>
      </c>
      <c r="M42" s="339">
        <f t="shared" si="9"/>
        <v>1.4399214033054294E-2</v>
      </c>
      <c r="N42" s="345">
        <v>0</v>
      </c>
      <c r="O42" s="346">
        <v>64</v>
      </c>
    </row>
    <row r="43" spans="2:15" s="341" customFormat="1" ht="26.4" x14ac:dyDescent="0.3">
      <c r="B43" s="343">
        <v>5</v>
      </c>
      <c r="C43" s="344" t="s">
        <v>199</v>
      </c>
      <c r="D43" s="338">
        <v>793965000</v>
      </c>
      <c r="E43" s="339">
        <f t="shared" si="5"/>
        <v>0.1252476370241887</v>
      </c>
      <c r="F43" s="345">
        <v>0</v>
      </c>
      <c r="G43" s="339">
        <f t="shared" si="6"/>
        <v>0</v>
      </c>
      <c r="H43" s="345">
        <v>793765000</v>
      </c>
      <c r="I43" s="339">
        <f t="shared" si="7"/>
        <v>0.13441014376148527</v>
      </c>
      <c r="J43" s="345">
        <v>200000</v>
      </c>
      <c r="K43" s="339">
        <f t="shared" si="8"/>
        <v>4.6619036664801632E-4</v>
      </c>
      <c r="L43" s="345">
        <v>309182287.671233</v>
      </c>
      <c r="M43" s="339">
        <f t="shared" si="9"/>
        <v>0.12366257101629459</v>
      </c>
      <c r="N43" s="345">
        <v>0</v>
      </c>
      <c r="O43" s="346">
        <v>112</v>
      </c>
    </row>
    <row r="44" spans="2:15" s="341" customFormat="1" ht="26.4" x14ac:dyDescent="0.3">
      <c r="B44" s="336">
        <v>6</v>
      </c>
      <c r="C44" s="344" t="s">
        <v>200</v>
      </c>
      <c r="D44" s="338">
        <v>44850000</v>
      </c>
      <c r="E44" s="339">
        <f t="shared" si="5"/>
        <v>7.0750681963749826E-3</v>
      </c>
      <c r="F44" s="345">
        <v>0</v>
      </c>
      <c r="G44" s="339">
        <f t="shared" si="6"/>
        <v>0</v>
      </c>
      <c r="H44" s="345">
        <v>44850000</v>
      </c>
      <c r="I44" s="339">
        <f t="shared" si="7"/>
        <v>7.5945587770972697E-3</v>
      </c>
      <c r="J44" s="345">
        <v>0</v>
      </c>
      <c r="K44" s="339">
        <f t="shared" si="8"/>
        <v>0</v>
      </c>
      <c r="L44" s="345">
        <v>7591095.8904109597</v>
      </c>
      <c r="M44" s="339">
        <f t="shared" si="9"/>
        <v>3.0361843872429217E-3</v>
      </c>
      <c r="N44" s="345">
        <v>0</v>
      </c>
      <c r="O44" s="346">
        <v>23</v>
      </c>
    </row>
    <row r="45" spans="2:15" s="341" customFormat="1" ht="26.4" x14ac:dyDescent="0.3">
      <c r="B45" s="343">
        <v>7</v>
      </c>
      <c r="C45" s="344" t="s">
        <v>201</v>
      </c>
      <c r="D45" s="338">
        <v>796864243.17999995</v>
      </c>
      <c r="E45" s="339">
        <f t="shared" si="5"/>
        <v>0.12570499138798746</v>
      </c>
      <c r="F45" s="345">
        <v>0</v>
      </c>
      <c r="G45" s="339">
        <f t="shared" si="6"/>
        <v>0</v>
      </c>
      <c r="H45" s="345">
        <v>796427375.52999997</v>
      </c>
      <c r="I45" s="339">
        <f t="shared" si="7"/>
        <v>0.13486097023750065</v>
      </c>
      <c r="J45" s="345">
        <v>436867.65</v>
      </c>
      <c r="K45" s="339">
        <f t="shared" si="8"/>
        <v>1.0183174496507864E-3</v>
      </c>
      <c r="L45" s="345">
        <v>176106700.85915101</v>
      </c>
      <c r="M45" s="339">
        <f t="shared" si="9"/>
        <v>7.0436788489634958E-2</v>
      </c>
      <c r="N45" s="345">
        <v>0</v>
      </c>
      <c r="O45" s="346">
        <v>120</v>
      </c>
    </row>
    <row r="46" spans="2:15" ht="19.2" x14ac:dyDescent="0.3">
      <c r="B46" s="364"/>
      <c r="C46" s="364"/>
      <c r="D46" s="365"/>
      <c r="E46" s="366"/>
      <c r="F46" s="365"/>
      <c r="G46" s="366"/>
      <c r="H46" s="365"/>
      <c r="I46" s="366"/>
      <c r="J46" s="365"/>
      <c r="K46" s="366"/>
      <c r="L46" s="365"/>
      <c r="M46" s="366" t="s">
        <v>202</v>
      </c>
      <c r="N46" s="365"/>
      <c r="O46" s="367"/>
    </row>
    <row r="47" spans="2:15" s="358" customFormat="1" ht="31.8" x14ac:dyDescent="0.3">
      <c r="B47" s="353" t="s">
        <v>203</v>
      </c>
      <c r="C47" s="354"/>
      <c r="D47" s="355">
        <f>SUM(D39:D46)</f>
        <v>2287621281.9899998</v>
      </c>
      <c r="E47" s="356">
        <f t="shared" ref="E47" si="10">D47/$D$53</f>
        <v>0.36087127263228569</v>
      </c>
      <c r="F47" s="355">
        <f>SUM(F39:F45)</f>
        <v>0</v>
      </c>
      <c r="G47" s="356">
        <f t="shared" ref="G47" si="11">F47/$F$53</f>
        <v>0</v>
      </c>
      <c r="H47" s="355">
        <f>SUM(H39:H45)</f>
        <v>2279732583.4499998</v>
      </c>
      <c r="I47" s="356">
        <f t="shared" ref="I47" si="12">H47/$H$53</f>
        <v>0.38603262209754358</v>
      </c>
      <c r="J47" s="355">
        <f>SUM(J39:J45)</f>
        <v>7888698.540000001</v>
      </c>
      <c r="K47" s="356">
        <f t="shared" ref="K47" si="13">J47/$J$53</f>
        <v>1.8388176323691358E-2</v>
      </c>
      <c r="L47" s="355">
        <f>SUM(L39:L45)</f>
        <v>702221355.33060312</v>
      </c>
      <c r="M47" s="356">
        <f t="shared" ref="M47" si="14">L47/$L$53</f>
        <v>0.28086504850196498</v>
      </c>
      <c r="N47" s="355">
        <f>SUM(N39:N45)</f>
        <v>0</v>
      </c>
      <c r="O47" s="357">
        <f>SUM(O39:O45)</f>
        <v>488</v>
      </c>
    </row>
    <row r="48" spans="2:15" ht="19.2" hidden="1" x14ac:dyDescent="0.3">
      <c r="B48" s="368"/>
      <c r="C48" s="368"/>
      <c r="D48" s="369"/>
      <c r="E48" s="370"/>
      <c r="F48" s="369"/>
      <c r="G48" s="370"/>
      <c r="H48" s="369"/>
      <c r="I48" s="370"/>
      <c r="J48" s="369"/>
      <c r="K48" s="370"/>
      <c r="L48" s="369"/>
      <c r="M48" s="370"/>
      <c r="N48" s="369"/>
      <c r="O48" s="371"/>
    </row>
    <row r="49" spans="2:15" ht="19.2" hidden="1" x14ac:dyDescent="0.3">
      <c r="B49" s="368"/>
      <c r="C49" s="368"/>
      <c r="D49" s="369"/>
      <c r="E49" s="370"/>
      <c r="F49" s="369"/>
      <c r="G49" s="370"/>
      <c r="H49" s="369"/>
      <c r="I49" s="370"/>
      <c r="J49" s="369"/>
      <c r="K49" s="370"/>
      <c r="L49" s="369"/>
      <c r="M49" s="370"/>
      <c r="N49" s="369"/>
      <c r="O49" s="371"/>
    </row>
    <row r="50" spans="2:15" ht="19.2" hidden="1" x14ac:dyDescent="0.3">
      <c r="B50" s="368" t="s">
        <v>204</v>
      </c>
      <c r="C50" s="368"/>
      <c r="D50" s="369">
        <v>0</v>
      </c>
      <c r="E50" s="370">
        <v>0</v>
      </c>
      <c r="F50" s="369">
        <v>0</v>
      </c>
      <c r="G50" s="370">
        <v>0</v>
      </c>
      <c r="H50" s="369">
        <v>0</v>
      </c>
      <c r="I50" s="370">
        <v>0</v>
      </c>
      <c r="J50" s="369">
        <v>0</v>
      </c>
      <c r="K50" s="370">
        <v>0</v>
      </c>
      <c r="L50" s="369">
        <v>0</v>
      </c>
      <c r="M50" s="370">
        <v>0</v>
      </c>
      <c r="N50" s="369">
        <v>0</v>
      </c>
      <c r="O50" s="371">
        <v>0</v>
      </c>
    </row>
    <row r="51" spans="2:15" ht="19.2" x14ac:dyDescent="0.3">
      <c r="B51" s="368"/>
      <c r="C51" s="368"/>
      <c r="D51" s="369"/>
      <c r="E51" s="370"/>
      <c r="F51" s="369"/>
      <c r="G51" s="370"/>
      <c r="H51" s="369"/>
      <c r="I51" s="370"/>
      <c r="J51" s="369"/>
      <c r="K51" s="370"/>
      <c r="L51" s="369"/>
      <c r="M51" s="370"/>
      <c r="N51" s="369"/>
      <c r="O51" s="371"/>
    </row>
    <row r="52" spans="2:15" ht="19.2" x14ac:dyDescent="0.3">
      <c r="B52" s="368"/>
      <c r="C52" s="368"/>
      <c r="D52" s="369"/>
      <c r="E52" s="370"/>
      <c r="F52" s="369"/>
      <c r="G52" s="370"/>
      <c r="H52" s="369"/>
      <c r="I52" s="370"/>
      <c r="J52" s="369"/>
      <c r="K52" s="370"/>
      <c r="L52" s="369"/>
      <c r="M52" s="370"/>
      <c r="N52" s="369"/>
      <c r="O52" s="371"/>
    </row>
    <row r="53" spans="2:15" s="358" customFormat="1" ht="31.8" x14ac:dyDescent="0.3">
      <c r="B53" s="353" t="s">
        <v>205</v>
      </c>
      <c r="C53" s="354"/>
      <c r="D53" s="355">
        <f>D34+D47</f>
        <v>6339161511.2600002</v>
      </c>
      <c r="E53" s="356">
        <f>E47+E34</f>
        <v>0.99999999999999989</v>
      </c>
      <c r="F53" s="355">
        <f>F34+F47</f>
        <v>4608351.5399999991</v>
      </c>
      <c r="G53" s="356">
        <f>G47+G34</f>
        <v>1</v>
      </c>
      <c r="H53" s="355">
        <f>H34+H47</f>
        <v>5905543865.8599997</v>
      </c>
      <c r="I53" s="356">
        <f>I47+I34</f>
        <v>1</v>
      </c>
      <c r="J53" s="355">
        <f>J34+J47</f>
        <v>429009293.86000007</v>
      </c>
      <c r="K53" s="356">
        <f>K47+K34</f>
        <v>1</v>
      </c>
      <c r="L53" s="355">
        <f>L34+L47</f>
        <v>2500209118.493041</v>
      </c>
      <c r="M53" s="356">
        <f>M47+M34</f>
        <v>1</v>
      </c>
      <c r="N53" s="355">
        <f>N34+N47</f>
        <v>3479796.09</v>
      </c>
      <c r="O53" s="357">
        <f>O34+O47</f>
        <v>10056</v>
      </c>
    </row>
    <row r="54" spans="2:15" ht="15.6" x14ac:dyDescent="0.3">
      <c r="B54" s="372"/>
      <c r="C54" s="372"/>
      <c r="D54" s="373"/>
      <c r="E54" s="373"/>
      <c r="F54" s="373"/>
      <c r="G54" s="373"/>
      <c r="H54" s="373"/>
      <c r="I54" s="373"/>
      <c r="J54" s="373"/>
      <c r="K54" s="373"/>
      <c r="L54" s="373"/>
      <c r="M54" s="373"/>
      <c r="N54" s="373"/>
      <c r="O54" s="373"/>
    </row>
    <row r="55" spans="2:15" ht="28.2" x14ac:dyDescent="0.3">
      <c r="B55" s="374"/>
      <c r="C55" s="375"/>
      <c r="D55" s="375"/>
      <c r="E55" s="376"/>
      <c r="F55" s="376"/>
      <c r="G55" s="375"/>
      <c r="H55" s="376"/>
      <c r="I55" s="375"/>
      <c r="J55" s="376"/>
      <c r="K55" s="375"/>
      <c r="L55" s="375"/>
      <c r="M55" s="375"/>
      <c r="N55" s="375"/>
      <c r="O55" s="375"/>
    </row>
    <row r="56" spans="2:15" x14ac:dyDescent="0.3">
      <c r="D56" s="377"/>
      <c r="E56" s="377"/>
      <c r="F56" s="377"/>
      <c r="H56" s="377"/>
      <c r="J56" s="377"/>
      <c r="L56" s="377"/>
    </row>
    <row r="57" spans="2:15" x14ac:dyDescent="0.3">
      <c r="D57" s="377"/>
      <c r="E57" s="377"/>
      <c r="F57" s="377"/>
      <c r="H57" s="377"/>
      <c r="J57" s="377"/>
      <c r="L57" s="377"/>
    </row>
    <row r="58" spans="2:15" ht="15.6" x14ac:dyDescent="0.3">
      <c r="B58" s="372"/>
      <c r="C58" s="372"/>
      <c r="D58" s="373"/>
      <c r="E58" s="373"/>
      <c r="F58" s="373"/>
      <c r="G58" s="373"/>
      <c r="H58" s="373"/>
      <c r="I58" s="373"/>
      <c r="J58" s="373"/>
      <c r="K58" s="373"/>
      <c r="L58" s="373"/>
      <c r="M58" s="373"/>
      <c r="N58" s="373"/>
      <c r="O58" s="373"/>
    </row>
    <row r="59" spans="2:15" ht="28.2" x14ac:dyDescent="0.3">
      <c r="B59" s="374"/>
      <c r="C59" s="375"/>
      <c r="D59" s="376"/>
      <c r="E59" s="376"/>
      <c r="F59" s="376"/>
      <c r="G59" s="375"/>
      <c r="H59" s="376"/>
      <c r="I59" s="375"/>
      <c r="J59" s="376"/>
      <c r="K59" s="375"/>
      <c r="L59" s="376"/>
      <c r="M59" s="375"/>
      <c r="N59" s="375"/>
      <c r="O59" s="375"/>
    </row>
    <row r="60" spans="2:15" x14ac:dyDescent="0.3">
      <c r="D60" s="377"/>
      <c r="E60" s="377"/>
      <c r="F60" s="377"/>
      <c r="H60" s="377"/>
      <c r="J60" s="377"/>
      <c r="L60" s="377"/>
    </row>
    <row r="61" spans="2:15" x14ac:dyDescent="0.3">
      <c r="D61" s="377"/>
      <c r="E61" s="377"/>
      <c r="F61" s="377"/>
      <c r="H61" s="377"/>
      <c r="J61" s="377"/>
      <c r="L61" s="377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R659"/>
  <sheetViews>
    <sheetView showGridLines="0" zoomScale="50" zoomScaleNormal="50" workbookViewId="0">
      <selection activeCell="M655" sqref="M655"/>
    </sheetView>
  </sheetViews>
  <sheetFormatPr baseColWidth="10" defaultColWidth="11.44140625" defaultRowHeight="17.399999999999999" x14ac:dyDescent="0.3"/>
  <cols>
    <col min="1" max="1" width="76.109375" style="244" customWidth="1"/>
    <col min="2" max="2" width="17.6640625" style="244" customWidth="1"/>
    <col min="3" max="3" width="16" style="245" customWidth="1"/>
    <col min="4" max="4" width="15.6640625" style="245" customWidth="1"/>
    <col min="5" max="5" width="15.6640625" style="244" customWidth="1"/>
    <col min="6" max="6" width="15.6640625" style="245" customWidth="1"/>
    <col min="7" max="7" width="14.5546875" style="245" customWidth="1"/>
    <col min="8" max="8" width="8.33203125" style="331" customWidth="1"/>
    <col min="9" max="9" width="25.44140625" style="244" customWidth="1"/>
    <col min="10" max="10" width="26.6640625" style="244" customWidth="1"/>
    <col min="11" max="11" width="25.88671875" style="244" customWidth="1"/>
    <col min="12" max="12" width="12.109375" style="310" customWidth="1"/>
    <col min="13" max="13" width="16" style="244" bestFit="1" customWidth="1"/>
    <col min="14" max="14" width="19.21875" style="244" bestFit="1" customWidth="1"/>
    <col min="15" max="16384" width="11.44140625" style="244"/>
  </cols>
  <sheetData>
    <row r="1" spans="1:12" s="239" customFormat="1" ht="96" customHeight="1" x14ac:dyDescent="0.3">
      <c r="A1" s="422" t="s">
        <v>148</v>
      </c>
      <c r="B1" s="423"/>
      <c r="C1" s="423"/>
      <c r="D1" s="423"/>
      <c r="E1" s="423"/>
      <c r="F1" s="423"/>
      <c r="G1" s="298"/>
      <c r="H1" s="205"/>
      <c r="I1" s="205"/>
      <c r="J1" s="205"/>
      <c r="K1" s="206"/>
      <c r="L1" s="319"/>
    </row>
    <row r="2" spans="1:12" s="239" customFormat="1" ht="16.95" customHeight="1" x14ac:dyDescent="0.3">
      <c r="A2" s="207"/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320"/>
    </row>
    <row r="3" spans="1:12" s="239" customFormat="1" ht="24" customHeight="1" x14ac:dyDescent="0.3">
      <c r="A3" s="430" t="s">
        <v>11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</row>
    <row r="4" spans="1:12" s="239" customFormat="1" ht="31.8" x14ac:dyDescent="0.3">
      <c r="A4" s="208" t="s">
        <v>83</v>
      </c>
      <c r="B4" s="209"/>
      <c r="C4" s="238"/>
      <c r="D4" s="238"/>
      <c r="E4" s="209"/>
      <c r="F4" s="238"/>
      <c r="G4" s="238"/>
      <c r="H4" s="209"/>
      <c r="I4" s="209"/>
      <c r="J4" s="209"/>
      <c r="K4" s="209"/>
    </row>
    <row r="5" spans="1:12" s="239" customFormat="1" ht="42" customHeight="1" x14ac:dyDescent="0.3">
      <c r="A5" s="210" t="s">
        <v>84</v>
      </c>
      <c r="B5" s="149" t="s">
        <v>85</v>
      </c>
      <c r="C5" s="149" t="s">
        <v>86</v>
      </c>
      <c r="D5" s="149" t="s">
        <v>87</v>
      </c>
      <c r="E5" s="149" t="s">
        <v>88</v>
      </c>
      <c r="F5" s="149" t="s">
        <v>89</v>
      </c>
      <c r="G5" s="149" t="s">
        <v>90</v>
      </c>
      <c r="H5" s="149"/>
      <c r="I5" s="149" t="s">
        <v>91</v>
      </c>
      <c r="J5" s="149" t="s">
        <v>92</v>
      </c>
      <c r="K5" s="149" t="s">
        <v>93</v>
      </c>
      <c r="L5" s="322" t="s">
        <v>94</v>
      </c>
    </row>
    <row r="6" spans="1:12" s="243" customFormat="1" ht="20.399999999999999" x14ac:dyDescent="0.3">
      <c r="A6" s="240" t="s">
        <v>95</v>
      </c>
      <c r="B6" s="241"/>
      <c r="C6" s="242"/>
      <c r="D6" s="242"/>
      <c r="E6" s="241"/>
      <c r="F6" s="242"/>
      <c r="G6" s="242"/>
      <c r="H6" s="241"/>
      <c r="I6" s="241"/>
      <c r="J6" s="241"/>
      <c r="K6" s="241"/>
      <c r="L6" s="323"/>
    </row>
    <row r="7" spans="1:12" ht="20.399999999999999" x14ac:dyDescent="0.3">
      <c r="A7" s="246" t="s">
        <v>340</v>
      </c>
      <c r="B7" s="247">
        <v>1</v>
      </c>
      <c r="C7" s="248">
        <v>1</v>
      </c>
      <c r="D7" s="248">
        <v>1</v>
      </c>
      <c r="E7" s="248">
        <v>1</v>
      </c>
      <c r="F7" s="248">
        <v>1</v>
      </c>
      <c r="G7" s="248">
        <f>K7/I7</f>
        <v>1</v>
      </c>
      <c r="H7" s="314"/>
      <c r="I7" s="249">
        <v>10000</v>
      </c>
      <c r="J7" s="250">
        <v>10000</v>
      </c>
      <c r="K7" s="250">
        <v>10000</v>
      </c>
      <c r="L7" s="324">
        <v>1</v>
      </c>
    </row>
    <row r="8" spans="1:12" ht="20.399999999999999" x14ac:dyDescent="0.3">
      <c r="A8" s="246" t="s">
        <v>214</v>
      </c>
      <c r="B8" s="247">
        <v>1</v>
      </c>
      <c r="C8" s="248">
        <v>0.98</v>
      </c>
      <c r="D8" s="248">
        <v>0.95</v>
      </c>
      <c r="E8" s="248">
        <v>0.98</v>
      </c>
      <c r="F8" s="248">
        <v>0.97</v>
      </c>
      <c r="G8" s="248">
        <f t="shared" ref="G8:G17" si="0">K8/I8</f>
        <v>0.96420009339822055</v>
      </c>
      <c r="H8" s="314"/>
      <c r="I8" s="249">
        <v>81372</v>
      </c>
      <c r="J8" s="250">
        <v>81372</v>
      </c>
      <c r="K8" s="250">
        <v>78458.89</v>
      </c>
      <c r="L8" s="324">
        <v>9</v>
      </c>
    </row>
    <row r="9" spans="1:12" ht="20.399999999999999" x14ac:dyDescent="0.3">
      <c r="A9" s="246" t="s">
        <v>345</v>
      </c>
      <c r="B9" s="247">
        <v>100</v>
      </c>
      <c r="C9" s="248">
        <v>80</v>
      </c>
      <c r="D9" s="248">
        <v>80</v>
      </c>
      <c r="E9" s="248">
        <v>80</v>
      </c>
      <c r="F9" s="248">
        <v>80</v>
      </c>
      <c r="G9" s="248">
        <f t="shared" si="0"/>
        <v>80</v>
      </c>
      <c r="H9" s="314"/>
      <c r="I9" s="249">
        <v>95</v>
      </c>
      <c r="J9" s="250">
        <v>9500</v>
      </c>
      <c r="K9" s="250">
        <v>7600</v>
      </c>
      <c r="L9" s="324">
        <v>1</v>
      </c>
    </row>
    <row r="10" spans="1:12" ht="20.399999999999999" x14ac:dyDescent="0.3">
      <c r="A10" s="246" t="s">
        <v>599</v>
      </c>
      <c r="B10" s="247">
        <v>1</v>
      </c>
      <c r="C10" s="248">
        <v>25</v>
      </c>
      <c r="D10" s="248">
        <v>25</v>
      </c>
      <c r="E10" s="248">
        <v>25</v>
      </c>
      <c r="F10" s="248">
        <v>25</v>
      </c>
      <c r="G10" s="248">
        <f t="shared" si="0"/>
        <v>25</v>
      </c>
      <c r="H10" s="314"/>
      <c r="I10" s="249">
        <v>198</v>
      </c>
      <c r="J10" s="250">
        <v>198</v>
      </c>
      <c r="K10" s="250">
        <v>4950</v>
      </c>
      <c r="L10" s="324">
        <v>1</v>
      </c>
    </row>
    <row r="11" spans="1:12" ht="20.399999999999999" x14ac:dyDescent="0.3">
      <c r="A11" s="246" t="s">
        <v>595</v>
      </c>
      <c r="B11" s="247">
        <v>1</v>
      </c>
      <c r="C11" s="248">
        <v>1.1000000000000001</v>
      </c>
      <c r="D11" s="248">
        <v>1</v>
      </c>
      <c r="E11" s="248">
        <v>1</v>
      </c>
      <c r="F11" s="248">
        <v>1.1000000000000001</v>
      </c>
      <c r="G11" s="248">
        <f t="shared" si="0"/>
        <v>1.037750094375236</v>
      </c>
      <c r="H11" s="314"/>
      <c r="I11" s="249">
        <v>7947</v>
      </c>
      <c r="J11" s="250">
        <v>7947</v>
      </c>
      <c r="K11" s="250">
        <v>8247</v>
      </c>
      <c r="L11" s="324">
        <v>2</v>
      </c>
    </row>
    <row r="12" spans="1:12" ht="20.399999999999999" x14ac:dyDescent="0.3">
      <c r="A12" s="246" t="s">
        <v>581</v>
      </c>
      <c r="B12" s="247">
        <v>1</v>
      </c>
      <c r="C12" s="248">
        <v>1.92</v>
      </c>
      <c r="D12" s="248">
        <v>1.77</v>
      </c>
      <c r="E12" s="248">
        <v>1.92</v>
      </c>
      <c r="F12" s="248">
        <v>1.85</v>
      </c>
      <c r="G12" s="248">
        <f t="shared" si="0"/>
        <v>1.7994384974742337</v>
      </c>
      <c r="H12" s="314"/>
      <c r="I12" s="249">
        <v>221121</v>
      </c>
      <c r="J12" s="250">
        <v>221121</v>
      </c>
      <c r="K12" s="250">
        <v>397893.64</v>
      </c>
      <c r="L12" s="324">
        <v>28</v>
      </c>
    </row>
    <row r="13" spans="1:12" ht="20.399999999999999" x14ac:dyDescent="0.3">
      <c r="A13" s="246" t="s">
        <v>600</v>
      </c>
      <c r="B13" s="247">
        <v>1</v>
      </c>
      <c r="C13" s="248">
        <v>8.6199999999999992</v>
      </c>
      <c r="D13" s="248">
        <v>8.6199999999999992</v>
      </c>
      <c r="E13" s="248">
        <v>8.6199999999999992</v>
      </c>
      <c r="F13" s="248">
        <v>8.6199999999999992</v>
      </c>
      <c r="G13" s="248">
        <f t="shared" si="0"/>
        <v>8.6199999999999992</v>
      </c>
      <c r="H13" s="314"/>
      <c r="I13" s="249">
        <v>1068</v>
      </c>
      <c r="J13" s="250">
        <v>1068</v>
      </c>
      <c r="K13" s="250">
        <v>9206.16</v>
      </c>
      <c r="L13" s="324">
        <v>1</v>
      </c>
    </row>
    <row r="14" spans="1:12" ht="20.399999999999999" x14ac:dyDescent="0.3">
      <c r="A14" s="246" t="s">
        <v>598</v>
      </c>
      <c r="B14" s="247">
        <v>1</v>
      </c>
      <c r="C14" s="248">
        <v>2.7</v>
      </c>
      <c r="D14" s="248">
        <v>2.7</v>
      </c>
      <c r="E14" s="248">
        <v>2.7</v>
      </c>
      <c r="F14" s="248">
        <v>2.7</v>
      </c>
      <c r="G14" s="248">
        <f t="shared" si="0"/>
        <v>2.7</v>
      </c>
      <c r="H14" s="314"/>
      <c r="I14" s="249">
        <v>71833</v>
      </c>
      <c r="J14" s="250">
        <v>71833</v>
      </c>
      <c r="K14" s="250">
        <v>193949.1</v>
      </c>
      <c r="L14" s="324">
        <v>2</v>
      </c>
    </row>
    <row r="15" spans="1:12" ht="20.399999999999999" x14ac:dyDescent="0.3">
      <c r="A15" s="246" t="s">
        <v>584</v>
      </c>
      <c r="B15" s="247">
        <v>1</v>
      </c>
      <c r="C15" s="248">
        <v>7</v>
      </c>
      <c r="D15" s="248">
        <v>7</v>
      </c>
      <c r="E15" s="248">
        <v>7</v>
      </c>
      <c r="F15" s="248">
        <v>7</v>
      </c>
      <c r="G15" s="248">
        <f t="shared" si="0"/>
        <v>7</v>
      </c>
      <c r="H15" s="314"/>
      <c r="I15" s="249">
        <v>430</v>
      </c>
      <c r="J15" s="250">
        <v>430</v>
      </c>
      <c r="K15" s="250">
        <v>3010</v>
      </c>
      <c r="L15" s="324">
        <v>1</v>
      </c>
    </row>
    <row r="16" spans="1:12" ht="20.399999999999999" x14ac:dyDescent="0.3">
      <c r="A16" s="246" t="s">
        <v>594</v>
      </c>
      <c r="B16" s="247">
        <v>1</v>
      </c>
      <c r="C16" s="248">
        <v>0.73</v>
      </c>
      <c r="D16" s="248">
        <v>0.6</v>
      </c>
      <c r="E16" s="248">
        <v>0.6</v>
      </c>
      <c r="F16" s="248">
        <v>0.65</v>
      </c>
      <c r="G16" s="248">
        <f t="shared" si="0"/>
        <v>0.66151544966851739</v>
      </c>
      <c r="H16" s="314"/>
      <c r="I16" s="249">
        <v>85374</v>
      </c>
      <c r="J16" s="250">
        <v>85374</v>
      </c>
      <c r="K16" s="250">
        <v>56476.22</v>
      </c>
      <c r="L16" s="324">
        <v>3</v>
      </c>
    </row>
    <row r="17" spans="1:14" ht="20.399999999999999" x14ac:dyDescent="0.3">
      <c r="A17" s="246" t="s">
        <v>596</v>
      </c>
      <c r="B17" s="247">
        <v>1</v>
      </c>
      <c r="C17" s="248">
        <v>4</v>
      </c>
      <c r="D17" s="248">
        <v>4</v>
      </c>
      <c r="E17" s="248">
        <v>4</v>
      </c>
      <c r="F17" s="248">
        <v>4</v>
      </c>
      <c r="G17" s="248">
        <f t="shared" si="0"/>
        <v>4</v>
      </c>
      <c r="H17" s="314"/>
      <c r="I17" s="249">
        <v>34440</v>
      </c>
      <c r="J17" s="250">
        <v>34440</v>
      </c>
      <c r="K17" s="250">
        <v>137760</v>
      </c>
      <c r="L17" s="324">
        <v>3</v>
      </c>
    </row>
    <row r="18" spans="1:14" ht="20.399999999999999" x14ac:dyDescent="0.3">
      <c r="A18" s="251" t="s">
        <v>96</v>
      </c>
      <c r="B18" s="252"/>
      <c r="C18" s="253"/>
      <c r="D18" s="253"/>
      <c r="E18" s="252"/>
      <c r="F18" s="253"/>
      <c r="G18" s="253"/>
      <c r="H18" s="315"/>
      <c r="I18" s="254">
        <f>SUM(I7:I17)</f>
        <v>513878</v>
      </c>
      <c r="J18" s="255">
        <f>SUM(J7:J17)</f>
        <v>523283</v>
      </c>
      <c r="K18" s="255">
        <f>SUM(K7:K17)</f>
        <v>907551.01</v>
      </c>
      <c r="L18" s="256">
        <f>SUM(L7:L17)</f>
        <v>52</v>
      </c>
    </row>
    <row r="19" spans="1:14" s="243" customFormat="1" ht="19.2" x14ac:dyDescent="0.3">
      <c r="A19" s="257" t="s">
        <v>97</v>
      </c>
      <c r="B19" s="258"/>
      <c r="C19" s="259"/>
      <c r="D19" s="259"/>
      <c r="E19" s="258"/>
      <c r="F19" s="259"/>
      <c r="G19" s="259"/>
      <c r="H19" s="258"/>
      <c r="I19" s="258"/>
      <c r="J19" s="260"/>
      <c r="K19" s="260"/>
      <c r="L19" s="325"/>
    </row>
    <row r="20" spans="1:14" s="243" customFormat="1" ht="19.2" x14ac:dyDescent="0.3">
      <c r="A20" s="257" t="s">
        <v>98</v>
      </c>
      <c r="B20" s="258"/>
      <c r="C20" s="259"/>
      <c r="D20" s="259"/>
      <c r="E20" s="258"/>
      <c r="F20" s="259"/>
      <c r="G20" s="259"/>
      <c r="H20" s="258"/>
      <c r="I20" s="258"/>
      <c r="J20" s="260"/>
      <c r="K20" s="260"/>
      <c r="L20" s="325"/>
    </row>
    <row r="21" spans="1:14" s="239" customFormat="1" ht="6" customHeight="1" x14ac:dyDescent="0.3">
      <c r="A21" s="244"/>
      <c r="B21" s="244"/>
      <c r="C21" s="245"/>
      <c r="D21" s="245"/>
      <c r="E21" s="244"/>
      <c r="F21" s="245"/>
      <c r="G21" s="245"/>
      <c r="H21" s="244"/>
      <c r="I21" s="244"/>
      <c r="J21" s="261"/>
      <c r="K21" s="261"/>
      <c r="L21" s="474"/>
    </row>
    <row r="22" spans="1:14" s="239" customFormat="1" ht="19.2" x14ac:dyDescent="0.3">
      <c r="A22" s="257"/>
      <c r="B22" s="258"/>
      <c r="C22" s="259"/>
      <c r="D22" s="259"/>
      <c r="E22" s="258"/>
      <c r="F22" s="259"/>
      <c r="G22" s="259"/>
      <c r="H22" s="258"/>
      <c r="I22" s="258"/>
      <c r="J22" s="260"/>
      <c r="K22" s="260"/>
      <c r="L22" s="325"/>
    </row>
    <row r="23" spans="1:14" s="262" customFormat="1" ht="20.399999999999999" x14ac:dyDescent="0.3">
      <c r="A23" s="210" t="s">
        <v>84</v>
      </c>
      <c r="B23" s="149" t="s">
        <v>85</v>
      </c>
      <c r="C23" s="149" t="s">
        <v>86</v>
      </c>
      <c r="D23" s="149" t="s">
        <v>99</v>
      </c>
      <c r="E23" s="149" t="s">
        <v>88</v>
      </c>
      <c r="F23" s="149" t="s">
        <v>100</v>
      </c>
      <c r="G23" s="149" t="s">
        <v>90</v>
      </c>
      <c r="H23" s="149"/>
      <c r="I23" s="149" t="s">
        <v>91</v>
      </c>
      <c r="J23" s="149" t="s">
        <v>92</v>
      </c>
      <c r="K23" s="149" t="s">
        <v>93</v>
      </c>
      <c r="L23" s="322" t="s">
        <v>94</v>
      </c>
    </row>
    <row r="24" spans="1:14" s="267" customFormat="1" ht="20.399999999999999" x14ac:dyDescent="0.3">
      <c r="A24" s="263" t="s">
        <v>101</v>
      </c>
      <c r="B24" s="264"/>
      <c r="C24" s="265"/>
      <c r="D24" s="265"/>
      <c r="E24" s="264"/>
      <c r="F24" s="265"/>
      <c r="G24" s="265"/>
      <c r="H24" s="264"/>
      <c r="I24" s="264"/>
      <c r="J24" s="266"/>
      <c r="K24" s="266"/>
      <c r="L24" s="326"/>
    </row>
    <row r="25" spans="1:14" ht="20.399999999999999" x14ac:dyDescent="0.3">
      <c r="A25" s="246" t="s">
        <v>214</v>
      </c>
      <c r="B25" s="247">
        <v>1</v>
      </c>
      <c r="C25" s="248">
        <v>1.02</v>
      </c>
      <c r="D25" s="248">
        <v>0.95</v>
      </c>
      <c r="E25" s="247">
        <v>0.98</v>
      </c>
      <c r="F25" s="248">
        <v>1.02</v>
      </c>
      <c r="G25" s="248">
        <f>K25/I25</f>
        <v>0.9687449233590989</v>
      </c>
      <c r="H25" s="314"/>
      <c r="I25" s="249">
        <v>22899</v>
      </c>
      <c r="J25" s="250">
        <v>22899</v>
      </c>
      <c r="K25" s="250">
        <v>22183.290000000005</v>
      </c>
      <c r="L25" s="324">
        <v>20</v>
      </c>
    </row>
    <row r="26" spans="1:14" ht="20.399999999999999" x14ac:dyDescent="0.3">
      <c r="A26" s="246" t="s">
        <v>345</v>
      </c>
      <c r="B26" s="247">
        <v>100</v>
      </c>
      <c r="C26" s="248">
        <v>82</v>
      </c>
      <c r="D26" s="248">
        <v>82</v>
      </c>
      <c r="E26" s="247">
        <v>82</v>
      </c>
      <c r="F26" s="248">
        <v>82</v>
      </c>
      <c r="G26" s="248">
        <f t="shared" ref="G26:G35" si="1">K26/I26</f>
        <v>82</v>
      </c>
      <c r="H26" s="314"/>
      <c r="I26" s="249">
        <v>33</v>
      </c>
      <c r="J26" s="250">
        <v>3300</v>
      </c>
      <c r="K26" s="250">
        <v>2706</v>
      </c>
      <c r="L26" s="324">
        <v>1</v>
      </c>
      <c r="N26" s="299"/>
    </row>
    <row r="27" spans="1:14" ht="20.399999999999999" x14ac:dyDescent="0.3">
      <c r="A27" s="246" t="s">
        <v>602</v>
      </c>
      <c r="B27" s="247">
        <v>1000</v>
      </c>
      <c r="C27" s="248">
        <v>440</v>
      </c>
      <c r="D27" s="248">
        <v>440</v>
      </c>
      <c r="E27" s="247">
        <v>440</v>
      </c>
      <c r="F27" s="248">
        <v>440</v>
      </c>
      <c r="G27" s="248">
        <f t="shared" si="1"/>
        <v>440</v>
      </c>
      <c r="H27" s="314"/>
      <c r="I27" s="249">
        <v>1</v>
      </c>
      <c r="J27" s="250">
        <v>1000</v>
      </c>
      <c r="K27" s="250">
        <v>440</v>
      </c>
      <c r="L27" s="324">
        <v>1</v>
      </c>
      <c r="N27" s="299"/>
    </row>
    <row r="28" spans="1:14" ht="20.399999999999999" x14ac:dyDescent="0.3">
      <c r="A28" s="246" t="s">
        <v>597</v>
      </c>
      <c r="B28" s="247">
        <v>1</v>
      </c>
      <c r="C28" s="248">
        <v>49</v>
      </c>
      <c r="D28" s="248">
        <v>45</v>
      </c>
      <c r="E28" s="247">
        <v>49</v>
      </c>
      <c r="F28" s="248">
        <v>45</v>
      </c>
      <c r="G28" s="248">
        <f t="shared" si="1"/>
        <v>45.434782608695649</v>
      </c>
      <c r="H28" s="314"/>
      <c r="I28" s="249">
        <v>138</v>
      </c>
      <c r="J28" s="250">
        <v>138</v>
      </c>
      <c r="K28" s="250">
        <v>6270</v>
      </c>
      <c r="L28" s="324">
        <v>5</v>
      </c>
      <c r="N28" s="299"/>
    </row>
    <row r="29" spans="1:14" ht="20.399999999999999" x14ac:dyDescent="0.3">
      <c r="A29" s="246" t="s">
        <v>603</v>
      </c>
      <c r="B29" s="247">
        <v>1</v>
      </c>
      <c r="C29" s="248">
        <v>1.3</v>
      </c>
      <c r="D29" s="248">
        <v>1.3</v>
      </c>
      <c r="E29" s="247">
        <v>1.3</v>
      </c>
      <c r="F29" s="248">
        <v>1.3</v>
      </c>
      <c r="G29" s="248">
        <f t="shared" si="1"/>
        <v>1.3</v>
      </c>
      <c r="H29" s="314"/>
      <c r="I29" s="249">
        <v>1660</v>
      </c>
      <c r="J29" s="250">
        <v>1660</v>
      </c>
      <c r="K29" s="250">
        <v>2158</v>
      </c>
      <c r="L29" s="324">
        <v>1</v>
      </c>
      <c r="N29" s="299"/>
    </row>
    <row r="30" spans="1:14" ht="20.399999999999999" x14ac:dyDescent="0.3">
      <c r="A30" s="246" t="s">
        <v>581</v>
      </c>
      <c r="B30" s="247">
        <v>1</v>
      </c>
      <c r="C30" s="248">
        <v>1.92</v>
      </c>
      <c r="D30" s="248">
        <v>1.75</v>
      </c>
      <c r="E30" s="247">
        <v>1.75</v>
      </c>
      <c r="F30" s="248">
        <v>1.77</v>
      </c>
      <c r="G30" s="248">
        <f t="shared" si="1"/>
        <v>1.8290548594132028</v>
      </c>
      <c r="H30" s="314"/>
      <c r="I30" s="249">
        <v>13088</v>
      </c>
      <c r="J30" s="250">
        <v>13088</v>
      </c>
      <c r="K30" s="250">
        <v>23938.67</v>
      </c>
      <c r="L30" s="324">
        <v>19</v>
      </c>
      <c r="N30" s="299"/>
    </row>
    <row r="31" spans="1:14" ht="20.399999999999999" x14ac:dyDescent="0.3">
      <c r="A31" s="246" t="s">
        <v>584</v>
      </c>
      <c r="B31" s="247">
        <v>1</v>
      </c>
      <c r="C31" s="248">
        <v>7</v>
      </c>
      <c r="D31" s="248">
        <v>7</v>
      </c>
      <c r="E31" s="247">
        <v>7</v>
      </c>
      <c r="F31" s="248">
        <v>7</v>
      </c>
      <c r="G31" s="248">
        <f t="shared" si="1"/>
        <v>7</v>
      </c>
      <c r="H31" s="314"/>
      <c r="I31" s="249">
        <v>30</v>
      </c>
      <c r="J31" s="250">
        <v>30</v>
      </c>
      <c r="K31" s="250">
        <v>210</v>
      </c>
      <c r="L31" s="324">
        <v>9</v>
      </c>
      <c r="N31" s="299"/>
    </row>
    <row r="32" spans="1:14" ht="20.399999999999999" x14ac:dyDescent="0.3">
      <c r="A32" s="246" t="s">
        <v>601</v>
      </c>
      <c r="B32" s="247">
        <v>1</v>
      </c>
      <c r="C32" s="248">
        <v>0.98</v>
      </c>
      <c r="D32" s="248">
        <v>0.94</v>
      </c>
      <c r="E32" s="247">
        <v>0.98</v>
      </c>
      <c r="F32" s="248">
        <v>0.97</v>
      </c>
      <c r="G32" s="248">
        <f t="shared" si="1"/>
        <v>0.96860633099638849</v>
      </c>
      <c r="H32" s="314"/>
      <c r="I32" s="249">
        <v>4707</v>
      </c>
      <c r="J32" s="250">
        <v>4707</v>
      </c>
      <c r="K32" s="250">
        <v>4559.2300000000005</v>
      </c>
      <c r="L32" s="324">
        <v>9</v>
      </c>
      <c r="N32" s="299"/>
    </row>
    <row r="33" spans="1:14" ht="20.399999999999999" x14ac:dyDescent="0.3">
      <c r="A33" s="246" t="s">
        <v>604</v>
      </c>
      <c r="B33" s="247">
        <v>1</v>
      </c>
      <c r="C33" s="248">
        <v>13.46</v>
      </c>
      <c r="D33" s="248">
        <v>13.46</v>
      </c>
      <c r="E33" s="247">
        <v>13.46</v>
      </c>
      <c r="F33" s="248">
        <v>13.46</v>
      </c>
      <c r="G33" s="248">
        <f t="shared" si="1"/>
        <v>13.46</v>
      </c>
      <c r="H33" s="314"/>
      <c r="I33" s="249">
        <v>125</v>
      </c>
      <c r="J33" s="250">
        <v>125</v>
      </c>
      <c r="K33" s="250">
        <v>1682.5</v>
      </c>
      <c r="L33" s="324">
        <v>1</v>
      </c>
      <c r="N33" s="299"/>
    </row>
    <row r="34" spans="1:14" ht="20.399999999999999" x14ac:dyDescent="0.3">
      <c r="A34" s="246" t="s">
        <v>594</v>
      </c>
      <c r="B34" s="247">
        <v>1</v>
      </c>
      <c r="C34" s="248">
        <v>0.60000000000000009</v>
      </c>
      <c r="D34" s="248">
        <v>0.60000000000000009</v>
      </c>
      <c r="E34" s="247">
        <v>0.60000000000000009</v>
      </c>
      <c r="F34" s="248">
        <v>0.60000000000000009</v>
      </c>
      <c r="G34" s="248">
        <f t="shared" si="1"/>
        <v>0.60000000000000009</v>
      </c>
      <c r="H34" s="314"/>
      <c r="I34" s="249">
        <v>7226</v>
      </c>
      <c r="J34" s="250">
        <v>7226</v>
      </c>
      <c r="K34" s="250">
        <v>4335.6000000000004</v>
      </c>
      <c r="L34" s="324">
        <v>2</v>
      </c>
      <c r="N34" s="299"/>
    </row>
    <row r="35" spans="1:14" ht="20.399999999999999" x14ac:dyDescent="0.3">
      <c r="A35" s="246" t="s">
        <v>605</v>
      </c>
      <c r="B35" s="247">
        <v>1</v>
      </c>
      <c r="C35" s="248">
        <v>2.8200000000000003</v>
      </c>
      <c r="D35" s="248">
        <v>2.8200000000000003</v>
      </c>
      <c r="E35" s="247">
        <v>2.8200000000000003</v>
      </c>
      <c r="F35" s="248">
        <v>2.8200000000000003</v>
      </c>
      <c r="G35" s="248">
        <f t="shared" si="1"/>
        <v>2.8200000000000003</v>
      </c>
      <c r="H35" s="314"/>
      <c r="I35" s="249">
        <v>1233</v>
      </c>
      <c r="J35" s="250">
        <v>1233</v>
      </c>
      <c r="K35" s="250">
        <v>3477.0600000000004</v>
      </c>
      <c r="L35" s="324">
        <v>2</v>
      </c>
      <c r="N35" s="299"/>
    </row>
    <row r="36" spans="1:14" ht="20.399999999999999" x14ac:dyDescent="0.3">
      <c r="A36" s="251" t="s">
        <v>102</v>
      </c>
      <c r="B36" s="252"/>
      <c r="C36" s="253"/>
      <c r="D36" s="253"/>
      <c r="E36" s="252"/>
      <c r="F36" s="253"/>
      <c r="G36" s="253"/>
      <c r="H36" s="315"/>
      <c r="I36" s="254">
        <f>SUM(I25:I35)</f>
        <v>51140</v>
      </c>
      <c r="J36" s="255">
        <f>SUM(J25:J35)</f>
        <v>55406</v>
      </c>
      <c r="K36" s="255">
        <f>SUM(K25:K35)</f>
        <v>71960.350000000006</v>
      </c>
      <c r="L36" s="256">
        <f>SUM(L25:L35)</f>
        <v>70</v>
      </c>
    </row>
    <row r="37" spans="1:14" s="268" customFormat="1" ht="19.2" x14ac:dyDescent="0.3">
      <c r="A37" s="257" t="s">
        <v>103</v>
      </c>
      <c r="B37" s="258"/>
      <c r="C37" s="259"/>
      <c r="D37" s="259"/>
      <c r="E37" s="258"/>
      <c r="F37" s="259"/>
      <c r="G37" s="259"/>
      <c r="H37" s="258"/>
      <c r="I37" s="258"/>
      <c r="J37" s="260"/>
      <c r="K37" s="260"/>
      <c r="L37" s="325"/>
    </row>
    <row r="38" spans="1:14" s="268" customFormat="1" ht="19.2" x14ac:dyDescent="0.3">
      <c r="A38" s="257" t="s">
        <v>104</v>
      </c>
      <c r="B38" s="258"/>
      <c r="C38" s="259"/>
      <c r="D38" s="259"/>
      <c r="E38" s="258"/>
      <c r="F38" s="259"/>
      <c r="G38" s="259"/>
      <c r="H38" s="258"/>
      <c r="I38" s="258"/>
      <c r="J38" s="260"/>
      <c r="K38" s="260"/>
      <c r="L38" s="325"/>
    </row>
    <row r="39" spans="1:14" ht="24.6" x14ac:dyDescent="0.3">
      <c r="A39" s="269" t="s">
        <v>105</v>
      </c>
      <c r="B39" s="270"/>
      <c r="C39" s="271"/>
      <c r="D39" s="271"/>
      <c r="E39" s="270"/>
      <c r="F39" s="271"/>
      <c r="G39" s="271"/>
      <c r="H39" s="316"/>
      <c r="I39" s="272">
        <f>I18+I36</f>
        <v>565018</v>
      </c>
      <c r="J39" s="273">
        <f>J18+J36</f>
        <v>578689</v>
      </c>
      <c r="K39" s="273">
        <f>K18+K36</f>
        <v>979511.36</v>
      </c>
      <c r="L39" s="274">
        <f>L18+L36</f>
        <v>122</v>
      </c>
    </row>
    <row r="40" spans="1:14" ht="7.5" customHeight="1" x14ac:dyDescent="0.3">
      <c r="A40" s="275"/>
      <c r="B40" s="276"/>
      <c r="C40" s="277"/>
      <c r="D40" s="277"/>
      <c r="E40" s="276"/>
      <c r="F40" s="277"/>
      <c r="G40" s="277"/>
      <c r="H40" s="276"/>
      <c r="I40" s="278"/>
      <c r="J40" s="279"/>
      <c r="K40" s="279"/>
      <c r="L40" s="280"/>
    </row>
    <row r="41" spans="1:14" s="239" customFormat="1" ht="31.8" x14ac:dyDescent="0.3">
      <c r="A41" s="208" t="s">
        <v>591</v>
      </c>
      <c r="B41" s="209"/>
      <c r="C41" s="238"/>
      <c r="D41" s="238"/>
      <c r="E41" s="209"/>
      <c r="F41" s="238"/>
      <c r="G41" s="238"/>
      <c r="H41" s="209"/>
      <c r="I41" s="209"/>
      <c r="J41" s="209"/>
      <c r="K41" s="209"/>
      <c r="L41" s="321"/>
    </row>
    <row r="42" spans="1:14" s="239" customFormat="1" ht="42" customHeight="1" x14ac:dyDescent="0.3">
      <c r="A42" s="210" t="s">
        <v>84</v>
      </c>
      <c r="B42" s="149" t="s">
        <v>85</v>
      </c>
      <c r="C42" s="149" t="s">
        <v>86</v>
      </c>
      <c r="D42" s="149" t="s">
        <v>87</v>
      </c>
      <c r="E42" s="149" t="s">
        <v>88</v>
      </c>
      <c r="F42" s="149" t="s">
        <v>89</v>
      </c>
      <c r="G42" s="149" t="s">
        <v>90</v>
      </c>
      <c r="H42" s="149"/>
      <c r="I42" s="149" t="s">
        <v>91</v>
      </c>
      <c r="J42" s="149" t="s">
        <v>115</v>
      </c>
      <c r="K42" s="149" t="s">
        <v>116</v>
      </c>
      <c r="L42" s="322" t="s">
        <v>94</v>
      </c>
    </row>
    <row r="43" spans="1:14" ht="20.399999999999999" x14ac:dyDescent="0.3">
      <c r="A43" s="246" t="s">
        <v>592</v>
      </c>
      <c r="B43" s="471">
        <v>5000</v>
      </c>
      <c r="C43" s="472">
        <v>3350</v>
      </c>
      <c r="D43" s="472">
        <v>3320</v>
      </c>
      <c r="E43" s="471">
        <v>3320</v>
      </c>
      <c r="F43" s="472">
        <v>3320</v>
      </c>
      <c r="G43" s="248"/>
      <c r="H43" s="314"/>
      <c r="I43" s="249">
        <v>3</v>
      </c>
      <c r="J43" s="250">
        <f>I43*B43</f>
        <v>15000</v>
      </c>
      <c r="K43" s="250">
        <v>9990</v>
      </c>
      <c r="L43" s="324">
        <v>3</v>
      </c>
      <c r="N43" s="299"/>
    </row>
    <row r="44" spans="1:14" ht="20.399999999999999" x14ac:dyDescent="0.3">
      <c r="A44" s="246" t="s">
        <v>593</v>
      </c>
      <c r="B44" s="471">
        <v>6000</v>
      </c>
      <c r="C44" s="472">
        <v>7500</v>
      </c>
      <c r="D44" s="472">
        <v>7500</v>
      </c>
      <c r="E44" s="472">
        <v>7500</v>
      </c>
      <c r="F44" s="472">
        <v>7500</v>
      </c>
      <c r="G44" s="248"/>
      <c r="H44" s="314"/>
      <c r="I44" s="249">
        <v>2</v>
      </c>
      <c r="J44" s="250">
        <f>I44*B44</f>
        <v>12000</v>
      </c>
      <c r="K44" s="250">
        <v>15000</v>
      </c>
      <c r="L44" s="324">
        <v>2</v>
      </c>
      <c r="N44" s="299"/>
    </row>
    <row r="45" spans="1:14" ht="24.6" x14ac:dyDescent="0.3">
      <c r="A45" s="269"/>
      <c r="B45" s="270"/>
      <c r="C45" s="271"/>
      <c r="D45" s="271"/>
      <c r="E45" s="270"/>
      <c r="F45" s="271"/>
      <c r="G45" s="271"/>
      <c r="H45" s="316"/>
      <c r="I45" s="272">
        <f>SUM(I43:I44)</f>
        <v>5</v>
      </c>
      <c r="J45" s="273">
        <f>SUM(J43:J44)</f>
        <v>27000</v>
      </c>
      <c r="K45" s="273">
        <f>SUM(K43:K44)</f>
        <v>24990</v>
      </c>
      <c r="L45" s="274">
        <f>SUM(L43:L44)</f>
        <v>5</v>
      </c>
    </row>
    <row r="46" spans="1:14" s="295" customFormat="1" ht="20.399999999999999" x14ac:dyDescent="0.3">
      <c r="A46" s="291"/>
      <c r="B46" s="292"/>
      <c r="C46" s="292"/>
      <c r="D46" s="292"/>
      <c r="E46" s="293"/>
      <c r="F46" s="292"/>
      <c r="G46" s="292"/>
      <c r="H46" s="317"/>
      <c r="I46" s="294"/>
      <c r="J46" s="294"/>
      <c r="K46" s="294"/>
      <c r="L46" s="327"/>
    </row>
    <row r="47" spans="1:14" ht="37.799999999999997" customHeight="1" x14ac:dyDescent="0.3">
      <c r="A47" s="281" t="s">
        <v>106</v>
      </c>
      <c r="B47" s="282"/>
      <c r="C47" s="283"/>
      <c r="D47" s="283"/>
      <c r="E47" s="282"/>
      <c r="F47" s="283"/>
      <c r="G47" s="283"/>
      <c r="H47" s="318"/>
      <c r="I47" s="284">
        <f>I39+I45</f>
        <v>565023</v>
      </c>
      <c r="J47" s="285">
        <f>J39+J45</f>
        <v>605689</v>
      </c>
      <c r="K47" s="285">
        <f>K39+K45</f>
        <v>1004501.36</v>
      </c>
      <c r="L47" s="286">
        <f>L39+L45</f>
        <v>127</v>
      </c>
    </row>
    <row r="48" spans="1:14" ht="20.399999999999999" x14ac:dyDescent="0.3">
      <c r="A48" s="276"/>
      <c r="B48" s="276"/>
      <c r="C48" s="277"/>
      <c r="D48" s="277"/>
      <c r="E48" s="276"/>
      <c r="F48" s="277"/>
      <c r="G48" s="277"/>
      <c r="H48" s="276"/>
      <c r="I48" s="278"/>
      <c r="J48" s="279"/>
      <c r="K48" s="279"/>
      <c r="L48" s="287"/>
    </row>
    <row r="49" spans="1:12" ht="36.6" x14ac:dyDescent="0.3">
      <c r="A49" s="431" t="s">
        <v>12</v>
      </c>
      <c r="B49" s="432"/>
      <c r="C49" s="432"/>
      <c r="D49" s="432"/>
      <c r="E49" s="432"/>
      <c r="F49" s="432"/>
      <c r="G49" s="432"/>
      <c r="H49" s="432"/>
      <c r="I49" s="432"/>
      <c r="J49" s="432"/>
      <c r="K49" s="432"/>
      <c r="L49" s="433"/>
    </row>
    <row r="50" spans="1:12" ht="20.399999999999999" x14ac:dyDescent="0.3">
      <c r="A50" s="288"/>
      <c r="B50" s="289"/>
      <c r="C50" s="290"/>
      <c r="D50" s="290"/>
      <c r="E50" s="289"/>
      <c r="F50" s="290"/>
      <c r="G50" s="290"/>
      <c r="H50" s="289"/>
      <c r="I50" s="289"/>
      <c r="J50" s="289"/>
      <c r="K50" s="289"/>
      <c r="L50" s="328"/>
    </row>
    <row r="51" spans="1:12" ht="20.399999999999999" x14ac:dyDescent="0.3">
      <c r="A51" s="210" t="s">
        <v>84</v>
      </c>
      <c r="B51" s="149" t="s">
        <v>107</v>
      </c>
      <c r="C51" s="149" t="s">
        <v>108</v>
      </c>
      <c r="D51" s="149" t="s">
        <v>109</v>
      </c>
      <c r="E51" s="149" t="s">
        <v>110</v>
      </c>
      <c r="F51" s="149" t="s">
        <v>111</v>
      </c>
      <c r="G51" s="149" t="s">
        <v>112</v>
      </c>
      <c r="H51" s="149" t="s">
        <v>113</v>
      </c>
      <c r="I51" s="149" t="s">
        <v>114</v>
      </c>
      <c r="J51" s="149" t="s">
        <v>115</v>
      </c>
      <c r="K51" s="149" t="s">
        <v>116</v>
      </c>
      <c r="L51" s="322" t="s">
        <v>94</v>
      </c>
    </row>
    <row r="52" spans="1:12" s="443" customFormat="1" ht="20.399999999999999" x14ac:dyDescent="0.35">
      <c r="A52" s="447" t="s">
        <v>143</v>
      </c>
      <c r="B52" s="448"/>
      <c r="C52" s="449"/>
      <c r="D52" s="449"/>
      <c r="E52" s="448"/>
      <c r="F52" s="449"/>
      <c r="G52" s="449"/>
      <c r="H52" s="448"/>
      <c r="I52" s="450"/>
      <c r="J52" s="450"/>
      <c r="K52" s="450"/>
      <c r="L52" s="451"/>
    </row>
    <row r="53" spans="1:12" s="444" customFormat="1" ht="20.399999999999999" x14ac:dyDescent="0.35">
      <c r="A53" s="452" t="s">
        <v>214</v>
      </c>
      <c r="B53" s="453" t="s">
        <v>215</v>
      </c>
      <c r="C53" s="454">
        <v>99.203599999999994</v>
      </c>
      <c r="D53" s="454"/>
      <c r="E53" s="453" t="s">
        <v>216</v>
      </c>
      <c r="F53" s="454">
        <v>8.5</v>
      </c>
      <c r="G53" s="454">
        <v>8.8347656338674003</v>
      </c>
      <c r="H53" s="453" t="s">
        <v>217</v>
      </c>
      <c r="I53" s="455">
        <v>327031.23</v>
      </c>
      <c r="J53" s="455">
        <v>327031.23</v>
      </c>
      <c r="K53" s="455">
        <v>324426.8</v>
      </c>
      <c r="L53" s="456">
        <v>1</v>
      </c>
    </row>
    <row r="54" spans="1:12" s="445" customFormat="1" ht="20.399999999999999" x14ac:dyDescent="0.35">
      <c r="A54" s="457" t="s">
        <v>218</v>
      </c>
      <c r="B54" s="458" t="s">
        <v>218</v>
      </c>
      <c r="C54" s="459" t="s">
        <v>218</v>
      </c>
      <c r="D54" s="459" t="s">
        <v>218</v>
      </c>
      <c r="E54" s="458" t="s">
        <v>218</v>
      </c>
      <c r="F54" s="459" t="s">
        <v>218</v>
      </c>
      <c r="G54" s="459" t="s">
        <v>218</v>
      </c>
      <c r="H54" s="458" t="s">
        <v>218</v>
      </c>
      <c r="I54" s="460">
        <v>327031.23</v>
      </c>
      <c r="J54" s="460">
        <v>327031.23</v>
      </c>
      <c r="K54" s="460">
        <v>324426.8</v>
      </c>
      <c r="L54" s="461">
        <v>1</v>
      </c>
    </row>
    <row r="55" spans="1:12" s="445" customFormat="1" ht="20.399999999999999" x14ac:dyDescent="0.35">
      <c r="A55" s="457" t="s">
        <v>127</v>
      </c>
      <c r="B55" s="458"/>
      <c r="C55" s="459"/>
      <c r="D55" s="459"/>
      <c r="E55" s="458"/>
      <c r="F55" s="459"/>
      <c r="G55" s="459"/>
      <c r="H55" s="458"/>
      <c r="I55" s="460"/>
      <c r="J55" s="460"/>
      <c r="K55" s="460"/>
      <c r="L55" s="461"/>
    </row>
    <row r="56" spans="1:12" s="444" customFormat="1" ht="20.399999999999999" x14ac:dyDescent="0.35">
      <c r="A56" s="452" t="s">
        <v>219</v>
      </c>
      <c r="B56" s="453" t="s">
        <v>215</v>
      </c>
      <c r="C56" s="454">
        <v>91.827399999999997</v>
      </c>
      <c r="D56" s="454"/>
      <c r="E56" s="453" t="s">
        <v>220</v>
      </c>
      <c r="F56" s="454">
        <v>12</v>
      </c>
      <c r="G56" s="454">
        <v>12.182530234445901</v>
      </c>
      <c r="H56" s="453" t="s">
        <v>217</v>
      </c>
      <c r="I56" s="455">
        <v>200000</v>
      </c>
      <c r="J56" s="455">
        <v>200000</v>
      </c>
      <c r="K56" s="455">
        <v>183654.73</v>
      </c>
      <c r="L56" s="456">
        <v>1</v>
      </c>
    </row>
    <row r="57" spans="1:12" s="444" customFormat="1" ht="20.399999999999999" x14ac:dyDescent="0.35">
      <c r="A57" s="452" t="s">
        <v>219</v>
      </c>
      <c r="B57" s="453" t="s">
        <v>215</v>
      </c>
      <c r="C57" s="454">
        <v>94.591200000000001</v>
      </c>
      <c r="D57" s="454"/>
      <c r="E57" s="453" t="s">
        <v>221</v>
      </c>
      <c r="F57" s="454">
        <v>11.5</v>
      </c>
      <c r="G57" s="454">
        <v>11.832531628925199</v>
      </c>
      <c r="H57" s="453" t="s">
        <v>217</v>
      </c>
      <c r="I57" s="455">
        <v>200000</v>
      </c>
      <c r="J57" s="455">
        <v>200000</v>
      </c>
      <c r="K57" s="455">
        <v>189182.44</v>
      </c>
      <c r="L57" s="456">
        <v>1</v>
      </c>
    </row>
    <row r="58" spans="1:12" s="445" customFormat="1" ht="20.399999999999999" x14ac:dyDescent="0.35">
      <c r="A58" s="452" t="s">
        <v>222</v>
      </c>
      <c r="B58" s="453" t="s">
        <v>215</v>
      </c>
      <c r="C58" s="454">
        <v>89.232600000000005</v>
      </c>
      <c r="D58" s="454"/>
      <c r="E58" s="453" t="s">
        <v>223</v>
      </c>
      <c r="F58" s="454">
        <v>12</v>
      </c>
      <c r="G58" s="454">
        <v>11.996152647483701</v>
      </c>
      <c r="H58" s="453" t="s">
        <v>217</v>
      </c>
      <c r="I58" s="455">
        <v>13000</v>
      </c>
      <c r="J58" s="455">
        <v>13000</v>
      </c>
      <c r="K58" s="455">
        <v>11600.24</v>
      </c>
      <c r="L58" s="456">
        <v>1</v>
      </c>
    </row>
    <row r="59" spans="1:12" s="445" customFormat="1" ht="20.399999999999999" x14ac:dyDescent="0.35">
      <c r="A59" s="452" t="s">
        <v>222</v>
      </c>
      <c r="B59" s="453" t="s">
        <v>215</v>
      </c>
      <c r="C59" s="454">
        <v>89.392099999999999</v>
      </c>
      <c r="D59" s="454"/>
      <c r="E59" s="453" t="s">
        <v>224</v>
      </c>
      <c r="F59" s="454">
        <v>12</v>
      </c>
      <c r="G59" s="454">
        <v>12.007704357370899</v>
      </c>
      <c r="H59" s="453" t="s">
        <v>217</v>
      </c>
      <c r="I59" s="455">
        <v>100000</v>
      </c>
      <c r="J59" s="455">
        <v>100000</v>
      </c>
      <c r="K59" s="455">
        <v>89392.13</v>
      </c>
      <c r="L59" s="456">
        <v>1</v>
      </c>
    </row>
    <row r="60" spans="1:12" s="444" customFormat="1" ht="20.399999999999999" x14ac:dyDescent="0.35">
      <c r="A60" s="452" t="s">
        <v>222</v>
      </c>
      <c r="B60" s="453" t="s">
        <v>215</v>
      </c>
      <c r="C60" s="454">
        <v>90.139700000000005</v>
      </c>
      <c r="D60" s="454"/>
      <c r="E60" s="453" t="s">
        <v>225</v>
      </c>
      <c r="F60" s="454">
        <v>11</v>
      </c>
      <c r="G60" s="454">
        <v>11.003245480747999</v>
      </c>
      <c r="H60" s="453" t="s">
        <v>217</v>
      </c>
      <c r="I60" s="455">
        <v>40000</v>
      </c>
      <c r="J60" s="455">
        <v>40000</v>
      </c>
      <c r="K60" s="455">
        <v>36055.89</v>
      </c>
      <c r="L60" s="456">
        <v>1</v>
      </c>
    </row>
    <row r="61" spans="1:12" s="444" customFormat="1" ht="20.399999999999999" x14ac:dyDescent="0.35">
      <c r="A61" s="452" t="s">
        <v>222</v>
      </c>
      <c r="B61" s="453" t="s">
        <v>215</v>
      </c>
      <c r="C61" s="454">
        <v>96.928600000000003</v>
      </c>
      <c r="D61" s="454"/>
      <c r="E61" s="453" t="s">
        <v>226</v>
      </c>
      <c r="F61" s="454">
        <v>9.75</v>
      </c>
      <c r="G61" s="454">
        <v>10.0744876573289</v>
      </c>
      <c r="H61" s="453" t="s">
        <v>217</v>
      </c>
      <c r="I61" s="455">
        <v>15000</v>
      </c>
      <c r="J61" s="455">
        <v>15000</v>
      </c>
      <c r="K61" s="455">
        <v>14539.29</v>
      </c>
      <c r="L61" s="456">
        <v>1</v>
      </c>
    </row>
    <row r="62" spans="1:12" s="444" customFormat="1" ht="20.399999999999999" x14ac:dyDescent="0.35">
      <c r="A62" s="452" t="s">
        <v>214</v>
      </c>
      <c r="B62" s="453" t="s">
        <v>215</v>
      </c>
      <c r="C62" s="454">
        <v>90.749799999999993</v>
      </c>
      <c r="D62" s="454"/>
      <c r="E62" s="453" t="s">
        <v>225</v>
      </c>
      <c r="F62" s="454">
        <v>10.25</v>
      </c>
      <c r="G62" s="454">
        <v>10.252824523388099</v>
      </c>
      <c r="H62" s="453" t="s">
        <v>217</v>
      </c>
      <c r="I62" s="455">
        <v>30000</v>
      </c>
      <c r="J62" s="455">
        <v>30000</v>
      </c>
      <c r="K62" s="455">
        <v>27224.95</v>
      </c>
      <c r="L62" s="456">
        <v>1</v>
      </c>
    </row>
    <row r="63" spans="1:12" s="445" customFormat="1" ht="20.399999999999999" x14ac:dyDescent="0.35">
      <c r="A63" s="452" t="s">
        <v>214</v>
      </c>
      <c r="B63" s="453" t="s">
        <v>215</v>
      </c>
      <c r="C63" s="454">
        <v>97.383600000000001</v>
      </c>
      <c r="D63" s="454"/>
      <c r="E63" s="453" t="s">
        <v>227</v>
      </c>
      <c r="F63" s="454">
        <v>9.3000000000000007</v>
      </c>
      <c r="G63" s="454">
        <v>9.6115575370497996</v>
      </c>
      <c r="H63" s="453" t="s">
        <v>217</v>
      </c>
      <c r="I63" s="455">
        <v>380000</v>
      </c>
      <c r="J63" s="455">
        <v>380000</v>
      </c>
      <c r="K63" s="455">
        <v>370057.78</v>
      </c>
      <c r="L63" s="456">
        <v>1</v>
      </c>
    </row>
    <row r="64" spans="1:12" s="445" customFormat="1" ht="20.399999999999999" x14ac:dyDescent="0.35">
      <c r="A64" s="452" t="s">
        <v>214</v>
      </c>
      <c r="B64" s="453" t="s">
        <v>215</v>
      </c>
      <c r="C64" s="454">
        <v>97.397300000000001</v>
      </c>
      <c r="D64" s="454"/>
      <c r="E64" s="453" t="s">
        <v>227</v>
      </c>
      <c r="F64" s="454">
        <v>9.25</v>
      </c>
      <c r="G64" s="454">
        <v>9.5581949215636008</v>
      </c>
      <c r="H64" s="453" t="s">
        <v>217</v>
      </c>
      <c r="I64" s="455">
        <v>50000</v>
      </c>
      <c r="J64" s="455">
        <v>50000</v>
      </c>
      <c r="K64" s="455">
        <v>48698.66</v>
      </c>
      <c r="L64" s="456">
        <v>1</v>
      </c>
    </row>
    <row r="65" spans="1:12" s="444" customFormat="1" ht="20.399999999999999" x14ac:dyDescent="0.35">
      <c r="A65" s="457" t="s">
        <v>218</v>
      </c>
      <c r="B65" s="458" t="s">
        <v>218</v>
      </c>
      <c r="C65" s="459" t="s">
        <v>218</v>
      </c>
      <c r="D65" s="459" t="s">
        <v>218</v>
      </c>
      <c r="E65" s="458" t="s">
        <v>218</v>
      </c>
      <c r="F65" s="459" t="s">
        <v>218</v>
      </c>
      <c r="G65" s="459" t="s">
        <v>218</v>
      </c>
      <c r="H65" s="458" t="s">
        <v>218</v>
      </c>
      <c r="I65" s="460">
        <v>1028000</v>
      </c>
      <c r="J65" s="460">
        <v>1028000</v>
      </c>
      <c r="K65" s="460">
        <v>970406.11</v>
      </c>
      <c r="L65" s="461">
        <v>9</v>
      </c>
    </row>
    <row r="66" spans="1:12" s="444" customFormat="1" ht="20.399999999999999" x14ac:dyDescent="0.35">
      <c r="A66" s="457" t="s">
        <v>128</v>
      </c>
      <c r="B66" s="458"/>
      <c r="C66" s="459"/>
      <c r="D66" s="459"/>
      <c r="E66" s="458"/>
      <c r="F66" s="459"/>
      <c r="G66" s="459"/>
      <c r="H66" s="458"/>
      <c r="I66" s="460"/>
      <c r="J66" s="460"/>
      <c r="K66" s="460"/>
      <c r="L66" s="461"/>
    </row>
    <row r="67" spans="1:12" s="444" customFormat="1" ht="20.399999999999999" x14ac:dyDescent="0.35">
      <c r="A67" s="452" t="s">
        <v>228</v>
      </c>
      <c r="B67" s="453" t="s">
        <v>215</v>
      </c>
      <c r="C67" s="454">
        <v>93.705299999999994</v>
      </c>
      <c r="D67" s="454">
        <v>7.1295000000000002</v>
      </c>
      <c r="E67" s="453" t="s">
        <v>229</v>
      </c>
      <c r="F67" s="454">
        <v>10.9636316664111</v>
      </c>
      <c r="G67" s="454">
        <v>11.2641347147029</v>
      </c>
      <c r="H67" s="453" t="s">
        <v>230</v>
      </c>
      <c r="I67" s="455">
        <v>549844.34</v>
      </c>
      <c r="J67" s="455">
        <v>549844.34</v>
      </c>
      <c r="K67" s="455">
        <v>515233.29</v>
      </c>
      <c r="L67" s="456">
        <v>1</v>
      </c>
    </row>
    <row r="68" spans="1:12" s="444" customFormat="1" ht="20.399999999999999" x14ac:dyDescent="0.35">
      <c r="A68" s="452" t="s">
        <v>228</v>
      </c>
      <c r="B68" s="453" t="s">
        <v>215</v>
      </c>
      <c r="C68" s="454">
        <v>96.648799999999994</v>
      </c>
      <c r="D68" s="454">
        <v>7.1295000000000002</v>
      </c>
      <c r="E68" s="453" t="s">
        <v>229</v>
      </c>
      <c r="F68" s="454">
        <v>9.1264770666020993</v>
      </c>
      <c r="G68" s="454">
        <v>9.3347085257200995</v>
      </c>
      <c r="H68" s="453" t="s">
        <v>230</v>
      </c>
      <c r="I68" s="455">
        <v>631820.51</v>
      </c>
      <c r="J68" s="455">
        <v>631820.51</v>
      </c>
      <c r="K68" s="455">
        <v>610646.93999999994</v>
      </c>
      <c r="L68" s="456">
        <v>1</v>
      </c>
    </row>
    <row r="69" spans="1:12" s="444" customFormat="1" ht="20.399999999999999" x14ac:dyDescent="0.35">
      <c r="A69" s="452" t="s">
        <v>228</v>
      </c>
      <c r="B69" s="453" t="s">
        <v>215</v>
      </c>
      <c r="C69" s="454">
        <v>97.916799999999995</v>
      </c>
      <c r="D69" s="454">
        <v>7.1295000000000002</v>
      </c>
      <c r="E69" s="453" t="s">
        <v>229</v>
      </c>
      <c r="F69" s="454">
        <v>8.3574739358677004</v>
      </c>
      <c r="G69" s="454">
        <v>8.5320923623393998</v>
      </c>
      <c r="H69" s="453" t="s">
        <v>230</v>
      </c>
      <c r="I69" s="455">
        <v>682304.59</v>
      </c>
      <c r="J69" s="455">
        <v>682304.59</v>
      </c>
      <c r="K69" s="455">
        <v>668090.81999999995</v>
      </c>
      <c r="L69" s="456">
        <v>1</v>
      </c>
    </row>
    <row r="70" spans="1:12" s="444" customFormat="1" ht="20.399999999999999" x14ac:dyDescent="0.35">
      <c r="A70" s="457" t="s">
        <v>218</v>
      </c>
      <c r="B70" s="458" t="s">
        <v>218</v>
      </c>
      <c r="C70" s="459" t="s">
        <v>218</v>
      </c>
      <c r="D70" s="459" t="s">
        <v>218</v>
      </c>
      <c r="E70" s="458" t="s">
        <v>218</v>
      </c>
      <c r="F70" s="459" t="s">
        <v>218</v>
      </c>
      <c r="G70" s="459" t="s">
        <v>218</v>
      </c>
      <c r="H70" s="458" t="s">
        <v>218</v>
      </c>
      <c r="I70" s="460">
        <v>1863969.44</v>
      </c>
      <c r="J70" s="460">
        <v>1863969.44</v>
      </c>
      <c r="K70" s="460">
        <v>1793971.05</v>
      </c>
      <c r="L70" s="461">
        <v>3</v>
      </c>
    </row>
    <row r="71" spans="1:12" s="444" customFormat="1" ht="20.399999999999999" x14ac:dyDescent="0.35">
      <c r="A71" s="457" t="s">
        <v>117</v>
      </c>
      <c r="B71" s="458"/>
      <c r="C71" s="459"/>
      <c r="D71" s="459"/>
      <c r="E71" s="458"/>
      <c r="F71" s="459"/>
      <c r="G71" s="459"/>
      <c r="H71" s="458"/>
      <c r="I71" s="460"/>
      <c r="J71" s="460"/>
      <c r="K71" s="460"/>
      <c r="L71" s="461"/>
    </row>
    <row r="72" spans="1:12" s="444" customFormat="1" ht="20.399999999999999" x14ac:dyDescent="0.35">
      <c r="A72" s="452" t="s">
        <v>228</v>
      </c>
      <c r="B72" s="453" t="s">
        <v>215</v>
      </c>
      <c r="C72" s="454">
        <v>67.865600000000001</v>
      </c>
      <c r="D72" s="454">
        <v>5.64</v>
      </c>
      <c r="E72" s="453" t="s">
        <v>231</v>
      </c>
      <c r="F72" s="454">
        <v>15</v>
      </c>
      <c r="G72" s="454">
        <v>16.0754517722998</v>
      </c>
      <c r="H72" s="453" t="s">
        <v>230</v>
      </c>
      <c r="I72" s="455">
        <v>23048</v>
      </c>
      <c r="J72" s="455">
        <v>23048</v>
      </c>
      <c r="K72" s="455">
        <v>15641.67</v>
      </c>
      <c r="L72" s="456">
        <v>1</v>
      </c>
    </row>
    <row r="73" spans="1:12" s="444" customFormat="1" ht="20.399999999999999" x14ac:dyDescent="0.35">
      <c r="A73" s="452" t="s">
        <v>228</v>
      </c>
      <c r="B73" s="453" t="s">
        <v>215</v>
      </c>
      <c r="C73" s="454">
        <v>75.706900000000005</v>
      </c>
      <c r="D73" s="454">
        <v>5.64</v>
      </c>
      <c r="E73" s="453" t="s">
        <v>232</v>
      </c>
      <c r="F73" s="454">
        <v>14</v>
      </c>
      <c r="G73" s="454">
        <v>14.9342029207157</v>
      </c>
      <c r="H73" s="453" t="s">
        <v>230</v>
      </c>
      <c r="I73" s="455">
        <v>53100</v>
      </c>
      <c r="J73" s="455">
        <v>53100</v>
      </c>
      <c r="K73" s="455">
        <v>40200.36</v>
      </c>
      <c r="L73" s="456">
        <v>1</v>
      </c>
    </row>
    <row r="74" spans="1:12" s="444" customFormat="1" ht="20.399999999999999" x14ac:dyDescent="0.35">
      <c r="A74" s="452" t="s">
        <v>228</v>
      </c>
      <c r="B74" s="453" t="s">
        <v>215</v>
      </c>
      <c r="C74" s="454">
        <v>77.452600000000004</v>
      </c>
      <c r="D74" s="454">
        <v>5.64</v>
      </c>
      <c r="E74" s="453" t="s">
        <v>233</v>
      </c>
      <c r="F74" s="454">
        <v>12</v>
      </c>
      <c r="G74" s="454">
        <v>12.6825030131969</v>
      </c>
      <c r="H74" s="453" t="s">
        <v>230</v>
      </c>
      <c r="I74" s="455">
        <v>8847.5</v>
      </c>
      <c r="J74" s="455">
        <v>8847.5</v>
      </c>
      <c r="K74" s="455">
        <v>6852.62</v>
      </c>
      <c r="L74" s="456">
        <v>1</v>
      </c>
    </row>
    <row r="75" spans="1:12" s="444" customFormat="1" ht="20.399999999999999" x14ac:dyDescent="0.35">
      <c r="A75" s="452" t="s">
        <v>228</v>
      </c>
      <c r="B75" s="453" t="s">
        <v>215</v>
      </c>
      <c r="C75" s="454">
        <v>78.126400000000004</v>
      </c>
      <c r="D75" s="454">
        <v>5.64</v>
      </c>
      <c r="E75" s="453" t="s">
        <v>234</v>
      </c>
      <c r="F75" s="454">
        <v>12</v>
      </c>
      <c r="G75" s="454">
        <v>12.6825030131969</v>
      </c>
      <c r="H75" s="453" t="s">
        <v>230</v>
      </c>
      <c r="I75" s="455">
        <v>31775</v>
      </c>
      <c r="J75" s="455">
        <v>31775</v>
      </c>
      <c r="K75" s="455">
        <v>24824.65</v>
      </c>
      <c r="L75" s="456">
        <v>1</v>
      </c>
    </row>
    <row r="76" spans="1:12" s="444" customFormat="1" ht="20.399999999999999" x14ac:dyDescent="0.35">
      <c r="A76" s="452" t="s">
        <v>228</v>
      </c>
      <c r="B76" s="453" t="s">
        <v>215</v>
      </c>
      <c r="C76" s="454">
        <v>89.286299999999997</v>
      </c>
      <c r="D76" s="454">
        <v>5.07</v>
      </c>
      <c r="E76" s="453" t="s">
        <v>235</v>
      </c>
      <c r="F76" s="454">
        <v>12</v>
      </c>
      <c r="G76" s="454">
        <v>12.6825030131969</v>
      </c>
      <c r="H76" s="453" t="s">
        <v>230</v>
      </c>
      <c r="I76" s="455">
        <v>42480</v>
      </c>
      <c r="J76" s="455">
        <v>42480</v>
      </c>
      <c r="K76" s="455">
        <v>37928.800000000003</v>
      </c>
      <c r="L76" s="456">
        <v>1</v>
      </c>
    </row>
    <row r="77" spans="1:12" s="444" customFormat="1" ht="20.399999999999999" x14ac:dyDescent="0.35">
      <c r="A77" s="452" t="s">
        <v>228</v>
      </c>
      <c r="B77" s="453" t="s">
        <v>215</v>
      </c>
      <c r="C77" s="454">
        <v>95.730500000000006</v>
      </c>
      <c r="D77" s="454">
        <v>4.3</v>
      </c>
      <c r="E77" s="453" t="s">
        <v>236</v>
      </c>
      <c r="F77" s="454">
        <v>9.5</v>
      </c>
      <c r="G77" s="454">
        <v>9.9247584081007005</v>
      </c>
      <c r="H77" s="453" t="s">
        <v>230</v>
      </c>
      <c r="I77" s="455">
        <v>46167.5</v>
      </c>
      <c r="J77" s="455">
        <v>46167.5</v>
      </c>
      <c r="K77" s="455">
        <v>44196.39</v>
      </c>
      <c r="L77" s="456">
        <v>1</v>
      </c>
    </row>
    <row r="78" spans="1:12" s="445" customFormat="1" ht="20.399999999999999" x14ac:dyDescent="0.35">
      <c r="A78" s="457" t="s">
        <v>218</v>
      </c>
      <c r="B78" s="458" t="s">
        <v>218</v>
      </c>
      <c r="C78" s="459" t="s">
        <v>218</v>
      </c>
      <c r="D78" s="459" t="s">
        <v>218</v>
      </c>
      <c r="E78" s="458" t="s">
        <v>218</v>
      </c>
      <c r="F78" s="459" t="s">
        <v>218</v>
      </c>
      <c r="G78" s="459" t="s">
        <v>218</v>
      </c>
      <c r="H78" s="458" t="s">
        <v>218</v>
      </c>
      <c r="I78" s="460">
        <v>205418</v>
      </c>
      <c r="J78" s="460">
        <v>205418</v>
      </c>
      <c r="K78" s="460">
        <v>169644.49</v>
      </c>
      <c r="L78" s="461">
        <v>6</v>
      </c>
    </row>
    <row r="79" spans="1:12" s="445" customFormat="1" ht="20.399999999999999" x14ac:dyDescent="0.35">
      <c r="A79" s="457" t="s">
        <v>144</v>
      </c>
      <c r="B79" s="458"/>
      <c r="C79" s="459"/>
      <c r="D79" s="459"/>
      <c r="E79" s="458"/>
      <c r="F79" s="459"/>
      <c r="G79" s="459"/>
      <c r="H79" s="458"/>
      <c r="I79" s="460"/>
      <c r="J79" s="460"/>
      <c r="K79" s="460"/>
      <c r="L79" s="461"/>
    </row>
    <row r="80" spans="1:12" s="444" customFormat="1" ht="20.399999999999999" x14ac:dyDescent="0.35">
      <c r="A80" s="452" t="s">
        <v>228</v>
      </c>
      <c r="B80" s="453" t="s">
        <v>215</v>
      </c>
      <c r="C80" s="454">
        <v>95.0274</v>
      </c>
      <c r="D80" s="454">
        <v>7.1295000000000002</v>
      </c>
      <c r="E80" s="453" t="s">
        <v>237</v>
      </c>
      <c r="F80" s="454">
        <v>9.0953160749981006</v>
      </c>
      <c r="G80" s="454">
        <v>9.3021280112584002</v>
      </c>
      <c r="H80" s="453" t="s">
        <v>230</v>
      </c>
      <c r="I80" s="455">
        <v>400000</v>
      </c>
      <c r="J80" s="455">
        <v>400000</v>
      </c>
      <c r="K80" s="455">
        <v>380109.6</v>
      </c>
      <c r="L80" s="456">
        <v>1</v>
      </c>
    </row>
    <row r="81" spans="1:12" s="444" customFormat="1" ht="20.399999999999999" x14ac:dyDescent="0.35">
      <c r="A81" s="452" t="s">
        <v>228</v>
      </c>
      <c r="B81" s="453" t="s">
        <v>215</v>
      </c>
      <c r="C81" s="454">
        <v>95.330299999999994</v>
      </c>
      <c r="D81" s="454">
        <v>7.1295000000000002</v>
      </c>
      <c r="E81" s="453" t="s">
        <v>237</v>
      </c>
      <c r="F81" s="454">
        <v>8.9717911172245</v>
      </c>
      <c r="G81" s="454">
        <v>9.1730237068522005</v>
      </c>
      <c r="H81" s="453" t="s">
        <v>230</v>
      </c>
      <c r="I81" s="455">
        <v>500000</v>
      </c>
      <c r="J81" s="455">
        <v>500000</v>
      </c>
      <c r="K81" s="455">
        <v>476651.5</v>
      </c>
      <c r="L81" s="456">
        <v>1</v>
      </c>
    </row>
    <row r="82" spans="1:12" s="444" customFormat="1" ht="20.399999999999999" x14ac:dyDescent="0.35">
      <c r="A82" s="457" t="s">
        <v>218</v>
      </c>
      <c r="B82" s="458" t="s">
        <v>218</v>
      </c>
      <c r="C82" s="459" t="s">
        <v>218</v>
      </c>
      <c r="D82" s="459" t="s">
        <v>218</v>
      </c>
      <c r="E82" s="458" t="s">
        <v>218</v>
      </c>
      <c r="F82" s="459" t="s">
        <v>218</v>
      </c>
      <c r="G82" s="459" t="s">
        <v>218</v>
      </c>
      <c r="H82" s="458" t="s">
        <v>218</v>
      </c>
      <c r="I82" s="460">
        <v>900000</v>
      </c>
      <c r="J82" s="460">
        <v>900000</v>
      </c>
      <c r="K82" s="460">
        <v>856761.1</v>
      </c>
      <c r="L82" s="461">
        <v>2</v>
      </c>
    </row>
    <row r="83" spans="1:12" s="444" customFormat="1" ht="20.399999999999999" x14ac:dyDescent="0.35">
      <c r="A83" s="457" t="s">
        <v>118</v>
      </c>
      <c r="B83" s="458"/>
      <c r="C83" s="459"/>
      <c r="D83" s="459"/>
      <c r="E83" s="458"/>
      <c r="F83" s="459"/>
      <c r="G83" s="459"/>
      <c r="H83" s="458"/>
      <c r="I83" s="460"/>
      <c r="J83" s="460"/>
      <c r="K83" s="460"/>
      <c r="L83" s="461"/>
    </row>
    <row r="84" spans="1:12" s="444" customFormat="1" ht="20.399999999999999" x14ac:dyDescent="0.35">
      <c r="A84" s="452" t="s">
        <v>228</v>
      </c>
      <c r="B84" s="453" t="s">
        <v>215</v>
      </c>
      <c r="C84" s="454">
        <v>63.662300000000002</v>
      </c>
      <c r="D84" s="454">
        <v>6.5</v>
      </c>
      <c r="E84" s="453" t="s">
        <v>238</v>
      </c>
      <c r="F84" s="454">
        <v>15</v>
      </c>
      <c r="G84" s="454">
        <v>16.0754517722998</v>
      </c>
      <c r="H84" s="453" t="s">
        <v>230</v>
      </c>
      <c r="I84" s="455">
        <v>20000</v>
      </c>
      <c r="J84" s="455">
        <v>20000</v>
      </c>
      <c r="K84" s="455">
        <v>12732.47</v>
      </c>
      <c r="L84" s="456">
        <v>1</v>
      </c>
    </row>
    <row r="85" spans="1:12" s="444" customFormat="1" ht="20.399999999999999" x14ac:dyDescent="0.35">
      <c r="A85" s="452" t="s">
        <v>228</v>
      </c>
      <c r="B85" s="453" t="s">
        <v>215</v>
      </c>
      <c r="C85" s="454">
        <v>66.952799999999996</v>
      </c>
      <c r="D85" s="454">
        <v>5.64</v>
      </c>
      <c r="E85" s="453" t="s">
        <v>239</v>
      </c>
      <c r="F85" s="454">
        <v>15</v>
      </c>
      <c r="G85" s="454">
        <v>16.0754517722998</v>
      </c>
      <c r="H85" s="453" t="s">
        <v>230</v>
      </c>
      <c r="I85" s="455">
        <v>2348</v>
      </c>
      <c r="J85" s="455">
        <v>2348</v>
      </c>
      <c r="K85" s="455">
        <v>1572.05</v>
      </c>
      <c r="L85" s="456">
        <v>1</v>
      </c>
    </row>
    <row r="86" spans="1:12" s="444" customFormat="1" ht="20.399999999999999" x14ac:dyDescent="0.35">
      <c r="A86" s="452" t="s">
        <v>228</v>
      </c>
      <c r="B86" s="453" t="s">
        <v>215</v>
      </c>
      <c r="C86" s="454">
        <v>67.573499999999996</v>
      </c>
      <c r="D86" s="454">
        <v>5.93</v>
      </c>
      <c r="E86" s="453" t="s">
        <v>240</v>
      </c>
      <c r="F86" s="454">
        <v>14</v>
      </c>
      <c r="G86" s="454">
        <v>14.9342029207157</v>
      </c>
      <c r="H86" s="453" t="s">
        <v>230</v>
      </c>
      <c r="I86" s="455">
        <v>2905.5</v>
      </c>
      <c r="J86" s="455">
        <v>2905.5</v>
      </c>
      <c r="K86" s="455">
        <v>1963.35</v>
      </c>
      <c r="L86" s="456">
        <v>1</v>
      </c>
    </row>
    <row r="87" spans="1:12" s="444" customFormat="1" ht="20.399999999999999" x14ac:dyDescent="0.35">
      <c r="A87" s="452" t="s">
        <v>228</v>
      </c>
      <c r="B87" s="453" t="s">
        <v>215</v>
      </c>
      <c r="C87" s="454">
        <v>67.583200000000005</v>
      </c>
      <c r="D87" s="454">
        <v>5.93</v>
      </c>
      <c r="E87" s="453" t="s">
        <v>241</v>
      </c>
      <c r="F87" s="454">
        <v>14</v>
      </c>
      <c r="G87" s="454">
        <v>14.9342029207157</v>
      </c>
      <c r="H87" s="453" t="s">
        <v>230</v>
      </c>
      <c r="I87" s="455">
        <v>2777</v>
      </c>
      <c r="J87" s="455">
        <v>2777</v>
      </c>
      <c r="K87" s="455">
        <v>1876.79</v>
      </c>
      <c r="L87" s="456">
        <v>1</v>
      </c>
    </row>
    <row r="88" spans="1:12" s="444" customFormat="1" ht="20.399999999999999" x14ac:dyDescent="0.35">
      <c r="A88" s="452" t="s">
        <v>228</v>
      </c>
      <c r="B88" s="453" t="s">
        <v>215</v>
      </c>
      <c r="C88" s="454">
        <v>70.549700000000001</v>
      </c>
      <c r="D88" s="454">
        <v>6.5</v>
      </c>
      <c r="E88" s="453" t="s">
        <v>242</v>
      </c>
      <c r="F88" s="454">
        <v>13</v>
      </c>
      <c r="G88" s="454">
        <v>13.8032481613877</v>
      </c>
      <c r="H88" s="453" t="s">
        <v>230</v>
      </c>
      <c r="I88" s="455">
        <v>30987.5</v>
      </c>
      <c r="J88" s="455">
        <v>30987.5</v>
      </c>
      <c r="K88" s="455">
        <v>21861.599999999999</v>
      </c>
      <c r="L88" s="456">
        <v>1</v>
      </c>
    </row>
    <row r="89" spans="1:12" s="444" customFormat="1" ht="20.399999999999999" x14ac:dyDescent="0.35">
      <c r="A89" s="452" t="s">
        <v>228</v>
      </c>
      <c r="B89" s="453" t="s">
        <v>215</v>
      </c>
      <c r="C89" s="454">
        <v>72.368499999999997</v>
      </c>
      <c r="D89" s="454">
        <v>5.93</v>
      </c>
      <c r="E89" s="453" t="s">
        <v>243</v>
      </c>
      <c r="F89" s="454">
        <v>12.3</v>
      </c>
      <c r="G89" s="454">
        <v>13.0176595499871</v>
      </c>
      <c r="H89" s="453" t="s">
        <v>230</v>
      </c>
      <c r="I89" s="455">
        <v>4400</v>
      </c>
      <c r="J89" s="455">
        <v>4400</v>
      </c>
      <c r="K89" s="455">
        <v>3184.21</v>
      </c>
      <c r="L89" s="456">
        <v>1</v>
      </c>
    </row>
    <row r="90" spans="1:12" s="444" customFormat="1" ht="20.399999999999999" x14ac:dyDescent="0.35">
      <c r="A90" s="452" t="s">
        <v>228</v>
      </c>
      <c r="B90" s="453" t="s">
        <v>215</v>
      </c>
      <c r="C90" s="454">
        <v>73.277299999999997</v>
      </c>
      <c r="D90" s="454">
        <v>5.93</v>
      </c>
      <c r="E90" s="453" t="s">
        <v>244</v>
      </c>
      <c r="F90" s="454">
        <v>12.25</v>
      </c>
      <c r="G90" s="454">
        <v>12.961736745743501</v>
      </c>
      <c r="H90" s="453" t="s">
        <v>230</v>
      </c>
      <c r="I90" s="455">
        <v>12000</v>
      </c>
      <c r="J90" s="455">
        <v>12000</v>
      </c>
      <c r="K90" s="455">
        <v>8793.27</v>
      </c>
      <c r="L90" s="456">
        <v>2</v>
      </c>
    </row>
    <row r="91" spans="1:12" s="444" customFormat="1" ht="20.399999999999999" x14ac:dyDescent="0.35">
      <c r="A91" s="452" t="s">
        <v>228</v>
      </c>
      <c r="B91" s="453" t="s">
        <v>215</v>
      </c>
      <c r="C91" s="454">
        <v>74.157799999999995</v>
      </c>
      <c r="D91" s="454">
        <v>5.07</v>
      </c>
      <c r="E91" s="453" t="s">
        <v>245</v>
      </c>
      <c r="F91" s="454">
        <v>14</v>
      </c>
      <c r="G91" s="454">
        <v>14.9342029207157</v>
      </c>
      <c r="H91" s="453" t="s">
        <v>230</v>
      </c>
      <c r="I91" s="455">
        <v>5000</v>
      </c>
      <c r="J91" s="455">
        <v>5000</v>
      </c>
      <c r="K91" s="455">
        <v>3707.89</v>
      </c>
      <c r="L91" s="456">
        <v>1</v>
      </c>
    </row>
    <row r="92" spans="1:12" s="445" customFormat="1" ht="20.399999999999999" x14ac:dyDescent="0.35">
      <c r="A92" s="452" t="s">
        <v>228</v>
      </c>
      <c r="B92" s="453" t="s">
        <v>215</v>
      </c>
      <c r="C92" s="454">
        <v>74.157799999999995</v>
      </c>
      <c r="D92" s="454">
        <v>5.07</v>
      </c>
      <c r="E92" s="453" t="s">
        <v>245</v>
      </c>
      <c r="F92" s="454">
        <v>14</v>
      </c>
      <c r="G92" s="454">
        <v>14.9342029207158</v>
      </c>
      <c r="H92" s="453" t="s">
        <v>230</v>
      </c>
      <c r="I92" s="455">
        <v>3619.5</v>
      </c>
      <c r="J92" s="455">
        <v>3619.5</v>
      </c>
      <c r="K92" s="455">
        <v>2684.14</v>
      </c>
      <c r="L92" s="456">
        <v>1</v>
      </c>
    </row>
    <row r="93" spans="1:12" s="445" customFormat="1" ht="20.399999999999999" x14ac:dyDescent="0.35">
      <c r="A93" s="452" t="s">
        <v>228</v>
      </c>
      <c r="B93" s="453" t="s">
        <v>215</v>
      </c>
      <c r="C93" s="454">
        <v>74.172399999999996</v>
      </c>
      <c r="D93" s="454">
        <v>5.07</v>
      </c>
      <c r="E93" s="453" t="s">
        <v>246</v>
      </c>
      <c r="F93" s="454">
        <v>14</v>
      </c>
      <c r="G93" s="454">
        <v>14.9342029207157</v>
      </c>
      <c r="H93" s="453" t="s">
        <v>230</v>
      </c>
      <c r="I93" s="455">
        <v>17000</v>
      </c>
      <c r="J93" s="455">
        <v>17000</v>
      </c>
      <c r="K93" s="455">
        <v>12609.31</v>
      </c>
      <c r="L93" s="456">
        <v>2</v>
      </c>
    </row>
    <row r="94" spans="1:12" s="444" customFormat="1" ht="20.399999999999999" x14ac:dyDescent="0.35">
      <c r="A94" s="452" t="s">
        <v>228</v>
      </c>
      <c r="B94" s="453" t="s">
        <v>215</v>
      </c>
      <c r="C94" s="454">
        <v>74.348699999999994</v>
      </c>
      <c r="D94" s="454">
        <v>5.07</v>
      </c>
      <c r="E94" s="453" t="s">
        <v>247</v>
      </c>
      <c r="F94" s="454">
        <v>14</v>
      </c>
      <c r="G94" s="454">
        <v>14.9342029207157</v>
      </c>
      <c r="H94" s="453" t="s">
        <v>230</v>
      </c>
      <c r="I94" s="455">
        <v>4210</v>
      </c>
      <c r="J94" s="455">
        <v>4210</v>
      </c>
      <c r="K94" s="455">
        <v>3130.08</v>
      </c>
      <c r="L94" s="456">
        <v>1</v>
      </c>
    </row>
    <row r="95" spans="1:12" s="444" customFormat="1" ht="20.399999999999999" x14ac:dyDescent="0.35">
      <c r="A95" s="452" t="s">
        <v>228</v>
      </c>
      <c r="B95" s="453" t="s">
        <v>215</v>
      </c>
      <c r="C95" s="454">
        <v>74.965800000000002</v>
      </c>
      <c r="D95" s="454">
        <v>5.36</v>
      </c>
      <c r="E95" s="453" t="s">
        <v>248</v>
      </c>
      <c r="F95" s="454">
        <v>12.5</v>
      </c>
      <c r="G95" s="454">
        <v>13.2416046415276</v>
      </c>
      <c r="H95" s="453" t="s">
        <v>230</v>
      </c>
      <c r="I95" s="455">
        <v>1465</v>
      </c>
      <c r="J95" s="455">
        <v>1465</v>
      </c>
      <c r="K95" s="455">
        <v>1098.25</v>
      </c>
      <c r="L95" s="456">
        <v>1</v>
      </c>
    </row>
    <row r="96" spans="1:12" s="444" customFormat="1" ht="20.399999999999999" x14ac:dyDescent="0.35">
      <c r="A96" s="452" t="s">
        <v>228</v>
      </c>
      <c r="B96" s="453" t="s">
        <v>215</v>
      </c>
      <c r="C96" s="454">
        <v>75.519000000000005</v>
      </c>
      <c r="D96" s="454">
        <v>5.93</v>
      </c>
      <c r="E96" s="453" t="s">
        <v>249</v>
      </c>
      <c r="F96" s="454">
        <v>12</v>
      </c>
      <c r="G96" s="454">
        <v>12.6825030131969</v>
      </c>
      <c r="H96" s="453" t="s">
        <v>230</v>
      </c>
      <c r="I96" s="455">
        <v>3850</v>
      </c>
      <c r="J96" s="455">
        <v>3850</v>
      </c>
      <c r="K96" s="455">
        <v>2907.48</v>
      </c>
      <c r="L96" s="456">
        <v>2</v>
      </c>
    </row>
    <row r="97" spans="1:12" s="444" customFormat="1" ht="20.399999999999999" x14ac:dyDescent="0.35">
      <c r="A97" s="452" t="s">
        <v>228</v>
      </c>
      <c r="B97" s="453" t="s">
        <v>215</v>
      </c>
      <c r="C97" s="454">
        <v>75.7256</v>
      </c>
      <c r="D97" s="454">
        <v>5.64</v>
      </c>
      <c r="E97" s="453" t="s">
        <v>250</v>
      </c>
      <c r="F97" s="454">
        <v>12</v>
      </c>
      <c r="G97" s="454">
        <v>12.6825030131969</v>
      </c>
      <c r="H97" s="453" t="s">
        <v>230</v>
      </c>
      <c r="I97" s="455">
        <v>1980.84</v>
      </c>
      <c r="J97" s="455">
        <v>1980.84</v>
      </c>
      <c r="K97" s="455">
        <v>1500</v>
      </c>
      <c r="L97" s="456">
        <v>1</v>
      </c>
    </row>
    <row r="98" spans="1:12" s="444" customFormat="1" ht="20.399999999999999" x14ac:dyDescent="0.35">
      <c r="A98" s="452" t="s">
        <v>228</v>
      </c>
      <c r="B98" s="453" t="s">
        <v>215</v>
      </c>
      <c r="C98" s="454">
        <v>76.274000000000001</v>
      </c>
      <c r="D98" s="454">
        <v>5.64</v>
      </c>
      <c r="E98" s="453" t="s">
        <v>251</v>
      </c>
      <c r="F98" s="454">
        <v>12</v>
      </c>
      <c r="G98" s="454">
        <v>12.6825030131969</v>
      </c>
      <c r="H98" s="453" t="s">
        <v>230</v>
      </c>
      <c r="I98" s="455">
        <v>3200</v>
      </c>
      <c r="J98" s="455">
        <v>3200</v>
      </c>
      <c r="K98" s="455">
        <v>2440.77</v>
      </c>
      <c r="L98" s="456">
        <v>1</v>
      </c>
    </row>
    <row r="99" spans="1:12" s="444" customFormat="1" ht="20.399999999999999" x14ac:dyDescent="0.35">
      <c r="A99" s="452" t="s">
        <v>228</v>
      </c>
      <c r="B99" s="453" t="s">
        <v>215</v>
      </c>
      <c r="C99" s="454">
        <v>78.944999999999993</v>
      </c>
      <c r="D99" s="454">
        <v>5.07</v>
      </c>
      <c r="E99" s="453" t="s">
        <v>252</v>
      </c>
      <c r="F99" s="454">
        <v>12.25</v>
      </c>
      <c r="G99" s="454">
        <v>12.961736745743501</v>
      </c>
      <c r="H99" s="453" t="s">
        <v>230</v>
      </c>
      <c r="I99" s="455">
        <v>6500</v>
      </c>
      <c r="J99" s="455">
        <v>6500</v>
      </c>
      <c r="K99" s="455">
        <v>5131.42</v>
      </c>
      <c r="L99" s="456">
        <v>1</v>
      </c>
    </row>
    <row r="100" spans="1:12" s="444" customFormat="1" ht="20.399999999999999" x14ac:dyDescent="0.35">
      <c r="A100" s="452" t="s">
        <v>228</v>
      </c>
      <c r="B100" s="453" t="s">
        <v>215</v>
      </c>
      <c r="C100" s="454">
        <v>81.474500000000006</v>
      </c>
      <c r="D100" s="454">
        <v>4.71</v>
      </c>
      <c r="E100" s="453" t="s">
        <v>253</v>
      </c>
      <c r="F100" s="454">
        <v>13</v>
      </c>
      <c r="G100" s="454">
        <v>13.8032481613877</v>
      </c>
      <c r="H100" s="453" t="s">
        <v>230</v>
      </c>
      <c r="I100" s="455">
        <v>45430</v>
      </c>
      <c r="J100" s="455">
        <v>45430</v>
      </c>
      <c r="K100" s="455">
        <v>37013.870000000003</v>
      </c>
      <c r="L100" s="456">
        <v>1</v>
      </c>
    </row>
    <row r="101" spans="1:12" s="444" customFormat="1" ht="20.399999999999999" x14ac:dyDescent="0.35">
      <c r="A101" s="452" t="s">
        <v>228</v>
      </c>
      <c r="B101" s="453" t="s">
        <v>215</v>
      </c>
      <c r="C101" s="454">
        <v>83.511899999999997</v>
      </c>
      <c r="D101" s="454">
        <v>4.71</v>
      </c>
      <c r="E101" s="453" t="s">
        <v>254</v>
      </c>
      <c r="F101" s="454">
        <v>12</v>
      </c>
      <c r="G101" s="454">
        <v>12.6825030131969</v>
      </c>
      <c r="H101" s="453" t="s">
        <v>230</v>
      </c>
      <c r="I101" s="455">
        <v>4000</v>
      </c>
      <c r="J101" s="455">
        <v>4000</v>
      </c>
      <c r="K101" s="455">
        <v>3340.47</v>
      </c>
      <c r="L101" s="456">
        <v>1</v>
      </c>
    </row>
    <row r="102" spans="1:12" s="445" customFormat="1" ht="20.399999999999999" x14ac:dyDescent="0.35">
      <c r="A102" s="452" t="s">
        <v>228</v>
      </c>
      <c r="B102" s="453" t="s">
        <v>215</v>
      </c>
      <c r="C102" s="454">
        <v>89.920199999999994</v>
      </c>
      <c r="D102" s="454">
        <v>4.3</v>
      </c>
      <c r="E102" s="453" t="s">
        <v>255</v>
      </c>
      <c r="F102" s="454">
        <v>11</v>
      </c>
      <c r="G102" s="454">
        <v>11.571883619521399</v>
      </c>
      <c r="H102" s="453" t="s">
        <v>230</v>
      </c>
      <c r="I102" s="455">
        <v>53100</v>
      </c>
      <c r="J102" s="455">
        <v>53100</v>
      </c>
      <c r="K102" s="455">
        <v>47747.6</v>
      </c>
      <c r="L102" s="456">
        <v>1</v>
      </c>
    </row>
    <row r="103" spans="1:12" s="445" customFormat="1" ht="20.399999999999999" x14ac:dyDescent="0.35">
      <c r="A103" s="452" t="s">
        <v>228</v>
      </c>
      <c r="B103" s="453" t="s">
        <v>215</v>
      </c>
      <c r="C103" s="454">
        <v>89.920199999999994</v>
      </c>
      <c r="D103" s="454">
        <v>4.3</v>
      </c>
      <c r="E103" s="453" t="s">
        <v>256</v>
      </c>
      <c r="F103" s="454">
        <v>11</v>
      </c>
      <c r="G103" s="454">
        <v>11.571883619521399</v>
      </c>
      <c r="H103" s="453" t="s">
        <v>230</v>
      </c>
      <c r="I103" s="455">
        <v>46905</v>
      </c>
      <c r="J103" s="455">
        <v>46905</v>
      </c>
      <c r="K103" s="455">
        <v>42177.05</v>
      </c>
      <c r="L103" s="456">
        <v>1</v>
      </c>
    </row>
    <row r="104" spans="1:12" s="444" customFormat="1" ht="20.399999999999999" x14ac:dyDescent="0.35">
      <c r="A104" s="452" t="s">
        <v>228</v>
      </c>
      <c r="B104" s="453" t="s">
        <v>215</v>
      </c>
      <c r="C104" s="454">
        <v>92.111000000000004</v>
      </c>
      <c r="D104" s="454">
        <v>4.3</v>
      </c>
      <c r="E104" s="453" t="s">
        <v>257</v>
      </c>
      <c r="F104" s="454">
        <v>10.5</v>
      </c>
      <c r="G104" s="454">
        <v>11.0203450451823</v>
      </c>
      <c r="H104" s="453" t="s">
        <v>230</v>
      </c>
      <c r="I104" s="455">
        <v>51772.5</v>
      </c>
      <c r="J104" s="455">
        <v>51772.5</v>
      </c>
      <c r="K104" s="455">
        <v>47688.17</v>
      </c>
      <c r="L104" s="456">
        <v>1</v>
      </c>
    </row>
    <row r="105" spans="1:12" s="444" customFormat="1" ht="20.399999999999999" x14ac:dyDescent="0.35">
      <c r="A105" s="452" t="s">
        <v>228</v>
      </c>
      <c r="B105" s="453" t="s">
        <v>215</v>
      </c>
      <c r="C105" s="454">
        <v>93.881799999999998</v>
      </c>
      <c r="D105" s="454">
        <v>4.3</v>
      </c>
      <c r="E105" s="453" t="s">
        <v>258</v>
      </c>
      <c r="F105" s="454">
        <v>9.5</v>
      </c>
      <c r="G105" s="454">
        <v>9.9247584081007005</v>
      </c>
      <c r="H105" s="453" t="s">
        <v>230</v>
      </c>
      <c r="I105" s="455">
        <v>10969</v>
      </c>
      <c r="J105" s="455">
        <v>10969</v>
      </c>
      <c r="K105" s="455">
        <v>10297.89</v>
      </c>
      <c r="L105" s="456">
        <v>1</v>
      </c>
    </row>
    <row r="106" spans="1:12" s="444" customFormat="1" ht="20.399999999999999" x14ac:dyDescent="0.35">
      <c r="A106" s="452" t="s">
        <v>228</v>
      </c>
      <c r="B106" s="453" t="s">
        <v>215</v>
      </c>
      <c r="C106" s="454">
        <v>96.212800000000001</v>
      </c>
      <c r="D106" s="454">
        <v>3.82</v>
      </c>
      <c r="E106" s="453" t="s">
        <v>259</v>
      </c>
      <c r="F106" s="454">
        <v>9.5</v>
      </c>
      <c r="G106" s="454">
        <v>9.9247584081007005</v>
      </c>
      <c r="H106" s="453" t="s">
        <v>230</v>
      </c>
      <c r="I106" s="455">
        <v>49117.5</v>
      </c>
      <c r="J106" s="455">
        <v>49117.5</v>
      </c>
      <c r="K106" s="455">
        <v>47257.31</v>
      </c>
      <c r="L106" s="456">
        <v>1</v>
      </c>
    </row>
    <row r="107" spans="1:12" s="444" customFormat="1" ht="20.399999999999999" x14ac:dyDescent="0.35">
      <c r="A107" s="457" t="s">
        <v>218</v>
      </c>
      <c r="B107" s="458" t="s">
        <v>218</v>
      </c>
      <c r="C107" s="459" t="s">
        <v>218</v>
      </c>
      <c r="D107" s="459" t="s">
        <v>218</v>
      </c>
      <c r="E107" s="458" t="s">
        <v>218</v>
      </c>
      <c r="F107" s="459" t="s">
        <v>218</v>
      </c>
      <c r="G107" s="459" t="s">
        <v>218</v>
      </c>
      <c r="H107" s="458" t="s">
        <v>218</v>
      </c>
      <c r="I107" s="460">
        <v>383537.34</v>
      </c>
      <c r="J107" s="460">
        <v>383537.34</v>
      </c>
      <c r="K107" s="460">
        <v>322715.44</v>
      </c>
      <c r="L107" s="461">
        <v>26</v>
      </c>
    </row>
    <row r="108" spans="1:12" s="444" customFormat="1" ht="20.399999999999999" x14ac:dyDescent="0.35">
      <c r="A108" s="457" t="s">
        <v>129</v>
      </c>
      <c r="B108" s="458"/>
      <c r="C108" s="459"/>
      <c r="D108" s="459"/>
      <c r="E108" s="458"/>
      <c r="F108" s="459"/>
      <c r="G108" s="459"/>
      <c r="H108" s="458"/>
      <c r="I108" s="460"/>
      <c r="J108" s="460"/>
      <c r="K108" s="460"/>
      <c r="L108" s="461"/>
    </row>
    <row r="109" spans="1:12" s="444" customFormat="1" ht="20.399999999999999" x14ac:dyDescent="0.35">
      <c r="A109" s="452" t="s">
        <v>228</v>
      </c>
      <c r="B109" s="453" t="s">
        <v>215</v>
      </c>
      <c r="C109" s="454">
        <v>99.994200000000006</v>
      </c>
      <c r="D109" s="454">
        <v>8.5</v>
      </c>
      <c r="E109" s="453" t="s">
        <v>260</v>
      </c>
      <c r="F109" s="454">
        <v>8.4972712396426999</v>
      </c>
      <c r="G109" s="454">
        <v>8.6777802859428004</v>
      </c>
      <c r="H109" s="453" t="s">
        <v>230</v>
      </c>
      <c r="I109" s="455">
        <v>1400000</v>
      </c>
      <c r="J109" s="455">
        <v>1400000</v>
      </c>
      <c r="K109" s="455">
        <v>1399918.8</v>
      </c>
      <c r="L109" s="456">
        <v>1</v>
      </c>
    </row>
    <row r="110" spans="1:12" s="444" customFormat="1" ht="20.399999999999999" x14ac:dyDescent="0.35">
      <c r="A110" s="452" t="s">
        <v>228</v>
      </c>
      <c r="B110" s="453" t="s">
        <v>215</v>
      </c>
      <c r="C110" s="454">
        <v>101.27679999999999</v>
      </c>
      <c r="D110" s="454">
        <v>8.5</v>
      </c>
      <c r="E110" s="453" t="s">
        <v>260</v>
      </c>
      <c r="F110" s="454">
        <v>7.9381970433477003</v>
      </c>
      <c r="G110" s="454">
        <v>8.0957344740952006</v>
      </c>
      <c r="H110" s="453" t="s">
        <v>230</v>
      </c>
      <c r="I110" s="455">
        <v>500000</v>
      </c>
      <c r="J110" s="455">
        <v>500000</v>
      </c>
      <c r="K110" s="455">
        <v>506384</v>
      </c>
      <c r="L110" s="456">
        <v>1</v>
      </c>
    </row>
    <row r="111" spans="1:12" s="444" customFormat="1" ht="20.399999999999999" x14ac:dyDescent="0.35">
      <c r="A111" s="452" t="s">
        <v>228</v>
      </c>
      <c r="B111" s="453" t="s">
        <v>215</v>
      </c>
      <c r="C111" s="454">
        <v>101.2801</v>
      </c>
      <c r="D111" s="454">
        <v>7.85</v>
      </c>
      <c r="E111" s="453" t="s">
        <v>261</v>
      </c>
      <c r="F111" s="454">
        <v>5.95</v>
      </c>
      <c r="G111" s="454">
        <v>6.0385062499998998</v>
      </c>
      <c r="H111" s="453" t="s">
        <v>230</v>
      </c>
      <c r="I111" s="455">
        <v>250000</v>
      </c>
      <c r="J111" s="455">
        <v>250000</v>
      </c>
      <c r="K111" s="455">
        <v>253200.28</v>
      </c>
      <c r="L111" s="456">
        <v>1</v>
      </c>
    </row>
    <row r="112" spans="1:12" s="444" customFormat="1" ht="20.399999999999999" x14ac:dyDescent="0.35">
      <c r="A112" s="452" t="s">
        <v>228</v>
      </c>
      <c r="B112" s="453" t="s">
        <v>215</v>
      </c>
      <c r="C112" s="454">
        <v>101.285</v>
      </c>
      <c r="D112" s="454">
        <v>7.85</v>
      </c>
      <c r="E112" s="453" t="s">
        <v>262</v>
      </c>
      <c r="F112" s="454">
        <v>5.95</v>
      </c>
      <c r="G112" s="454">
        <v>6.0385062499998998</v>
      </c>
      <c r="H112" s="453" t="s">
        <v>230</v>
      </c>
      <c r="I112" s="455">
        <v>2500000</v>
      </c>
      <c r="J112" s="455">
        <v>2500000</v>
      </c>
      <c r="K112" s="455">
        <v>2532126.15</v>
      </c>
      <c r="L112" s="456">
        <v>2</v>
      </c>
    </row>
    <row r="113" spans="1:12" s="444" customFormat="1" ht="20.399999999999999" x14ac:dyDescent="0.35">
      <c r="A113" s="457" t="s">
        <v>218</v>
      </c>
      <c r="B113" s="458" t="s">
        <v>218</v>
      </c>
      <c r="C113" s="459" t="s">
        <v>218</v>
      </c>
      <c r="D113" s="459" t="s">
        <v>218</v>
      </c>
      <c r="E113" s="458" t="s">
        <v>218</v>
      </c>
      <c r="F113" s="459" t="s">
        <v>218</v>
      </c>
      <c r="G113" s="459" t="s">
        <v>218</v>
      </c>
      <c r="H113" s="458" t="s">
        <v>218</v>
      </c>
      <c r="I113" s="460">
        <v>4650000</v>
      </c>
      <c r="J113" s="460">
        <v>4650000</v>
      </c>
      <c r="K113" s="460">
        <v>4691629.2300000004</v>
      </c>
      <c r="L113" s="461">
        <v>5</v>
      </c>
    </row>
    <row r="114" spans="1:12" s="444" customFormat="1" ht="20.399999999999999" x14ac:dyDescent="0.35">
      <c r="A114" s="457" t="s">
        <v>145</v>
      </c>
      <c r="B114" s="458"/>
      <c r="C114" s="459"/>
      <c r="D114" s="459"/>
      <c r="E114" s="458"/>
      <c r="F114" s="459"/>
      <c r="G114" s="459"/>
      <c r="H114" s="458"/>
      <c r="I114" s="460"/>
      <c r="J114" s="460"/>
      <c r="K114" s="460"/>
      <c r="L114" s="461"/>
    </row>
    <row r="115" spans="1:12" s="444" customFormat="1" ht="20.399999999999999" x14ac:dyDescent="0.35">
      <c r="A115" s="452" t="s">
        <v>228</v>
      </c>
      <c r="B115" s="453" t="s">
        <v>215</v>
      </c>
      <c r="C115" s="454">
        <v>88.525400000000005</v>
      </c>
      <c r="D115" s="454">
        <v>8.75</v>
      </c>
      <c r="E115" s="453" t="s">
        <v>263</v>
      </c>
      <c r="F115" s="454">
        <v>13.75</v>
      </c>
      <c r="G115" s="454">
        <v>14.22265625</v>
      </c>
      <c r="H115" s="453" t="s">
        <v>230</v>
      </c>
      <c r="I115" s="455">
        <v>19591.05</v>
      </c>
      <c r="J115" s="455">
        <v>19591.05</v>
      </c>
      <c r="K115" s="455">
        <v>17343.060000000001</v>
      </c>
      <c r="L115" s="456">
        <v>1</v>
      </c>
    </row>
    <row r="116" spans="1:12" s="445" customFormat="1" ht="20.399999999999999" x14ac:dyDescent="0.35">
      <c r="A116" s="452" t="s">
        <v>228</v>
      </c>
      <c r="B116" s="453" t="s">
        <v>215</v>
      </c>
      <c r="C116" s="454">
        <v>88.570099999999996</v>
      </c>
      <c r="D116" s="454">
        <v>8.75</v>
      </c>
      <c r="E116" s="453" t="s">
        <v>264</v>
      </c>
      <c r="F116" s="454">
        <v>13.75</v>
      </c>
      <c r="G116" s="454">
        <v>14.22265625</v>
      </c>
      <c r="H116" s="453" t="s">
        <v>230</v>
      </c>
      <c r="I116" s="455">
        <v>285655.14</v>
      </c>
      <c r="J116" s="455">
        <v>285655.14</v>
      </c>
      <c r="K116" s="455">
        <v>253005</v>
      </c>
      <c r="L116" s="456">
        <v>2</v>
      </c>
    </row>
    <row r="117" spans="1:12" s="445" customFormat="1" ht="20.399999999999999" x14ac:dyDescent="0.35">
      <c r="A117" s="452" t="s">
        <v>228</v>
      </c>
      <c r="B117" s="453" t="s">
        <v>215</v>
      </c>
      <c r="C117" s="454">
        <v>88.801100000000005</v>
      </c>
      <c r="D117" s="454">
        <v>8.75</v>
      </c>
      <c r="E117" s="453" t="s">
        <v>265</v>
      </c>
      <c r="F117" s="454">
        <v>13.6</v>
      </c>
      <c r="G117" s="454">
        <v>14.0624</v>
      </c>
      <c r="H117" s="453" t="s">
        <v>230</v>
      </c>
      <c r="I117" s="455">
        <v>57464.23</v>
      </c>
      <c r="J117" s="455">
        <v>57464.23</v>
      </c>
      <c r="K117" s="455">
        <v>51028.86</v>
      </c>
      <c r="L117" s="456">
        <v>1</v>
      </c>
    </row>
    <row r="118" spans="1:12" s="444" customFormat="1" ht="20.399999999999999" x14ac:dyDescent="0.35">
      <c r="A118" s="452" t="s">
        <v>228</v>
      </c>
      <c r="B118" s="453" t="s">
        <v>215</v>
      </c>
      <c r="C118" s="454">
        <v>88.826999999999998</v>
      </c>
      <c r="D118" s="454">
        <v>8.75</v>
      </c>
      <c r="E118" s="453" t="s">
        <v>266</v>
      </c>
      <c r="F118" s="454">
        <v>13.6</v>
      </c>
      <c r="G118" s="454">
        <v>14.0624</v>
      </c>
      <c r="H118" s="453" t="s">
        <v>230</v>
      </c>
      <c r="I118" s="455">
        <v>98643.25</v>
      </c>
      <c r="J118" s="455">
        <v>98643.25</v>
      </c>
      <c r="K118" s="455">
        <v>87621.82</v>
      </c>
      <c r="L118" s="456">
        <v>1</v>
      </c>
    </row>
    <row r="119" spans="1:12" s="444" customFormat="1" ht="20.399999999999999" x14ac:dyDescent="0.35">
      <c r="A119" s="452" t="s">
        <v>228</v>
      </c>
      <c r="B119" s="453" t="s">
        <v>215</v>
      </c>
      <c r="C119" s="454">
        <v>88.931299999999993</v>
      </c>
      <c r="D119" s="454">
        <v>8.75</v>
      </c>
      <c r="E119" s="453" t="s">
        <v>267</v>
      </c>
      <c r="F119" s="454">
        <v>13.5</v>
      </c>
      <c r="G119" s="454">
        <v>13.9556249999999</v>
      </c>
      <c r="H119" s="453" t="s">
        <v>230</v>
      </c>
      <c r="I119" s="455">
        <v>184396.08</v>
      </c>
      <c r="J119" s="455">
        <v>184396.08</v>
      </c>
      <c r="K119" s="455">
        <v>163985.87</v>
      </c>
      <c r="L119" s="456">
        <v>1</v>
      </c>
    </row>
    <row r="120" spans="1:12" s="444" customFormat="1" ht="20.399999999999999" x14ac:dyDescent="0.35">
      <c r="A120" s="452" t="s">
        <v>228</v>
      </c>
      <c r="B120" s="453" t="s">
        <v>215</v>
      </c>
      <c r="C120" s="454">
        <v>88.956400000000002</v>
      </c>
      <c r="D120" s="454">
        <v>8.75</v>
      </c>
      <c r="E120" s="453" t="s">
        <v>268</v>
      </c>
      <c r="F120" s="454">
        <v>13.5</v>
      </c>
      <c r="G120" s="454">
        <v>13.9556249999999</v>
      </c>
      <c r="H120" s="453" t="s">
        <v>230</v>
      </c>
      <c r="I120" s="455">
        <v>49322</v>
      </c>
      <c r="J120" s="455">
        <v>49322</v>
      </c>
      <c r="K120" s="455">
        <v>43875.07</v>
      </c>
      <c r="L120" s="456">
        <v>1</v>
      </c>
    </row>
    <row r="121" spans="1:12" s="445" customFormat="1" ht="20.399999999999999" x14ac:dyDescent="0.35">
      <c r="A121" s="452" t="s">
        <v>228</v>
      </c>
      <c r="B121" s="453" t="s">
        <v>215</v>
      </c>
      <c r="C121" s="454">
        <v>88.9816</v>
      </c>
      <c r="D121" s="454">
        <v>8.75</v>
      </c>
      <c r="E121" s="453" t="s">
        <v>269</v>
      </c>
      <c r="F121" s="454">
        <v>13.5</v>
      </c>
      <c r="G121" s="454">
        <v>13.9556249999999</v>
      </c>
      <c r="H121" s="453" t="s">
        <v>230</v>
      </c>
      <c r="I121" s="455">
        <v>500000</v>
      </c>
      <c r="J121" s="455">
        <v>500000</v>
      </c>
      <c r="K121" s="455">
        <v>444907.77</v>
      </c>
      <c r="L121" s="456">
        <v>1</v>
      </c>
    </row>
    <row r="122" spans="1:12" s="445" customFormat="1" ht="20.399999999999999" x14ac:dyDescent="0.35">
      <c r="A122" s="452" t="s">
        <v>228</v>
      </c>
      <c r="B122" s="453" t="s">
        <v>215</v>
      </c>
      <c r="C122" s="454">
        <v>88.99</v>
      </c>
      <c r="D122" s="454">
        <v>8.75</v>
      </c>
      <c r="E122" s="453" t="s">
        <v>270</v>
      </c>
      <c r="F122" s="454">
        <v>13.5</v>
      </c>
      <c r="G122" s="454">
        <v>13.9556249999999</v>
      </c>
      <c r="H122" s="453" t="s">
        <v>230</v>
      </c>
      <c r="I122" s="455">
        <v>49322</v>
      </c>
      <c r="J122" s="455">
        <v>49322</v>
      </c>
      <c r="K122" s="455">
        <v>43891.63</v>
      </c>
      <c r="L122" s="456">
        <v>1</v>
      </c>
    </row>
    <row r="123" spans="1:12" s="444" customFormat="1" ht="20.399999999999999" x14ac:dyDescent="0.35">
      <c r="A123" s="452" t="s">
        <v>228</v>
      </c>
      <c r="B123" s="453" t="s">
        <v>215</v>
      </c>
      <c r="C123" s="454">
        <v>89.006799999999998</v>
      </c>
      <c r="D123" s="454">
        <v>8.75</v>
      </c>
      <c r="E123" s="453" t="s">
        <v>271</v>
      </c>
      <c r="F123" s="454">
        <v>13.5</v>
      </c>
      <c r="G123" s="454">
        <v>13.9556249999999</v>
      </c>
      <c r="H123" s="453" t="s">
        <v>230</v>
      </c>
      <c r="I123" s="455">
        <v>645032.24</v>
      </c>
      <c r="J123" s="455">
        <v>645032.24</v>
      </c>
      <c r="K123" s="455">
        <v>574122.75</v>
      </c>
      <c r="L123" s="456">
        <v>1</v>
      </c>
    </row>
    <row r="124" spans="1:12" s="444" customFormat="1" ht="20.399999999999999" x14ac:dyDescent="0.35">
      <c r="A124" s="452" t="s">
        <v>228</v>
      </c>
      <c r="B124" s="453" t="s">
        <v>215</v>
      </c>
      <c r="C124" s="454">
        <v>99.994799999999998</v>
      </c>
      <c r="D124" s="454">
        <v>4.9000000000000004</v>
      </c>
      <c r="E124" s="453" t="s">
        <v>272</v>
      </c>
      <c r="F124" s="454">
        <v>4.9000000000000004</v>
      </c>
      <c r="G124" s="454">
        <v>4.9600249999999004</v>
      </c>
      <c r="H124" s="453" t="s">
        <v>230</v>
      </c>
      <c r="I124" s="455">
        <v>6500000</v>
      </c>
      <c r="J124" s="455">
        <v>6500000</v>
      </c>
      <c r="K124" s="455">
        <v>6499661.75</v>
      </c>
      <c r="L124" s="456">
        <v>1</v>
      </c>
    </row>
    <row r="125" spans="1:12" s="444" customFormat="1" ht="20.399999999999999" x14ac:dyDescent="0.35">
      <c r="A125" s="452" t="s">
        <v>228</v>
      </c>
      <c r="B125" s="453" t="s">
        <v>215</v>
      </c>
      <c r="C125" s="454">
        <v>99.994900000000001</v>
      </c>
      <c r="D125" s="454">
        <v>4.9000000000000004</v>
      </c>
      <c r="E125" s="453" t="s">
        <v>273</v>
      </c>
      <c r="F125" s="454">
        <v>4.9000000000000004</v>
      </c>
      <c r="G125" s="454">
        <v>4.9600249999999004</v>
      </c>
      <c r="H125" s="453" t="s">
        <v>230</v>
      </c>
      <c r="I125" s="455">
        <v>5000000</v>
      </c>
      <c r="J125" s="455">
        <v>5000000</v>
      </c>
      <c r="K125" s="455">
        <v>4999744.34</v>
      </c>
      <c r="L125" s="456">
        <v>1</v>
      </c>
    </row>
    <row r="126" spans="1:12" s="444" customFormat="1" ht="20.399999999999999" x14ac:dyDescent="0.35">
      <c r="A126" s="457" t="s">
        <v>218</v>
      </c>
      <c r="B126" s="458" t="s">
        <v>218</v>
      </c>
      <c r="C126" s="459" t="s">
        <v>218</v>
      </c>
      <c r="D126" s="459" t="s">
        <v>218</v>
      </c>
      <c r="E126" s="458" t="s">
        <v>218</v>
      </c>
      <c r="F126" s="459" t="s">
        <v>218</v>
      </c>
      <c r="G126" s="459" t="s">
        <v>218</v>
      </c>
      <c r="H126" s="458" t="s">
        <v>218</v>
      </c>
      <c r="I126" s="460">
        <v>13389425.99</v>
      </c>
      <c r="J126" s="460">
        <v>13389425.99</v>
      </c>
      <c r="K126" s="460">
        <v>13179187.92</v>
      </c>
      <c r="L126" s="461">
        <v>12</v>
      </c>
    </row>
    <row r="127" spans="1:12" s="444" customFormat="1" ht="20.399999999999999" x14ac:dyDescent="0.35">
      <c r="A127" s="457" t="s">
        <v>130</v>
      </c>
      <c r="B127" s="458"/>
      <c r="C127" s="459"/>
      <c r="D127" s="459"/>
      <c r="E127" s="458"/>
      <c r="F127" s="459"/>
      <c r="G127" s="459"/>
      <c r="H127" s="458"/>
      <c r="I127" s="460"/>
      <c r="J127" s="460"/>
      <c r="K127" s="460"/>
      <c r="L127" s="461"/>
    </row>
    <row r="128" spans="1:12" s="444" customFormat="1" ht="20.399999999999999" x14ac:dyDescent="0.35">
      <c r="A128" s="452" t="s">
        <v>228</v>
      </c>
      <c r="B128" s="453" t="s">
        <v>215</v>
      </c>
      <c r="C128" s="454">
        <v>78.3887</v>
      </c>
      <c r="D128" s="454">
        <v>7.1295000000000002</v>
      </c>
      <c r="E128" s="453" t="s">
        <v>274</v>
      </c>
      <c r="F128" s="454">
        <v>14.75</v>
      </c>
      <c r="G128" s="454">
        <v>15.293906249999999</v>
      </c>
      <c r="H128" s="453" t="s">
        <v>230</v>
      </c>
      <c r="I128" s="455">
        <v>146823.28</v>
      </c>
      <c r="J128" s="455">
        <v>146823.28</v>
      </c>
      <c r="K128" s="455">
        <v>115092.8</v>
      </c>
      <c r="L128" s="456">
        <v>1</v>
      </c>
    </row>
    <row r="129" spans="1:12" s="444" customFormat="1" ht="20.399999999999999" x14ac:dyDescent="0.35">
      <c r="A129" s="452" t="s">
        <v>228</v>
      </c>
      <c r="B129" s="453" t="s">
        <v>215</v>
      </c>
      <c r="C129" s="454">
        <v>78.931899999999999</v>
      </c>
      <c r="D129" s="454">
        <v>7.1295000000000002</v>
      </c>
      <c r="E129" s="453" t="s">
        <v>275</v>
      </c>
      <c r="F129" s="454">
        <v>14.5</v>
      </c>
      <c r="G129" s="454">
        <v>15.0256249999999</v>
      </c>
      <c r="H129" s="453" t="s">
        <v>230</v>
      </c>
      <c r="I129" s="455">
        <v>310932.75</v>
      </c>
      <c r="J129" s="455">
        <v>310932.75</v>
      </c>
      <c r="K129" s="455">
        <v>245424.97</v>
      </c>
      <c r="L129" s="456">
        <v>2</v>
      </c>
    </row>
    <row r="130" spans="1:12" s="444" customFormat="1" ht="20.399999999999999" x14ac:dyDescent="0.35">
      <c r="A130" s="452" t="s">
        <v>228</v>
      </c>
      <c r="B130" s="453" t="s">
        <v>215</v>
      </c>
      <c r="C130" s="454">
        <v>89.619399999999999</v>
      </c>
      <c r="D130" s="454">
        <v>6.1653000000000002</v>
      </c>
      <c r="E130" s="453" t="s">
        <v>276</v>
      </c>
      <c r="F130" s="454">
        <v>12.75</v>
      </c>
      <c r="G130" s="454">
        <v>13.1564062499999</v>
      </c>
      <c r="H130" s="453" t="s">
        <v>230</v>
      </c>
      <c r="I130" s="455">
        <v>198565.75</v>
      </c>
      <c r="J130" s="455">
        <v>198565.75</v>
      </c>
      <c r="K130" s="455">
        <v>177953.34</v>
      </c>
      <c r="L130" s="456">
        <v>1</v>
      </c>
    </row>
    <row r="131" spans="1:12" s="444" customFormat="1" ht="20.399999999999999" x14ac:dyDescent="0.35">
      <c r="A131" s="452" t="s">
        <v>228</v>
      </c>
      <c r="B131" s="453" t="s">
        <v>215</v>
      </c>
      <c r="C131" s="454">
        <v>89.674000000000007</v>
      </c>
      <c r="D131" s="454">
        <v>6.1653000000000002</v>
      </c>
      <c r="E131" s="453" t="s">
        <v>277</v>
      </c>
      <c r="F131" s="454">
        <v>12.9</v>
      </c>
      <c r="G131" s="454">
        <v>13.3160249999999</v>
      </c>
      <c r="H131" s="453" t="s">
        <v>230</v>
      </c>
      <c r="I131" s="455">
        <v>906992.3</v>
      </c>
      <c r="J131" s="455">
        <v>906992.3</v>
      </c>
      <c r="K131" s="455">
        <v>813336.44</v>
      </c>
      <c r="L131" s="456">
        <v>1</v>
      </c>
    </row>
    <row r="132" spans="1:12" s="444" customFormat="1" ht="20.399999999999999" x14ac:dyDescent="0.35">
      <c r="A132" s="452" t="s">
        <v>228</v>
      </c>
      <c r="B132" s="453" t="s">
        <v>215</v>
      </c>
      <c r="C132" s="454">
        <v>89.959500000000006</v>
      </c>
      <c r="D132" s="454">
        <v>6.1653000000000002</v>
      </c>
      <c r="E132" s="453" t="s">
        <v>278</v>
      </c>
      <c r="F132" s="454">
        <v>12.5</v>
      </c>
      <c r="G132" s="454">
        <v>12.890625</v>
      </c>
      <c r="H132" s="453" t="s">
        <v>230</v>
      </c>
      <c r="I132" s="455">
        <v>641845.19999999995</v>
      </c>
      <c r="J132" s="455">
        <v>641845.19999999995</v>
      </c>
      <c r="K132" s="455">
        <v>577400.92000000004</v>
      </c>
      <c r="L132" s="456">
        <v>1</v>
      </c>
    </row>
    <row r="133" spans="1:12" s="444" customFormat="1" ht="20.399999999999999" x14ac:dyDescent="0.35">
      <c r="A133" s="452" t="s">
        <v>228</v>
      </c>
      <c r="B133" s="453" t="s">
        <v>215</v>
      </c>
      <c r="C133" s="454">
        <v>89.986699999999999</v>
      </c>
      <c r="D133" s="454">
        <v>6.1653000000000002</v>
      </c>
      <c r="E133" s="453" t="s">
        <v>276</v>
      </c>
      <c r="F133" s="454">
        <v>12.5</v>
      </c>
      <c r="G133" s="454">
        <v>12.890625</v>
      </c>
      <c r="H133" s="453" t="s">
        <v>230</v>
      </c>
      <c r="I133" s="455">
        <v>968385.36</v>
      </c>
      <c r="J133" s="455">
        <v>968385.36</v>
      </c>
      <c r="K133" s="455">
        <v>871417.63</v>
      </c>
      <c r="L133" s="456">
        <v>6</v>
      </c>
    </row>
    <row r="134" spans="1:12" s="444" customFormat="1" ht="20.399999999999999" x14ac:dyDescent="0.35">
      <c r="A134" s="452" t="s">
        <v>228</v>
      </c>
      <c r="B134" s="453" t="s">
        <v>215</v>
      </c>
      <c r="C134" s="454">
        <v>90.232699999999994</v>
      </c>
      <c r="D134" s="454">
        <v>6.1653000000000002</v>
      </c>
      <c r="E134" s="453" t="s">
        <v>279</v>
      </c>
      <c r="F134" s="454">
        <v>12.5</v>
      </c>
      <c r="G134" s="454">
        <v>12.890625</v>
      </c>
      <c r="H134" s="453" t="s">
        <v>230</v>
      </c>
      <c r="I134" s="455">
        <v>496020.61</v>
      </c>
      <c r="J134" s="455">
        <v>496020.61</v>
      </c>
      <c r="K134" s="455">
        <v>447572.65</v>
      </c>
      <c r="L134" s="456">
        <v>1</v>
      </c>
    </row>
    <row r="135" spans="1:12" s="444" customFormat="1" ht="20.399999999999999" x14ac:dyDescent="0.35">
      <c r="A135" s="457" t="s">
        <v>218</v>
      </c>
      <c r="B135" s="458" t="s">
        <v>218</v>
      </c>
      <c r="C135" s="459" t="s">
        <v>218</v>
      </c>
      <c r="D135" s="459" t="s">
        <v>218</v>
      </c>
      <c r="E135" s="458" t="s">
        <v>218</v>
      </c>
      <c r="F135" s="459" t="s">
        <v>218</v>
      </c>
      <c r="G135" s="459" t="s">
        <v>218</v>
      </c>
      <c r="H135" s="458" t="s">
        <v>218</v>
      </c>
      <c r="I135" s="460">
        <v>3669565.25</v>
      </c>
      <c r="J135" s="460">
        <v>3669565.25</v>
      </c>
      <c r="K135" s="460">
        <v>3248198.75</v>
      </c>
      <c r="L135" s="461">
        <v>13</v>
      </c>
    </row>
    <row r="136" spans="1:12" s="444" customFormat="1" ht="20.399999999999999" x14ac:dyDescent="0.35">
      <c r="A136" s="457" t="s">
        <v>131</v>
      </c>
      <c r="B136" s="458"/>
      <c r="C136" s="459"/>
      <c r="D136" s="459"/>
      <c r="E136" s="458"/>
      <c r="F136" s="459"/>
      <c r="G136" s="459"/>
      <c r="H136" s="458"/>
      <c r="I136" s="460"/>
      <c r="J136" s="460"/>
      <c r="K136" s="460"/>
      <c r="L136" s="461"/>
    </row>
    <row r="137" spans="1:12" s="444" customFormat="1" ht="20.399999999999999" x14ac:dyDescent="0.35">
      <c r="A137" s="452" t="s">
        <v>228</v>
      </c>
      <c r="B137" s="453" t="s">
        <v>215</v>
      </c>
      <c r="C137" s="454">
        <v>65.307199999999995</v>
      </c>
      <c r="D137" s="454">
        <v>5.36</v>
      </c>
      <c r="E137" s="453" t="s">
        <v>280</v>
      </c>
      <c r="F137" s="454">
        <v>15</v>
      </c>
      <c r="G137" s="454">
        <v>16.0754517722998</v>
      </c>
      <c r="H137" s="453" t="s">
        <v>230</v>
      </c>
      <c r="I137" s="455">
        <v>16000</v>
      </c>
      <c r="J137" s="455">
        <v>16000</v>
      </c>
      <c r="K137" s="455">
        <v>10449.15</v>
      </c>
      <c r="L137" s="456">
        <v>1</v>
      </c>
    </row>
    <row r="138" spans="1:12" s="444" customFormat="1" ht="20.399999999999999" x14ac:dyDescent="0.35">
      <c r="A138" s="452" t="s">
        <v>228</v>
      </c>
      <c r="B138" s="453" t="s">
        <v>215</v>
      </c>
      <c r="C138" s="454">
        <v>65.652100000000004</v>
      </c>
      <c r="D138" s="454">
        <v>5.36</v>
      </c>
      <c r="E138" s="453" t="s">
        <v>281</v>
      </c>
      <c r="F138" s="454">
        <v>15</v>
      </c>
      <c r="G138" s="454">
        <v>16.0754517722998</v>
      </c>
      <c r="H138" s="453" t="s">
        <v>230</v>
      </c>
      <c r="I138" s="455">
        <v>53100</v>
      </c>
      <c r="J138" s="455">
        <v>53100</v>
      </c>
      <c r="K138" s="455">
        <v>34861.26</v>
      </c>
      <c r="L138" s="456">
        <v>1</v>
      </c>
    </row>
    <row r="139" spans="1:12" s="444" customFormat="1" ht="20.399999999999999" x14ac:dyDescent="0.35">
      <c r="A139" s="452" t="s">
        <v>228</v>
      </c>
      <c r="B139" s="453" t="s">
        <v>215</v>
      </c>
      <c r="C139" s="454">
        <v>66.969099999999997</v>
      </c>
      <c r="D139" s="454">
        <v>5.36</v>
      </c>
      <c r="E139" s="453" t="s">
        <v>282</v>
      </c>
      <c r="F139" s="454">
        <v>15</v>
      </c>
      <c r="G139" s="454">
        <v>16.0754517722998</v>
      </c>
      <c r="H139" s="453" t="s">
        <v>230</v>
      </c>
      <c r="I139" s="455">
        <v>38527.5</v>
      </c>
      <c r="J139" s="455">
        <v>38527.5</v>
      </c>
      <c r="K139" s="455">
        <v>25801.51</v>
      </c>
      <c r="L139" s="456">
        <v>2</v>
      </c>
    </row>
    <row r="140" spans="1:12" s="444" customFormat="1" ht="20.399999999999999" x14ac:dyDescent="0.35">
      <c r="A140" s="452" t="s">
        <v>228</v>
      </c>
      <c r="B140" s="453" t="s">
        <v>215</v>
      </c>
      <c r="C140" s="454">
        <v>68.005700000000004</v>
      </c>
      <c r="D140" s="454">
        <v>5.36</v>
      </c>
      <c r="E140" s="453" t="s">
        <v>283</v>
      </c>
      <c r="F140" s="454">
        <v>14.5</v>
      </c>
      <c r="G140" s="454">
        <v>15.503535280398401</v>
      </c>
      <c r="H140" s="453" t="s">
        <v>230</v>
      </c>
      <c r="I140" s="455">
        <v>30592</v>
      </c>
      <c r="J140" s="455">
        <v>30592</v>
      </c>
      <c r="K140" s="455">
        <v>20804.32</v>
      </c>
      <c r="L140" s="456">
        <v>1</v>
      </c>
    </row>
    <row r="141" spans="1:12" s="444" customFormat="1" ht="20.399999999999999" x14ac:dyDescent="0.35">
      <c r="A141" s="452" t="s">
        <v>228</v>
      </c>
      <c r="B141" s="453" t="s">
        <v>215</v>
      </c>
      <c r="C141" s="454">
        <v>72.116600000000005</v>
      </c>
      <c r="D141" s="454">
        <v>5.07</v>
      </c>
      <c r="E141" s="453" t="s">
        <v>284</v>
      </c>
      <c r="F141" s="454">
        <v>14</v>
      </c>
      <c r="G141" s="454">
        <v>14.9342029207157</v>
      </c>
      <c r="H141" s="453" t="s">
        <v>230</v>
      </c>
      <c r="I141" s="455">
        <v>53100</v>
      </c>
      <c r="J141" s="455">
        <v>53100</v>
      </c>
      <c r="K141" s="455">
        <v>38293.9</v>
      </c>
      <c r="L141" s="456">
        <v>1</v>
      </c>
    </row>
    <row r="142" spans="1:12" s="444" customFormat="1" ht="20.399999999999999" x14ac:dyDescent="0.35">
      <c r="A142" s="452" t="s">
        <v>228</v>
      </c>
      <c r="B142" s="453" t="s">
        <v>215</v>
      </c>
      <c r="C142" s="454">
        <v>73.062799999999996</v>
      </c>
      <c r="D142" s="454">
        <v>5.36</v>
      </c>
      <c r="E142" s="453" t="s">
        <v>285</v>
      </c>
      <c r="F142" s="454">
        <v>12.5</v>
      </c>
      <c r="G142" s="454">
        <v>13.2416046415276</v>
      </c>
      <c r="H142" s="453" t="s">
        <v>230</v>
      </c>
      <c r="I142" s="455">
        <v>13400</v>
      </c>
      <c r="J142" s="455">
        <v>13400</v>
      </c>
      <c r="K142" s="455">
        <v>9790.42</v>
      </c>
      <c r="L142" s="456">
        <v>2</v>
      </c>
    </row>
    <row r="143" spans="1:12" s="444" customFormat="1" ht="20.399999999999999" x14ac:dyDescent="0.35">
      <c r="A143" s="452" t="s">
        <v>228</v>
      </c>
      <c r="B143" s="453" t="s">
        <v>215</v>
      </c>
      <c r="C143" s="454">
        <v>73.561000000000007</v>
      </c>
      <c r="D143" s="454">
        <v>5.07</v>
      </c>
      <c r="E143" s="453" t="s">
        <v>286</v>
      </c>
      <c r="F143" s="454">
        <v>14</v>
      </c>
      <c r="G143" s="454">
        <v>14.9342029207158</v>
      </c>
      <c r="H143" s="453" t="s">
        <v>230</v>
      </c>
      <c r="I143" s="455">
        <v>25133.14</v>
      </c>
      <c r="J143" s="455">
        <v>25133.14</v>
      </c>
      <c r="K143" s="455">
        <v>18488.18</v>
      </c>
      <c r="L143" s="456">
        <v>1</v>
      </c>
    </row>
    <row r="144" spans="1:12" s="444" customFormat="1" ht="20.399999999999999" x14ac:dyDescent="0.35">
      <c r="A144" s="452" t="s">
        <v>228</v>
      </c>
      <c r="B144" s="453" t="s">
        <v>215</v>
      </c>
      <c r="C144" s="454">
        <v>74.438599999999994</v>
      </c>
      <c r="D144" s="454">
        <v>5.36</v>
      </c>
      <c r="E144" s="453" t="s">
        <v>287</v>
      </c>
      <c r="F144" s="454">
        <v>12</v>
      </c>
      <c r="G144" s="454">
        <v>12.6825030131969</v>
      </c>
      <c r="H144" s="453" t="s">
        <v>230</v>
      </c>
      <c r="I144" s="455">
        <v>2700</v>
      </c>
      <c r="J144" s="455">
        <v>2700</v>
      </c>
      <c r="K144" s="455">
        <v>2009.84</v>
      </c>
      <c r="L144" s="456">
        <v>1</v>
      </c>
    </row>
    <row r="145" spans="1:12" s="444" customFormat="1" ht="20.399999999999999" x14ac:dyDescent="0.35">
      <c r="A145" s="452" t="s">
        <v>228</v>
      </c>
      <c r="B145" s="453" t="s">
        <v>215</v>
      </c>
      <c r="C145" s="454">
        <v>74.626900000000006</v>
      </c>
      <c r="D145" s="454">
        <v>5.36</v>
      </c>
      <c r="E145" s="453" t="s">
        <v>288</v>
      </c>
      <c r="F145" s="454">
        <v>12</v>
      </c>
      <c r="G145" s="454">
        <v>12.6825030131969</v>
      </c>
      <c r="H145" s="453" t="s">
        <v>230</v>
      </c>
      <c r="I145" s="455">
        <v>1983</v>
      </c>
      <c r="J145" s="455">
        <v>1983</v>
      </c>
      <c r="K145" s="455">
        <v>1479.85</v>
      </c>
      <c r="L145" s="456">
        <v>1</v>
      </c>
    </row>
    <row r="146" spans="1:12" s="444" customFormat="1" ht="20.399999999999999" x14ac:dyDescent="0.35">
      <c r="A146" s="452" t="s">
        <v>228</v>
      </c>
      <c r="B146" s="453" t="s">
        <v>215</v>
      </c>
      <c r="C146" s="454">
        <v>74.636799999999994</v>
      </c>
      <c r="D146" s="454">
        <v>5.36</v>
      </c>
      <c r="E146" s="453" t="s">
        <v>289</v>
      </c>
      <c r="F146" s="454">
        <v>12</v>
      </c>
      <c r="G146" s="454">
        <v>12.6825030131969</v>
      </c>
      <c r="H146" s="453" t="s">
        <v>230</v>
      </c>
      <c r="I146" s="455">
        <v>7317</v>
      </c>
      <c r="J146" s="455">
        <v>7317</v>
      </c>
      <c r="K146" s="455">
        <v>5461.17</v>
      </c>
      <c r="L146" s="456">
        <v>1</v>
      </c>
    </row>
    <row r="147" spans="1:12" s="444" customFormat="1" ht="20.399999999999999" x14ac:dyDescent="0.35">
      <c r="A147" s="452" t="s">
        <v>228</v>
      </c>
      <c r="B147" s="453" t="s">
        <v>215</v>
      </c>
      <c r="C147" s="454">
        <v>75.575599999999994</v>
      </c>
      <c r="D147" s="454">
        <v>5.36</v>
      </c>
      <c r="E147" s="453" t="s">
        <v>290</v>
      </c>
      <c r="F147" s="454">
        <v>12</v>
      </c>
      <c r="G147" s="454">
        <v>12.6825030131969</v>
      </c>
      <c r="H147" s="453" t="s">
        <v>230</v>
      </c>
      <c r="I147" s="455">
        <v>14000</v>
      </c>
      <c r="J147" s="455">
        <v>14000</v>
      </c>
      <c r="K147" s="455">
        <v>10580.59</v>
      </c>
      <c r="L147" s="456">
        <v>1</v>
      </c>
    </row>
    <row r="148" spans="1:12" s="444" customFormat="1" ht="20.399999999999999" x14ac:dyDescent="0.35">
      <c r="A148" s="452" t="s">
        <v>228</v>
      </c>
      <c r="B148" s="453" t="s">
        <v>215</v>
      </c>
      <c r="C148" s="454">
        <v>78.778999999999996</v>
      </c>
      <c r="D148" s="454">
        <v>4.71</v>
      </c>
      <c r="E148" s="453" t="s">
        <v>291</v>
      </c>
      <c r="F148" s="454">
        <v>13</v>
      </c>
      <c r="G148" s="454">
        <v>13.8032481613877</v>
      </c>
      <c r="H148" s="453" t="s">
        <v>230</v>
      </c>
      <c r="I148" s="455">
        <v>53100</v>
      </c>
      <c r="J148" s="455">
        <v>53100</v>
      </c>
      <c r="K148" s="455">
        <v>41831.65</v>
      </c>
      <c r="L148" s="456">
        <v>1</v>
      </c>
    </row>
    <row r="149" spans="1:12" s="444" customFormat="1" ht="20.399999999999999" x14ac:dyDescent="0.35">
      <c r="A149" s="452" t="s">
        <v>228</v>
      </c>
      <c r="B149" s="453" t="s">
        <v>215</v>
      </c>
      <c r="C149" s="454">
        <v>79.488299999999995</v>
      </c>
      <c r="D149" s="454">
        <v>4.71</v>
      </c>
      <c r="E149" s="453" t="s">
        <v>292</v>
      </c>
      <c r="F149" s="454">
        <v>12.5</v>
      </c>
      <c r="G149" s="454">
        <v>13.2416046415276</v>
      </c>
      <c r="H149" s="453" t="s">
        <v>230</v>
      </c>
      <c r="I149" s="455">
        <v>12500</v>
      </c>
      <c r="J149" s="455">
        <v>12500</v>
      </c>
      <c r="K149" s="455">
        <v>9936.0400000000009</v>
      </c>
      <c r="L149" s="456">
        <v>1</v>
      </c>
    </row>
    <row r="150" spans="1:12" s="444" customFormat="1" ht="20.399999999999999" x14ac:dyDescent="0.35">
      <c r="A150" s="452" t="s">
        <v>228</v>
      </c>
      <c r="B150" s="453" t="s">
        <v>215</v>
      </c>
      <c r="C150" s="454">
        <v>81.057199999999995</v>
      </c>
      <c r="D150" s="454">
        <v>4.71</v>
      </c>
      <c r="E150" s="453" t="s">
        <v>291</v>
      </c>
      <c r="F150" s="454">
        <v>12</v>
      </c>
      <c r="G150" s="454">
        <v>12.6825030131969</v>
      </c>
      <c r="H150" s="453" t="s">
        <v>230</v>
      </c>
      <c r="I150" s="455">
        <v>2487.5</v>
      </c>
      <c r="J150" s="455">
        <v>2487.5</v>
      </c>
      <c r="K150" s="455">
        <v>2016.3</v>
      </c>
      <c r="L150" s="456">
        <v>1</v>
      </c>
    </row>
    <row r="151" spans="1:12" s="444" customFormat="1" ht="20.399999999999999" x14ac:dyDescent="0.35">
      <c r="A151" s="452" t="s">
        <v>228</v>
      </c>
      <c r="B151" s="453" t="s">
        <v>215</v>
      </c>
      <c r="C151" s="454">
        <v>81.315299999999993</v>
      </c>
      <c r="D151" s="454">
        <v>4.71</v>
      </c>
      <c r="E151" s="453" t="s">
        <v>293</v>
      </c>
      <c r="F151" s="454">
        <v>11.75</v>
      </c>
      <c r="G151" s="454">
        <v>12.403902137278401</v>
      </c>
      <c r="H151" s="453" t="s">
        <v>230</v>
      </c>
      <c r="I151" s="455">
        <v>12025</v>
      </c>
      <c r="J151" s="455">
        <v>12025</v>
      </c>
      <c r="K151" s="455">
        <v>9778.16</v>
      </c>
      <c r="L151" s="456">
        <v>1</v>
      </c>
    </row>
    <row r="152" spans="1:12" s="444" customFormat="1" ht="20.399999999999999" x14ac:dyDescent="0.35">
      <c r="A152" s="452" t="s">
        <v>228</v>
      </c>
      <c r="B152" s="453" t="s">
        <v>215</v>
      </c>
      <c r="C152" s="454">
        <v>81.328699999999998</v>
      </c>
      <c r="D152" s="454">
        <v>4.71</v>
      </c>
      <c r="E152" s="453" t="s">
        <v>294</v>
      </c>
      <c r="F152" s="454">
        <v>11.75</v>
      </c>
      <c r="G152" s="454">
        <v>12.403902137278401</v>
      </c>
      <c r="H152" s="453" t="s">
        <v>230</v>
      </c>
      <c r="I152" s="455">
        <v>5722.5</v>
      </c>
      <c r="J152" s="455">
        <v>5722.5</v>
      </c>
      <c r="K152" s="455">
        <v>4654.03</v>
      </c>
      <c r="L152" s="456">
        <v>2</v>
      </c>
    </row>
    <row r="153" spans="1:12" s="444" customFormat="1" ht="20.399999999999999" x14ac:dyDescent="0.35">
      <c r="A153" s="452" t="s">
        <v>228</v>
      </c>
      <c r="B153" s="453" t="s">
        <v>215</v>
      </c>
      <c r="C153" s="454">
        <v>86.440399999999997</v>
      </c>
      <c r="D153" s="454">
        <v>4.3</v>
      </c>
      <c r="E153" s="453" t="s">
        <v>295</v>
      </c>
      <c r="F153" s="454">
        <v>11.5</v>
      </c>
      <c r="G153" s="454">
        <v>12.1259328138015</v>
      </c>
      <c r="H153" s="453" t="s">
        <v>230</v>
      </c>
      <c r="I153" s="455">
        <v>5155.3599999999997</v>
      </c>
      <c r="J153" s="455">
        <v>5155.3599999999997</v>
      </c>
      <c r="K153" s="455">
        <v>4456.32</v>
      </c>
      <c r="L153" s="456">
        <v>2</v>
      </c>
    </row>
    <row r="154" spans="1:12" s="444" customFormat="1" ht="20.399999999999999" x14ac:dyDescent="0.35">
      <c r="A154" s="457" t="s">
        <v>218</v>
      </c>
      <c r="B154" s="458" t="s">
        <v>218</v>
      </c>
      <c r="C154" s="459" t="s">
        <v>218</v>
      </c>
      <c r="D154" s="459" t="s">
        <v>218</v>
      </c>
      <c r="E154" s="458" t="s">
        <v>218</v>
      </c>
      <c r="F154" s="459" t="s">
        <v>218</v>
      </c>
      <c r="G154" s="459" t="s">
        <v>218</v>
      </c>
      <c r="H154" s="458" t="s">
        <v>218</v>
      </c>
      <c r="I154" s="460">
        <v>346843</v>
      </c>
      <c r="J154" s="460">
        <v>346843</v>
      </c>
      <c r="K154" s="460">
        <v>250692.69</v>
      </c>
      <c r="L154" s="461">
        <v>21</v>
      </c>
    </row>
    <row r="155" spans="1:12" s="444" customFormat="1" ht="20.399999999999999" x14ac:dyDescent="0.35">
      <c r="A155" s="457" t="s">
        <v>132</v>
      </c>
      <c r="B155" s="458"/>
      <c r="C155" s="459"/>
      <c r="D155" s="459"/>
      <c r="E155" s="458"/>
      <c r="F155" s="459"/>
      <c r="G155" s="459"/>
      <c r="H155" s="458"/>
      <c r="I155" s="460"/>
      <c r="J155" s="460"/>
      <c r="K155" s="460"/>
      <c r="L155" s="461"/>
    </row>
    <row r="156" spans="1:12" s="444" customFormat="1" ht="20.399999999999999" x14ac:dyDescent="0.35">
      <c r="A156" s="452" t="s">
        <v>296</v>
      </c>
      <c r="B156" s="453" t="s">
        <v>215</v>
      </c>
      <c r="C156" s="454">
        <v>100</v>
      </c>
      <c r="D156" s="454">
        <v>9.0500000000000007</v>
      </c>
      <c r="E156" s="453" t="s">
        <v>297</v>
      </c>
      <c r="F156" s="454">
        <v>9.0500000000000007</v>
      </c>
      <c r="G156" s="454">
        <v>9.4140948007482006</v>
      </c>
      <c r="H156" s="453" t="s">
        <v>217</v>
      </c>
      <c r="I156" s="455">
        <v>1011815.28</v>
      </c>
      <c r="J156" s="455">
        <v>1000000</v>
      </c>
      <c r="K156" s="455">
        <v>1000000</v>
      </c>
      <c r="L156" s="456">
        <v>1</v>
      </c>
    </row>
    <row r="157" spans="1:12" s="444" customFormat="1" ht="20.399999999999999" x14ac:dyDescent="0.35">
      <c r="A157" s="452" t="s">
        <v>296</v>
      </c>
      <c r="B157" s="453" t="s">
        <v>215</v>
      </c>
      <c r="C157" s="454">
        <v>100</v>
      </c>
      <c r="D157" s="454">
        <v>9.15</v>
      </c>
      <c r="E157" s="453" t="s">
        <v>298</v>
      </c>
      <c r="F157" s="454">
        <v>9.15</v>
      </c>
      <c r="G157" s="454">
        <v>9.4848664280417996</v>
      </c>
      <c r="H157" s="453" t="s">
        <v>217</v>
      </c>
      <c r="I157" s="455">
        <v>509785.42</v>
      </c>
      <c r="J157" s="455">
        <v>500000</v>
      </c>
      <c r="K157" s="455">
        <v>500000</v>
      </c>
      <c r="L157" s="456">
        <v>1</v>
      </c>
    </row>
    <row r="158" spans="1:12" s="444" customFormat="1" ht="20.399999999999999" x14ac:dyDescent="0.35">
      <c r="A158" s="452" t="s">
        <v>296</v>
      </c>
      <c r="B158" s="453" t="s">
        <v>215</v>
      </c>
      <c r="C158" s="454">
        <v>100</v>
      </c>
      <c r="D158" s="454">
        <v>9.5500000000000007</v>
      </c>
      <c r="E158" s="453" t="s">
        <v>299</v>
      </c>
      <c r="F158" s="454">
        <v>9.5500000000000007</v>
      </c>
      <c r="G158" s="454">
        <v>9.8439124494093999</v>
      </c>
      <c r="H158" s="453" t="s">
        <v>217</v>
      </c>
      <c r="I158" s="455">
        <v>1034486.11</v>
      </c>
      <c r="J158" s="455">
        <v>1000000</v>
      </c>
      <c r="K158" s="455">
        <v>1000000</v>
      </c>
      <c r="L158" s="456">
        <v>1</v>
      </c>
    </row>
    <row r="159" spans="1:12" s="444" customFormat="1" ht="20.399999999999999" x14ac:dyDescent="0.35">
      <c r="A159" s="452" t="s">
        <v>296</v>
      </c>
      <c r="B159" s="453" t="s">
        <v>215</v>
      </c>
      <c r="C159" s="454">
        <v>100</v>
      </c>
      <c r="D159" s="454">
        <v>9.65</v>
      </c>
      <c r="E159" s="453" t="s">
        <v>300</v>
      </c>
      <c r="F159" s="454">
        <v>9.65</v>
      </c>
      <c r="G159" s="454">
        <v>9.8814720074382993</v>
      </c>
      <c r="H159" s="453" t="s">
        <v>217</v>
      </c>
      <c r="I159" s="455">
        <v>524259.03</v>
      </c>
      <c r="J159" s="455">
        <v>500000</v>
      </c>
      <c r="K159" s="455">
        <v>500000</v>
      </c>
      <c r="L159" s="456">
        <v>1</v>
      </c>
    </row>
    <row r="160" spans="1:12" s="444" customFormat="1" ht="20.399999999999999" x14ac:dyDescent="0.35">
      <c r="A160" s="452" t="s">
        <v>301</v>
      </c>
      <c r="B160" s="453" t="s">
        <v>215</v>
      </c>
      <c r="C160" s="454">
        <v>100</v>
      </c>
      <c r="D160" s="454">
        <v>9</v>
      </c>
      <c r="E160" s="453" t="s">
        <v>297</v>
      </c>
      <c r="F160" s="454">
        <v>9</v>
      </c>
      <c r="G160" s="454">
        <v>9.360038198022</v>
      </c>
      <c r="H160" s="453" t="s">
        <v>217</v>
      </c>
      <c r="I160" s="455">
        <v>1011750</v>
      </c>
      <c r="J160" s="455">
        <v>1000000</v>
      </c>
      <c r="K160" s="455">
        <v>1000000</v>
      </c>
      <c r="L160" s="456">
        <v>1</v>
      </c>
    </row>
    <row r="161" spans="1:12" s="444" customFormat="1" ht="20.399999999999999" x14ac:dyDescent="0.35">
      <c r="A161" s="452" t="s">
        <v>301</v>
      </c>
      <c r="B161" s="453" t="s">
        <v>215</v>
      </c>
      <c r="C161" s="454">
        <v>100</v>
      </c>
      <c r="D161" s="454">
        <v>9.1</v>
      </c>
      <c r="E161" s="453" t="s">
        <v>298</v>
      </c>
      <c r="F161" s="454">
        <v>9.1</v>
      </c>
      <c r="G161" s="454">
        <v>9.4311851334104997</v>
      </c>
      <c r="H161" s="453" t="s">
        <v>217</v>
      </c>
      <c r="I161" s="455">
        <v>1019463.89</v>
      </c>
      <c r="J161" s="455">
        <v>1000000</v>
      </c>
      <c r="K161" s="455">
        <v>1000000</v>
      </c>
      <c r="L161" s="456">
        <v>1</v>
      </c>
    </row>
    <row r="162" spans="1:12" s="444" customFormat="1" ht="20.399999999999999" x14ac:dyDescent="0.35">
      <c r="A162" s="452" t="s">
        <v>301</v>
      </c>
      <c r="B162" s="453" t="s">
        <v>215</v>
      </c>
      <c r="C162" s="454">
        <v>100</v>
      </c>
      <c r="D162" s="454">
        <v>9.3000000000000007</v>
      </c>
      <c r="E162" s="453" t="s">
        <v>300</v>
      </c>
      <c r="F162" s="454">
        <v>9.3000000000000007</v>
      </c>
      <c r="G162" s="454">
        <v>9.5149871477592995</v>
      </c>
      <c r="H162" s="453" t="s">
        <v>217</v>
      </c>
      <c r="I162" s="455">
        <v>2616895.83</v>
      </c>
      <c r="J162" s="455">
        <v>2500000</v>
      </c>
      <c r="K162" s="455">
        <v>2500000</v>
      </c>
      <c r="L162" s="456">
        <v>1</v>
      </c>
    </row>
    <row r="163" spans="1:12" s="444" customFormat="1" ht="20.399999999999999" x14ac:dyDescent="0.35">
      <c r="A163" s="452" t="s">
        <v>301</v>
      </c>
      <c r="B163" s="453" t="s">
        <v>215</v>
      </c>
      <c r="C163" s="454">
        <v>100</v>
      </c>
      <c r="D163" s="454">
        <v>9.5</v>
      </c>
      <c r="E163" s="453" t="s">
        <v>299</v>
      </c>
      <c r="F163" s="454">
        <v>9.5</v>
      </c>
      <c r="G163" s="454">
        <v>9.7908295938799004</v>
      </c>
      <c r="H163" s="453" t="s">
        <v>217</v>
      </c>
      <c r="I163" s="455">
        <v>1034305.56</v>
      </c>
      <c r="J163" s="455">
        <v>1000000</v>
      </c>
      <c r="K163" s="455">
        <v>1000000</v>
      </c>
      <c r="L163" s="456">
        <v>1</v>
      </c>
    </row>
    <row r="164" spans="1:12" s="444" customFormat="1" ht="20.399999999999999" x14ac:dyDescent="0.35">
      <c r="A164" s="452" t="s">
        <v>302</v>
      </c>
      <c r="B164" s="453" t="s">
        <v>215</v>
      </c>
      <c r="C164" s="454">
        <v>100</v>
      </c>
      <c r="D164" s="454">
        <v>8.5</v>
      </c>
      <c r="E164" s="453" t="s">
        <v>303</v>
      </c>
      <c r="F164" s="454">
        <v>8.5</v>
      </c>
      <c r="G164" s="454">
        <v>8.6785624308195999</v>
      </c>
      <c r="H164" s="453" t="s">
        <v>217</v>
      </c>
      <c r="I164" s="455">
        <v>990823.59</v>
      </c>
      <c r="J164" s="455">
        <v>950000</v>
      </c>
      <c r="K164" s="455">
        <v>950000</v>
      </c>
      <c r="L164" s="456">
        <v>5</v>
      </c>
    </row>
    <row r="165" spans="1:12" s="444" customFormat="1" ht="20.399999999999999" x14ac:dyDescent="0.35">
      <c r="A165" s="452" t="s">
        <v>304</v>
      </c>
      <c r="B165" s="453" t="s">
        <v>215</v>
      </c>
      <c r="C165" s="454">
        <v>100</v>
      </c>
      <c r="D165" s="454">
        <v>1.9821</v>
      </c>
      <c r="E165" s="453" t="s">
        <v>216</v>
      </c>
      <c r="F165" s="454">
        <v>1.9821</v>
      </c>
      <c r="G165" s="454">
        <v>1.9999840404274001</v>
      </c>
      <c r="H165" s="453" t="s">
        <v>217</v>
      </c>
      <c r="I165" s="455">
        <v>10018719.83</v>
      </c>
      <c r="J165" s="455">
        <v>10000000</v>
      </c>
      <c r="K165" s="455">
        <v>10000000</v>
      </c>
      <c r="L165" s="456">
        <v>1</v>
      </c>
    </row>
    <row r="166" spans="1:12" s="444" customFormat="1" ht="20.399999999999999" x14ac:dyDescent="0.35">
      <c r="A166" s="452" t="s">
        <v>304</v>
      </c>
      <c r="B166" s="453" t="s">
        <v>215</v>
      </c>
      <c r="C166" s="454">
        <v>100</v>
      </c>
      <c r="D166" s="454">
        <v>1.9822</v>
      </c>
      <c r="E166" s="453" t="s">
        <v>305</v>
      </c>
      <c r="F166" s="454">
        <v>1.9822</v>
      </c>
      <c r="G166" s="454">
        <v>2.0000303280336</v>
      </c>
      <c r="H166" s="453" t="s">
        <v>217</v>
      </c>
      <c r="I166" s="455">
        <v>12023125.67</v>
      </c>
      <c r="J166" s="455">
        <v>12000000</v>
      </c>
      <c r="K166" s="455">
        <v>12000000</v>
      </c>
      <c r="L166" s="456">
        <v>1</v>
      </c>
    </row>
    <row r="167" spans="1:12" s="444" customFormat="1" ht="20.399999999999999" x14ac:dyDescent="0.35">
      <c r="A167" s="452" t="s">
        <v>304</v>
      </c>
      <c r="B167" s="453" t="s">
        <v>215</v>
      </c>
      <c r="C167" s="454">
        <v>100</v>
      </c>
      <c r="D167" s="454">
        <v>2.7315999999999998</v>
      </c>
      <c r="E167" s="453" t="s">
        <v>303</v>
      </c>
      <c r="F167" s="454">
        <v>2.7315999999999998</v>
      </c>
      <c r="G167" s="454">
        <v>2.750044968938</v>
      </c>
      <c r="H167" s="453" t="s">
        <v>217</v>
      </c>
      <c r="I167" s="455">
        <v>13179526.83</v>
      </c>
      <c r="J167" s="455">
        <v>13000000</v>
      </c>
      <c r="K167" s="455">
        <v>13000000</v>
      </c>
      <c r="L167" s="456">
        <v>3</v>
      </c>
    </row>
    <row r="168" spans="1:12" s="444" customFormat="1" ht="20.399999999999999" x14ac:dyDescent="0.35">
      <c r="A168" s="452" t="s">
        <v>304</v>
      </c>
      <c r="B168" s="453" t="s">
        <v>215</v>
      </c>
      <c r="C168" s="454">
        <v>100</v>
      </c>
      <c r="D168" s="454">
        <v>3.2504</v>
      </c>
      <c r="E168" s="453" t="s">
        <v>306</v>
      </c>
      <c r="F168" s="454">
        <v>3.2504</v>
      </c>
      <c r="G168" s="454">
        <v>3.2499645582896002</v>
      </c>
      <c r="H168" s="453" t="s">
        <v>217</v>
      </c>
      <c r="I168" s="455">
        <v>18589947.600000001</v>
      </c>
      <c r="J168" s="455">
        <v>18000000</v>
      </c>
      <c r="K168" s="455">
        <v>18000000</v>
      </c>
      <c r="L168" s="456">
        <v>1</v>
      </c>
    </row>
    <row r="169" spans="1:12" s="444" customFormat="1" ht="20.399999999999999" x14ac:dyDescent="0.35">
      <c r="A169" s="452" t="s">
        <v>304</v>
      </c>
      <c r="B169" s="453" t="s">
        <v>215</v>
      </c>
      <c r="C169" s="454">
        <v>100</v>
      </c>
      <c r="D169" s="454">
        <v>3.2505999999999999</v>
      </c>
      <c r="E169" s="453" t="s">
        <v>307</v>
      </c>
      <c r="F169" s="454">
        <v>3.2505999999999999</v>
      </c>
      <c r="G169" s="454">
        <v>3.2500193743293999</v>
      </c>
      <c r="H169" s="453" t="s">
        <v>217</v>
      </c>
      <c r="I169" s="455">
        <v>7230070.25</v>
      </c>
      <c r="J169" s="455">
        <v>7000000</v>
      </c>
      <c r="K169" s="455">
        <v>7000000</v>
      </c>
      <c r="L169" s="456">
        <v>2</v>
      </c>
    </row>
    <row r="170" spans="1:12" s="444" customFormat="1" ht="20.399999999999999" x14ac:dyDescent="0.35">
      <c r="A170" s="452" t="s">
        <v>308</v>
      </c>
      <c r="B170" s="453" t="s">
        <v>215</v>
      </c>
      <c r="C170" s="454">
        <v>100.07640000000001</v>
      </c>
      <c r="D170" s="454">
        <v>8.1</v>
      </c>
      <c r="E170" s="453" t="s">
        <v>309</v>
      </c>
      <c r="F170" s="454">
        <v>7.3</v>
      </c>
      <c r="G170" s="454">
        <v>7.5077220168506003</v>
      </c>
      <c r="H170" s="453" t="s">
        <v>217</v>
      </c>
      <c r="I170" s="455">
        <v>432850</v>
      </c>
      <c r="J170" s="455">
        <v>400000</v>
      </c>
      <c r="K170" s="455">
        <v>400305.48</v>
      </c>
      <c r="L170" s="456">
        <v>1</v>
      </c>
    </row>
    <row r="171" spans="1:12" s="444" customFormat="1" ht="20.399999999999999" x14ac:dyDescent="0.35">
      <c r="A171" s="452" t="s">
        <v>310</v>
      </c>
      <c r="B171" s="453" t="s">
        <v>215</v>
      </c>
      <c r="C171" s="454">
        <v>100.1425</v>
      </c>
      <c r="D171" s="454">
        <v>8.75</v>
      </c>
      <c r="E171" s="453" t="s">
        <v>309</v>
      </c>
      <c r="F171" s="454">
        <v>7.6</v>
      </c>
      <c r="G171" s="454">
        <v>7.8252670025246998</v>
      </c>
      <c r="H171" s="453" t="s">
        <v>217</v>
      </c>
      <c r="I171" s="455">
        <v>272178.82</v>
      </c>
      <c r="J171" s="455">
        <v>250000</v>
      </c>
      <c r="K171" s="455">
        <v>250356.35</v>
      </c>
      <c r="L171" s="456">
        <v>1</v>
      </c>
    </row>
    <row r="172" spans="1:12" s="444" customFormat="1" ht="20.399999999999999" x14ac:dyDescent="0.35">
      <c r="A172" s="452" t="s">
        <v>311</v>
      </c>
      <c r="B172" s="453" t="s">
        <v>215</v>
      </c>
      <c r="C172" s="454">
        <v>100</v>
      </c>
      <c r="D172" s="454">
        <v>2.7315999999999998</v>
      </c>
      <c r="E172" s="453" t="s">
        <v>303</v>
      </c>
      <c r="F172" s="454">
        <v>2.7315999999999998</v>
      </c>
      <c r="G172" s="454">
        <v>2.750044968938</v>
      </c>
      <c r="H172" s="453" t="s">
        <v>217</v>
      </c>
      <c r="I172" s="455">
        <v>2534524.39</v>
      </c>
      <c r="J172" s="455">
        <v>2500000</v>
      </c>
      <c r="K172" s="455">
        <v>2500000</v>
      </c>
      <c r="L172" s="456">
        <v>1</v>
      </c>
    </row>
    <row r="173" spans="1:12" s="444" customFormat="1" ht="20.399999999999999" x14ac:dyDescent="0.35">
      <c r="A173" s="452" t="s">
        <v>312</v>
      </c>
      <c r="B173" s="453" t="s">
        <v>215</v>
      </c>
      <c r="C173" s="454">
        <v>99.898700000000005</v>
      </c>
      <c r="D173" s="454">
        <v>9.5</v>
      </c>
      <c r="E173" s="453" t="s">
        <v>313</v>
      </c>
      <c r="F173" s="454">
        <v>9.5</v>
      </c>
      <c r="G173" s="454">
        <v>9.5551159718699008</v>
      </c>
      <c r="H173" s="453" t="s">
        <v>217</v>
      </c>
      <c r="I173" s="455">
        <v>328895.83</v>
      </c>
      <c r="J173" s="455">
        <v>300000</v>
      </c>
      <c r="K173" s="455">
        <v>299696.21999999997</v>
      </c>
      <c r="L173" s="456">
        <v>1</v>
      </c>
    </row>
    <row r="174" spans="1:12" s="444" customFormat="1" ht="20.399999999999999" x14ac:dyDescent="0.35">
      <c r="A174" s="452" t="s">
        <v>312</v>
      </c>
      <c r="B174" s="453" t="s">
        <v>215</v>
      </c>
      <c r="C174" s="454">
        <v>100</v>
      </c>
      <c r="D174" s="454">
        <v>2.4769999999999999</v>
      </c>
      <c r="E174" s="453" t="s">
        <v>314</v>
      </c>
      <c r="F174" s="454">
        <v>2.4769999999999999</v>
      </c>
      <c r="G174" s="454">
        <v>2.5000167404818998</v>
      </c>
      <c r="H174" s="453" t="s">
        <v>217</v>
      </c>
      <c r="I174" s="455">
        <v>3018783.92</v>
      </c>
      <c r="J174" s="455">
        <v>3000000</v>
      </c>
      <c r="K174" s="455">
        <v>3000000</v>
      </c>
      <c r="L174" s="456">
        <v>1</v>
      </c>
    </row>
    <row r="175" spans="1:12" s="444" customFormat="1" ht="20.399999999999999" x14ac:dyDescent="0.35">
      <c r="A175" s="452" t="s">
        <v>312</v>
      </c>
      <c r="B175" s="453" t="s">
        <v>215</v>
      </c>
      <c r="C175" s="454">
        <v>100</v>
      </c>
      <c r="D175" s="454">
        <v>8.5</v>
      </c>
      <c r="E175" s="453" t="s">
        <v>303</v>
      </c>
      <c r="F175" s="454">
        <v>8.5</v>
      </c>
      <c r="G175" s="454">
        <v>8.6785624308195999</v>
      </c>
      <c r="H175" s="453" t="s">
        <v>217</v>
      </c>
      <c r="I175" s="455">
        <v>1042972.22</v>
      </c>
      <c r="J175" s="455">
        <v>1000000</v>
      </c>
      <c r="K175" s="455">
        <v>1000000</v>
      </c>
      <c r="L175" s="456">
        <v>1</v>
      </c>
    </row>
    <row r="176" spans="1:12" s="444" customFormat="1" ht="20.399999999999999" x14ac:dyDescent="0.35">
      <c r="A176" s="452" t="s">
        <v>312</v>
      </c>
      <c r="B176" s="453" t="s">
        <v>215</v>
      </c>
      <c r="C176" s="454">
        <v>100</v>
      </c>
      <c r="D176" s="454">
        <v>9</v>
      </c>
      <c r="E176" s="453" t="s">
        <v>297</v>
      </c>
      <c r="F176" s="454">
        <v>9</v>
      </c>
      <c r="G176" s="454">
        <v>9.360038198022</v>
      </c>
      <c r="H176" s="453" t="s">
        <v>217</v>
      </c>
      <c r="I176" s="455">
        <v>5564625</v>
      </c>
      <c r="J176" s="455">
        <v>5500000</v>
      </c>
      <c r="K176" s="455">
        <v>5500000</v>
      </c>
      <c r="L176" s="456">
        <v>1</v>
      </c>
    </row>
    <row r="177" spans="1:12" s="444" customFormat="1" ht="20.399999999999999" x14ac:dyDescent="0.35">
      <c r="A177" s="452" t="s">
        <v>219</v>
      </c>
      <c r="B177" s="453" t="s">
        <v>215</v>
      </c>
      <c r="C177" s="454">
        <v>99.977400000000003</v>
      </c>
      <c r="D177" s="454">
        <v>9.9</v>
      </c>
      <c r="E177" s="453" t="s">
        <v>315</v>
      </c>
      <c r="F177" s="454">
        <v>9.9</v>
      </c>
      <c r="G177" s="454">
        <v>10.2809106868834</v>
      </c>
      <c r="H177" s="453" t="s">
        <v>217</v>
      </c>
      <c r="I177" s="455">
        <v>2066550</v>
      </c>
      <c r="J177" s="455">
        <v>2000000</v>
      </c>
      <c r="K177" s="455">
        <v>1999547.76</v>
      </c>
      <c r="L177" s="456">
        <v>1</v>
      </c>
    </row>
    <row r="178" spans="1:12" s="445" customFormat="1" ht="20.399999999999999" x14ac:dyDescent="0.35">
      <c r="A178" s="452" t="s">
        <v>219</v>
      </c>
      <c r="B178" s="453" t="s">
        <v>215</v>
      </c>
      <c r="C178" s="454">
        <v>100</v>
      </c>
      <c r="D178" s="454">
        <v>2.4769999999999999</v>
      </c>
      <c r="E178" s="453" t="s">
        <v>314</v>
      </c>
      <c r="F178" s="454">
        <v>2.4769999999999999</v>
      </c>
      <c r="G178" s="454">
        <v>2.5000167404818998</v>
      </c>
      <c r="H178" s="453" t="s">
        <v>217</v>
      </c>
      <c r="I178" s="455">
        <v>7546959.79</v>
      </c>
      <c r="J178" s="455">
        <v>7500000</v>
      </c>
      <c r="K178" s="455">
        <v>7500000</v>
      </c>
      <c r="L178" s="456">
        <v>1</v>
      </c>
    </row>
    <row r="179" spans="1:12" s="445" customFormat="1" ht="20.399999999999999" x14ac:dyDescent="0.35">
      <c r="A179" s="452" t="s">
        <v>219</v>
      </c>
      <c r="B179" s="453" t="s">
        <v>215</v>
      </c>
      <c r="C179" s="454">
        <v>100</v>
      </c>
      <c r="D179" s="454">
        <v>8.25</v>
      </c>
      <c r="E179" s="453" t="s">
        <v>316</v>
      </c>
      <c r="F179" s="454">
        <v>8.25</v>
      </c>
      <c r="G179" s="454">
        <v>8.4201562499999998</v>
      </c>
      <c r="H179" s="453" t="s">
        <v>217</v>
      </c>
      <c r="I179" s="455">
        <v>208250</v>
      </c>
      <c r="J179" s="455">
        <v>200000</v>
      </c>
      <c r="K179" s="455">
        <v>200000</v>
      </c>
      <c r="L179" s="456">
        <v>1</v>
      </c>
    </row>
    <row r="180" spans="1:12" s="444" customFormat="1" ht="20.399999999999999" x14ac:dyDescent="0.35">
      <c r="A180" s="452" t="s">
        <v>219</v>
      </c>
      <c r="B180" s="453" t="s">
        <v>215</v>
      </c>
      <c r="C180" s="454">
        <v>100</v>
      </c>
      <c r="D180" s="454">
        <v>9</v>
      </c>
      <c r="E180" s="453" t="s">
        <v>297</v>
      </c>
      <c r="F180" s="454">
        <v>9</v>
      </c>
      <c r="G180" s="454">
        <v>9.360038198022</v>
      </c>
      <c r="H180" s="453" t="s">
        <v>217</v>
      </c>
      <c r="I180" s="455">
        <v>6070500</v>
      </c>
      <c r="J180" s="455">
        <v>6000000</v>
      </c>
      <c r="K180" s="455">
        <v>6000000</v>
      </c>
      <c r="L180" s="456">
        <v>1</v>
      </c>
    </row>
    <row r="181" spans="1:12" s="444" customFormat="1" ht="20.399999999999999" x14ac:dyDescent="0.35">
      <c r="A181" s="452" t="s">
        <v>219</v>
      </c>
      <c r="B181" s="453" t="s">
        <v>215</v>
      </c>
      <c r="C181" s="454">
        <v>100</v>
      </c>
      <c r="D181" s="454">
        <v>9.1</v>
      </c>
      <c r="E181" s="453" t="s">
        <v>298</v>
      </c>
      <c r="F181" s="454">
        <v>9.1</v>
      </c>
      <c r="G181" s="454">
        <v>9.4311851334104997</v>
      </c>
      <c r="H181" s="453" t="s">
        <v>217</v>
      </c>
      <c r="I181" s="455">
        <v>2548659.7200000002</v>
      </c>
      <c r="J181" s="455">
        <v>2500000</v>
      </c>
      <c r="K181" s="455">
        <v>2500000</v>
      </c>
      <c r="L181" s="456">
        <v>1</v>
      </c>
    </row>
    <row r="182" spans="1:12" s="444" customFormat="1" ht="20.399999999999999" x14ac:dyDescent="0.35">
      <c r="A182" s="452" t="s">
        <v>219</v>
      </c>
      <c r="B182" s="453" t="s">
        <v>215</v>
      </c>
      <c r="C182" s="454">
        <v>100</v>
      </c>
      <c r="D182" s="454">
        <v>9.5</v>
      </c>
      <c r="E182" s="453" t="s">
        <v>299</v>
      </c>
      <c r="F182" s="454">
        <v>9.5</v>
      </c>
      <c r="G182" s="454">
        <v>9.7908295938799004</v>
      </c>
      <c r="H182" s="453" t="s">
        <v>217</v>
      </c>
      <c r="I182" s="455">
        <v>2068611.11</v>
      </c>
      <c r="J182" s="455">
        <v>2000000</v>
      </c>
      <c r="K182" s="455">
        <v>2000000</v>
      </c>
      <c r="L182" s="456">
        <v>1</v>
      </c>
    </row>
    <row r="183" spans="1:12" s="444" customFormat="1" ht="20.399999999999999" x14ac:dyDescent="0.35">
      <c r="A183" s="452" t="s">
        <v>219</v>
      </c>
      <c r="B183" s="453" t="s">
        <v>215</v>
      </c>
      <c r="C183" s="454">
        <v>100</v>
      </c>
      <c r="D183" s="454">
        <v>9.6</v>
      </c>
      <c r="E183" s="453" t="s">
        <v>300</v>
      </c>
      <c r="F183" s="454">
        <v>9.6</v>
      </c>
      <c r="G183" s="454">
        <v>9.8290797550716</v>
      </c>
      <c r="H183" s="453" t="s">
        <v>217</v>
      </c>
      <c r="I183" s="455">
        <v>3144800</v>
      </c>
      <c r="J183" s="455">
        <v>3000000</v>
      </c>
      <c r="K183" s="455">
        <v>3000000</v>
      </c>
      <c r="L183" s="456">
        <v>1</v>
      </c>
    </row>
    <row r="184" spans="1:12" s="444" customFormat="1" ht="20.399999999999999" x14ac:dyDescent="0.35">
      <c r="A184" s="452" t="s">
        <v>219</v>
      </c>
      <c r="B184" s="453" t="s">
        <v>215</v>
      </c>
      <c r="C184" s="454">
        <v>100</v>
      </c>
      <c r="D184" s="454">
        <v>9.9</v>
      </c>
      <c r="E184" s="453" t="s">
        <v>300</v>
      </c>
      <c r="F184" s="454">
        <v>9.9</v>
      </c>
      <c r="G184" s="454">
        <v>10.1436196293596</v>
      </c>
      <c r="H184" s="453" t="s">
        <v>217</v>
      </c>
      <c r="I184" s="455">
        <v>5248875</v>
      </c>
      <c r="J184" s="455">
        <v>5000000</v>
      </c>
      <c r="K184" s="455">
        <v>5000000</v>
      </c>
      <c r="L184" s="456">
        <v>1</v>
      </c>
    </row>
    <row r="185" spans="1:12" s="444" customFormat="1" ht="20.399999999999999" x14ac:dyDescent="0.35">
      <c r="A185" s="452" t="s">
        <v>219</v>
      </c>
      <c r="B185" s="453" t="s">
        <v>215</v>
      </c>
      <c r="C185" s="454">
        <v>100.0528</v>
      </c>
      <c r="D185" s="454">
        <v>8.75</v>
      </c>
      <c r="E185" s="453" t="s">
        <v>317</v>
      </c>
      <c r="F185" s="454">
        <v>8</v>
      </c>
      <c r="G185" s="454">
        <v>8.2432159999999008</v>
      </c>
      <c r="H185" s="453" t="s">
        <v>217</v>
      </c>
      <c r="I185" s="455">
        <v>272178.82</v>
      </c>
      <c r="J185" s="455">
        <v>250000</v>
      </c>
      <c r="K185" s="455">
        <v>250131.91</v>
      </c>
      <c r="L185" s="456">
        <v>1</v>
      </c>
    </row>
    <row r="186" spans="1:12" s="444" customFormat="1" ht="20.399999999999999" x14ac:dyDescent="0.35">
      <c r="A186" s="452" t="s">
        <v>219</v>
      </c>
      <c r="B186" s="453" t="s">
        <v>215</v>
      </c>
      <c r="C186" s="454">
        <v>100.0801</v>
      </c>
      <c r="D186" s="454">
        <v>9.25</v>
      </c>
      <c r="E186" s="453" t="s">
        <v>318</v>
      </c>
      <c r="F186" s="454">
        <v>8.85</v>
      </c>
      <c r="G186" s="454">
        <v>8.9737956006624007</v>
      </c>
      <c r="H186" s="453" t="s">
        <v>217</v>
      </c>
      <c r="I186" s="455">
        <v>1039339.58</v>
      </c>
      <c r="J186" s="455">
        <v>950000</v>
      </c>
      <c r="K186" s="455">
        <v>950761.34</v>
      </c>
      <c r="L186" s="456">
        <v>1</v>
      </c>
    </row>
    <row r="187" spans="1:12" s="444" customFormat="1" ht="20.399999999999999" x14ac:dyDescent="0.35">
      <c r="A187" s="452" t="s">
        <v>219</v>
      </c>
      <c r="B187" s="453" t="s">
        <v>215</v>
      </c>
      <c r="C187" s="454">
        <v>100.2508</v>
      </c>
      <c r="D187" s="454">
        <v>9</v>
      </c>
      <c r="E187" s="453" t="s">
        <v>319</v>
      </c>
      <c r="F187" s="454">
        <v>8</v>
      </c>
      <c r="G187" s="454">
        <v>8.1792189491005001</v>
      </c>
      <c r="H187" s="453" t="s">
        <v>217</v>
      </c>
      <c r="I187" s="455">
        <v>545625</v>
      </c>
      <c r="J187" s="455">
        <v>500000</v>
      </c>
      <c r="K187" s="455">
        <v>501254.19</v>
      </c>
      <c r="L187" s="456">
        <v>1</v>
      </c>
    </row>
    <row r="188" spans="1:12" s="444" customFormat="1" ht="20.399999999999999" x14ac:dyDescent="0.35">
      <c r="A188" s="452" t="s">
        <v>219</v>
      </c>
      <c r="B188" s="453" t="s">
        <v>215</v>
      </c>
      <c r="C188" s="454">
        <v>100.58750000000001</v>
      </c>
      <c r="D188" s="454">
        <v>9.0500000000000007</v>
      </c>
      <c r="E188" s="453" t="s">
        <v>320</v>
      </c>
      <c r="F188" s="454">
        <v>7</v>
      </c>
      <c r="G188" s="454">
        <v>7.1561304694881001</v>
      </c>
      <c r="H188" s="453" t="s">
        <v>217</v>
      </c>
      <c r="I188" s="455">
        <v>654752.49</v>
      </c>
      <c r="J188" s="455">
        <v>600000</v>
      </c>
      <c r="K188" s="455">
        <v>603525.24</v>
      </c>
      <c r="L188" s="456">
        <v>1</v>
      </c>
    </row>
    <row r="189" spans="1:12" s="444" customFormat="1" ht="20.399999999999999" x14ac:dyDescent="0.35">
      <c r="A189" s="452" t="s">
        <v>219</v>
      </c>
      <c r="B189" s="453" t="s">
        <v>215</v>
      </c>
      <c r="C189" s="454">
        <v>101.4451</v>
      </c>
      <c r="D189" s="454">
        <v>9.3000000000000007</v>
      </c>
      <c r="E189" s="453" t="s">
        <v>321</v>
      </c>
      <c r="F189" s="454">
        <v>2.75</v>
      </c>
      <c r="G189" s="454">
        <v>2.7795598373922998</v>
      </c>
      <c r="H189" s="453" t="s">
        <v>217</v>
      </c>
      <c r="I189" s="455">
        <v>2046500</v>
      </c>
      <c r="J189" s="455">
        <v>2000000</v>
      </c>
      <c r="K189" s="455">
        <v>2028902.92</v>
      </c>
      <c r="L189" s="456">
        <v>2</v>
      </c>
    </row>
    <row r="190" spans="1:12" s="444" customFormat="1" ht="20.399999999999999" x14ac:dyDescent="0.35">
      <c r="A190" s="452" t="s">
        <v>219</v>
      </c>
      <c r="B190" s="453" t="s">
        <v>215</v>
      </c>
      <c r="C190" s="454">
        <v>101.45869999999999</v>
      </c>
      <c r="D190" s="454">
        <v>9.9</v>
      </c>
      <c r="E190" s="453" t="s">
        <v>298</v>
      </c>
      <c r="F190" s="454">
        <v>3</v>
      </c>
      <c r="G190" s="454">
        <v>3.0355779680958999</v>
      </c>
      <c r="H190" s="453" t="s">
        <v>217</v>
      </c>
      <c r="I190" s="455">
        <v>2066550</v>
      </c>
      <c r="J190" s="455">
        <v>2000000</v>
      </c>
      <c r="K190" s="455">
        <v>2029174.2</v>
      </c>
      <c r="L190" s="456">
        <v>1</v>
      </c>
    </row>
    <row r="191" spans="1:12" s="444" customFormat="1" ht="20.399999999999999" x14ac:dyDescent="0.35">
      <c r="A191" s="452" t="s">
        <v>222</v>
      </c>
      <c r="B191" s="453" t="s">
        <v>215</v>
      </c>
      <c r="C191" s="454">
        <v>99.980400000000003</v>
      </c>
      <c r="D191" s="454">
        <v>8.75</v>
      </c>
      <c r="E191" s="453" t="s">
        <v>322</v>
      </c>
      <c r="F191" s="454">
        <v>8.75</v>
      </c>
      <c r="G191" s="454">
        <v>9.0946767087094997</v>
      </c>
      <c r="H191" s="453" t="s">
        <v>217</v>
      </c>
      <c r="I191" s="455">
        <v>41865.53</v>
      </c>
      <c r="J191" s="455">
        <v>40669.449999999997</v>
      </c>
      <c r="K191" s="455">
        <v>40661.480000000003</v>
      </c>
      <c r="L191" s="456">
        <v>1</v>
      </c>
    </row>
    <row r="192" spans="1:12" s="444" customFormat="1" ht="20.399999999999999" x14ac:dyDescent="0.35">
      <c r="A192" s="452" t="s">
        <v>222</v>
      </c>
      <c r="B192" s="453" t="s">
        <v>215</v>
      </c>
      <c r="C192" s="454">
        <v>100</v>
      </c>
      <c r="D192" s="454">
        <v>2.4794999999999998</v>
      </c>
      <c r="E192" s="453" t="s">
        <v>323</v>
      </c>
      <c r="F192" s="454">
        <v>2.4794999999999998</v>
      </c>
      <c r="G192" s="454">
        <v>2.4999629629726998</v>
      </c>
      <c r="H192" s="453" t="s">
        <v>217</v>
      </c>
      <c r="I192" s="455">
        <v>242000.13</v>
      </c>
      <c r="J192" s="455">
        <v>240000</v>
      </c>
      <c r="K192" s="455">
        <v>240000</v>
      </c>
      <c r="L192" s="456">
        <v>1</v>
      </c>
    </row>
    <row r="193" spans="1:12" s="444" customFormat="1" ht="20.399999999999999" x14ac:dyDescent="0.35">
      <c r="A193" s="452" t="s">
        <v>222</v>
      </c>
      <c r="B193" s="453" t="s">
        <v>215</v>
      </c>
      <c r="C193" s="454">
        <v>100</v>
      </c>
      <c r="D193" s="454">
        <v>7.5</v>
      </c>
      <c r="E193" s="453" t="s">
        <v>324</v>
      </c>
      <c r="F193" s="454">
        <v>7.4999999999998002</v>
      </c>
      <c r="G193" s="454">
        <v>7.7624250704871001</v>
      </c>
      <c r="H193" s="453" t="s">
        <v>217</v>
      </c>
      <c r="I193" s="455">
        <v>100645.83</v>
      </c>
      <c r="J193" s="455">
        <v>100000</v>
      </c>
      <c r="K193" s="455">
        <v>100000</v>
      </c>
      <c r="L193" s="456">
        <v>1</v>
      </c>
    </row>
    <row r="194" spans="1:12" s="444" customFormat="1" ht="20.399999999999999" x14ac:dyDescent="0.35">
      <c r="A194" s="452" t="s">
        <v>222</v>
      </c>
      <c r="B194" s="453" t="s">
        <v>215</v>
      </c>
      <c r="C194" s="454">
        <v>100</v>
      </c>
      <c r="D194" s="454">
        <v>9.5</v>
      </c>
      <c r="E194" s="453" t="s">
        <v>300</v>
      </c>
      <c r="F194" s="454">
        <v>9.5</v>
      </c>
      <c r="G194" s="454">
        <v>9.7243325226188997</v>
      </c>
      <c r="H194" s="453" t="s">
        <v>217</v>
      </c>
      <c r="I194" s="455">
        <v>157164.57999999999</v>
      </c>
      <c r="J194" s="455">
        <v>150000</v>
      </c>
      <c r="K194" s="455">
        <v>150000</v>
      </c>
      <c r="L194" s="456">
        <v>1</v>
      </c>
    </row>
    <row r="195" spans="1:12" s="444" customFormat="1" ht="20.399999999999999" x14ac:dyDescent="0.35">
      <c r="A195" s="452" t="s">
        <v>222</v>
      </c>
      <c r="B195" s="453" t="s">
        <v>215</v>
      </c>
      <c r="C195" s="454">
        <v>100.0017</v>
      </c>
      <c r="D195" s="454">
        <v>9.25</v>
      </c>
      <c r="E195" s="453" t="s">
        <v>325</v>
      </c>
      <c r="F195" s="454">
        <v>9.0500000000000007</v>
      </c>
      <c r="G195" s="454">
        <v>9.1429243150041</v>
      </c>
      <c r="H195" s="453" t="s">
        <v>217</v>
      </c>
      <c r="I195" s="455">
        <v>59196.95</v>
      </c>
      <c r="J195" s="455">
        <v>54159.38</v>
      </c>
      <c r="K195" s="455">
        <v>54160.29</v>
      </c>
      <c r="L195" s="456">
        <v>1</v>
      </c>
    </row>
    <row r="196" spans="1:12" s="444" customFormat="1" ht="20.399999999999999" x14ac:dyDescent="0.35">
      <c r="A196" s="452" t="s">
        <v>222</v>
      </c>
      <c r="B196" s="453" t="s">
        <v>215</v>
      </c>
      <c r="C196" s="454">
        <v>100.107</v>
      </c>
      <c r="D196" s="454">
        <v>9.4499999999999993</v>
      </c>
      <c r="E196" s="453" t="s">
        <v>326</v>
      </c>
      <c r="F196" s="454">
        <v>8.75</v>
      </c>
      <c r="G196" s="454">
        <v>8.9523643716606003</v>
      </c>
      <c r="H196" s="453" t="s">
        <v>217</v>
      </c>
      <c r="I196" s="455">
        <v>878120</v>
      </c>
      <c r="J196" s="455">
        <v>800000</v>
      </c>
      <c r="K196" s="455">
        <v>800856.28</v>
      </c>
      <c r="L196" s="456">
        <v>1</v>
      </c>
    </row>
    <row r="197" spans="1:12" s="444" customFormat="1" ht="20.399999999999999" x14ac:dyDescent="0.35">
      <c r="A197" s="452" t="s">
        <v>214</v>
      </c>
      <c r="B197" s="453" t="s">
        <v>215</v>
      </c>
      <c r="C197" s="454">
        <v>100</v>
      </c>
      <c r="D197" s="454">
        <v>6.1</v>
      </c>
      <c r="E197" s="453" t="s">
        <v>327</v>
      </c>
      <c r="F197" s="454">
        <v>6.1</v>
      </c>
      <c r="G197" s="454">
        <v>6.2734689602945002</v>
      </c>
      <c r="H197" s="453" t="s">
        <v>217</v>
      </c>
      <c r="I197" s="455">
        <v>9045750</v>
      </c>
      <c r="J197" s="455">
        <v>9000000</v>
      </c>
      <c r="K197" s="455">
        <v>9000000</v>
      </c>
      <c r="L197" s="456">
        <v>1</v>
      </c>
    </row>
    <row r="198" spans="1:12" s="444" customFormat="1" ht="20.399999999999999" x14ac:dyDescent="0.35">
      <c r="A198" s="452" t="s">
        <v>214</v>
      </c>
      <c r="B198" s="453" t="s">
        <v>215</v>
      </c>
      <c r="C198" s="454">
        <v>100</v>
      </c>
      <c r="D198" s="454">
        <v>6.15</v>
      </c>
      <c r="E198" s="453" t="s">
        <v>327</v>
      </c>
      <c r="F198" s="454">
        <v>6.15</v>
      </c>
      <c r="G198" s="454">
        <v>6.3263490051352997</v>
      </c>
      <c r="H198" s="453" t="s">
        <v>217</v>
      </c>
      <c r="I198" s="455">
        <v>10051250</v>
      </c>
      <c r="J198" s="455">
        <v>10000000</v>
      </c>
      <c r="K198" s="455">
        <v>10000000</v>
      </c>
      <c r="L198" s="456">
        <v>1</v>
      </c>
    </row>
    <row r="199" spans="1:12" s="444" customFormat="1" ht="20.399999999999999" x14ac:dyDescent="0.35">
      <c r="A199" s="452" t="s">
        <v>328</v>
      </c>
      <c r="B199" s="453" t="s">
        <v>215</v>
      </c>
      <c r="C199" s="454">
        <v>100</v>
      </c>
      <c r="D199" s="454">
        <v>1.9822</v>
      </c>
      <c r="E199" s="453" t="s">
        <v>305</v>
      </c>
      <c r="F199" s="454">
        <v>1.9822</v>
      </c>
      <c r="G199" s="454">
        <v>2.0000303280336</v>
      </c>
      <c r="H199" s="453" t="s">
        <v>217</v>
      </c>
      <c r="I199" s="455">
        <v>12724474.67</v>
      </c>
      <c r="J199" s="455">
        <v>12700000</v>
      </c>
      <c r="K199" s="455">
        <v>12700000</v>
      </c>
      <c r="L199" s="456">
        <v>4</v>
      </c>
    </row>
    <row r="200" spans="1:12" s="445" customFormat="1" ht="20.399999999999999" x14ac:dyDescent="0.35">
      <c r="A200" s="452" t="s">
        <v>328</v>
      </c>
      <c r="B200" s="453" t="s">
        <v>215</v>
      </c>
      <c r="C200" s="454">
        <v>100</v>
      </c>
      <c r="D200" s="454">
        <v>9.5</v>
      </c>
      <c r="E200" s="453" t="s">
        <v>300</v>
      </c>
      <c r="F200" s="454">
        <v>9.5</v>
      </c>
      <c r="G200" s="454">
        <v>9.7243325226188997</v>
      </c>
      <c r="H200" s="453" t="s">
        <v>217</v>
      </c>
      <c r="I200" s="455">
        <v>375099.48</v>
      </c>
      <c r="J200" s="455">
        <v>358000</v>
      </c>
      <c r="K200" s="455">
        <v>358000</v>
      </c>
      <c r="L200" s="456">
        <v>2</v>
      </c>
    </row>
    <row r="201" spans="1:12" s="445" customFormat="1" ht="20.399999999999999" x14ac:dyDescent="0.35">
      <c r="A201" s="452" t="s">
        <v>328</v>
      </c>
      <c r="B201" s="453" t="s">
        <v>215</v>
      </c>
      <c r="C201" s="454">
        <v>100</v>
      </c>
      <c r="D201" s="454">
        <v>9.65</v>
      </c>
      <c r="E201" s="453" t="s">
        <v>300</v>
      </c>
      <c r="F201" s="454">
        <v>9.65</v>
      </c>
      <c r="G201" s="454">
        <v>9.8814720074382993</v>
      </c>
      <c r="H201" s="453" t="s">
        <v>217</v>
      </c>
      <c r="I201" s="455">
        <v>865027.4</v>
      </c>
      <c r="J201" s="455">
        <v>825000</v>
      </c>
      <c r="K201" s="455">
        <v>825000</v>
      </c>
      <c r="L201" s="456">
        <v>1</v>
      </c>
    </row>
    <row r="202" spans="1:12" s="444" customFormat="1" ht="20.399999999999999" x14ac:dyDescent="0.35">
      <c r="A202" s="452" t="s">
        <v>328</v>
      </c>
      <c r="B202" s="453" t="s">
        <v>215</v>
      </c>
      <c r="C202" s="454">
        <v>100</v>
      </c>
      <c r="D202" s="454">
        <v>9.92</v>
      </c>
      <c r="E202" s="453" t="s">
        <v>329</v>
      </c>
      <c r="F202" s="454">
        <v>9.92</v>
      </c>
      <c r="G202" s="454">
        <v>9.9186765529432996</v>
      </c>
      <c r="H202" s="453" t="s">
        <v>217</v>
      </c>
      <c r="I202" s="455">
        <v>604711.56000000006</v>
      </c>
      <c r="J202" s="455">
        <v>550000</v>
      </c>
      <c r="K202" s="455">
        <v>550000</v>
      </c>
      <c r="L202" s="456">
        <v>1</v>
      </c>
    </row>
    <row r="203" spans="1:12" s="444" customFormat="1" ht="20.399999999999999" x14ac:dyDescent="0.35">
      <c r="A203" s="452" t="s">
        <v>328</v>
      </c>
      <c r="B203" s="453" t="s">
        <v>215</v>
      </c>
      <c r="C203" s="454">
        <v>100</v>
      </c>
      <c r="D203" s="454">
        <v>9.92</v>
      </c>
      <c r="E203" s="453" t="s">
        <v>330</v>
      </c>
      <c r="F203" s="454">
        <v>9.92</v>
      </c>
      <c r="G203" s="454">
        <v>9.9133873781084993</v>
      </c>
      <c r="H203" s="453" t="s">
        <v>217</v>
      </c>
      <c r="I203" s="455">
        <v>550288.89</v>
      </c>
      <c r="J203" s="455">
        <v>500000</v>
      </c>
      <c r="K203" s="455">
        <v>500000</v>
      </c>
      <c r="L203" s="456">
        <v>1</v>
      </c>
    </row>
    <row r="204" spans="1:12" s="444" customFormat="1" ht="20.399999999999999" x14ac:dyDescent="0.35">
      <c r="A204" s="452" t="s">
        <v>331</v>
      </c>
      <c r="B204" s="453" t="s">
        <v>215</v>
      </c>
      <c r="C204" s="454">
        <v>100</v>
      </c>
      <c r="D204" s="454">
        <v>8.75</v>
      </c>
      <c r="E204" s="453" t="s">
        <v>297</v>
      </c>
      <c r="F204" s="454">
        <v>8.75</v>
      </c>
      <c r="G204" s="454">
        <v>9.0901033404184997</v>
      </c>
      <c r="H204" s="453" t="s">
        <v>217</v>
      </c>
      <c r="I204" s="455">
        <v>2528559.0299999998</v>
      </c>
      <c r="J204" s="455">
        <v>2500000</v>
      </c>
      <c r="K204" s="455">
        <v>2500000</v>
      </c>
      <c r="L204" s="456">
        <v>1</v>
      </c>
    </row>
    <row r="205" spans="1:12" s="444" customFormat="1" ht="20.399999999999999" x14ac:dyDescent="0.35">
      <c r="A205" s="452" t="s">
        <v>331</v>
      </c>
      <c r="B205" s="453" t="s">
        <v>215</v>
      </c>
      <c r="C205" s="454">
        <v>100</v>
      </c>
      <c r="D205" s="454">
        <v>9</v>
      </c>
      <c r="E205" s="453" t="s">
        <v>298</v>
      </c>
      <c r="F205" s="454">
        <v>9</v>
      </c>
      <c r="G205" s="454">
        <v>9.3238846170401004</v>
      </c>
      <c r="H205" s="453" t="s">
        <v>217</v>
      </c>
      <c r="I205" s="455">
        <v>1019250</v>
      </c>
      <c r="J205" s="455">
        <v>1000000</v>
      </c>
      <c r="K205" s="455">
        <v>1000000</v>
      </c>
      <c r="L205" s="456">
        <v>1</v>
      </c>
    </row>
    <row r="206" spans="1:12" s="444" customFormat="1" ht="20.399999999999999" x14ac:dyDescent="0.35">
      <c r="A206" s="452" t="s">
        <v>331</v>
      </c>
      <c r="B206" s="453" t="s">
        <v>215</v>
      </c>
      <c r="C206" s="454">
        <v>100</v>
      </c>
      <c r="D206" s="454">
        <v>9.5</v>
      </c>
      <c r="E206" s="453" t="s">
        <v>299</v>
      </c>
      <c r="F206" s="454">
        <v>9.5</v>
      </c>
      <c r="G206" s="454">
        <v>9.7908295938799004</v>
      </c>
      <c r="H206" s="453" t="s">
        <v>217</v>
      </c>
      <c r="I206" s="455">
        <v>1034305.56</v>
      </c>
      <c r="J206" s="455">
        <v>1000000</v>
      </c>
      <c r="K206" s="455">
        <v>1000000</v>
      </c>
      <c r="L206" s="456">
        <v>1</v>
      </c>
    </row>
    <row r="207" spans="1:12" s="444" customFormat="1" ht="20.399999999999999" x14ac:dyDescent="0.35">
      <c r="A207" s="452" t="s">
        <v>332</v>
      </c>
      <c r="B207" s="453" t="s">
        <v>215</v>
      </c>
      <c r="C207" s="454">
        <v>100.2658</v>
      </c>
      <c r="D207" s="454">
        <v>8.75</v>
      </c>
      <c r="E207" s="453" t="s">
        <v>333</v>
      </c>
      <c r="F207" s="454">
        <v>8</v>
      </c>
      <c r="G207" s="454">
        <v>8.1264253704603995</v>
      </c>
      <c r="H207" s="453" t="s">
        <v>217</v>
      </c>
      <c r="I207" s="455">
        <v>272178.82</v>
      </c>
      <c r="J207" s="455">
        <v>250000</v>
      </c>
      <c r="K207" s="455">
        <v>250664.5</v>
      </c>
      <c r="L207" s="456">
        <v>1</v>
      </c>
    </row>
    <row r="208" spans="1:12" s="444" customFormat="1" ht="20.399999999999999" x14ac:dyDescent="0.35">
      <c r="A208" s="452" t="s">
        <v>334</v>
      </c>
      <c r="B208" s="453" t="s">
        <v>215</v>
      </c>
      <c r="C208" s="454">
        <v>100</v>
      </c>
      <c r="D208" s="454">
        <v>2.7315999999999998</v>
      </c>
      <c r="E208" s="453" t="s">
        <v>303</v>
      </c>
      <c r="F208" s="454">
        <v>2.7315999999999998</v>
      </c>
      <c r="G208" s="454">
        <v>2.7500449689380302</v>
      </c>
      <c r="H208" s="453" t="s">
        <v>217</v>
      </c>
      <c r="I208" s="455">
        <v>3396262.68</v>
      </c>
      <c r="J208" s="455">
        <v>3350000</v>
      </c>
      <c r="K208" s="455">
        <v>3350000</v>
      </c>
      <c r="L208" s="456">
        <v>1</v>
      </c>
    </row>
    <row r="209" spans="1:12" s="444" customFormat="1" ht="20.399999999999999" x14ac:dyDescent="0.35">
      <c r="A209" s="452" t="s">
        <v>335</v>
      </c>
      <c r="B209" s="453" t="s">
        <v>215</v>
      </c>
      <c r="C209" s="454">
        <v>100</v>
      </c>
      <c r="D209" s="454">
        <v>9.9</v>
      </c>
      <c r="E209" s="453" t="s">
        <v>300</v>
      </c>
      <c r="F209" s="454">
        <v>9.9</v>
      </c>
      <c r="G209" s="454">
        <v>10.1436196293596</v>
      </c>
      <c r="H209" s="453" t="s">
        <v>217</v>
      </c>
      <c r="I209" s="455">
        <v>2624437.5</v>
      </c>
      <c r="J209" s="455">
        <v>2500000</v>
      </c>
      <c r="K209" s="455">
        <v>2500000</v>
      </c>
      <c r="L209" s="456">
        <v>1</v>
      </c>
    </row>
    <row r="210" spans="1:12" s="444" customFormat="1" ht="20.399999999999999" x14ac:dyDescent="0.35">
      <c r="A210" s="452" t="s">
        <v>336</v>
      </c>
      <c r="B210" s="453" t="s">
        <v>215</v>
      </c>
      <c r="C210" s="454">
        <v>100</v>
      </c>
      <c r="D210" s="454">
        <v>2.7315</v>
      </c>
      <c r="E210" s="453" t="s">
        <v>300</v>
      </c>
      <c r="F210" s="454">
        <v>2.7315</v>
      </c>
      <c r="G210" s="454">
        <v>2.7500481693072998</v>
      </c>
      <c r="H210" s="453" t="s">
        <v>217</v>
      </c>
      <c r="I210" s="455">
        <v>2027466.75</v>
      </c>
      <c r="J210" s="455">
        <v>2000000</v>
      </c>
      <c r="K210" s="455">
        <v>2000000</v>
      </c>
      <c r="L210" s="456">
        <v>1</v>
      </c>
    </row>
    <row r="211" spans="1:12" s="444" customFormat="1" ht="20.399999999999999" x14ac:dyDescent="0.35">
      <c r="A211" s="452" t="s">
        <v>337</v>
      </c>
      <c r="B211" s="453" t="s">
        <v>215</v>
      </c>
      <c r="C211" s="454">
        <v>100</v>
      </c>
      <c r="D211" s="454">
        <v>9.5</v>
      </c>
      <c r="E211" s="453" t="s">
        <v>300</v>
      </c>
      <c r="F211" s="454">
        <v>9.5</v>
      </c>
      <c r="G211" s="454">
        <v>9.7243325226188997</v>
      </c>
      <c r="H211" s="453" t="s">
        <v>217</v>
      </c>
      <c r="I211" s="455">
        <v>203266.19</v>
      </c>
      <c r="J211" s="455">
        <v>194000</v>
      </c>
      <c r="K211" s="455">
        <v>194000</v>
      </c>
      <c r="L211" s="456">
        <v>1</v>
      </c>
    </row>
    <row r="212" spans="1:12" s="444" customFormat="1" ht="20.399999999999999" x14ac:dyDescent="0.35">
      <c r="A212" s="452" t="s">
        <v>337</v>
      </c>
      <c r="B212" s="453" t="s">
        <v>215</v>
      </c>
      <c r="C212" s="454">
        <v>100</v>
      </c>
      <c r="D212" s="454">
        <v>10.1</v>
      </c>
      <c r="E212" s="453" t="s">
        <v>330</v>
      </c>
      <c r="F212" s="454">
        <v>10.1</v>
      </c>
      <c r="G212" s="454">
        <v>10.093149186392401</v>
      </c>
      <c r="H212" s="453" t="s">
        <v>217</v>
      </c>
      <c r="I212" s="455">
        <v>286624.71999999997</v>
      </c>
      <c r="J212" s="455">
        <v>260000</v>
      </c>
      <c r="K212" s="455">
        <v>260000</v>
      </c>
      <c r="L212" s="456">
        <v>1</v>
      </c>
    </row>
    <row r="213" spans="1:12" s="444" customFormat="1" ht="20.399999999999999" x14ac:dyDescent="0.35">
      <c r="A213" s="452" t="s">
        <v>338</v>
      </c>
      <c r="B213" s="453" t="s">
        <v>215</v>
      </c>
      <c r="C213" s="454">
        <v>100</v>
      </c>
      <c r="D213" s="454">
        <v>2.7315999999999998</v>
      </c>
      <c r="E213" s="453" t="s">
        <v>303</v>
      </c>
      <c r="F213" s="454">
        <v>2.7315999999999998</v>
      </c>
      <c r="G213" s="454">
        <v>2.750044968938</v>
      </c>
      <c r="H213" s="453" t="s">
        <v>217</v>
      </c>
      <c r="I213" s="455">
        <v>3041429.27</v>
      </c>
      <c r="J213" s="455">
        <v>3000000</v>
      </c>
      <c r="K213" s="455">
        <v>3000000</v>
      </c>
      <c r="L213" s="456">
        <v>1</v>
      </c>
    </row>
    <row r="214" spans="1:12" s="444" customFormat="1" ht="20.399999999999999" x14ac:dyDescent="0.35">
      <c r="A214" s="452" t="s">
        <v>339</v>
      </c>
      <c r="B214" s="453" t="s">
        <v>215</v>
      </c>
      <c r="C214" s="454">
        <v>100</v>
      </c>
      <c r="D214" s="454">
        <v>2.7315999999999998</v>
      </c>
      <c r="E214" s="453" t="s">
        <v>303</v>
      </c>
      <c r="F214" s="454">
        <v>2.7315999999999998</v>
      </c>
      <c r="G214" s="454">
        <v>2.750044968938</v>
      </c>
      <c r="H214" s="453" t="s">
        <v>217</v>
      </c>
      <c r="I214" s="455">
        <v>4055239.02</v>
      </c>
      <c r="J214" s="455">
        <v>4000000</v>
      </c>
      <c r="K214" s="455">
        <v>4000000</v>
      </c>
      <c r="L214" s="456">
        <v>1</v>
      </c>
    </row>
    <row r="215" spans="1:12" s="444" customFormat="1" ht="20.399999999999999" x14ac:dyDescent="0.35">
      <c r="A215" s="452" t="s">
        <v>339</v>
      </c>
      <c r="B215" s="453" t="s">
        <v>215</v>
      </c>
      <c r="C215" s="454">
        <v>100</v>
      </c>
      <c r="D215" s="454">
        <v>8.5</v>
      </c>
      <c r="E215" s="453" t="s">
        <v>299</v>
      </c>
      <c r="F215" s="454">
        <v>8.5</v>
      </c>
      <c r="G215" s="454">
        <v>8.7326118890250992</v>
      </c>
      <c r="H215" s="453" t="s">
        <v>217</v>
      </c>
      <c r="I215" s="455">
        <v>515347.22</v>
      </c>
      <c r="J215" s="455">
        <v>500000</v>
      </c>
      <c r="K215" s="455">
        <v>500000</v>
      </c>
      <c r="L215" s="456">
        <v>1</v>
      </c>
    </row>
    <row r="216" spans="1:12" s="444" customFormat="1" ht="20.399999999999999" x14ac:dyDescent="0.35">
      <c r="A216" s="457" t="s">
        <v>218</v>
      </c>
      <c r="B216" s="458" t="s">
        <v>218</v>
      </c>
      <c r="C216" s="459" t="s">
        <v>218</v>
      </c>
      <c r="D216" s="459" t="s">
        <v>218</v>
      </c>
      <c r="E216" s="458" t="s">
        <v>218</v>
      </c>
      <c r="F216" s="459" t="s">
        <v>218</v>
      </c>
      <c r="G216" s="459" t="s">
        <v>218</v>
      </c>
      <c r="H216" s="458" t="s">
        <v>218</v>
      </c>
      <c r="I216" s="460">
        <v>176217918.36000001</v>
      </c>
      <c r="J216" s="460">
        <v>172771828.83000001</v>
      </c>
      <c r="K216" s="460">
        <v>172836998.16</v>
      </c>
      <c r="L216" s="461">
        <v>72</v>
      </c>
    </row>
    <row r="217" spans="1:12" s="444" customFormat="1" ht="20.399999999999999" x14ac:dyDescent="0.35">
      <c r="A217" s="457" t="s">
        <v>133</v>
      </c>
      <c r="B217" s="458"/>
      <c r="C217" s="459"/>
      <c r="D217" s="459"/>
      <c r="E217" s="458"/>
      <c r="F217" s="459"/>
      <c r="G217" s="459"/>
      <c r="H217" s="458"/>
      <c r="I217" s="460"/>
      <c r="J217" s="460"/>
      <c r="K217" s="460"/>
      <c r="L217" s="461"/>
    </row>
    <row r="218" spans="1:12" s="444" customFormat="1" ht="20.399999999999999" x14ac:dyDescent="0.35">
      <c r="A218" s="452" t="s">
        <v>340</v>
      </c>
      <c r="B218" s="453" t="s">
        <v>215</v>
      </c>
      <c r="C218" s="454">
        <v>99.995599999999996</v>
      </c>
      <c r="D218" s="454">
        <v>9.15</v>
      </c>
      <c r="E218" s="453" t="s">
        <v>341</v>
      </c>
      <c r="F218" s="454">
        <v>9.15</v>
      </c>
      <c r="G218" s="454">
        <v>9.3629017031320991</v>
      </c>
      <c r="H218" s="453" t="s">
        <v>217</v>
      </c>
      <c r="I218" s="455">
        <v>104600.42</v>
      </c>
      <c r="J218" s="455">
        <v>100000</v>
      </c>
      <c r="K218" s="455">
        <v>99995.62</v>
      </c>
      <c r="L218" s="456">
        <v>1</v>
      </c>
    </row>
    <row r="219" spans="1:12" s="444" customFormat="1" ht="20.399999999999999" x14ac:dyDescent="0.35">
      <c r="A219" s="452" t="s">
        <v>340</v>
      </c>
      <c r="B219" s="453" t="s">
        <v>215</v>
      </c>
      <c r="C219" s="454">
        <v>100</v>
      </c>
      <c r="D219" s="454">
        <v>7.5</v>
      </c>
      <c r="E219" s="453" t="s">
        <v>305</v>
      </c>
      <c r="F219" s="454">
        <v>7.5</v>
      </c>
      <c r="G219" s="454">
        <v>7.7590881785099999</v>
      </c>
      <c r="H219" s="453" t="s">
        <v>217</v>
      </c>
      <c r="I219" s="455">
        <v>302187.5</v>
      </c>
      <c r="J219" s="455">
        <v>300000</v>
      </c>
      <c r="K219" s="455">
        <v>300000</v>
      </c>
      <c r="L219" s="456">
        <v>1</v>
      </c>
    </row>
    <row r="220" spans="1:12" s="444" customFormat="1" ht="20.399999999999999" x14ac:dyDescent="0.35">
      <c r="A220" s="452" t="s">
        <v>340</v>
      </c>
      <c r="B220" s="453" t="s">
        <v>215</v>
      </c>
      <c r="C220" s="454">
        <v>100</v>
      </c>
      <c r="D220" s="454">
        <v>7.5</v>
      </c>
      <c r="E220" s="453" t="s">
        <v>342</v>
      </c>
      <c r="F220" s="454">
        <v>7.5</v>
      </c>
      <c r="G220" s="454">
        <v>7.7532577188907004</v>
      </c>
      <c r="H220" s="453" t="s">
        <v>217</v>
      </c>
      <c r="I220" s="455">
        <v>534637.5</v>
      </c>
      <c r="J220" s="455">
        <v>530000</v>
      </c>
      <c r="K220" s="455">
        <v>530000</v>
      </c>
      <c r="L220" s="456">
        <v>1</v>
      </c>
    </row>
    <row r="221" spans="1:12" s="444" customFormat="1" ht="20.399999999999999" x14ac:dyDescent="0.35">
      <c r="A221" s="452" t="s">
        <v>340</v>
      </c>
      <c r="B221" s="453" t="s">
        <v>215</v>
      </c>
      <c r="C221" s="454">
        <v>100</v>
      </c>
      <c r="D221" s="454">
        <v>9</v>
      </c>
      <c r="E221" s="453" t="s">
        <v>343</v>
      </c>
      <c r="F221" s="454">
        <v>9</v>
      </c>
      <c r="G221" s="454">
        <v>9.3035601434417998</v>
      </c>
      <c r="H221" s="453" t="s">
        <v>217</v>
      </c>
      <c r="I221" s="455">
        <v>2047000</v>
      </c>
      <c r="J221" s="455">
        <v>2000000</v>
      </c>
      <c r="K221" s="455">
        <v>2000000</v>
      </c>
      <c r="L221" s="456">
        <v>1</v>
      </c>
    </row>
    <row r="222" spans="1:12" s="444" customFormat="1" ht="20.399999999999999" x14ac:dyDescent="0.35">
      <c r="A222" s="452" t="s">
        <v>340</v>
      </c>
      <c r="B222" s="453" t="s">
        <v>215</v>
      </c>
      <c r="C222" s="454">
        <v>100</v>
      </c>
      <c r="D222" s="454">
        <v>9.15</v>
      </c>
      <c r="E222" s="453" t="s">
        <v>300</v>
      </c>
      <c r="F222" s="454">
        <v>9.15</v>
      </c>
      <c r="G222" s="454">
        <v>9.3581085714425001</v>
      </c>
      <c r="H222" s="453" t="s">
        <v>217</v>
      </c>
      <c r="I222" s="455">
        <v>104600.42</v>
      </c>
      <c r="J222" s="455">
        <v>100000</v>
      </c>
      <c r="K222" s="455">
        <v>100000</v>
      </c>
      <c r="L222" s="456">
        <v>1</v>
      </c>
    </row>
    <row r="223" spans="1:12" s="444" customFormat="1" ht="20.399999999999999" x14ac:dyDescent="0.35">
      <c r="A223" s="452" t="s">
        <v>340</v>
      </c>
      <c r="B223" s="453" t="s">
        <v>215</v>
      </c>
      <c r="C223" s="454">
        <v>100</v>
      </c>
      <c r="D223" s="454">
        <v>9.5</v>
      </c>
      <c r="E223" s="453" t="s">
        <v>344</v>
      </c>
      <c r="F223" s="454">
        <v>9.5</v>
      </c>
      <c r="G223" s="454">
        <v>9.7619984913152003</v>
      </c>
      <c r="H223" s="453" t="s">
        <v>217</v>
      </c>
      <c r="I223" s="455">
        <v>3120333.33</v>
      </c>
      <c r="J223" s="455">
        <v>3000000</v>
      </c>
      <c r="K223" s="455">
        <v>3000000</v>
      </c>
      <c r="L223" s="456">
        <v>3</v>
      </c>
    </row>
    <row r="224" spans="1:12" s="444" customFormat="1" ht="20.399999999999999" x14ac:dyDescent="0.35">
      <c r="A224" s="452" t="s">
        <v>340</v>
      </c>
      <c r="B224" s="453" t="s">
        <v>215</v>
      </c>
      <c r="C224" s="454">
        <v>100.0446</v>
      </c>
      <c r="D224" s="454">
        <v>9.25</v>
      </c>
      <c r="E224" s="453" t="s">
        <v>314</v>
      </c>
      <c r="F224" s="454">
        <v>9</v>
      </c>
      <c r="G224" s="454">
        <v>9.3071383412351008</v>
      </c>
      <c r="H224" s="453" t="s">
        <v>217</v>
      </c>
      <c r="I224" s="455">
        <v>2062180.56</v>
      </c>
      <c r="J224" s="455">
        <v>2000000</v>
      </c>
      <c r="K224" s="455">
        <v>2000892.85</v>
      </c>
      <c r="L224" s="456">
        <v>1</v>
      </c>
    </row>
    <row r="225" spans="1:12" s="444" customFormat="1" ht="20.399999999999999" x14ac:dyDescent="0.35">
      <c r="A225" s="452" t="s">
        <v>345</v>
      </c>
      <c r="B225" s="453" t="s">
        <v>215</v>
      </c>
      <c r="C225" s="454">
        <v>99.499600000000001</v>
      </c>
      <c r="D225" s="454">
        <v>7</v>
      </c>
      <c r="E225" s="453" t="s">
        <v>346</v>
      </c>
      <c r="F225" s="454">
        <v>8.5</v>
      </c>
      <c r="G225" s="454">
        <v>8.7483683280345002</v>
      </c>
      <c r="H225" s="453" t="s">
        <v>217</v>
      </c>
      <c r="I225" s="455">
        <v>1138713.8899999999</v>
      </c>
      <c r="J225" s="455">
        <v>1100000</v>
      </c>
      <c r="K225" s="455">
        <v>1094495.33</v>
      </c>
      <c r="L225" s="456">
        <v>1</v>
      </c>
    </row>
    <row r="226" spans="1:12" s="444" customFormat="1" ht="20.399999999999999" x14ac:dyDescent="0.35">
      <c r="A226" s="452" t="s">
        <v>345</v>
      </c>
      <c r="B226" s="453" t="s">
        <v>215</v>
      </c>
      <c r="C226" s="454">
        <v>99.666600000000003</v>
      </c>
      <c r="D226" s="454">
        <v>8</v>
      </c>
      <c r="E226" s="453" t="s">
        <v>347</v>
      </c>
      <c r="F226" s="454">
        <v>8.5</v>
      </c>
      <c r="G226" s="454">
        <v>8.7294695568949994</v>
      </c>
      <c r="H226" s="453" t="s">
        <v>217</v>
      </c>
      <c r="I226" s="455">
        <v>1404288.89</v>
      </c>
      <c r="J226" s="455">
        <v>1300000</v>
      </c>
      <c r="K226" s="455">
        <v>1295666.3</v>
      </c>
      <c r="L226" s="456">
        <v>2</v>
      </c>
    </row>
    <row r="227" spans="1:12" s="444" customFormat="1" ht="20.399999999999999" x14ac:dyDescent="0.35">
      <c r="A227" s="452" t="s">
        <v>345</v>
      </c>
      <c r="B227" s="453" t="s">
        <v>215</v>
      </c>
      <c r="C227" s="454">
        <v>99.668000000000006</v>
      </c>
      <c r="D227" s="454">
        <v>6.85</v>
      </c>
      <c r="E227" s="453" t="s">
        <v>227</v>
      </c>
      <c r="F227" s="454">
        <v>8</v>
      </c>
      <c r="G227" s="454">
        <v>8.2301244779318008</v>
      </c>
      <c r="H227" s="453" t="s">
        <v>217</v>
      </c>
      <c r="I227" s="455">
        <v>1534535.42</v>
      </c>
      <c r="J227" s="455">
        <v>1500000</v>
      </c>
      <c r="K227" s="455">
        <v>1495019.63</v>
      </c>
      <c r="L227" s="456">
        <v>1</v>
      </c>
    </row>
    <row r="228" spans="1:12" s="444" customFormat="1" ht="20.399999999999999" x14ac:dyDescent="0.35">
      <c r="A228" s="452" t="s">
        <v>345</v>
      </c>
      <c r="B228" s="453" t="s">
        <v>215</v>
      </c>
      <c r="C228" s="454">
        <v>99.690399999999997</v>
      </c>
      <c r="D228" s="454">
        <v>8</v>
      </c>
      <c r="E228" s="453" t="s">
        <v>348</v>
      </c>
      <c r="F228" s="454">
        <v>8.5</v>
      </c>
      <c r="G228" s="454">
        <v>8.7431078703703005</v>
      </c>
      <c r="H228" s="453" t="s">
        <v>217</v>
      </c>
      <c r="I228" s="455">
        <v>648133.32999999996</v>
      </c>
      <c r="J228" s="455">
        <v>600000</v>
      </c>
      <c r="K228" s="455">
        <v>598142.18999999994</v>
      </c>
      <c r="L228" s="456">
        <v>1</v>
      </c>
    </row>
    <row r="229" spans="1:12" s="444" customFormat="1" ht="20.399999999999999" x14ac:dyDescent="0.35">
      <c r="A229" s="452" t="s">
        <v>345</v>
      </c>
      <c r="B229" s="453" t="s">
        <v>215</v>
      </c>
      <c r="C229" s="454">
        <v>99.6922</v>
      </c>
      <c r="D229" s="454">
        <v>6.85</v>
      </c>
      <c r="E229" s="453" t="s">
        <v>349</v>
      </c>
      <c r="F229" s="454">
        <v>8</v>
      </c>
      <c r="G229" s="454">
        <v>8.2385341591563002</v>
      </c>
      <c r="H229" s="453" t="s">
        <v>217</v>
      </c>
      <c r="I229" s="455">
        <v>460446.25</v>
      </c>
      <c r="J229" s="455">
        <v>450000</v>
      </c>
      <c r="K229" s="455">
        <v>448614.81</v>
      </c>
      <c r="L229" s="456">
        <v>1</v>
      </c>
    </row>
    <row r="230" spans="1:12" s="444" customFormat="1" ht="20.399999999999999" x14ac:dyDescent="0.35">
      <c r="A230" s="452" t="s">
        <v>345</v>
      </c>
      <c r="B230" s="453" t="s">
        <v>215</v>
      </c>
      <c r="C230" s="454">
        <v>99.748999999999995</v>
      </c>
      <c r="D230" s="454">
        <v>6.85</v>
      </c>
      <c r="E230" s="453" t="s">
        <v>350</v>
      </c>
      <c r="F230" s="454">
        <v>8.1</v>
      </c>
      <c r="G230" s="454">
        <v>8.3696270344737993</v>
      </c>
      <c r="H230" s="453" t="s">
        <v>217</v>
      </c>
      <c r="I230" s="455">
        <v>2046047.22</v>
      </c>
      <c r="J230" s="455">
        <v>2000000</v>
      </c>
      <c r="K230" s="455">
        <v>1994979.06</v>
      </c>
      <c r="L230" s="456">
        <v>1</v>
      </c>
    </row>
    <row r="231" spans="1:12" s="444" customFormat="1" ht="20.399999999999999" x14ac:dyDescent="0.35">
      <c r="A231" s="452" t="s">
        <v>345</v>
      </c>
      <c r="B231" s="453" t="s">
        <v>215</v>
      </c>
      <c r="C231" s="454">
        <v>99.859499999999997</v>
      </c>
      <c r="D231" s="454">
        <v>8</v>
      </c>
      <c r="E231" s="453" t="s">
        <v>351</v>
      </c>
      <c r="F231" s="454">
        <v>8</v>
      </c>
      <c r="G231" s="454">
        <v>8.1129172278282002</v>
      </c>
      <c r="H231" s="453" t="s">
        <v>217</v>
      </c>
      <c r="I231" s="455">
        <v>1296266.67</v>
      </c>
      <c r="J231" s="455">
        <v>1200000</v>
      </c>
      <c r="K231" s="455">
        <v>1198313.44</v>
      </c>
      <c r="L231" s="456">
        <v>1</v>
      </c>
    </row>
    <row r="232" spans="1:12" s="444" customFormat="1" ht="20.399999999999999" x14ac:dyDescent="0.35">
      <c r="A232" s="452" t="s">
        <v>345</v>
      </c>
      <c r="B232" s="453" t="s">
        <v>215</v>
      </c>
      <c r="C232" s="454">
        <v>99.863399999999999</v>
      </c>
      <c r="D232" s="454">
        <v>8</v>
      </c>
      <c r="E232" s="453" t="s">
        <v>352</v>
      </c>
      <c r="F232" s="454">
        <v>8</v>
      </c>
      <c r="G232" s="454">
        <v>8.1030487073195996</v>
      </c>
      <c r="H232" s="453" t="s">
        <v>217</v>
      </c>
      <c r="I232" s="455">
        <v>864533.33</v>
      </c>
      <c r="J232" s="455">
        <v>800000</v>
      </c>
      <c r="K232" s="455">
        <v>798907.02</v>
      </c>
      <c r="L232" s="456">
        <v>1</v>
      </c>
    </row>
    <row r="233" spans="1:12" s="444" customFormat="1" ht="20.399999999999999" x14ac:dyDescent="0.35">
      <c r="A233" s="452" t="s">
        <v>345</v>
      </c>
      <c r="B233" s="453" t="s">
        <v>215</v>
      </c>
      <c r="C233" s="454">
        <v>99.863900000000001</v>
      </c>
      <c r="D233" s="454">
        <v>8</v>
      </c>
      <c r="E233" s="453" t="s">
        <v>353</v>
      </c>
      <c r="F233" s="454">
        <v>8</v>
      </c>
      <c r="G233" s="454">
        <v>8.1057369910143002</v>
      </c>
      <c r="H233" s="453" t="s">
        <v>217</v>
      </c>
      <c r="I233" s="455">
        <v>1080222.22</v>
      </c>
      <c r="J233" s="455">
        <v>1000000</v>
      </c>
      <c r="K233" s="455">
        <v>998638.54</v>
      </c>
      <c r="L233" s="456">
        <v>1</v>
      </c>
    </row>
    <row r="234" spans="1:12" s="444" customFormat="1" ht="20.399999999999999" x14ac:dyDescent="0.35">
      <c r="A234" s="452" t="s">
        <v>345</v>
      </c>
      <c r="B234" s="453" t="s">
        <v>215</v>
      </c>
      <c r="C234" s="454">
        <v>99.872200000000007</v>
      </c>
      <c r="D234" s="454">
        <v>8</v>
      </c>
      <c r="E234" s="453" t="s">
        <v>354</v>
      </c>
      <c r="F234" s="454">
        <v>8</v>
      </c>
      <c r="G234" s="454">
        <v>8.0941046635368998</v>
      </c>
      <c r="H234" s="453" t="s">
        <v>217</v>
      </c>
      <c r="I234" s="455">
        <v>1080222.22</v>
      </c>
      <c r="J234" s="455">
        <v>1000000</v>
      </c>
      <c r="K234" s="455">
        <v>998722.49</v>
      </c>
      <c r="L234" s="456">
        <v>1</v>
      </c>
    </row>
    <row r="235" spans="1:12" s="444" customFormat="1" ht="20.399999999999999" x14ac:dyDescent="0.35">
      <c r="A235" s="452" t="s">
        <v>345</v>
      </c>
      <c r="B235" s="453" t="s">
        <v>215</v>
      </c>
      <c r="C235" s="454">
        <v>99.903000000000006</v>
      </c>
      <c r="D235" s="454">
        <v>6.85</v>
      </c>
      <c r="E235" s="453" t="s">
        <v>298</v>
      </c>
      <c r="F235" s="454">
        <v>7.25</v>
      </c>
      <c r="G235" s="454">
        <v>7.4594754286749003</v>
      </c>
      <c r="H235" s="453" t="s">
        <v>217</v>
      </c>
      <c r="I235" s="455">
        <v>1969320.45</v>
      </c>
      <c r="J235" s="455">
        <v>1925000</v>
      </c>
      <c r="K235" s="455">
        <v>1923132.1</v>
      </c>
      <c r="L235" s="456">
        <v>1</v>
      </c>
    </row>
    <row r="236" spans="1:12" s="444" customFormat="1" ht="20.399999999999999" x14ac:dyDescent="0.35">
      <c r="A236" s="452" t="s">
        <v>345</v>
      </c>
      <c r="B236" s="453" t="s">
        <v>215</v>
      </c>
      <c r="C236" s="454">
        <v>99.960700000000003</v>
      </c>
      <c r="D236" s="454">
        <v>8</v>
      </c>
      <c r="E236" s="453" t="s">
        <v>355</v>
      </c>
      <c r="F236" s="454">
        <v>7.75</v>
      </c>
      <c r="G236" s="454">
        <v>7.9138762908056997</v>
      </c>
      <c r="H236" s="453" t="s">
        <v>217</v>
      </c>
      <c r="I236" s="455">
        <v>1080222.22</v>
      </c>
      <c r="J236" s="455">
        <v>1000000</v>
      </c>
      <c r="K236" s="455">
        <v>999607.16</v>
      </c>
      <c r="L236" s="456">
        <v>1</v>
      </c>
    </row>
    <row r="237" spans="1:12" s="444" customFormat="1" ht="20.399999999999999" x14ac:dyDescent="0.35">
      <c r="A237" s="452" t="s">
        <v>345</v>
      </c>
      <c r="B237" s="453" t="s">
        <v>215</v>
      </c>
      <c r="C237" s="454">
        <v>99.963200000000001</v>
      </c>
      <c r="D237" s="454">
        <v>8.5</v>
      </c>
      <c r="E237" s="453" t="s">
        <v>356</v>
      </c>
      <c r="F237" s="454">
        <v>8.5</v>
      </c>
      <c r="G237" s="454">
        <v>8.5195827998939002</v>
      </c>
      <c r="H237" s="453" t="s">
        <v>217</v>
      </c>
      <c r="I237" s="455">
        <v>325570.83</v>
      </c>
      <c r="J237" s="455">
        <v>300000</v>
      </c>
      <c r="K237" s="455">
        <v>299889.46000000002</v>
      </c>
      <c r="L237" s="456">
        <v>1</v>
      </c>
    </row>
    <row r="238" spans="1:12" s="444" customFormat="1" ht="20.399999999999999" x14ac:dyDescent="0.35">
      <c r="A238" s="452" t="s">
        <v>345</v>
      </c>
      <c r="B238" s="453" t="s">
        <v>215</v>
      </c>
      <c r="C238" s="454">
        <v>99.969899999999996</v>
      </c>
      <c r="D238" s="454">
        <v>7</v>
      </c>
      <c r="E238" s="453" t="s">
        <v>357</v>
      </c>
      <c r="F238" s="454">
        <v>7</v>
      </c>
      <c r="G238" s="454">
        <v>7.1794957662921002</v>
      </c>
      <c r="H238" s="453" t="s">
        <v>217</v>
      </c>
      <c r="I238" s="455">
        <v>414077.78</v>
      </c>
      <c r="J238" s="455">
        <v>400000</v>
      </c>
      <c r="K238" s="455">
        <v>399879.55</v>
      </c>
      <c r="L238" s="456">
        <v>1</v>
      </c>
    </row>
    <row r="239" spans="1:12" s="444" customFormat="1" ht="20.399999999999999" x14ac:dyDescent="0.35">
      <c r="A239" s="452" t="s">
        <v>345</v>
      </c>
      <c r="B239" s="453" t="s">
        <v>215</v>
      </c>
      <c r="C239" s="454">
        <v>99.997200000000007</v>
      </c>
      <c r="D239" s="454">
        <v>6.85</v>
      </c>
      <c r="E239" s="453" t="s">
        <v>358</v>
      </c>
      <c r="F239" s="454">
        <v>6.85</v>
      </c>
      <c r="G239" s="454">
        <v>7.0116619092308001</v>
      </c>
      <c r="H239" s="453" t="s">
        <v>217</v>
      </c>
      <c r="I239" s="455">
        <v>1534535.42</v>
      </c>
      <c r="J239" s="455">
        <v>1500000</v>
      </c>
      <c r="K239" s="455">
        <v>1499957.58</v>
      </c>
      <c r="L239" s="456">
        <v>1</v>
      </c>
    </row>
    <row r="240" spans="1:12" s="444" customFormat="1" ht="20.399999999999999" x14ac:dyDescent="0.35">
      <c r="A240" s="452" t="s">
        <v>345</v>
      </c>
      <c r="B240" s="453" t="s">
        <v>215</v>
      </c>
      <c r="C240" s="454">
        <v>100</v>
      </c>
      <c r="D240" s="454">
        <v>3.2505999999999999</v>
      </c>
      <c r="E240" s="453" t="s">
        <v>307</v>
      </c>
      <c r="F240" s="454">
        <v>3.2505999999999999</v>
      </c>
      <c r="G240" s="454">
        <v>3.2500193743293999</v>
      </c>
      <c r="H240" s="453" t="s">
        <v>217</v>
      </c>
      <c r="I240" s="455">
        <v>6455419.8600000003</v>
      </c>
      <c r="J240" s="455">
        <v>6250000</v>
      </c>
      <c r="K240" s="455">
        <v>6250000</v>
      </c>
      <c r="L240" s="456">
        <v>2</v>
      </c>
    </row>
    <row r="241" spans="1:12" s="444" customFormat="1" ht="20.399999999999999" x14ac:dyDescent="0.35">
      <c r="A241" s="452" t="s">
        <v>345</v>
      </c>
      <c r="B241" s="453" t="s">
        <v>215</v>
      </c>
      <c r="C241" s="454">
        <v>100</v>
      </c>
      <c r="D241" s="454">
        <v>6.15</v>
      </c>
      <c r="E241" s="453" t="s">
        <v>359</v>
      </c>
      <c r="F241" s="454">
        <v>6.15</v>
      </c>
      <c r="G241" s="454">
        <v>6.3081119886868997</v>
      </c>
      <c r="H241" s="453" t="s">
        <v>217</v>
      </c>
      <c r="I241" s="455">
        <v>1516143.75</v>
      </c>
      <c r="J241" s="455">
        <v>1500000</v>
      </c>
      <c r="K241" s="455">
        <v>1500000</v>
      </c>
      <c r="L241" s="456">
        <v>1</v>
      </c>
    </row>
    <row r="242" spans="1:12" s="444" customFormat="1" ht="20.399999999999999" x14ac:dyDescent="0.35">
      <c r="A242" s="452" t="s">
        <v>345</v>
      </c>
      <c r="B242" s="453" t="s">
        <v>215</v>
      </c>
      <c r="C242" s="454">
        <v>100</v>
      </c>
      <c r="D242" s="454">
        <v>6.15</v>
      </c>
      <c r="E242" s="453" t="s">
        <v>360</v>
      </c>
      <c r="F242" s="454">
        <v>6.15</v>
      </c>
      <c r="G242" s="454">
        <v>6.3059108764714003</v>
      </c>
      <c r="H242" s="453" t="s">
        <v>217</v>
      </c>
      <c r="I242" s="455">
        <v>1011445.83</v>
      </c>
      <c r="J242" s="455">
        <v>1000000</v>
      </c>
      <c r="K242" s="455">
        <v>1000000</v>
      </c>
      <c r="L242" s="456">
        <v>1</v>
      </c>
    </row>
    <row r="243" spans="1:12" s="444" customFormat="1" ht="20.399999999999999" x14ac:dyDescent="0.35">
      <c r="A243" s="452" t="s">
        <v>345</v>
      </c>
      <c r="B243" s="453" t="s">
        <v>215</v>
      </c>
      <c r="C243" s="454">
        <v>100</v>
      </c>
      <c r="D243" s="454">
        <v>6.85</v>
      </c>
      <c r="E243" s="453" t="s">
        <v>323</v>
      </c>
      <c r="F243" s="454">
        <v>6.85</v>
      </c>
      <c r="G243" s="454">
        <v>7.0069221893798002</v>
      </c>
      <c r="H243" s="453" t="s">
        <v>217</v>
      </c>
      <c r="I243" s="455">
        <v>1278779.51</v>
      </c>
      <c r="J243" s="455">
        <v>1250000</v>
      </c>
      <c r="K243" s="455">
        <v>1250000</v>
      </c>
      <c r="L243" s="456">
        <v>1</v>
      </c>
    </row>
    <row r="244" spans="1:12" s="444" customFormat="1" ht="20.399999999999999" x14ac:dyDescent="0.35">
      <c r="A244" s="452" t="s">
        <v>345</v>
      </c>
      <c r="B244" s="453" t="s">
        <v>215</v>
      </c>
      <c r="C244" s="454">
        <v>100</v>
      </c>
      <c r="D244" s="454">
        <v>8.5</v>
      </c>
      <c r="E244" s="453" t="s">
        <v>329</v>
      </c>
      <c r="F244" s="454">
        <v>8.5</v>
      </c>
      <c r="G244" s="454">
        <v>8.4990239564296992</v>
      </c>
      <c r="H244" s="453" t="s">
        <v>217</v>
      </c>
      <c r="I244" s="455">
        <v>1220890.6299999999</v>
      </c>
      <c r="J244" s="455">
        <v>1125000</v>
      </c>
      <c r="K244" s="455">
        <v>1125000</v>
      </c>
      <c r="L244" s="456">
        <v>1</v>
      </c>
    </row>
    <row r="245" spans="1:12" s="444" customFormat="1" ht="20.399999999999999" x14ac:dyDescent="0.35">
      <c r="A245" s="452" t="s">
        <v>345</v>
      </c>
      <c r="B245" s="453" t="s">
        <v>215</v>
      </c>
      <c r="C245" s="454">
        <v>100</v>
      </c>
      <c r="D245" s="454">
        <v>8.5</v>
      </c>
      <c r="E245" s="453" t="s">
        <v>223</v>
      </c>
      <c r="F245" s="454">
        <v>8.5</v>
      </c>
      <c r="G245" s="454">
        <v>8.4980482066684999</v>
      </c>
      <c r="H245" s="453" t="s">
        <v>217</v>
      </c>
      <c r="I245" s="455">
        <v>3880563.19</v>
      </c>
      <c r="J245" s="455">
        <v>3575000</v>
      </c>
      <c r="K245" s="455">
        <v>3575000</v>
      </c>
      <c r="L245" s="456">
        <v>1</v>
      </c>
    </row>
    <row r="246" spans="1:12" s="444" customFormat="1" ht="20.399999999999999" x14ac:dyDescent="0.35">
      <c r="A246" s="457" t="s">
        <v>218</v>
      </c>
      <c r="B246" s="458" t="s">
        <v>218</v>
      </c>
      <c r="C246" s="459" t="s">
        <v>218</v>
      </c>
      <c r="D246" s="459" t="s">
        <v>218</v>
      </c>
      <c r="E246" s="458" t="s">
        <v>218</v>
      </c>
      <c r="F246" s="459" t="s">
        <v>218</v>
      </c>
      <c r="G246" s="459" t="s">
        <v>218</v>
      </c>
      <c r="H246" s="458" t="s">
        <v>218</v>
      </c>
      <c r="I246" s="460">
        <v>40515918.640000001</v>
      </c>
      <c r="J246" s="460">
        <v>38805000</v>
      </c>
      <c r="K246" s="460">
        <v>38774853.130000003</v>
      </c>
      <c r="L246" s="461">
        <v>32</v>
      </c>
    </row>
    <row r="247" spans="1:12" s="444" customFormat="1" ht="20.399999999999999" x14ac:dyDescent="0.35">
      <c r="A247" s="457" t="s">
        <v>134</v>
      </c>
      <c r="B247" s="458"/>
      <c r="C247" s="459"/>
      <c r="D247" s="459"/>
      <c r="E247" s="458"/>
      <c r="F247" s="459"/>
      <c r="G247" s="459"/>
      <c r="H247" s="458"/>
      <c r="I247" s="460"/>
      <c r="J247" s="460"/>
      <c r="K247" s="460"/>
      <c r="L247" s="461"/>
    </row>
    <row r="248" spans="1:12" s="444" customFormat="1" ht="20.399999999999999" x14ac:dyDescent="0.35">
      <c r="A248" s="452" t="s">
        <v>228</v>
      </c>
      <c r="B248" s="453" t="s">
        <v>215</v>
      </c>
      <c r="C248" s="454">
        <v>96.256399999999999</v>
      </c>
      <c r="D248" s="454"/>
      <c r="E248" s="453" t="s">
        <v>361</v>
      </c>
      <c r="F248" s="454">
        <v>3.9</v>
      </c>
      <c r="G248" s="454">
        <v>3.9002085708342</v>
      </c>
      <c r="H248" s="453" t="s">
        <v>217</v>
      </c>
      <c r="I248" s="455">
        <v>30000</v>
      </c>
      <c r="J248" s="455">
        <v>30000</v>
      </c>
      <c r="K248" s="455">
        <v>28876.93</v>
      </c>
      <c r="L248" s="456">
        <v>1</v>
      </c>
    </row>
    <row r="249" spans="1:12" s="444" customFormat="1" ht="20.399999999999999" x14ac:dyDescent="0.35">
      <c r="A249" s="452" t="s">
        <v>228</v>
      </c>
      <c r="B249" s="453" t="s">
        <v>215</v>
      </c>
      <c r="C249" s="454">
        <v>98.310199999999995</v>
      </c>
      <c r="D249" s="454"/>
      <c r="E249" s="453" t="s">
        <v>303</v>
      </c>
      <c r="F249" s="454">
        <v>3.4</v>
      </c>
      <c r="G249" s="454">
        <v>3.4285753057616999</v>
      </c>
      <c r="H249" s="453" t="s">
        <v>217</v>
      </c>
      <c r="I249" s="455">
        <v>60000</v>
      </c>
      <c r="J249" s="455">
        <v>60000</v>
      </c>
      <c r="K249" s="455">
        <v>58986.09</v>
      </c>
      <c r="L249" s="456">
        <v>1</v>
      </c>
    </row>
    <row r="250" spans="1:12" s="444" customFormat="1" ht="20.399999999999999" x14ac:dyDescent="0.35">
      <c r="A250" s="452" t="s">
        <v>228</v>
      </c>
      <c r="B250" s="453" t="s">
        <v>215</v>
      </c>
      <c r="C250" s="454">
        <v>99.272300000000001</v>
      </c>
      <c r="D250" s="454"/>
      <c r="E250" s="453" t="s">
        <v>314</v>
      </c>
      <c r="F250" s="454">
        <v>2.9</v>
      </c>
      <c r="G250" s="454">
        <v>2.9315711368363</v>
      </c>
      <c r="H250" s="453" t="s">
        <v>217</v>
      </c>
      <c r="I250" s="455">
        <v>2600000</v>
      </c>
      <c r="J250" s="455">
        <v>2600000</v>
      </c>
      <c r="K250" s="455">
        <v>2581079.2599999998</v>
      </c>
      <c r="L250" s="456">
        <v>4</v>
      </c>
    </row>
    <row r="251" spans="1:12" s="444" customFormat="1" ht="20.399999999999999" x14ac:dyDescent="0.35">
      <c r="A251" s="452" t="s">
        <v>228</v>
      </c>
      <c r="B251" s="453" t="s">
        <v>215</v>
      </c>
      <c r="C251" s="454">
        <v>99.280199999999994</v>
      </c>
      <c r="D251" s="454"/>
      <c r="E251" s="453" t="s">
        <v>317</v>
      </c>
      <c r="F251" s="454">
        <v>2.9</v>
      </c>
      <c r="G251" s="454">
        <v>2.9316902075316</v>
      </c>
      <c r="H251" s="453" t="s">
        <v>217</v>
      </c>
      <c r="I251" s="455">
        <v>35000000</v>
      </c>
      <c r="J251" s="455">
        <v>35000000</v>
      </c>
      <c r="K251" s="455">
        <v>34748076.439999998</v>
      </c>
      <c r="L251" s="456">
        <v>3</v>
      </c>
    </row>
    <row r="252" spans="1:12" s="444" customFormat="1" ht="20.399999999999999" x14ac:dyDescent="0.35">
      <c r="A252" s="452" t="s">
        <v>228</v>
      </c>
      <c r="B252" s="453" t="s">
        <v>215</v>
      </c>
      <c r="C252" s="454">
        <v>99.769099999999995</v>
      </c>
      <c r="D252" s="454"/>
      <c r="E252" s="453" t="s">
        <v>305</v>
      </c>
      <c r="F252" s="454">
        <v>2.38</v>
      </c>
      <c r="G252" s="454">
        <v>2.4057325643757999</v>
      </c>
      <c r="H252" s="453" t="s">
        <v>217</v>
      </c>
      <c r="I252" s="455">
        <v>4000000</v>
      </c>
      <c r="J252" s="455">
        <v>4000000</v>
      </c>
      <c r="K252" s="455">
        <v>3990765.81</v>
      </c>
      <c r="L252" s="456">
        <v>1</v>
      </c>
    </row>
    <row r="253" spans="1:12" s="444" customFormat="1" ht="20.399999999999999" x14ac:dyDescent="0.35">
      <c r="A253" s="452" t="s">
        <v>228</v>
      </c>
      <c r="B253" s="453" t="s">
        <v>215</v>
      </c>
      <c r="C253" s="454">
        <v>99.775700000000001</v>
      </c>
      <c r="D253" s="454"/>
      <c r="E253" s="453" t="s">
        <v>216</v>
      </c>
      <c r="F253" s="454">
        <v>2.38</v>
      </c>
      <c r="G253" s="454">
        <v>2.4058128848933</v>
      </c>
      <c r="H253" s="453" t="s">
        <v>217</v>
      </c>
      <c r="I253" s="455">
        <v>2500000</v>
      </c>
      <c r="J253" s="455">
        <v>2500000</v>
      </c>
      <c r="K253" s="455">
        <v>2494393.16</v>
      </c>
      <c r="L253" s="456">
        <v>1</v>
      </c>
    </row>
    <row r="254" spans="1:12" s="444" customFormat="1" ht="20.399999999999999" x14ac:dyDescent="0.35">
      <c r="A254" s="452" t="s">
        <v>228</v>
      </c>
      <c r="B254" s="453" t="s">
        <v>215</v>
      </c>
      <c r="C254" s="454">
        <v>99.956299999999999</v>
      </c>
      <c r="D254" s="454"/>
      <c r="E254" s="453" t="s">
        <v>362</v>
      </c>
      <c r="F254" s="454">
        <v>1.05</v>
      </c>
      <c r="G254" s="454">
        <v>1.0552998005216001</v>
      </c>
      <c r="H254" s="453" t="s">
        <v>217</v>
      </c>
      <c r="I254" s="455">
        <v>21000000</v>
      </c>
      <c r="J254" s="455">
        <v>21000000</v>
      </c>
      <c r="K254" s="455">
        <v>20990816.510000002</v>
      </c>
      <c r="L254" s="456">
        <v>2</v>
      </c>
    </row>
    <row r="255" spans="1:12" s="444" customFormat="1" ht="20.399999999999999" x14ac:dyDescent="0.35">
      <c r="A255" s="457" t="s">
        <v>218</v>
      </c>
      <c r="B255" s="458" t="s">
        <v>218</v>
      </c>
      <c r="C255" s="459" t="s">
        <v>218</v>
      </c>
      <c r="D255" s="459" t="s">
        <v>218</v>
      </c>
      <c r="E255" s="458" t="s">
        <v>218</v>
      </c>
      <c r="F255" s="459" t="s">
        <v>218</v>
      </c>
      <c r="G255" s="459" t="s">
        <v>218</v>
      </c>
      <c r="H255" s="458" t="s">
        <v>218</v>
      </c>
      <c r="I255" s="460">
        <v>65190000</v>
      </c>
      <c r="J255" s="460">
        <v>65190000</v>
      </c>
      <c r="K255" s="460">
        <v>64892994.200000003</v>
      </c>
      <c r="L255" s="461">
        <v>13</v>
      </c>
    </row>
    <row r="256" spans="1:12" s="444" customFormat="1" ht="20.399999999999999" x14ac:dyDescent="0.35">
      <c r="A256" s="457" t="s">
        <v>135</v>
      </c>
      <c r="B256" s="458"/>
      <c r="C256" s="459"/>
      <c r="D256" s="459"/>
      <c r="E256" s="458"/>
      <c r="F256" s="459"/>
      <c r="G256" s="459"/>
      <c r="H256" s="458"/>
      <c r="I256" s="460"/>
      <c r="J256" s="460"/>
      <c r="K256" s="460"/>
      <c r="L256" s="461"/>
    </row>
    <row r="257" spans="1:12" s="444" customFormat="1" ht="20.399999999999999" x14ac:dyDescent="0.35">
      <c r="A257" s="452" t="s">
        <v>363</v>
      </c>
      <c r="B257" s="453" t="s">
        <v>215</v>
      </c>
      <c r="C257" s="454">
        <v>99.903599999999997</v>
      </c>
      <c r="D257" s="454">
        <v>2.7315</v>
      </c>
      <c r="E257" s="453" t="s">
        <v>364</v>
      </c>
      <c r="F257" s="454">
        <v>2.9371</v>
      </c>
      <c r="G257" s="454">
        <v>2.9599979879584</v>
      </c>
      <c r="H257" s="453" t="s">
        <v>217</v>
      </c>
      <c r="I257" s="455">
        <v>3801500.16</v>
      </c>
      <c r="J257" s="455">
        <v>3750000</v>
      </c>
      <c r="K257" s="455">
        <v>3746383.37</v>
      </c>
      <c r="L257" s="456">
        <v>1</v>
      </c>
    </row>
    <row r="258" spans="1:12" s="444" customFormat="1" ht="20.399999999999999" x14ac:dyDescent="0.35">
      <c r="A258" s="452" t="s">
        <v>363</v>
      </c>
      <c r="B258" s="453" t="s">
        <v>215</v>
      </c>
      <c r="C258" s="454">
        <v>100</v>
      </c>
      <c r="D258" s="454">
        <v>1.9822</v>
      </c>
      <c r="E258" s="453" t="s">
        <v>305</v>
      </c>
      <c r="F258" s="454">
        <v>1.9822</v>
      </c>
      <c r="G258" s="454">
        <v>2.0000303280336</v>
      </c>
      <c r="H258" s="453" t="s">
        <v>217</v>
      </c>
      <c r="I258" s="455">
        <v>22580932.890000001</v>
      </c>
      <c r="J258" s="455">
        <v>22537500</v>
      </c>
      <c r="K258" s="455">
        <v>22537500</v>
      </c>
      <c r="L258" s="456">
        <v>9</v>
      </c>
    </row>
    <row r="259" spans="1:12" s="444" customFormat="1" ht="20.399999999999999" x14ac:dyDescent="0.35">
      <c r="A259" s="452" t="s">
        <v>363</v>
      </c>
      <c r="B259" s="453" t="s">
        <v>215</v>
      </c>
      <c r="C259" s="454">
        <v>100</v>
      </c>
      <c r="D259" s="454">
        <v>2.4794999999999998</v>
      </c>
      <c r="E259" s="453" t="s">
        <v>323</v>
      </c>
      <c r="F259" s="454">
        <v>2.4794999999999998</v>
      </c>
      <c r="G259" s="454">
        <v>2.4999629629726998</v>
      </c>
      <c r="H259" s="453" t="s">
        <v>217</v>
      </c>
      <c r="I259" s="455">
        <v>806667.1</v>
      </c>
      <c r="J259" s="455">
        <v>800000</v>
      </c>
      <c r="K259" s="455">
        <v>800000</v>
      </c>
      <c r="L259" s="456">
        <v>1</v>
      </c>
    </row>
    <row r="260" spans="1:12" s="444" customFormat="1" ht="20.399999999999999" x14ac:dyDescent="0.35">
      <c r="A260" s="452" t="s">
        <v>363</v>
      </c>
      <c r="B260" s="453" t="s">
        <v>215</v>
      </c>
      <c r="C260" s="454">
        <v>100</v>
      </c>
      <c r="D260" s="454">
        <v>2.7315999999999998</v>
      </c>
      <c r="E260" s="453" t="s">
        <v>303</v>
      </c>
      <c r="F260" s="454">
        <v>2.7315999999999998</v>
      </c>
      <c r="G260" s="454">
        <v>2.750044968938</v>
      </c>
      <c r="H260" s="453" t="s">
        <v>217</v>
      </c>
      <c r="I260" s="455">
        <v>11430704.98</v>
      </c>
      <c r="J260" s="455">
        <v>11275000</v>
      </c>
      <c r="K260" s="455">
        <v>11275000</v>
      </c>
      <c r="L260" s="456">
        <v>5</v>
      </c>
    </row>
    <row r="261" spans="1:12" s="444" customFormat="1" ht="20.399999999999999" x14ac:dyDescent="0.35">
      <c r="A261" s="452" t="s">
        <v>365</v>
      </c>
      <c r="B261" s="453" t="s">
        <v>215</v>
      </c>
      <c r="C261" s="454">
        <v>100</v>
      </c>
      <c r="D261" s="454">
        <v>1.5</v>
      </c>
      <c r="E261" s="453" t="s">
        <v>305</v>
      </c>
      <c r="F261" s="454">
        <v>1.5</v>
      </c>
      <c r="G261" s="454">
        <v>1.510197265977</v>
      </c>
      <c r="H261" s="453" t="s">
        <v>217</v>
      </c>
      <c r="I261" s="455">
        <v>8512395.8300000001</v>
      </c>
      <c r="J261" s="455">
        <v>8500000</v>
      </c>
      <c r="K261" s="455">
        <v>8500000</v>
      </c>
      <c r="L261" s="456">
        <v>1</v>
      </c>
    </row>
    <row r="262" spans="1:12" s="444" customFormat="1" ht="20.399999999999999" x14ac:dyDescent="0.35">
      <c r="A262" s="452" t="s">
        <v>365</v>
      </c>
      <c r="B262" s="453" t="s">
        <v>215</v>
      </c>
      <c r="C262" s="454">
        <v>100</v>
      </c>
      <c r="D262" s="454">
        <v>2</v>
      </c>
      <c r="E262" s="453" t="s">
        <v>359</v>
      </c>
      <c r="F262" s="454">
        <v>2</v>
      </c>
      <c r="G262" s="454">
        <v>2.0165716700163001</v>
      </c>
      <c r="H262" s="453" t="s">
        <v>217</v>
      </c>
      <c r="I262" s="455">
        <v>4214700</v>
      </c>
      <c r="J262" s="455">
        <v>4200000</v>
      </c>
      <c r="K262" s="455">
        <v>4200000</v>
      </c>
      <c r="L262" s="456">
        <v>1</v>
      </c>
    </row>
    <row r="263" spans="1:12" s="444" customFormat="1" ht="20.399999999999999" x14ac:dyDescent="0.35">
      <c r="A263" s="452" t="s">
        <v>365</v>
      </c>
      <c r="B263" s="453" t="s">
        <v>215</v>
      </c>
      <c r="C263" s="454">
        <v>100</v>
      </c>
      <c r="D263" s="454">
        <v>2.4</v>
      </c>
      <c r="E263" s="453" t="s">
        <v>366</v>
      </c>
      <c r="F263" s="454">
        <v>2.4</v>
      </c>
      <c r="G263" s="454">
        <v>2.4187649145473999</v>
      </c>
      <c r="H263" s="453" t="s">
        <v>217</v>
      </c>
      <c r="I263" s="455">
        <v>12605000</v>
      </c>
      <c r="J263" s="455">
        <v>12500000</v>
      </c>
      <c r="K263" s="455">
        <v>12500000</v>
      </c>
      <c r="L263" s="456">
        <v>1</v>
      </c>
    </row>
    <row r="264" spans="1:12" s="444" customFormat="1" ht="20.399999999999999" x14ac:dyDescent="0.35">
      <c r="A264" s="452" t="s">
        <v>365</v>
      </c>
      <c r="B264" s="453" t="s">
        <v>215</v>
      </c>
      <c r="C264" s="454">
        <v>100</v>
      </c>
      <c r="D264" s="454">
        <v>2.4</v>
      </c>
      <c r="E264" s="453" t="s">
        <v>314</v>
      </c>
      <c r="F264" s="454">
        <v>2.4</v>
      </c>
      <c r="G264" s="454">
        <v>2.4216052469781002</v>
      </c>
      <c r="H264" s="453" t="s">
        <v>217</v>
      </c>
      <c r="I264" s="455">
        <v>19165570</v>
      </c>
      <c r="J264" s="455">
        <v>19050000</v>
      </c>
      <c r="K264" s="455">
        <v>19050000</v>
      </c>
      <c r="L264" s="456">
        <v>6</v>
      </c>
    </row>
    <row r="265" spans="1:12" s="444" customFormat="1" ht="20.399999999999999" x14ac:dyDescent="0.35">
      <c r="A265" s="452" t="s">
        <v>365</v>
      </c>
      <c r="B265" s="453" t="s">
        <v>215</v>
      </c>
      <c r="C265" s="454">
        <v>100</v>
      </c>
      <c r="D265" s="454">
        <v>2.65</v>
      </c>
      <c r="E265" s="453" t="s">
        <v>303</v>
      </c>
      <c r="F265" s="454">
        <v>2.65</v>
      </c>
      <c r="G265" s="454">
        <v>2.6673594823890001</v>
      </c>
      <c r="H265" s="453" t="s">
        <v>217</v>
      </c>
      <c r="I265" s="455">
        <v>8380795.0199999996</v>
      </c>
      <c r="J265" s="455">
        <v>8270000</v>
      </c>
      <c r="K265" s="455">
        <v>8270000</v>
      </c>
      <c r="L265" s="456">
        <v>3</v>
      </c>
    </row>
    <row r="266" spans="1:12" s="444" customFormat="1" ht="20.399999999999999" x14ac:dyDescent="0.35">
      <c r="A266" s="452" t="s">
        <v>365</v>
      </c>
      <c r="B266" s="453" t="s">
        <v>215</v>
      </c>
      <c r="C266" s="454">
        <v>100</v>
      </c>
      <c r="D266" s="454">
        <v>2.8</v>
      </c>
      <c r="E266" s="453" t="s">
        <v>367</v>
      </c>
      <c r="F266" s="454">
        <v>2.8</v>
      </c>
      <c r="G266" s="454">
        <v>2.8094280539484</v>
      </c>
      <c r="H266" s="453" t="s">
        <v>217</v>
      </c>
      <c r="I266" s="455">
        <v>42738615</v>
      </c>
      <c r="J266" s="455">
        <v>41850000</v>
      </c>
      <c r="K266" s="455">
        <v>41850000</v>
      </c>
      <c r="L266" s="456">
        <v>3</v>
      </c>
    </row>
    <row r="267" spans="1:12" s="444" customFormat="1" ht="20.399999999999999" x14ac:dyDescent="0.35">
      <c r="A267" s="452" t="s">
        <v>365</v>
      </c>
      <c r="B267" s="453" t="s">
        <v>215</v>
      </c>
      <c r="C267" s="454">
        <v>100</v>
      </c>
      <c r="D267" s="454">
        <v>3.25</v>
      </c>
      <c r="E267" s="453" t="s">
        <v>307</v>
      </c>
      <c r="F267" s="454">
        <v>3.25</v>
      </c>
      <c r="G267" s="454">
        <v>3.2494195874937</v>
      </c>
      <c r="H267" s="453" t="s">
        <v>217</v>
      </c>
      <c r="I267" s="455">
        <v>31502263.890000001</v>
      </c>
      <c r="J267" s="455">
        <v>30500000</v>
      </c>
      <c r="K267" s="455">
        <v>30500000</v>
      </c>
      <c r="L267" s="456">
        <v>2</v>
      </c>
    </row>
    <row r="268" spans="1:12" s="444" customFormat="1" ht="20.399999999999999" x14ac:dyDescent="0.35">
      <c r="A268" s="452" t="s">
        <v>368</v>
      </c>
      <c r="B268" s="453" t="s">
        <v>215</v>
      </c>
      <c r="C268" s="454">
        <v>100</v>
      </c>
      <c r="D268" s="454">
        <v>6.15</v>
      </c>
      <c r="E268" s="453" t="s">
        <v>327</v>
      </c>
      <c r="F268" s="454">
        <v>6.15</v>
      </c>
      <c r="G268" s="454">
        <v>6.3263490051352997</v>
      </c>
      <c r="H268" s="453" t="s">
        <v>217</v>
      </c>
      <c r="I268" s="455">
        <v>10051250</v>
      </c>
      <c r="J268" s="455">
        <v>10000000</v>
      </c>
      <c r="K268" s="455">
        <v>10000000</v>
      </c>
      <c r="L268" s="456">
        <v>2</v>
      </c>
    </row>
    <row r="269" spans="1:12" s="444" customFormat="1" ht="20.399999999999999" x14ac:dyDescent="0.35">
      <c r="A269" s="452" t="s">
        <v>368</v>
      </c>
      <c r="B269" s="453" t="s">
        <v>215</v>
      </c>
      <c r="C269" s="454">
        <v>100</v>
      </c>
      <c r="D269" s="454">
        <v>7.55</v>
      </c>
      <c r="E269" s="453" t="s">
        <v>297</v>
      </c>
      <c r="F269" s="454">
        <v>7.55</v>
      </c>
      <c r="G269" s="454">
        <v>7.8024638081926003</v>
      </c>
      <c r="H269" s="453" t="s">
        <v>217</v>
      </c>
      <c r="I269" s="455">
        <v>1514785.42</v>
      </c>
      <c r="J269" s="455">
        <v>1500000</v>
      </c>
      <c r="K269" s="455">
        <v>1500000</v>
      </c>
      <c r="L269" s="456">
        <v>1</v>
      </c>
    </row>
    <row r="270" spans="1:12" s="444" customFormat="1" ht="20.399999999999999" x14ac:dyDescent="0.35">
      <c r="A270" s="452" t="s">
        <v>368</v>
      </c>
      <c r="B270" s="453" t="s">
        <v>215</v>
      </c>
      <c r="C270" s="454">
        <v>100</v>
      </c>
      <c r="D270" s="454">
        <v>7.8</v>
      </c>
      <c r="E270" s="453" t="s">
        <v>298</v>
      </c>
      <c r="F270" s="454">
        <v>7.8</v>
      </c>
      <c r="G270" s="454">
        <v>8.0427177134657999</v>
      </c>
      <c r="H270" s="453" t="s">
        <v>217</v>
      </c>
      <c r="I270" s="455">
        <v>1016683.33</v>
      </c>
      <c r="J270" s="455">
        <v>1000000</v>
      </c>
      <c r="K270" s="455">
        <v>1000000</v>
      </c>
      <c r="L270" s="456">
        <v>1</v>
      </c>
    </row>
    <row r="271" spans="1:12" s="444" customFormat="1" ht="20.399999999999999" x14ac:dyDescent="0.35">
      <c r="A271" s="452" t="s">
        <v>368</v>
      </c>
      <c r="B271" s="453" t="s">
        <v>215</v>
      </c>
      <c r="C271" s="454">
        <v>100</v>
      </c>
      <c r="D271" s="454">
        <v>9</v>
      </c>
      <c r="E271" s="453" t="s">
        <v>299</v>
      </c>
      <c r="F271" s="454">
        <v>9</v>
      </c>
      <c r="G271" s="454">
        <v>9.2609022389898996</v>
      </c>
      <c r="H271" s="453" t="s">
        <v>217</v>
      </c>
      <c r="I271" s="455">
        <v>1239000</v>
      </c>
      <c r="J271" s="455">
        <v>1200000</v>
      </c>
      <c r="K271" s="455">
        <v>1200000</v>
      </c>
      <c r="L271" s="456">
        <v>1</v>
      </c>
    </row>
    <row r="272" spans="1:12" s="444" customFormat="1" ht="20.399999999999999" x14ac:dyDescent="0.35">
      <c r="A272" s="452" t="s">
        <v>368</v>
      </c>
      <c r="B272" s="453" t="s">
        <v>215</v>
      </c>
      <c r="C272" s="454">
        <v>100.0145</v>
      </c>
      <c r="D272" s="454">
        <v>9.99</v>
      </c>
      <c r="E272" s="453" t="s">
        <v>369</v>
      </c>
      <c r="F272" s="454">
        <v>9.8000000000000007</v>
      </c>
      <c r="G272" s="454">
        <v>9.8757134810189005</v>
      </c>
      <c r="H272" s="453" t="s">
        <v>217</v>
      </c>
      <c r="I272" s="455">
        <v>550643.76</v>
      </c>
      <c r="J272" s="455">
        <v>500000</v>
      </c>
      <c r="K272" s="455">
        <v>500072.36</v>
      </c>
      <c r="L272" s="456">
        <v>2</v>
      </c>
    </row>
    <row r="273" spans="1:12" s="444" customFormat="1" ht="20.399999999999999" x14ac:dyDescent="0.35">
      <c r="A273" s="452" t="s">
        <v>368</v>
      </c>
      <c r="B273" s="453" t="s">
        <v>215</v>
      </c>
      <c r="C273" s="454">
        <v>100.0254</v>
      </c>
      <c r="D273" s="454">
        <v>9.5</v>
      </c>
      <c r="E273" s="453" t="s">
        <v>370</v>
      </c>
      <c r="F273" s="454">
        <v>9.15</v>
      </c>
      <c r="G273" s="454">
        <v>9.2916744647822007</v>
      </c>
      <c r="H273" s="453" t="s">
        <v>217</v>
      </c>
      <c r="I273" s="455">
        <v>113010.94</v>
      </c>
      <c r="J273" s="455">
        <v>103082.13</v>
      </c>
      <c r="K273" s="455">
        <v>103108.33</v>
      </c>
      <c r="L273" s="456">
        <v>1</v>
      </c>
    </row>
    <row r="274" spans="1:12" s="444" customFormat="1" ht="20.399999999999999" x14ac:dyDescent="0.35">
      <c r="A274" s="452" t="s">
        <v>368</v>
      </c>
      <c r="B274" s="453" t="s">
        <v>215</v>
      </c>
      <c r="C274" s="454">
        <v>100.0493</v>
      </c>
      <c r="D274" s="454">
        <v>9.5</v>
      </c>
      <c r="E274" s="453" t="s">
        <v>371</v>
      </c>
      <c r="F274" s="454">
        <v>9.0500000000000007</v>
      </c>
      <c r="G274" s="454">
        <v>9.2139919310791907</v>
      </c>
      <c r="H274" s="453" t="s">
        <v>217</v>
      </c>
      <c r="I274" s="455">
        <v>767793.06</v>
      </c>
      <c r="J274" s="455">
        <v>700000</v>
      </c>
      <c r="K274" s="455">
        <v>700345.04</v>
      </c>
      <c r="L274" s="456">
        <v>1</v>
      </c>
    </row>
    <row r="275" spans="1:12" s="444" customFormat="1" ht="20.399999999999999" x14ac:dyDescent="0.35">
      <c r="A275" s="452" t="s">
        <v>368</v>
      </c>
      <c r="B275" s="453" t="s">
        <v>215</v>
      </c>
      <c r="C275" s="454">
        <v>100.0577</v>
      </c>
      <c r="D275" s="454">
        <v>9.99</v>
      </c>
      <c r="E275" s="453" t="s">
        <v>372</v>
      </c>
      <c r="F275" s="454">
        <v>9.8000000000000007</v>
      </c>
      <c r="G275" s="454">
        <v>9.8507425163678004</v>
      </c>
      <c r="H275" s="453" t="s">
        <v>217</v>
      </c>
      <c r="I275" s="455">
        <v>47879.09</v>
      </c>
      <c r="J275" s="455">
        <v>43475.56</v>
      </c>
      <c r="K275" s="455">
        <v>43500.639999999999</v>
      </c>
      <c r="L275" s="456">
        <v>1</v>
      </c>
    </row>
    <row r="276" spans="1:12" s="444" customFormat="1" ht="20.399999999999999" x14ac:dyDescent="0.35">
      <c r="A276" s="452" t="s">
        <v>368</v>
      </c>
      <c r="B276" s="453" t="s">
        <v>215</v>
      </c>
      <c r="C276" s="454">
        <v>100.0677</v>
      </c>
      <c r="D276" s="454">
        <v>9.99</v>
      </c>
      <c r="E276" s="453" t="s">
        <v>373</v>
      </c>
      <c r="F276" s="454">
        <v>9.75</v>
      </c>
      <c r="G276" s="454">
        <v>9.8171274028926003</v>
      </c>
      <c r="H276" s="453" t="s">
        <v>217</v>
      </c>
      <c r="I276" s="455">
        <v>220257.5</v>
      </c>
      <c r="J276" s="455">
        <v>200000</v>
      </c>
      <c r="K276" s="455">
        <v>200135.48</v>
      </c>
      <c r="L276" s="456">
        <v>1</v>
      </c>
    </row>
    <row r="277" spans="1:12" s="444" customFormat="1" ht="20.399999999999999" x14ac:dyDescent="0.35">
      <c r="A277" s="452" t="s">
        <v>368</v>
      </c>
      <c r="B277" s="453" t="s">
        <v>215</v>
      </c>
      <c r="C277" s="454">
        <v>100.161</v>
      </c>
      <c r="D277" s="454">
        <v>9.9</v>
      </c>
      <c r="E277" s="453" t="s">
        <v>374</v>
      </c>
      <c r="F277" s="454">
        <v>9.5500000000000007</v>
      </c>
      <c r="G277" s="454">
        <v>9.6131809253548006</v>
      </c>
      <c r="H277" s="453" t="s">
        <v>217</v>
      </c>
      <c r="I277" s="455">
        <v>2750937.5</v>
      </c>
      <c r="J277" s="455">
        <v>2500000</v>
      </c>
      <c r="K277" s="455">
        <v>2504024.65</v>
      </c>
      <c r="L277" s="456">
        <v>1</v>
      </c>
    </row>
    <row r="278" spans="1:12" s="445" customFormat="1" ht="20.399999999999999" x14ac:dyDescent="0.35">
      <c r="A278" s="457" t="s">
        <v>218</v>
      </c>
      <c r="B278" s="458" t="s">
        <v>218</v>
      </c>
      <c r="C278" s="459" t="s">
        <v>218</v>
      </c>
      <c r="D278" s="459" t="s">
        <v>218</v>
      </c>
      <c r="E278" s="458" t="s">
        <v>218</v>
      </c>
      <c r="F278" s="459" t="s">
        <v>218</v>
      </c>
      <c r="G278" s="459" t="s">
        <v>218</v>
      </c>
      <c r="H278" s="458" t="s">
        <v>218</v>
      </c>
      <c r="I278" s="460">
        <f>SUM(I257:I277)</f>
        <v>184011385.47</v>
      </c>
      <c r="J278" s="460">
        <f>SUM(J257:J277)</f>
        <v>180979057.69</v>
      </c>
      <c r="K278" s="460">
        <f>SUM(K257:K277)</f>
        <v>180980069.87</v>
      </c>
      <c r="L278" s="461">
        <f>SUM(L257:L277)</f>
        <v>45</v>
      </c>
    </row>
    <row r="279" spans="1:12" s="445" customFormat="1" ht="20.399999999999999" x14ac:dyDescent="0.35">
      <c r="A279" s="457" t="s">
        <v>121</v>
      </c>
      <c r="B279" s="458"/>
      <c r="C279" s="459"/>
      <c r="D279" s="459"/>
      <c r="E279" s="458"/>
      <c r="F279" s="459"/>
      <c r="G279" s="459"/>
      <c r="H279" s="458"/>
      <c r="I279" s="460"/>
      <c r="J279" s="460"/>
      <c r="K279" s="460"/>
      <c r="L279" s="461"/>
    </row>
    <row r="280" spans="1:12" s="444" customFormat="1" ht="20.399999999999999" x14ac:dyDescent="0.35">
      <c r="A280" s="452" t="s">
        <v>375</v>
      </c>
      <c r="B280" s="453" t="s">
        <v>215</v>
      </c>
      <c r="C280" s="454">
        <v>97.526600000000002</v>
      </c>
      <c r="D280" s="454"/>
      <c r="E280" s="453" t="s">
        <v>309</v>
      </c>
      <c r="F280" s="454">
        <v>11</v>
      </c>
      <c r="G280" s="454">
        <v>11.474790224744</v>
      </c>
      <c r="H280" s="453" t="s">
        <v>217</v>
      </c>
      <c r="I280" s="455">
        <v>10442</v>
      </c>
      <c r="J280" s="455">
        <v>10580</v>
      </c>
      <c r="K280" s="455">
        <v>10183.73</v>
      </c>
      <c r="L280" s="456">
        <v>1</v>
      </c>
    </row>
    <row r="281" spans="1:12" s="444" customFormat="1" ht="20.399999999999999" x14ac:dyDescent="0.35">
      <c r="A281" s="452" t="s">
        <v>375</v>
      </c>
      <c r="B281" s="453" t="s">
        <v>215</v>
      </c>
      <c r="C281" s="454">
        <v>98.932400000000001</v>
      </c>
      <c r="D281" s="454"/>
      <c r="E281" s="453" t="s">
        <v>376</v>
      </c>
      <c r="F281" s="454">
        <v>10.5</v>
      </c>
      <c r="G281" s="454">
        <v>11.0085990112759</v>
      </c>
      <c r="H281" s="453" t="s">
        <v>217</v>
      </c>
      <c r="I281" s="455">
        <v>26484.66</v>
      </c>
      <c r="J281" s="455">
        <v>26771.49</v>
      </c>
      <c r="K281" s="455">
        <v>26201.9</v>
      </c>
      <c r="L281" s="456">
        <v>1</v>
      </c>
    </row>
    <row r="282" spans="1:12" s="444" customFormat="1" ht="20.399999999999999" x14ac:dyDescent="0.35">
      <c r="A282" s="452" t="s">
        <v>375</v>
      </c>
      <c r="B282" s="453" t="s">
        <v>215</v>
      </c>
      <c r="C282" s="454">
        <v>99.354200000000006</v>
      </c>
      <c r="D282" s="454"/>
      <c r="E282" s="453" t="s">
        <v>377</v>
      </c>
      <c r="F282" s="454">
        <v>9</v>
      </c>
      <c r="G282" s="454">
        <v>9.3855664266526002</v>
      </c>
      <c r="H282" s="453" t="s">
        <v>217</v>
      </c>
      <c r="I282" s="455">
        <v>24812.73</v>
      </c>
      <c r="J282" s="455">
        <v>25081.46</v>
      </c>
      <c r="K282" s="455">
        <v>24652.49</v>
      </c>
      <c r="L282" s="456">
        <v>1</v>
      </c>
    </row>
    <row r="283" spans="1:12" s="444" customFormat="1" ht="20.399999999999999" x14ac:dyDescent="0.35">
      <c r="A283" s="452" t="s">
        <v>375</v>
      </c>
      <c r="B283" s="453" t="s">
        <v>215</v>
      </c>
      <c r="C283" s="454">
        <v>99.700900000000004</v>
      </c>
      <c r="D283" s="454"/>
      <c r="E283" s="453" t="s">
        <v>378</v>
      </c>
      <c r="F283" s="454">
        <v>9</v>
      </c>
      <c r="G283" s="454">
        <v>9.4026874871307307</v>
      </c>
      <c r="H283" s="453" t="s">
        <v>217</v>
      </c>
      <c r="I283" s="455">
        <v>28233.27</v>
      </c>
      <c r="J283" s="455">
        <v>28539.040000000001</v>
      </c>
      <c r="K283" s="455">
        <v>28148.82</v>
      </c>
      <c r="L283" s="456">
        <v>1</v>
      </c>
    </row>
    <row r="284" spans="1:12" s="444" customFormat="1" ht="20.399999999999999" x14ac:dyDescent="0.35">
      <c r="A284" s="457" t="s">
        <v>218</v>
      </c>
      <c r="B284" s="458" t="s">
        <v>218</v>
      </c>
      <c r="C284" s="459" t="s">
        <v>218</v>
      </c>
      <c r="D284" s="459" t="s">
        <v>218</v>
      </c>
      <c r="E284" s="458" t="s">
        <v>218</v>
      </c>
      <c r="F284" s="459" t="s">
        <v>218</v>
      </c>
      <c r="G284" s="459" t="s">
        <v>218</v>
      </c>
      <c r="H284" s="458" t="s">
        <v>218</v>
      </c>
      <c r="I284" s="460">
        <v>89972.66</v>
      </c>
      <c r="J284" s="460">
        <v>90971.99</v>
      </c>
      <c r="K284" s="460">
        <v>89186.94</v>
      </c>
      <c r="L284" s="461">
        <v>4</v>
      </c>
    </row>
    <row r="285" spans="1:12" s="445" customFormat="1" ht="20.399999999999999" x14ac:dyDescent="0.35">
      <c r="A285" s="457" t="s">
        <v>146</v>
      </c>
      <c r="B285" s="458"/>
      <c r="C285" s="459"/>
      <c r="D285" s="459"/>
      <c r="E285" s="458"/>
      <c r="F285" s="459"/>
      <c r="G285" s="459"/>
      <c r="H285" s="458"/>
      <c r="I285" s="460"/>
      <c r="J285" s="460"/>
      <c r="K285" s="460"/>
      <c r="L285" s="461"/>
    </row>
    <row r="286" spans="1:12" s="445" customFormat="1" ht="20.399999999999999" x14ac:dyDescent="0.35">
      <c r="A286" s="452" t="s">
        <v>328</v>
      </c>
      <c r="B286" s="453" t="s">
        <v>215</v>
      </c>
      <c r="C286" s="454">
        <v>92.831400000000002</v>
      </c>
      <c r="D286" s="454"/>
      <c r="E286" s="453" t="s">
        <v>379</v>
      </c>
      <c r="F286" s="454">
        <v>10</v>
      </c>
      <c r="G286" s="454">
        <v>10.111887337547801</v>
      </c>
      <c r="H286" s="453" t="s">
        <v>217</v>
      </c>
      <c r="I286" s="455">
        <v>1151630.71</v>
      </c>
      <c r="J286" s="455">
        <v>1151630.71</v>
      </c>
      <c r="K286" s="455">
        <v>1069074.4099999999</v>
      </c>
      <c r="L286" s="456">
        <v>1</v>
      </c>
    </row>
    <row r="287" spans="1:12" s="444" customFormat="1" ht="20.399999999999999" x14ac:dyDescent="0.35">
      <c r="A287" s="457" t="s">
        <v>218</v>
      </c>
      <c r="B287" s="458" t="s">
        <v>218</v>
      </c>
      <c r="C287" s="459" t="s">
        <v>218</v>
      </c>
      <c r="D287" s="459" t="s">
        <v>218</v>
      </c>
      <c r="E287" s="458" t="s">
        <v>218</v>
      </c>
      <c r="F287" s="459" t="s">
        <v>218</v>
      </c>
      <c r="G287" s="459" t="s">
        <v>218</v>
      </c>
      <c r="H287" s="458" t="s">
        <v>218</v>
      </c>
      <c r="I287" s="460">
        <v>1151630.71</v>
      </c>
      <c r="J287" s="460">
        <v>1151630.71</v>
      </c>
      <c r="K287" s="460">
        <v>1069074.4099999999</v>
      </c>
      <c r="L287" s="461">
        <v>1</v>
      </c>
    </row>
    <row r="288" spans="1:12" s="444" customFormat="1" ht="20.399999999999999" x14ac:dyDescent="0.35">
      <c r="A288" s="457" t="s">
        <v>119</v>
      </c>
      <c r="B288" s="458"/>
      <c r="C288" s="459"/>
      <c r="D288" s="459"/>
      <c r="E288" s="458"/>
      <c r="F288" s="459"/>
      <c r="G288" s="459"/>
      <c r="H288" s="458"/>
      <c r="I288" s="460"/>
      <c r="J288" s="460"/>
      <c r="K288" s="460"/>
      <c r="L288" s="461"/>
    </row>
    <row r="289" spans="1:12" s="444" customFormat="1" ht="20.399999999999999" x14ac:dyDescent="0.35">
      <c r="A289" s="452" t="s">
        <v>380</v>
      </c>
      <c r="B289" s="453" t="s">
        <v>215</v>
      </c>
      <c r="C289" s="454">
        <v>90</v>
      </c>
      <c r="D289" s="454"/>
      <c r="E289" s="453"/>
      <c r="F289" s="454"/>
      <c r="G289" s="454"/>
      <c r="H289" s="453" t="s">
        <v>381</v>
      </c>
      <c r="I289" s="455">
        <v>130.11000000000001</v>
      </c>
      <c r="J289" s="455">
        <v>130.11000000000001</v>
      </c>
      <c r="K289" s="455">
        <v>117.1</v>
      </c>
      <c r="L289" s="456">
        <v>1</v>
      </c>
    </row>
    <row r="290" spans="1:12" s="444" customFormat="1" ht="20.399999999999999" x14ac:dyDescent="0.35">
      <c r="A290" s="452" t="s">
        <v>380</v>
      </c>
      <c r="B290" s="453" t="s">
        <v>215</v>
      </c>
      <c r="C290" s="454">
        <v>92</v>
      </c>
      <c r="D290" s="454"/>
      <c r="E290" s="453"/>
      <c r="F290" s="454"/>
      <c r="G290" s="454"/>
      <c r="H290" s="453" t="s">
        <v>381</v>
      </c>
      <c r="I290" s="455">
        <v>564.04</v>
      </c>
      <c r="J290" s="455">
        <v>564.04</v>
      </c>
      <c r="K290" s="455">
        <v>518.91</v>
      </c>
      <c r="L290" s="456">
        <v>2</v>
      </c>
    </row>
    <row r="291" spans="1:12" s="444" customFormat="1" ht="20.399999999999999" x14ac:dyDescent="0.35">
      <c r="A291" s="452" t="s">
        <v>380</v>
      </c>
      <c r="B291" s="453" t="s">
        <v>215</v>
      </c>
      <c r="C291" s="454">
        <v>93</v>
      </c>
      <c r="D291" s="454"/>
      <c r="E291" s="453"/>
      <c r="F291" s="454"/>
      <c r="G291" s="454"/>
      <c r="H291" s="453" t="s">
        <v>381</v>
      </c>
      <c r="I291" s="455">
        <v>150.87</v>
      </c>
      <c r="J291" s="455">
        <v>150.87</v>
      </c>
      <c r="K291" s="455">
        <v>140.31</v>
      </c>
      <c r="L291" s="456">
        <v>1</v>
      </c>
    </row>
    <row r="292" spans="1:12" s="444" customFormat="1" ht="20.399999999999999" x14ac:dyDescent="0.35">
      <c r="A292" s="452" t="s">
        <v>380</v>
      </c>
      <c r="B292" s="453" t="s">
        <v>215</v>
      </c>
      <c r="C292" s="454">
        <v>95</v>
      </c>
      <c r="D292" s="454"/>
      <c r="E292" s="453"/>
      <c r="F292" s="454"/>
      <c r="G292" s="454"/>
      <c r="H292" s="453" t="s">
        <v>381</v>
      </c>
      <c r="I292" s="455">
        <v>1772.44</v>
      </c>
      <c r="J292" s="455">
        <v>1772.44</v>
      </c>
      <c r="K292" s="455">
        <v>1683.82</v>
      </c>
      <c r="L292" s="456">
        <v>7</v>
      </c>
    </row>
    <row r="293" spans="1:12" s="444" customFormat="1" ht="20.399999999999999" x14ac:dyDescent="0.35">
      <c r="A293" s="452" t="s">
        <v>380</v>
      </c>
      <c r="B293" s="453" t="s">
        <v>215</v>
      </c>
      <c r="C293" s="454">
        <v>96</v>
      </c>
      <c r="D293" s="454"/>
      <c r="E293" s="453"/>
      <c r="F293" s="454"/>
      <c r="G293" s="454"/>
      <c r="H293" s="453" t="s">
        <v>381</v>
      </c>
      <c r="I293" s="455">
        <v>1117.83</v>
      </c>
      <c r="J293" s="455">
        <v>1117.83</v>
      </c>
      <c r="K293" s="455">
        <v>1073.1099999999999</v>
      </c>
      <c r="L293" s="456">
        <v>4</v>
      </c>
    </row>
    <row r="294" spans="1:12" s="444" customFormat="1" ht="20.399999999999999" x14ac:dyDescent="0.35">
      <c r="A294" s="452" t="s">
        <v>380</v>
      </c>
      <c r="B294" s="453" t="s">
        <v>215</v>
      </c>
      <c r="C294" s="454">
        <v>97</v>
      </c>
      <c r="D294" s="454"/>
      <c r="E294" s="453"/>
      <c r="F294" s="454"/>
      <c r="G294" s="454"/>
      <c r="H294" s="453" t="s">
        <v>381</v>
      </c>
      <c r="I294" s="455">
        <v>5384.38</v>
      </c>
      <c r="J294" s="455">
        <v>5384.38</v>
      </c>
      <c r="K294" s="455">
        <v>5222.84</v>
      </c>
      <c r="L294" s="456">
        <v>10</v>
      </c>
    </row>
    <row r="295" spans="1:12" s="444" customFormat="1" ht="20.399999999999999" x14ac:dyDescent="0.35">
      <c r="A295" s="452" t="s">
        <v>380</v>
      </c>
      <c r="B295" s="453" t="s">
        <v>215</v>
      </c>
      <c r="C295" s="454">
        <v>97.5</v>
      </c>
      <c r="D295" s="454"/>
      <c r="E295" s="453"/>
      <c r="F295" s="454"/>
      <c r="G295" s="454"/>
      <c r="H295" s="453" t="s">
        <v>381</v>
      </c>
      <c r="I295" s="455">
        <v>697.62</v>
      </c>
      <c r="J295" s="455">
        <v>697.62</v>
      </c>
      <c r="K295" s="455">
        <v>680.18</v>
      </c>
      <c r="L295" s="456">
        <v>2</v>
      </c>
    </row>
    <row r="296" spans="1:12" s="444" customFormat="1" ht="20.399999999999999" x14ac:dyDescent="0.35">
      <c r="A296" s="452" t="s">
        <v>380</v>
      </c>
      <c r="B296" s="453" t="s">
        <v>215</v>
      </c>
      <c r="C296" s="454">
        <v>98</v>
      </c>
      <c r="D296" s="454"/>
      <c r="E296" s="453"/>
      <c r="F296" s="454"/>
      <c r="G296" s="454"/>
      <c r="H296" s="453" t="s">
        <v>381</v>
      </c>
      <c r="I296" s="455">
        <v>13672.99</v>
      </c>
      <c r="J296" s="455">
        <v>13672.99</v>
      </c>
      <c r="K296" s="455">
        <v>13399.52</v>
      </c>
      <c r="L296" s="456">
        <v>23</v>
      </c>
    </row>
    <row r="297" spans="1:12" s="444" customFormat="1" ht="20.399999999999999" x14ac:dyDescent="0.35">
      <c r="A297" s="452" t="s">
        <v>380</v>
      </c>
      <c r="B297" s="453" t="s">
        <v>215</v>
      </c>
      <c r="C297" s="454">
        <v>98.5</v>
      </c>
      <c r="D297" s="454"/>
      <c r="E297" s="453"/>
      <c r="F297" s="454"/>
      <c r="G297" s="454"/>
      <c r="H297" s="453" t="s">
        <v>381</v>
      </c>
      <c r="I297" s="455">
        <v>15695.01</v>
      </c>
      <c r="J297" s="455">
        <v>15695.01</v>
      </c>
      <c r="K297" s="455">
        <v>15459.59</v>
      </c>
      <c r="L297" s="456">
        <v>18</v>
      </c>
    </row>
    <row r="298" spans="1:12" s="444" customFormat="1" ht="20.399999999999999" x14ac:dyDescent="0.35">
      <c r="A298" s="452" t="s">
        <v>380</v>
      </c>
      <c r="B298" s="453" t="s">
        <v>215</v>
      </c>
      <c r="C298" s="454">
        <v>98.61</v>
      </c>
      <c r="D298" s="454"/>
      <c r="E298" s="453"/>
      <c r="F298" s="454"/>
      <c r="G298" s="454"/>
      <c r="H298" s="453" t="s">
        <v>381</v>
      </c>
      <c r="I298" s="455">
        <v>920.94</v>
      </c>
      <c r="J298" s="455">
        <v>920.94</v>
      </c>
      <c r="K298" s="455">
        <v>908.14</v>
      </c>
      <c r="L298" s="456">
        <v>1</v>
      </c>
    </row>
    <row r="299" spans="1:12" s="444" customFormat="1" ht="20.399999999999999" x14ac:dyDescent="0.35">
      <c r="A299" s="452" t="s">
        <v>380</v>
      </c>
      <c r="B299" s="453" t="s">
        <v>215</v>
      </c>
      <c r="C299" s="454">
        <v>99</v>
      </c>
      <c r="D299" s="454"/>
      <c r="E299" s="453"/>
      <c r="F299" s="454"/>
      <c r="G299" s="454"/>
      <c r="H299" s="453" t="s">
        <v>381</v>
      </c>
      <c r="I299" s="455">
        <v>211137.78</v>
      </c>
      <c r="J299" s="455">
        <v>211137.78</v>
      </c>
      <c r="K299" s="455">
        <v>209026.42</v>
      </c>
      <c r="L299" s="456">
        <v>96</v>
      </c>
    </row>
    <row r="300" spans="1:12" s="444" customFormat="1" ht="20.399999999999999" x14ac:dyDescent="0.35">
      <c r="A300" s="452" t="s">
        <v>380</v>
      </c>
      <c r="B300" s="453" t="s">
        <v>215</v>
      </c>
      <c r="C300" s="454">
        <v>99.01</v>
      </c>
      <c r="D300" s="454"/>
      <c r="E300" s="453"/>
      <c r="F300" s="454"/>
      <c r="G300" s="454"/>
      <c r="H300" s="453" t="s">
        <v>381</v>
      </c>
      <c r="I300" s="455">
        <v>2097.85</v>
      </c>
      <c r="J300" s="455">
        <v>2097.85</v>
      </c>
      <c r="K300" s="455">
        <v>2077.08</v>
      </c>
      <c r="L300" s="456">
        <v>1</v>
      </c>
    </row>
    <row r="301" spans="1:12" s="444" customFormat="1" ht="20.399999999999999" x14ac:dyDescent="0.35">
      <c r="A301" s="452" t="s">
        <v>380</v>
      </c>
      <c r="B301" s="453" t="s">
        <v>215</v>
      </c>
      <c r="C301" s="454">
        <v>99.05</v>
      </c>
      <c r="D301" s="454"/>
      <c r="E301" s="453"/>
      <c r="F301" s="454"/>
      <c r="G301" s="454"/>
      <c r="H301" s="453" t="s">
        <v>381</v>
      </c>
      <c r="I301" s="455">
        <v>80679.73</v>
      </c>
      <c r="J301" s="455">
        <v>80679.73</v>
      </c>
      <c r="K301" s="455">
        <v>79913.259999999995</v>
      </c>
      <c r="L301" s="456">
        <v>20</v>
      </c>
    </row>
    <row r="302" spans="1:12" s="444" customFormat="1" ht="20.399999999999999" x14ac:dyDescent="0.35">
      <c r="A302" s="452" t="s">
        <v>380</v>
      </c>
      <c r="B302" s="453" t="s">
        <v>215</v>
      </c>
      <c r="C302" s="454">
        <v>99.0501</v>
      </c>
      <c r="D302" s="454"/>
      <c r="E302" s="453"/>
      <c r="F302" s="454"/>
      <c r="G302" s="454"/>
      <c r="H302" s="453" t="s">
        <v>381</v>
      </c>
      <c r="I302" s="455">
        <v>4948.22</v>
      </c>
      <c r="J302" s="455">
        <v>4948.22</v>
      </c>
      <c r="K302" s="455">
        <v>4901.22</v>
      </c>
      <c r="L302" s="456">
        <v>1</v>
      </c>
    </row>
    <row r="303" spans="1:12" s="444" customFormat="1" ht="20.399999999999999" x14ac:dyDescent="0.35">
      <c r="A303" s="452" t="s">
        <v>380</v>
      </c>
      <c r="B303" s="453" t="s">
        <v>215</v>
      </c>
      <c r="C303" s="454">
        <v>99.06</v>
      </c>
      <c r="D303" s="454"/>
      <c r="E303" s="453"/>
      <c r="F303" s="454"/>
      <c r="G303" s="454"/>
      <c r="H303" s="453" t="s">
        <v>381</v>
      </c>
      <c r="I303" s="455">
        <v>3786.81</v>
      </c>
      <c r="J303" s="455">
        <v>3786.81</v>
      </c>
      <c r="K303" s="455">
        <v>3751.21</v>
      </c>
      <c r="L303" s="456">
        <v>1</v>
      </c>
    </row>
    <row r="304" spans="1:12" s="444" customFormat="1" ht="20.399999999999999" x14ac:dyDescent="0.35">
      <c r="A304" s="452" t="s">
        <v>380</v>
      </c>
      <c r="B304" s="453" t="s">
        <v>215</v>
      </c>
      <c r="C304" s="454">
        <v>99.1</v>
      </c>
      <c r="D304" s="454"/>
      <c r="E304" s="453"/>
      <c r="F304" s="454"/>
      <c r="G304" s="454"/>
      <c r="H304" s="453" t="s">
        <v>381</v>
      </c>
      <c r="I304" s="455">
        <v>141096.51999999999</v>
      </c>
      <c r="J304" s="455">
        <v>141096.51999999999</v>
      </c>
      <c r="K304" s="455">
        <v>139826.66</v>
      </c>
      <c r="L304" s="456">
        <v>22</v>
      </c>
    </row>
    <row r="305" spans="1:12" s="444" customFormat="1" ht="20.399999999999999" x14ac:dyDescent="0.35">
      <c r="A305" s="452" t="s">
        <v>380</v>
      </c>
      <c r="B305" s="453" t="s">
        <v>215</v>
      </c>
      <c r="C305" s="454">
        <v>99.12</v>
      </c>
      <c r="D305" s="454"/>
      <c r="E305" s="453"/>
      <c r="F305" s="454"/>
      <c r="G305" s="454"/>
      <c r="H305" s="453" t="s">
        <v>381</v>
      </c>
      <c r="I305" s="455">
        <v>6750</v>
      </c>
      <c r="J305" s="455">
        <v>6750</v>
      </c>
      <c r="K305" s="455">
        <v>6690.6</v>
      </c>
      <c r="L305" s="456">
        <v>1</v>
      </c>
    </row>
    <row r="306" spans="1:12" s="444" customFormat="1" ht="20.399999999999999" x14ac:dyDescent="0.35">
      <c r="A306" s="452" t="s">
        <v>380</v>
      </c>
      <c r="B306" s="453" t="s">
        <v>215</v>
      </c>
      <c r="C306" s="454">
        <v>99.15</v>
      </c>
      <c r="D306" s="454"/>
      <c r="E306" s="453"/>
      <c r="F306" s="454"/>
      <c r="G306" s="454"/>
      <c r="H306" s="453" t="s">
        <v>381</v>
      </c>
      <c r="I306" s="455">
        <v>157466.81</v>
      </c>
      <c r="J306" s="455">
        <v>157466.81</v>
      </c>
      <c r="K306" s="455">
        <v>156128.32999999999</v>
      </c>
      <c r="L306" s="456">
        <v>16</v>
      </c>
    </row>
    <row r="307" spans="1:12" s="444" customFormat="1" ht="20.399999999999999" x14ac:dyDescent="0.35">
      <c r="A307" s="452" t="s">
        <v>380</v>
      </c>
      <c r="B307" s="453" t="s">
        <v>215</v>
      </c>
      <c r="C307" s="454">
        <v>99.160799999999995</v>
      </c>
      <c r="D307" s="454"/>
      <c r="E307" s="453"/>
      <c r="F307" s="454"/>
      <c r="G307" s="454"/>
      <c r="H307" s="453" t="s">
        <v>381</v>
      </c>
      <c r="I307" s="455">
        <v>10604.36</v>
      </c>
      <c r="J307" s="455">
        <v>10604.36</v>
      </c>
      <c r="K307" s="455">
        <v>10515.37</v>
      </c>
      <c r="L307" s="456">
        <v>1</v>
      </c>
    </row>
    <row r="308" spans="1:12" s="444" customFormat="1" ht="20.399999999999999" x14ac:dyDescent="0.35">
      <c r="A308" s="452" t="s">
        <v>380</v>
      </c>
      <c r="B308" s="453" t="s">
        <v>215</v>
      </c>
      <c r="C308" s="454">
        <v>99.2</v>
      </c>
      <c r="D308" s="454"/>
      <c r="E308" s="453"/>
      <c r="F308" s="454"/>
      <c r="G308" s="454"/>
      <c r="H308" s="453" t="s">
        <v>381</v>
      </c>
      <c r="I308" s="455">
        <v>199672.45</v>
      </c>
      <c r="J308" s="455">
        <v>199672.45</v>
      </c>
      <c r="K308" s="455">
        <v>198075.08</v>
      </c>
      <c r="L308" s="456">
        <v>18</v>
      </c>
    </row>
    <row r="309" spans="1:12" s="444" customFormat="1" ht="20.399999999999999" x14ac:dyDescent="0.35">
      <c r="A309" s="452" t="s">
        <v>380</v>
      </c>
      <c r="B309" s="453" t="s">
        <v>215</v>
      </c>
      <c r="C309" s="454">
        <v>99.25</v>
      </c>
      <c r="D309" s="454"/>
      <c r="E309" s="453"/>
      <c r="F309" s="454"/>
      <c r="G309" s="454"/>
      <c r="H309" s="453" t="s">
        <v>381</v>
      </c>
      <c r="I309" s="455">
        <v>260081.3</v>
      </c>
      <c r="J309" s="455">
        <v>260081.3</v>
      </c>
      <c r="K309" s="455">
        <v>258130.69</v>
      </c>
      <c r="L309" s="456">
        <v>16</v>
      </c>
    </row>
    <row r="310" spans="1:12" s="444" customFormat="1" ht="20.399999999999999" x14ac:dyDescent="0.35">
      <c r="A310" s="452" t="s">
        <v>380</v>
      </c>
      <c r="B310" s="453" t="s">
        <v>215</v>
      </c>
      <c r="C310" s="454">
        <v>99.26</v>
      </c>
      <c r="D310" s="454"/>
      <c r="E310" s="453"/>
      <c r="F310" s="454"/>
      <c r="G310" s="454"/>
      <c r="H310" s="453" t="s">
        <v>381</v>
      </c>
      <c r="I310" s="455">
        <v>19751.75</v>
      </c>
      <c r="J310" s="455">
        <v>19751.75</v>
      </c>
      <c r="K310" s="455">
        <v>19605.59</v>
      </c>
      <c r="L310" s="456">
        <v>1</v>
      </c>
    </row>
    <row r="311" spans="1:12" s="444" customFormat="1" ht="20.399999999999999" x14ac:dyDescent="0.35">
      <c r="A311" s="452" t="s">
        <v>380</v>
      </c>
      <c r="B311" s="453" t="s">
        <v>215</v>
      </c>
      <c r="C311" s="454">
        <v>99.260099999999994</v>
      </c>
      <c r="D311" s="454"/>
      <c r="E311" s="453"/>
      <c r="F311" s="454"/>
      <c r="G311" s="454"/>
      <c r="H311" s="453" t="s">
        <v>381</v>
      </c>
      <c r="I311" s="455">
        <v>13697.43</v>
      </c>
      <c r="J311" s="455">
        <v>13697.43</v>
      </c>
      <c r="K311" s="455">
        <v>13596.08</v>
      </c>
      <c r="L311" s="456">
        <v>1</v>
      </c>
    </row>
    <row r="312" spans="1:12" s="444" customFormat="1" ht="20.399999999999999" x14ac:dyDescent="0.35">
      <c r="A312" s="452" t="s">
        <v>380</v>
      </c>
      <c r="B312" s="453" t="s">
        <v>215</v>
      </c>
      <c r="C312" s="454">
        <v>99.3</v>
      </c>
      <c r="D312" s="454"/>
      <c r="E312" s="453"/>
      <c r="F312" s="454"/>
      <c r="G312" s="454"/>
      <c r="H312" s="453" t="s">
        <v>381</v>
      </c>
      <c r="I312" s="455">
        <v>296216.61</v>
      </c>
      <c r="J312" s="455">
        <v>296216.61</v>
      </c>
      <c r="K312" s="455">
        <v>294143.09999999998</v>
      </c>
      <c r="L312" s="456">
        <v>15</v>
      </c>
    </row>
    <row r="313" spans="1:12" s="444" customFormat="1" ht="20.399999999999999" x14ac:dyDescent="0.35">
      <c r="A313" s="452" t="s">
        <v>380</v>
      </c>
      <c r="B313" s="453" t="s">
        <v>215</v>
      </c>
      <c r="C313" s="454">
        <v>99.31</v>
      </c>
      <c r="D313" s="454"/>
      <c r="E313" s="453"/>
      <c r="F313" s="454"/>
      <c r="G313" s="454"/>
      <c r="H313" s="453" t="s">
        <v>381</v>
      </c>
      <c r="I313" s="455">
        <v>36679.21</v>
      </c>
      <c r="J313" s="455">
        <v>36679.21</v>
      </c>
      <c r="K313" s="455">
        <v>36426.129999999997</v>
      </c>
      <c r="L313" s="456">
        <v>2</v>
      </c>
    </row>
    <row r="314" spans="1:12" s="444" customFormat="1" ht="20.399999999999999" x14ac:dyDescent="0.35">
      <c r="A314" s="452" t="s">
        <v>380</v>
      </c>
      <c r="B314" s="453" t="s">
        <v>215</v>
      </c>
      <c r="C314" s="454">
        <v>99.35</v>
      </c>
      <c r="D314" s="454"/>
      <c r="E314" s="453"/>
      <c r="F314" s="454"/>
      <c r="G314" s="454"/>
      <c r="H314" s="453" t="s">
        <v>381</v>
      </c>
      <c r="I314" s="455">
        <v>37570.519999999997</v>
      </c>
      <c r="J314" s="455">
        <v>37570.519999999997</v>
      </c>
      <c r="K314" s="455">
        <v>37326.31</v>
      </c>
      <c r="L314" s="456">
        <v>2</v>
      </c>
    </row>
    <row r="315" spans="1:12" s="444" customFormat="1" ht="20.399999999999999" x14ac:dyDescent="0.35">
      <c r="A315" s="452" t="s">
        <v>380</v>
      </c>
      <c r="B315" s="453" t="s">
        <v>215</v>
      </c>
      <c r="C315" s="454">
        <v>99.4</v>
      </c>
      <c r="D315" s="454"/>
      <c r="E315" s="453"/>
      <c r="F315" s="454"/>
      <c r="G315" s="454"/>
      <c r="H315" s="453" t="s">
        <v>381</v>
      </c>
      <c r="I315" s="455">
        <v>117383.38</v>
      </c>
      <c r="J315" s="455">
        <v>117383.38</v>
      </c>
      <c r="K315" s="455">
        <v>116679.09</v>
      </c>
      <c r="L315" s="456">
        <v>4</v>
      </c>
    </row>
    <row r="316" spans="1:12" s="444" customFormat="1" ht="20.399999999999999" x14ac:dyDescent="0.35">
      <c r="A316" s="452" t="s">
        <v>380</v>
      </c>
      <c r="B316" s="453" t="s">
        <v>215</v>
      </c>
      <c r="C316" s="454">
        <v>99.45</v>
      </c>
      <c r="D316" s="454"/>
      <c r="E316" s="453"/>
      <c r="F316" s="454"/>
      <c r="G316" s="454"/>
      <c r="H316" s="453" t="s">
        <v>381</v>
      </c>
      <c r="I316" s="455">
        <v>243247.92</v>
      </c>
      <c r="J316" s="455">
        <v>243247.92</v>
      </c>
      <c r="K316" s="455">
        <v>241910.04</v>
      </c>
      <c r="L316" s="456">
        <v>7</v>
      </c>
    </row>
    <row r="317" spans="1:12" s="444" customFormat="1" ht="20.399999999999999" x14ac:dyDescent="0.35">
      <c r="A317" s="452" t="s">
        <v>380</v>
      </c>
      <c r="B317" s="453" t="s">
        <v>215</v>
      </c>
      <c r="C317" s="454">
        <v>99.48</v>
      </c>
      <c r="D317" s="454"/>
      <c r="E317" s="453"/>
      <c r="F317" s="454"/>
      <c r="G317" s="454"/>
      <c r="H317" s="453" t="s">
        <v>381</v>
      </c>
      <c r="I317" s="455">
        <v>45229.81</v>
      </c>
      <c r="J317" s="455">
        <v>45229.81</v>
      </c>
      <c r="K317" s="455">
        <v>44994.61</v>
      </c>
      <c r="L317" s="456">
        <v>1</v>
      </c>
    </row>
    <row r="318" spans="1:12" s="444" customFormat="1" ht="20.399999999999999" x14ac:dyDescent="0.35">
      <c r="A318" s="452" t="s">
        <v>380</v>
      </c>
      <c r="B318" s="453" t="s">
        <v>215</v>
      </c>
      <c r="C318" s="454">
        <v>99.480800000000002</v>
      </c>
      <c r="D318" s="454"/>
      <c r="E318" s="453"/>
      <c r="F318" s="454"/>
      <c r="G318" s="454"/>
      <c r="H318" s="453" t="s">
        <v>381</v>
      </c>
      <c r="I318" s="455">
        <v>30390.58</v>
      </c>
      <c r="J318" s="455">
        <v>30390.58</v>
      </c>
      <c r="K318" s="455">
        <v>30232.79</v>
      </c>
      <c r="L318" s="456">
        <v>1</v>
      </c>
    </row>
    <row r="319" spans="1:12" s="444" customFormat="1" ht="20.399999999999999" x14ac:dyDescent="0.35">
      <c r="A319" s="452" t="s">
        <v>380</v>
      </c>
      <c r="B319" s="453" t="s">
        <v>215</v>
      </c>
      <c r="C319" s="454">
        <v>99.5</v>
      </c>
      <c r="D319" s="454"/>
      <c r="E319" s="453"/>
      <c r="F319" s="454"/>
      <c r="G319" s="454"/>
      <c r="H319" s="453" t="s">
        <v>381</v>
      </c>
      <c r="I319" s="455">
        <v>491759.96</v>
      </c>
      <c r="J319" s="455">
        <v>491759.96</v>
      </c>
      <c r="K319" s="455">
        <v>489301.16</v>
      </c>
      <c r="L319" s="456">
        <v>11</v>
      </c>
    </row>
    <row r="320" spans="1:12" s="444" customFormat="1" ht="20.399999999999999" x14ac:dyDescent="0.35">
      <c r="A320" s="452" t="s">
        <v>380</v>
      </c>
      <c r="B320" s="453" t="s">
        <v>215</v>
      </c>
      <c r="C320" s="454">
        <v>99.500600000000006</v>
      </c>
      <c r="D320" s="454"/>
      <c r="E320" s="453"/>
      <c r="F320" s="454"/>
      <c r="G320" s="454"/>
      <c r="H320" s="453" t="s">
        <v>381</v>
      </c>
      <c r="I320" s="455">
        <v>34977.800000000003</v>
      </c>
      <c r="J320" s="455">
        <v>34977.800000000003</v>
      </c>
      <c r="K320" s="455">
        <v>34803.120000000003</v>
      </c>
      <c r="L320" s="456">
        <v>1</v>
      </c>
    </row>
    <row r="321" spans="1:12" s="444" customFormat="1" ht="20.399999999999999" x14ac:dyDescent="0.35">
      <c r="A321" s="452" t="s">
        <v>380</v>
      </c>
      <c r="B321" s="453" t="s">
        <v>215</v>
      </c>
      <c r="C321" s="454">
        <v>99.51</v>
      </c>
      <c r="D321" s="454"/>
      <c r="E321" s="453"/>
      <c r="F321" s="454"/>
      <c r="G321" s="454"/>
      <c r="H321" s="453" t="s">
        <v>381</v>
      </c>
      <c r="I321" s="455">
        <v>38262.1</v>
      </c>
      <c r="J321" s="455">
        <v>38262.1</v>
      </c>
      <c r="K321" s="455">
        <v>38074.620000000003</v>
      </c>
      <c r="L321" s="456">
        <v>1</v>
      </c>
    </row>
    <row r="322" spans="1:12" s="444" customFormat="1" ht="20.399999999999999" x14ac:dyDescent="0.35">
      <c r="A322" s="452" t="s">
        <v>380</v>
      </c>
      <c r="B322" s="453" t="s">
        <v>215</v>
      </c>
      <c r="C322" s="454">
        <v>99.55</v>
      </c>
      <c r="D322" s="454"/>
      <c r="E322" s="453"/>
      <c r="F322" s="454"/>
      <c r="G322" s="454"/>
      <c r="H322" s="453" t="s">
        <v>381</v>
      </c>
      <c r="I322" s="455">
        <v>64066.79</v>
      </c>
      <c r="J322" s="455">
        <v>64066.79</v>
      </c>
      <c r="K322" s="455">
        <v>63778.49</v>
      </c>
      <c r="L322" s="456">
        <v>1</v>
      </c>
    </row>
    <row r="323" spans="1:12" s="444" customFormat="1" ht="20.399999999999999" x14ac:dyDescent="0.35">
      <c r="A323" s="452" t="s">
        <v>380</v>
      </c>
      <c r="B323" s="453" t="s">
        <v>215</v>
      </c>
      <c r="C323" s="454">
        <v>99.6</v>
      </c>
      <c r="D323" s="454"/>
      <c r="E323" s="453"/>
      <c r="F323" s="454"/>
      <c r="G323" s="454"/>
      <c r="H323" s="453" t="s">
        <v>381</v>
      </c>
      <c r="I323" s="455">
        <v>546009.56000000006</v>
      </c>
      <c r="J323" s="455">
        <v>546009.56000000006</v>
      </c>
      <c r="K323" s="455">
        <v>543825.53</v>
      </c>
      <c r="L323" s="456">
        <v>8</v>
      </c>
    </row>
    <row r="324" spans="1:12" s="444" customFormat="1" ht="20.399999999999999" x14ac:dyDescent="0.35">
      <c r="A324" s="452" t="s">
        <v>380</v>
      </c>
      <c r="B324" s="453" t="s">
        <v>215</v>
      </c>
      <c r="C324" s="454">
        <v>99.614999999999995</v>
      </c>
      <c r="D324" s="454"/>
      <c r="E324" s="453"/>
      <c r="F324" s="454"/>
      <c r="G324" s="454"/>
      <c r="H324" s="453" t="s">
        <v>381</v>
      </c>
      <c r="I324" s="455">
        <v>53432.99</v>
      </c>
      <c r="J324" s="455">
        <v>53432.99</v>
      </c>
      <c r="K324" s="455">
        <v>53227.27</v>
      </c>
      <c r="L324" s="456">
        <v>1</v>
      </c>
    </row>
    <row r="325" spans="1:12" s="444" customFormat="1" ht="20.399999999999999" x14ac:dyDescent="0.35">
      <c r="A325" s="452" t="s">
        <v>380</v>
      </c>
      <c r="B325" s="453" t="s">
        <v>215</v>
      </c>
      <c r="C325" s="454">
        <v>99.62</v>
      </c>
      <c r="D325" s="454"/>
      <c r="E325" s="453"/>
      <c r="F325" s="454"/>
      <c r="G325" s="454"/>
      <c r="H325" s="453" t="s">
        <v>381</v>
      </c>
      <c r="I325" s="455">
        <v>46107.54</v>
      </c>
      <c r="J325" s="455">
        <v>46107.54</v>
      </c>
      <c r="K325" s="455">
        <v>45932.33</v>
      </c>
      <c r="L325" s="456">
        <v>1</v>
      </c>
    </row>
    <row r="326" spans="1:12" s="444" customFormat="1" ht="20.399999999999999" x14ac:dyDescent="0.35">
      <c r="A326" s="452" t="s">
        <v>380</v>
      </c>
      <c r="B326" s="453" t="s">
        <v>215</v>
      </c>
      <c r="C326" s="454">
        <v>99.635000000000005</v>
      </c>
      <c r="D326" s="454"/>
      <c r="E326" s="453"/>
      <c r="F326" s="454"/>
      <c r="G326" s="454"/>
      <c r="H326" s="453" t="s">
        <v>381</v>
      </c>
      <c r="I326" s="455">
        <v>170000</v>
      </c>
      <c r="J326" s="455">
        <v>170000</v>
      </c>
      <c r="K326" s="455">
        <v>169379.5</v>
      </c>
      <c r="L326" s="456">
        <v>1</v>
      </c>
    </row>
    <row r="327" spans="1:12" s="444" customFormat="1" ht="20.399999999999999" x14ac:dyDescent="0.35">
      <c r="A327" s="452" t="s">
        <v>380</v>
      </c>
      <c r="B327" s="453" t="s">
        <v>215</v>
      </c>
      <c r="C327" s="454">
        <v>99.65</v>
      </c>
      <c r="D327" s="454"/>
      <c r="E327" s="453"/>
      <c r="F327" s="454"/>
      <c r="G327" s="454"/>
      <c r="H327" s="453" t="s">
        <v>381</v>
      </c>
      <c r="I327" s="455">
        <v>517352.92</v>
      </c>
      <c r="J327" s="455">
        <v>517352.92</v>
      </c>
      <c r="K327" s="455">
        <v>515542.18</v>
      </c>
      <c r="L327" s="456">
        <v>6</v>
      </c>
    </row>
    <row r="328" spans="1:12" s="444" customFormat="1" ht="20.399999999999999" x14ac:dyDescent="0.35">
      <c r="A328" s="452" t="s">
        <v>380</v>
      </c>
      <c r="B328" s="453" t="s">
        <v>215</v>
      </c>
      <c r="C328" s="454">
        <v>99.66</v>
      </c>
      <c r="D328" s="454"/>
      <c r="E328" s="453"/>
      <c r="F328" s="454"/>
      <c r="G328" s="454"/>
      <c r="H328" s="453" t="s">
        <v>381</v>
      </c>
      <c r="I328" s="455">
        <v>97587.18</v>
      </c>
      <c r="J328" s="455">
        <v>97587.18</v>
      </c>
      <c r="K328" s="455">
        <v>97255.38</v>
      </c>
      <c r="L328" s="456">
        <v>1</v>
      </c>
    </row>
    <row r="329" spans="1:12" s="444" customFormat="1" ht="20.399999999999999" x14ac:dyDescent="0.35">
      <c r="A329" s="452" t="s">
        <v>380</v>
      </c>
      <c r="B329" s="453" t="s">
        <v>215</v>
      </c>
      <c r="C329" s="454">
        <v>99.68</v>
      </c>
      <c r="D329" s="454"/>
      <c r="E329" s="453"/>
      <c r="F329" s="454"/>
      <c r="G329" s="454"/>
      <c r="H329" s="453" t="s">
        <v>381</v>
      </c>
      <c r="I329" s="455">
        <v>122668.95</v>
      </c>
      <c r="J329" s="455">
        <v>122668.95</v>
      </c>
      <c r="K329" s="455">
        <v>122276.41</v>
      </c>
      <c r="L329" s="456">
        <v>1</v>
      </c>
    </row>
    <row r="330" spans="1:12" s="444" customFormat="1" ht="20.399999999999999" x14ac:dyDescent="0.35">
      <c r="A330" s="452" t="s">
        <v>380</v>
      </c>
      <c r="B330" s="453" t="s">
        <v>215</v>
      </c>
      <c r="C330" s="454">
        <v>99.7</v>
      </c>
      <c r="D330" s="454"/>
      <c r="E330" s="453"/>
      <c r="F330" s="454"/>
      <c r="G330" s="454"/>
      <c r="H330" s="453" t="s">
        <v>381</v>
      </c>
      <c r="I330" s="455">
        <v>1477127.27</v>
      </c>
      <c r="J330" s="455">
        <v>1477127.27</v>
      </c>
      <c r="K330" s="455">
        <v>1472695.89</v>
      </c>
      <c r="L330" s="456">
        <v>12</v>
      </c>
    </row>
    <row r="331" spans="1:12" s="444" customFormat="1" ht="20.399999999999999" x14ac:dyDescent="0.35">
      <c r="A331" s="452" t="s">
        <v>380</v>
      </c>
      <c r="B331" s="453" t="s">
        <v>215</v>
      </c>
      <c r="C331" s="454">
        <v>99.71</v>
      </c>
      <c r="D331" s="454"/>
      <c r="E331" s="453"/>
      <c r="F331" s="454"/>
      <c r="G331" s="454"/>
      <c r="H331" s="453" t="s">
        <v>381</v>
      </c>
      <c r="I331" s="455">
        <v>173712.03</v>
      </c>
      <c r="J331" s="455">
        <v>173712.03</v>
      </c>
      <c r="K331" s="455">
        <v>173208.27</v>
      </c>
      <c r="L331" s="456">
        <v>1</v>
      </c>
    </row>
    <row r="332" spans="1:12" s="444" customFormat="1" ht="20.399999999999999" x14ac:dyDescent="0.35">
      <c r="A332" s="452" t="s">
        <v>380</v>
      </c>
      <c r="B332" s="453" t="s">
        <v>215</v>
      </c>
      <c r="C332" s="454">
        <v>99.712999999999994</v>
      </c>
      <c r="D332" s="454"/>
      <c r="E332" s="453"/>
      <c r="F332" s="454"/>
      <c r="G332" s="454"/>
      <c r="H332" s="453" t="s">
        <v>381</v>
      </c>
      <c r="I332" s="455">
        <v>184148.61</v>
      </c>
      <c r="J332" s="455">
        <v>184148.61</v>
      </c>
      <c r="K332" s="455">
        <v>183620.1</v>
      </c>
      <c r="L332" s="456">
        <v>1</v>
      </c>
    </row>
    <row r="333" spans="1:12" s="444" customFormat="1" ht="20.399999999999999" x14ac:dyDescent="0.35">
      <c r="A333" s="452" t="s">
        <v>380</v>
      </c>
      <c r="B333" s="453" t="s">
        <v>215</v>
      </c>
      <c r="C333" s="454">
        <v>99.74</v>
      </c>
      <c r="D333" s="454"/>
      <c r="E333" s="453"/>
      <c r="F333" s="454"/>
      <c r="G333" s="454"/>
      <c r="H333" s="453" t="s">
        <v>381</v>
      </c>
      <c r="I333" s="455">
        <v>119062.78</v>
      </c>
      <c r="J333" s="455">
        <v>119062.78</v>
      </c>
      <c r="K333" s="455">
        <v>118753.22</v>
      </c>
      <c r="L333" s="456">
        <v>1</v>
      </c>
    </row>
    <row r="334" spans="1:12" s="444" customFormat="1" ht="20.399999999999999" x14ac:dyDescent="0.35">
      <c r="A334" s="452" t="s">
        <v>380</v>
      </c>
      <c r="B334" s="453" t="s">
        <v>215</v>
      </c>
      <c r="C334" s="454">
        <v>99.75</v>
      </c>
      <c r="D334" s="454"/>
      <c r="E334" s="453"/>
      <c r="F334" s="454"/>
      <c r="G334" s="454"/>
      <c r="H334" s="453" t="s">
        <v>381</v>
      </c>
      <c r="I334" s="455">
        <v>1064473.27</v>
      </c>
      <c r="J334" s="455">
        <v>1064473.27</v>
      </c>
      <c r="K334" s="455">
        <v>1061812.0900000001</v>
      </c>
      <c r="L334" s="456">
        <v>6</v>
      </c>
    </row>
    <row r="335" spans="1:12" s="444" customFormat="1" ht="20.399999999999999" x14ac:dyDescent="0.35">
      <c r="A335" s="452" t="s">
        <v>380</v>
      </c>
      <c r="B335" s="453" t="s">
        <v>215</v>
      </c>
      <c r="C335" s="454">
        <v>99.750799999999998</v>
      </c>
      <c r="D335" s="454"/>
      <c r="E335" s="453"/>
      <c r="F335" s="454"/>
      <c r="G335" s="454"/>
      <c r="H335" s="453" t="s">
        <v>381</v>
      </c>
      <c r="I335" s="455">
        <v>130940.36</v>
      </c>
      <c r="J335" s="455">
        <v>130940.36</v>
      </c>
      <c r="K335" s="455">
        <v>130614.06</v>
      </c>
      <c r="L335" s="456">
        <v>1</v>
      </c>
    </row>
    <row r="336" spans="1:12" s="444" customFormat="1" ht="20.399999999999999" x14ac:dyDescent="0.35">
      <c r="A336" s="452" t="s">
        <v>380</v>
      </c>
      <c r="B336" s="453" t="s">
        <v>215</v>
      </c>
      <c r="C336" s="454">
        <v>99.752300000000005</v>
      </c>
      <c r="D336" s="454"/>
      <c r="E336" s="453"/>
      <c r="F336" s="454"/>
      <c r="G336" s="454"/>
      <c r="H336" s="453" t="s">
        <v>381</v>
      </c>
      <c r="I336" s="455">
        <v>227764.23</v>
      </c>
      <c r="J336" s="455">
        <v>227764.23</v>
      </c>
      <c r="K336" s="455">
        <v>227200.06</v>
      </c>
      <c r="L336" s="456">
        <v>1</v>
      </c>
    </row>
    <row r="337" spans="1:12" s="444" customFormat="1" ht="20.399999999999999" x14ac:dyDescent="0.35">
      <c r="A337" s="452" t="s">
        <v>380</v>
      </c>
      <c r="B337" s="453" t="s">
        <v>215</v>
      </c>
      <c r="C337" s="454">
        <v>99.756799999999998</v>
      </c>
      <c r="D337" s="454"/>
      <c r="E337" s="453"/>
      <c r="F337" s="454"/>
      <c r="G337" s="454"/>
      <c r="H337" s="453" t="s">
        <v>381</v>
      </c>
      <c r="I337" s="455">
        <v>225129.66</v>
      </c>
      <c r="J337" s="455">
        <v>225129.66</v>
      </c>
      <c r="K337" s="455">
        <v>224582.14</v>
      </c>
      <c r="L337" s="456">
        <v>1</v>
      </c>
    </row>
    <row r="338" spans="1:12" s="444" customFormat="1" ht="20.399999999999999" x14ac:dyDescent="0.35">
      <c r="A338" s="452" t="s">
        <v>380</v>
      </c>
      <c r="B338" s="453" t="s">
        <v>215</v>
      </c>
      <c r="C338" s="454">
        <v>99.761799999999994</v>
      </c>
      <c r="D338" s="454"/>
      <c r="E338" s="453"/>
      <c r="F338" s="454"/>
      <c r="G338" s="454"/>
      <c r="H338" s="453" t="s">
        <v>381</v>
      </c>
      <c r="I338" s="455">
        <v>111775.34</v>
      </c>
      <c r="J338" s="455">
        <v>111775.34</v>
      </c>
      <c r="K338" s="455">
        <v>111509.09</v>
      </c>
      <c r="L338" s="456">
        <v>1</v>
      </c>
    </row>
    <row r="339" spans="1:12" s="444" customFormat="1" ht="20.399999999999999" x14ac:dyDescent="0.35">
      <c r="A339" s="452" t="s">
        <v>380</v>
      </c>
      <c r="B339" s="453" t="s">
        <v>215</v>
      </c>
      <c r="C339" s="454">
        <v>99.77</v>
      </c>
      <c r="D339" s="454"/>
      <c r="E339" s="453"/>
      <c r="F339" s="454"/>
      <c r="G339" s="454"/>
      <c r="H339" s="453" t="s">
        <v>381</v>
      </c>
      <c r="I339" s="455">
        <v>955302.06</v>
      </c>
      <c r="J339" s="455">
        <v>955302.06</v>
      </c>
      <c r="K339" s="455">
        <v>953104.87</v>
      </c>
      <c r="L339" s="456">
        <v>3</v>
      </c>
    </row>
    <row r="340" spans="1:12" s="444" customFormat="1" ht="20.399999999999999" x14ac:dyDescent="0.35">
      <c r="A340" s="452" t="s">
        <v>380</v>
      </c>
      <c r="B340" s="453" t="s">
        <v>215</v>
      </c>
      <c r="C340" s="454">
        <v>99.78</v>
      </c>
      <c r="D340" s="454"/>
      <c r="E340" s="453"/>
      <c r="F340" s="454"/>
      <c r="G340" s="454"/>
      <c r="H340" s="453" t="s">
        <v>381</v>
      </c>
      <c r="I340" s="455">
        <v>82364.5</v>
      </c>
      <c r="J340" s="455">
        <v>82364.5</v>
      </c>
      <c r="K340" s="455">
        <v>82183.3</v>
      </c>
      <c r="L340" s="456">
        <v>1</v>
      </c>
    </row>
    <row r="341" spans="1:12" s="444" customFormat="1" ht="20.399999999999999" x14ac:dyDescent="0.35">
      <c r="A341" s="452" t="s">
        <v>380</v>
      </c>
      <c r="B341" s="453" t="s">
        <v>215</v>
      </c>
      <c r="C341" s="454">
        <v>99.780100000000004</v>
      </c>
      <c r="D341" s="454"/>
      <c r="E341" s="453"/>
      <c r="F341" s="454"/>
      <c r="G341" s="454"/>
      <c r="H341" s="453" t="s">
        <v>381</v>
      </c>
      <c r="I341" s="455">
        <v>169513.75</v>
      </c>
      <c r="J341" s="455">
        <v>169513.75</v>
      </c>
      <c r="K341" s="455">
        <v>169140.99</v>
      </c>
      <c r="L341" s="456">
        <v>1</v>
      </c>
    </row>
    <row r="342" spans="1:12" s="444" customFormat="1" ht="20.399999999999999" x14ac:dyDescent="0.35">
      <c r="A342" s="452" t="s">
        <v>380</v>
      </c>
      <c r="B342" s="453" t="s">
        <v>215</v>
      </c>
      <c r="C342" s="454">
        <v>99.782200000000003</v>
      </c>
      <c r="D342" s="454"/>
      <c r="E342" s="453"/>
      <c r="F342" s="454"/>
      <c r="G342" s="454"/>
      <c r="H342" s="453" t="s">
        <v>381</v>
      </c>
      <c r="I342" s="455">
        <v>194463.23</v>
      </c>
      <c r="J342" s="455">
        <v>194463.23</v>
      </c>
      <c r="K342" s="455">
        <v>194039.69</v>
      </c>
      <c r="L342" s="456">
        <v>1</v>
      </c>
    </row>
    <row r="343" spans="1:12" s="444" customFormat="1" ht="20.399999999999999" x14ac:dyDescent="0.35">
      <c r="A343" s="452" t="s">
        <v>380</v>
      </c>
      <c r="B343" s="453" t="s">
        <v>215</v>
      </c>
      <c r="C343" s="454">
        <v>99.787099999999995</v>
      </c>
      <c r="D343" s="454"/>
      <c r="E343" s="453"/>
      <c r="F343" s="454"/>
      <c r="G343" s="454"/>
      <c r="H343" s="453" t="s">
        <v>381</v>
      </c>
      <c r="I343" s="455">
        <v>345715.06</v>
      </c>
      <c r="J343" s="455">
        <v>345715.06</v>
      </c>
      <c r="K343" s="455">
        <v>344979.03</v>
      </c>
      <c r="L343" s="456">
        <v>1</v>
      </c>
    </row>
    <row r="344" spans="1:12" s="444" customFormat="1" ht="20.399999999999999" x14ac:dyDescent="0.35">
      <c r="A344" s="452" t="s">
        <v>380</v>
      </c>
      <c r="B344" s="453" t="s">
        <v>215</v>
      </c>
      <c r="C344" s="454">
        <v>99.79</v>
      </c>
      <c r="D344" s="454"/>
      <c r="E344" s="453"/>
      <c r="F344" s="454"/>
      <c r="G344" s="454"/>
      <c r="H344" s="453" t="s">
        <v>381</v>
      </c>
      <c r="I344" s="455">
        <v>525932.01</v>
      </c>
      <c r="J344" s="455">
        <v>525932.01</v>
      </c>
      <c r="K344" s="455">
        <v>524827.55000000005</v>
      </c>
      <c r="L344" s="456">
        <v>2</v>
      </c>
    </row>
    <row r="345" spans="1:12" s="444" customFormat="1" ht="20.399999999999999" x14ac:dyDescent="0.35">
      <c r="A345" s="452" t="s">
        <v>380</v>
      </c>
      <c r="B345" s="453" t="s">
        <v>215</v>
      </c>
      <c r="C345" s="454">
        <v>99.8</v>
      </c>
      <c r="D345" s="454"/>
      <c r="E345" s="453"/>
      <c r="F345" s="454"/>
      <c r="G345" s="454"/>
      <c r="H345" s="453" t="s">
        <v>381</v>
      </c>
      <c r="I345" s="455">
        <v>1956185.72</v>
      </c>
      <c r="J345" s="455">
        <v>1956185.72</v>
      </c>
      <c r="K345" s="455">
        <v>1952273.35</v>
      </c>
      <c r="L345" s="456">
        <v>5</v>
      </c>
    </row>
    <row r="346" spans="1:12" s="444" customFormat="1" ht="20.399999999999999" x14ac:dyDescent="0.35">
      <c r="A346" s="452" t="s">
        <v>380</v>
      </c>
      <c r="B346" s="453" t="s">
        <v>215</v>
      </c>
      <c r="C346" s="454">
        <v>99.810500000000005</v>
      </c>
      <c r="D346" s="454"/>
      <c r="E346" s="453"/>
      <c r="F346" s="454"/>
      <c r="G346" s="454"/>
      <c r="H346" s="453" t="s">
        <v>381</v>
      </c>
      <c r="I346" s="455">
        <v>137769.37</v>
      </c>
      <c r="J346" s="455">
        <v>137769.37</v>
      </c>
      <c r="K346" s="455">
        <v>137508.29999999999</v>
      </c>
      <c r="L346" s="456">
        <v>1</v>
      </c>
    </row>
    <row r="347" spans="1:12" s="444" customFormat="1" ht="20.399999999999999" x14ac:dyDescent="0.35">
      <c r="A347" s="452" t="s">
        <v>380</v>
      </c>
      <c r="B347" s="453" t="s">
        <v>215</v>
      </c>
      <c r="C347" s="454">
        <v>99.815100000000001</v>
      </c>
      <c r="D347" s="454"/>
      <c r="E347" s="453"/>
      <c r="F347" s="454"/>
      <c r="G347" s="454"/>
      <c r="H347" s="453" t="s">
        <v>381</v>
      </c>
      <c r="I347" s="455">
        <v>787830.59</v>
      </c>
      <c r="J347" s="455">
        <v>787830.59</v>
      </c>
      <c r="K347" s="455">
        <v>786373.89</v>
      </c>
      <c r="L347" s="456">
        <v>1</v>
      </c>
    </row>
    <row r="348" spans="1:12" s="444" customFormat="1" ht="20.399999999999999" x14ac:dyDescent="0.35">
      <c r="A348" s="452" t="s">
        <v>380</v>
      </c>
      <c r="B348" s="453" t="s">
        <v>215</v>
      </c>
      <c r="C348" s="454">
        <v>99.82</v>
      </c>
      <c r="D348" s="454"/>
      <c r="E348" s="453"/>
      <c r="F348" s="454"/>
      <c r="G348" s="454"/>
      <c r="H348" s="453" t="s">
        <v>381</v>
      </c>
      <c r="I348" s="455">
        <v>11150179.189999999</v>
      </c>
      <c r="J348" s="455">
        <v>11150179.189999999</v>
      </c>
      <c r="K348" s="455">
        <v>11130108.859999999</v>
      </c>
      <c r="L348" s="456">
        <v>8</v>
      </c>
    </row>
    <row r="349" spans="1:12" s="444" customFormat="1" ht="20.399999999999999" x14ac:dyDescent="0.35">
      <c r="A349" s="452" t="s">
        <v>380</v>
      </c>
      <c r="B349" s="453" t="s">
        <v>215</v>
      </c>
      <c r="C349" s="454">
        <v>99.820999999999998</v>
      </c>
      <c r="D349" s="454"/>
      <c r="E349" s="453"/>
      <c r="F349" s="454"/>
      <c r="G349" s="454"/>
      <c r="H349" s="453" t="s">
        <v>381</v>
      </c>
      <c r="I349" s="455">
        <v>238084.13</v>
      </c>
      <c r="J349" s="455">
        <v>238084.13</v>
      </c>
      <c r="K349" s="455">
        <v>237657.96</v>
      </c>
      <c r="L349" s="456">
        <v>1</v>
      </c>
    </row>
    <row r="350" spans="1:12" s="444" customFormat="1" ht="20.399999999999999" x14ac:dyDescent="0.35">
      <c r="A350" s="452" t="s">
        <v>380</v>
      </c>
      <c r="B350" s="453" t="s">
        <v>215</v>
      </c>
      <c r="C350" s="454">
        <v>99.831500000000005</v>
      </c>
      <c r="D350" s="454"/>
      <c r="E350" s="453"/>
      <c r="F350" s="454"/>
      <c r="G350" s="454"/>
      <c r="H350" s="453" t="s">
        <v>381</v>
      </c>
      <c r="I350" s="455">
        <v>863026.57</v>
      </c>
      <c r="J350" s="455">
        <v>863026.57</v>
      </c>
      <c r="K350" s="455">
        <v>861572.37</v>
      </c>
      <c r="L350" s="456">
        <v>1</v>
      </c>
    </row>
    <row r="351" spans="1:12" s="444" customFormat="1" ht="20.399999999999999" x14ac:dyDescent="0.35">
      <c r="A351" s="452" t="s">
        <v>380</v>
      </c>
      <c r="B351" s="453" t="s">
        <v>215</v>
      </c>
      <c r="C351" s="454">
        <v>99.848799999999997</v>
      </c>
      <c r="D351" s="454"/>
      <c r="E351" s="453"/>
      <c r="F351" s="454"/>
      <c r="G351" s="454"/>
      <c r="H351" s="453" t="s">
        <v>381</v>
      </c>
      <c r="I351" s="455">
        <v>510774.43</v>
      </c>
      <c r="J351" s="455">
        <v>510774.43</v>
      </c>
      <c r="K351" s="455">
        <v>510002.14</v>
      </c>
      <c r="L351" s="456">
        <v>1</v>
      </c>
    </row>
    <row r="352" spans="1:12" s="444" customFormat="1" ht="20.399999999999999" x14ac:dyDescent="0.35">
      <c r="A352" s="452" t="s">
        <v>380</v>
      </c>
      <c r="B352" s="453" t="s">
        <v>215</v>
      </c>
      <c r="C352" s="454">
        <v>99.85</v>
      </c>
      <c r="D352" s="454"/>
      <c r="E352" s="453"/>
      <c r="F352" s="454"/>
      <c r="G352" s="454"/>
      <c r="H352" s="453" t="s">
        <v>381</v>
      </c>
      <c r="I352" s="455">
        <v>627835.98</v>
      </c>
      <c r="J352" s="455">
        <v>627835.98</v>
      </c>
      <c r="K352" s="455">
        <v>626894.23</v>
      </c>
      <c r="L352" s="456">
        <v>1</v>
      </c>
    </row>
    <row r="353" spans="1:12" s="444" customFormat="1" ht="20.399999999999999" x14ac:dyDescent="0.35">
      <c r="A353" s="452" t="s">
        <v>380</v>
      </c>
      <c r="B353" s="453" t="s">
        <v>215</v>
      </c>
      <c r="C353" s="454">
        <v>99.857299999999995</v>
      </c>
      <c r="D353" s="454"/>
      <c r="E353" s="453"/>
      <c r="F353" s="454"/>
      <c r="G353" s="454"/>
      <c r="H353" s="453" t="s">
        <v>381</v>
      </c>
      <c r="I353" s="455">
        <v>425232.5</v>
      </c>
      <c r="J353" s="455">
        <v>425232.5</v>
      </c>
      <c r="K353" s="455">
        <v>424625.69</v>
      </c>
      <c r="L353" s="456">
        <v>1</v>
      </c>
    </row>
    <row r="354" spans="1:12" s="444" customFormat="1" ht="20.399999999999999" x14ac:dyDescent="0.35">
      <c r="A354" s="457" t="s">
        <v>218</v>
      </c>
      <c r="B354" s="458" t="s">
        <v>218</v>
      </c>
      <c r="C354" s="459" t="s">
        <v>218</v>
      </c>
      <c r="D354" s="459" t="s">
        <v>218</v>
      </c>
      <c r="E354" s="458" t="s">
        <v>218</v>
      </c>
      <c r="F354" s="459" t="s">
        <v>218</v>
      </c>
      <c r="G354" s="459" t="s">
        <v>218</v>
      </c>
      <c r="H354" s="458" t="s">
        <v>218</v>
      </c>
      <c r="I354" s="460">
        <v>26825163.699999999</v>
      </c>
      <c r="J354" s="460">
        <v>26825163.699999999</v>
      </c>
      <c r="K354" s="460">
        <v>26755836.309999999</v>
      </c>
      <c r="L354" s="461">
        <v>383</v>
      </c>
    </row>
    <row r="355" spans="1:12" s="444" customFormat="1" ht="20.399999999999999" x14ac:dyDescent="0.35">
      <c r="A355" s="457" t="s">
        <v>136</v>
      </c>
      <c r="B355" s="458"/>
      <c r="C355" s="459"/>
      <c r="D355" s="459"/>
      <c r="E355" s="458"/>
      <c r="F355" s="459"/>
      <c r="G355" s="459"/>
      <c r="H355" s="458"/>
      <c r="I355" s="460"/>
      <c r="J355" s="460"/>
      <c r="K355" s="460"/>
      <c r="L355" s="461"/>
    </row>
    <row r="356" spans="1:12" s="444" customFormat="1" ht="20.399999999999999" x14ac:dyDescent="0.35">
      <c r="A356" s="452" t="s">
        <v>380</v>
      </c>
      <c r="B356" s="453" t="s">
        <v>215</v>
      </c>
      <c r="C356" s="454">
        <v>89.75</v>
      </c>
      <c r="D356" s="454"/>
      <c r="E356" s="453"/>
      <c r="F356" s="454"/>
      <c r="G356" s="454"/>
      <c r="H356" s="453" t="s">
        <v>381</v>
      </c>
      <c r="I356" s="455">
        <v>51888</v>
      </c>
      <c r="J356" s="455">
        <v>51888</v>
      </c>
      <c r="K356" s="455">
        <v>46569.48</v>
      </c>
      <c r="L356" s="456">
        <v>1</v>
      </c>
    </row>
    <row r="357" spans="1:12" s="444" customFormat="1" ht="20.399999999999999" x14ac:dyDescent="0.35">
      <c r="A357" s="452" t="s">
        <v>380</v>
      </c>
      <c r="B357" s="453" t="s">
        <v>215</v>
      </c>
      <c r="C357" s="454">
        <v>90</v>
      </c>
      <c r="D357" s="454"/>
      <c r="E357" s="453"/>
      <c r="F357" s="454"/>
      <c r="G357" s="454"/>
      <c r="H357" s="453" t="s">
        <v>381</v>
      </c>
      <c r="I357" s="455">
        <v>3336.75</v>
      </c>
      <c r="J357" s="455">
        <v>3336.75</v>
      </c>
      <c r="K357" s="455">
        <v>3003.08</v>
      </c>
      <c r="L357" s="456">
        <v>1</v>
      </c>
    </row>
    <row r="358" spans="1:12" s="444" customFormat="1" ht="20.399999999999999" x14ac:dyDescent="0.35">
      <c r="A358" s="452" t="s">
        <v>380</v>
      </c>
      <c r="B358" s="453" t="s">
        <v>215</v>
      </c>
      <c r="C358" s="454">
        <v>90.25</v>
      </c>
      <c r="D358" s="454"/>
      <c r="E358" s="453"/>
      <c r="F358" s="454"/>
      <c r="G358" s="454"/>
      <c r="H358" s="453" t="s">
        <v>381</v>
      </c>
      <c r="I358" s="455">
        <v>603823.24</v>
      </c>
      <c r="J358" s="455">
        <v>603823.24</v>
      </c>
      <c r="K358" s="455">
        <v>544950.47</v>
      </c>
      <c r="L358" s="456">
        <v>1</v>
      </c>
    </row>
    <row r="359" spans="1:12" s="444" customFormat="1" ht="20.399999999999999" x14ac:dyDescent="0.35">
      <c r="A359" s="452" t="s">
        <v>380</v>
      </c>
      <c r="B359" s="453" t="s">
        <v>215</v>
      </c>
      <c r="C359" s="454">
        <v>91.5</v>
      </c>
      <c r="D359" s="454"/>
      <c r="E359" s="453"/>
      <c r="F359" s="454"/>
      <c r="G359" s="454"/>
      <c r="H359" s="453" t="s">
        <v>381</v>
      </c>
      <c r="I359" s="455">
        <v>70069.75</v>
      </c>
      <c r="J359" s="455">
        <v>70069.75</v>
      </c>
      <c r="K359" s="455">
        <v>64113.82</v>
      </c>
      <c r="L359" s="456">
        <v>1</v>
      </c>
    </row>
    <row r="360" spans="1:12" s="445" customFormat="1" ht="20.399999999999999" x14ac:dyDescent="0.35">
      <c r="A360" s="452" t="s">
        <v>380</v>
      </c>
      <c r="B360" s="453" t="s">
        <v>215</v>
      </c>
      <c r="C360" s="454">
        <v>92</v>
      </c>
      <c r="D360" s="454"/>
      <c r="E360" s="453"/>
      <c r="F360" s="454"/>
      <c r="G360" s="454"/>
      <c r="H360" s="453" t="s">
        <v>381</v>
      </c>
      <c r="I360" s="455">
        <v>507030.22</v>
      </c>
      <c r="J360" s="455">
        <v>507030.22</v>
      </c>
      <c r="K360" s="455">
        <v>466467.8</v>
      </c>
      <c r="L360" s="456">
        <v>4</v>
      </c>
    </row>
    <row r="361" spans="1:12" s="445" customFormat="1" ht="20.399999999999999" x14ac:dyDescent="0.35">
      <c r="A361" s="457" t="s">
        <v>218</v>
      </c>
      <c r="B361" s="458" t="s">
        <v>218</v>
      </c>
      <c r="C361" s="459" t="s">
        <v>218</v>
      </c>
      <c r="D361" s="459" t="s">
        <v>218</v>
      </c>
      <c r="E361" s="458" t="s">
        <v>218</v>
      </c>
      <c r="F361" s="459" t="s">
        <v>218</v>
      </c>
      <c r="G361" s="459" t="s">
        <v>218</v>
      </c>
      <c r="H361" s="458" t="s">
        <v>218</v>
      </c>
      <c r="I361" s="460">
        <v>1236147.96</v>
      </c>
      <c r="J361" s="460">
        <v>1236147.96</v>
      </c>
      <c r="K361" s="460">
        <v>1125104.6499999999</v>
      </c>
      <c r="L361" s="461">
        <v>8</v>
      </c>
    </row>
    <row r="362" spans="1:12" s="444" customFormat="1" ht="20.399999999999999" x14ac:dyDescent="0.35">
      <c r="A362" s="457" t="s">
        <v>137</v>
      </c>
      <c r="B362" s="458"/>
      <c r="C362" s="459"/>
      <c r="D362" s="459"/>
      <c r="E362" s="458"/>
      <c r="F362" s="459"/>
      <c r="G362" s="459"/>
      <c r="H362" s="458"/>
      <c r="I362" s="460"/>
      <c r="J362" s="460"/>
      <c r="K362" s="460"/>
      <c r="L362" s="461"/>
    </row>
    <row r="363" spans="1:12" s="444" customFormat="1" ht="20.399999999999999" x14ac:dyDescent="0.35">
      <c r="A363" s="452" t="s">
        <v>382</v>
      </c>
      <c r="B363" s="453" t="s">
        <v>215</v>
      </c>
      <c r="C363" s="454">
        <v>100.9397</v>
      </c>
      <c r="D363" s="454">
        <v>8</v>
      </c>
      <c r="E363" s="453" t="s">
        <v>383</v>
      </c>
      <c r="F363" s="454">
        <v>7.3925257061243004</v>
      </c>
      <c r="G363" s="454">
        <v>7.5999977420790996</v>
      </c>
      <c r="H363" s="453" t="s">
        <v>230</v>
      </c>
      <c r="I363" s="455">
        <v>10000.08</v>
      </c>
      <c r="J363" s="455">
        <v>12028</v>
      </c>
      <c r="K363" s="455">
        <v>10094.049999999999</v>
      </c>
      <c r="L363" s="456">
        <v>1</v>
      </c>
    </row>
    <row r="364" spans="1:12" s="444" customFormat="1" ht="20.399999999999999" x14ac:dyDescent="0.35">
      <c r="A364" s="452" t="s">
        <v>384</v>
      </c>
      <c r="B364" s="453" t="s">
        <v>215</v>
      </c>
      <c r="C364" s="454">
        <v>95.074399999999997</v>
      </c>
      <c r="D364" s="454">
        <v>9</v>
      </c>
      <c r="E364" s="453" t="s">
        <v>385</v>
      </c>
      <c r="F364" s="454">
        <v>11</v>
      </c>
      <c r="G364" s="454">
        <v>11.4621259414062</v>
      </c>
      <c r="H364" s="453" t="s">
        <v>230</v>
      </c>
      <c r="I364" s="455">
        <v>500000</v>
      </c>
      <c r="J364" s="455">
        <v>500000</v>
      </c>
      <c r="K364" s="455">
        <v>475372.06</v>
      </c>
      <c r="L364" s="456">
        <v>3</v>
      </c>
    </row>
    <row r="365" spans="1:12" s="444" customFormat="1" ht="20.399999999999999" x14ac:dyDescent="0.35">
      <c r="A365" s="452" t="s">
        <v>384</v>
      </c>
      <c r="B365" s="453" t="s">
        <v>215</v>
      </c>
      <c r="C365" s="454">
        <v>95.078100000000006</v>
      </c>
      <c r="D365" s="454">
        <v>9</v>
      </c>
      <c r="E365" s="453" t="s">
        <v>386</v>
      </c>
      <c r="F365" s="454">
        <v>11</v>
      </c>
      <c r="G365" s="454">
        <v>11.4621259414062</v>
      </c>
      <c r="H365" s="453" t="s">
        <v>230</v>
      </c>
      <c r="I365" s="455">
        <v>100000</v>
      </c>
      <c r="J365" s="455">
        <v>100000</v>
      </c>
      <c r="K365" s="455">
        <v>95078.07</v>
      </c>
      <c r="L365" s="456">
        <v>1</v>
      </c>
    </row>
    <row r="366" spans="1:12" s="444" customFormat="1" ht="20.399999999999999" x14ac:dyDescent="0.35">
      <c r="A366" s="452" t="s">
        <v>387</v>
      </c>
      <c r="B366" s="453" t="s">
        <v>215</v>
      </c>
      <c r="C366" s="454">
        <v>96.410700000000006</v>
      </c>
      <c r="D366" s="454">
        <v>8.5</v>
      </c>
      <c r="E366" s="453" t="s">
        <v>388</v>
      </c>
      <c r="F366" s="454">
        <v>10.25</v>
      </c>
      <c r="G366" s="454">
        <v>10.650758059097299</v>
      </c>
      <c r="H366" s="453" t="s">
        <v>230</v>
      </c>
      <c r="I366" s="455">
        <v>586600</v>
      </c>
      <c r="J366" s="455">
        <v>586600</v>
      </c>
      <c r="K366" s="455">
        <v>565545.38</v>
      </c>
      <c r="L366" s="456">
        <v>1</v>
      </c>
    </row>
    <row r="367" spans="1:12" s="444" customFormat="1" ht="20.399999999999999" x14ac:dyDescent="0.35">
      <c r="A367" s="452" t="s">
        <v>389</v>
      </c>
      <c r="B367" s="453" t="s">
        <v>215</v>
      </c>
      <c r="C367" s="454">
        <v>96.792599999999993</v>
      </c>
      <c r="D367" s="454">
        <v>9</v>
      </c>
      <c r="E367" s="453" t="s">
        <v>390</v>
      </c>
      <c r="F367" s="454">
        <v>11</v>
      </c>
      <c r="G367" s="454">
        <v>11.4621259414062</v>
      </c>
      <c r="H367" s="453" t="s">
        <v>230</v>
      </c>
      <c r="I367" s="455">
        <v>200000.63</v>
      </c>
      <c r="J367" s="455">
        <v>213334</v>
      </c>
      <c r="K367" s="455">
        <v>193585.89</v>
      </c>
      <c r="L367" s="456">
        <v>1</v>
      </c>
    </row>
    <row r="368" spans="1:12" s="444" customFormat="1" ht="20.399999999999999" x14ac:dyDescent="0.35">
      <c r="A368" s="452" t="s">
        <v>389</v>
      </c>
      <c r="B368" s="453" t="s">
        <v>215</v>
      </c>
      <c r="C368" s="454">
        <v>96.792599999999993</v>
      </c>
      <c r="D368" s="454">
        <v>9</v>
      </c>
      <c r="E368" s="453" t="s">
        <v>390</v>
      </c>
      <c r="F368" s="454">
        <v>11</v>
      </c>
      <c r="G368" s="454">
        <v>11.4621259414062</v>
      </c>
      <c r="H368" s="453" t="s">
        <v>230</v>
      </c>
      <c r="I368" s="455">
        <v>49999.69</v>
      </c>
      <c r="J368" s="455">
        <v>53333</v>
      </c>
      <c r="K368" s="455">
        <v>48396.01</v>
      </c>
      <c r="L368" s="456">
        <v>2</v>
      </c>
    </row>
    <row r="369" spans="1:12" s="444" customFormat="1" ht="20.399999999999999" x14ac:dyDescent="0.35">
      <c r="A369" s="452" t="s">
        <v>389</v>
      </c>
      <c r="B369" s="453" t="s">
        <v>215</v>
      </c>
      <c r="C369" s="454">
        <v>100.96040000000001</v>
      </c>
      <c r="D369" s="454">
        <v>8</v>
      </c>
      <c r="E369" s="453" t="s">
        <v>391</v>
      </c>
      <c r="F369" s="454">
        <v>7.3451838325052003</v>
      </c>
      <c r="G369" s="454">
        <v>7.5499909569115999</v>
      </c>
      <c r="H369" s="453" t="s">
        <v>230</v>
      </c>
      <c r="I369" s="455">
        <v>10000.25</v>
      </c>
      <c r="J369" s="455">
        <v>15385</v>
      </c>
      <c r="K369" s="455">
        <v>10096.290000000001</v>
      </c>
      <c r="L369" s="456">
        <v>1</v>
      </c>
    </row>
    <row r="370" spans="1:12" s="444" customFormat="1" ht="20.399999999999999" x14ac:dyDescent="0.35">
      <c r="A370" s="452" t="s">
        <v>392</v>
      </c>
      <c r="B370" s="453" t="s">
        <v>215</v>
      </c>
      <c r="C370" s="454">
        <v>93.276600000000002</v>
      </c>
      <c r="D370" s="454">
        <v>8</v>
      </c>
      <c r="E370" s="453" t="s">
        <v>393</v>
      </c>
      <c r="F370" s="454">
        <v>11.5</v>
      </c>
      <c r="G370" s="454">
        <v>11.830625</v>
      </c>
      <c r="H370" s="453" t="s">
        <v>230</v>
      </c>
      <c r="I370" s="455">
        <v>3000000</v>
      </c>
      <c r="J370" s="455">
        <v>3000000</v>
      </c>
      <c r="K370" s="455">
        <v>2798297.44</v>
      </c>
      <c r="L370" s="456">
        <v>6</v>
      </c>
    </row>
    <row r="371" spans="1:12" s="444" customFormat="1" ht="20.399999999999999" x14ac:dyDescent="0.35">
      <c r="A371" s="452" t="s">
        <v>392</v>
      </c>
      <c r="B371" s="453" t="s">
        <v>215</v>
      </c>
      <c r="C371" s="454">
        <v>93.365099999999998</v>
      </c>
      <c r="D371" s="454">
        <v>8</v>
      </c>
      <c r="E371" s="453" t="s">
        <v>394</v>
      </c>
      <c r="F371" s="454">
        <v>11.5</v>
      </c>
      <c r="G371" s="454">
        <v>11.830625</v>
      </c>
      <c r="H371" s="453" t="s">
        <v>230</v>
      </c>
      <c r="I371" s="455">
        <v>600000</v>
      </c>
      <c r="J371" s="455">
        <v>600000</v>
      </c>
      <c r="K371" s="455">
        <v>560190.5</v>
      </c>
      <c r="L371" s="456">
        <v>1</v>
      </c>
    </row>
    <row r="372" spans="1:12" s="444" customFormat="1" ht="20.399999999999999" x14ac:dyDescent="0.35">
      <c r="A372" s="452" t="s">
        <v>395</v>
      </c>
      <c r="B372" s="453" t="s">
        <v>215</v>
      </c>
      <c r="C372" s="454">
        <v>96.165499999999994</v>
      </c>
      <c r="D372" s="454">
        <v>8</v>
      </c>
      <c r="E372" s="453" t="s">
        <v>396</v>
      </c>
      <c r="F372" s="454">
        <v>9.9</v>
      </c>
      <c r="G372" s="454">
        <v>10.273639392031599</v>
      </c>
      <c r="H372" s="453" t="s">
        <v>230</v>
      </c>
      <c r="I372" s="455">
        <v>515000</v>
      </c>
      <c r="J372" s="455">
        <v>542105.26</v>
      </c>
      <c r="K372" s="455">
        <v>495252.07</v>
      </c>
      <c r="L372" s="456">
        <v>1</v>
      </c>
    </row>
    <row r="373" spans="1:12" s="444" customFormat="1" ht="20.399999999999999" x14ac:dyDescent="0.35">
      <c r="A373" s="452" t="s">
        <v>397</v>
      </c>
      <c r="B373" s="453" t="s">
        <v>215</v>
      </c>
      <c r="C373" s="454">
        <v>100.0706</v>
      </c>
      <c r="D373" s="454">
        <v>7.1</v>
      </c>
      <c r="E373" s="453" t="s">
        <v>270</v>
      </c>
      <c r="F373" s="454">
        <v>7.05</v>
      </c>
      <c r="G373" s="454">
        <v>7.2385840411659998</v>
      </c>
      <c r="H373" s="453" t="s">
        <v>230</v>
      </c>
      <c r="I373" s="455">
        <v>320250</v>
      </c>
      <c r="J373" s="455">
        <v>427000</v>
      </c>
      <c r="K373" s="455">
        <v>320475.98</v>
      </c>
      <c r="L373" s="456">
        <v>1</v>
      </c>
    </row>
    <row r="374" spans="1:12" s="444" customFormat="1" ht="20.399999999999999" x14ac:dyDescent="0.35">
      <c r="A374" s="452" t="s">
        <v>398</v>
      </c>
      <c r="B374" s="453" t="s">
        <v>215</v>
      </c>
      <c r="C374" s="454">
        <v>96.634399999999999</v>
      </c>
      <c r="D374" s="454">
        <v>9</v>
      </c>
      <c r="E374" s="453" t="s">
        <v>399</v>
      </c>
      <c r="F374" s="454">
        <v>10.6</v>
      </c>
      <c r="G374" s="454">
        <v>11.028843165506199</v>
      </c>
      <c r="H374" s="453" t="s">
        <v>230</v>
      </c>
      <c r="I374" s="455">
        <v>10000</v>
      </c>
      <c r="J374" s="455">
        <v>10000</v>
      </c>
      <c r="K374" s="455">
        <v>9663.44</v>
      </c>
      <c r="L374" s="456">
        <v>1</v>
      </c>
    </row>
    <row r="375" spans="1:12" s="444" customFormat="1" ht="20.399999999999999" x14ac:dyDescent="0.35">
      <c r="A375" s="452" t="s">
        <v>398</v>
      </c>
      <c r="B375" s="453" t="s">
        <v>215</v>
      </c>
      <c r="C375" s="454">
        <v>96.661699999999996</v>
      </c>
      <c r="D375" s="454">
        <v>9</v>
      </c>
      <c r="E375" s="453" t="s">
        <v>400</v>
      </c>
      <c r="F375" s="454">
        <v>10.6</v>
      </c>
      <c r="G375" s="454">
        <v>11.028843165506199</v>
      </c>
      <c r="H375" s="453" t="s">
        <v>230</v>
      </c>
      <c r="I375" s="455">
        <v>100000</v>
      </c>
      <c r="J375" s="455">
        <v>100000</v>
      </c>
      <c r="K375" s="455">
        <v>96661.69</v>
      </c>
      <c r="L375" s="456">
        <v>1</v>
      </c>
    </row>
    <row r="376" spans="1:12" s="444" customFormat="1" ht="20.399999999999999" x14ac:dyDescent="0.35">
      <c r="A376" s="452" t="s">
        <v>401</v>
      </c>
      <c r="B376" s="453" t="s">
        <v>215</v>
      </c>
      <c r="C376" s="454">
        <v>102.2758</v>
      </c>
      <c r="D376" s="454">
        <v>9</v>
      </c>
      <c r="E376" s="453" t="s">
        <v>402</v>
      </c>
      <c r="F376" s="454">
        <v>7.5816750908066002</v>
      </c>
      <c r="G376" s="454">
        <v>7.7999685390411999</v>
      </c>
      <c r="H376" s="453" t="s">
        <v>230</v>
      </c>
      <c r="I376" s="455">
        <v>10000.5</v>
      </c>
      <c r="J376" s="455">
        <v>13334</v>
      </c>
      <c r="K376" s="455">
        <v>10228.09</v>
      </c>
      <c r="L376" s="456">
        <v>1</v>
      </c>
    </row>
    <row r="377" spans="1:12" s="444" customFormat="1" ht="20.399999999999999" x14ac:dyDescent="0.35">
      <c r="A377" s="452" t="s">
        <v>403</v>
      </c>
      <c r="B377" s="453" t="s">
        <v>215</v>
      </c>
      <c r="C377" s="454">
        <v>97.692999999999998</v>
      </c>
      <c r="D377" s="454">
        <v>11</v>
      </c>
      <c r="E377" s="453" t="s">
        <v>404</v>
      </c>
      <c r="F377" s="454">
        <v>12.25</v>
      </c>
      <c r="G377" s="454">
        <v>12.8243114990386</v>
      </c>
      <c r="H377" s="453" t="s">
        <v>230</v>
      </c>
      <c r="I377" s="455">
        <v>200000</v>
      </c>
      <c r="J377" s="455">
        <v>200000</v>
      </c>
      <c r="K377" s="455">
        <v>195386.04</v>
      </c>
      <c r="L377" s="456">
        <v>1</v>
      </c>
    </row>
    <row r="378" spans="1:12" s="444" customFormat="1" ht="20.399999999999999" x14ac:dyDescent="0.35">
      <c r="A378" s="452" t="s">
        <v>405</v>
      </c>
      <c r="B378" s="453" t="s">
        <v>215</v>
      </c>
      <c r="C378" s="454">
        <v>94.944299999999998</v>
      </c>
      <c r="D378" s="454">
        <v>8</v>
      </c>
      <c r="E378" s="453" t="s">
        <v>406</v>
      </c>
      <c r="F378" s="454">
        <v>11.5</v>
      </c>
      <c r="G378" s="454">
        <v>12.0055112893066</v>
      </c>
      <c r="H378" s="453" t="s">
        <v>230</v>
      </c>
      <c r="I378" s="455">
        <v>880.19</v>
      </c>
      <c r="J378" s="455">
        <v>1140</v>
      </c>
      <c r="K378" s="455">
        <v>835.69</v>
      </c>
      <c r="L378" s="456">
        <v>1</v>
      </c>
    </row>
    <row r="379" spans="1:12" s="444" customFormat="1" ht="20.399999999999999" x14ac:dyDescent="0.35">
      <c r="A379" s="452" t="s">
        <v>405</v>
      </c>
      <c r="B379" s="453" t="s">
        <v>215</v>
      </c>
      <c r="C379" s="454">
        <v>94.952200000000005</v>
      </c>
      <c r="D379" s="454">
        <v>8</v>
      </c>
      <c r="E379" s="453" t="s">
        <v>407</v>
      </c>
      <c r="F379" s="454">
        <v>11.5</v>
      </c>
      <c r="G379" s="454">
        <v>12.0055112893066</v>
      </c>
      <c r="H379" s="453" t="s">
        <v>230</v>
      </c>
      <c r="I379" s="455">
        <v>7280.13</v>
      </c>
      <c r="J379" s="455">
        <v>9429</v>
      </c>
      <c r="K379" s="455">
        <v>6912.65</v>
      </c>
      <c r="L379" s="456">
        <v>1</v>
      </c>
    </row>
    <row r="380" spans="1:12" s="444" customFormat="1" ht="20.399999999999999" x14ac:dyDescent="0.35">
      <c r="A380" s="452" t="s">
        <v>405</v>
      </c>
      <c r="B380" s="453" t="s">
        <v>215</v>
      </c>
      <c r="C380" s="454">
        <v>96.064899999999994</v>
      </c>
      <c r="D380" s="454">
        <v>9</v>
      </c>
      <c r="E380" s="453" t="s">
        <v>408</v>
      </c>
      <c r="F380" s="454">
        <v>11</v>
      </c>
      <c r="G380" s="454">
        <v>11.4621259414062</v>
      </c>
      <c r="H380" s="453" t="s">
        <v>230</v>
      </c>
      <c r="I380" s="455">
        <v>1500000.6</v>
      </c>
      <c r="J380" s="455">
        <v>1578948</v>
      </c>
      <c r="K380" s="455">
        <v>1440974.07</v>
      </c>
      <c r="L380" s="456">
        <v>1</v>
      </c>
    </row>
    <row r="381" spans="1:12" s="444" customFormat="1" ht="20.399999999999999" x14ac:dyDescent="0.35">
      <c r="A381" s="452" t="s">
        <v>405</v>
      </c>
      <c r="B381" s="453" t="s">
        <v>215</v>
      </c>
      <c r="C381" s="454">
        <v>96.829099999999997</v>
      </c>
      <c r="D381" s="454">
        <v>9</v>
      </c>
      <c r="E381" s="453" t="s">
        <v>409</v>
      </c>
      <c r="F381" s="454">
        <v>11.5</v>
      </c>
      <c r="G381" s="454">
        <v>12.0055112893066</v>
      </c>
      <c r="H381" s="453" t="s">
        <v>230</v>
      </c>
      <c r="I381" s="455">
        <v>150000.54</v>
      </c>
      <c r="J381" s="455">
        <v>163631</v>
      </c>
      <c r="K381" s="455">
        <v>145244.18</v>
      </c>
      <c r="L381" s="456">
        <v>1</v>
      </c>
    </row>
    <row r="382" spans="1:12" s="444" customFormat="1" ht="20.399999999999999" x14ac:dyDescent="0.35">
      <c r="A382" s="452" t="s">
        <v>405</v>
      </c>
      <c r="B382" s="453" t="s">
        <v>215</v>
      </c>
      <c r="C382" s="454">
        <v>97.4452</v>
      </c>
      <c r="D382" s="454">
        <v>9</v>
      </c>
      <c r="E382" s="453" t="s">
        <v>410</v>
      </c>
      <c r="F382" s="454">
        <v>11</v>
      </c>
      <c r="G382" s="454">
        <v>11.4621259414062</v>
      </c>
      <c r="H382" s="453" t="s">
        <v>230</v>
      </c>
      <c r="I382" s="455">
        <v>150000.54</v>
      </c>
      <c r="J382" s="455">
        <v>163631</v>
      </c>
      <c r="K382" s="455">
        <v>146168.29</v>
      </c>
      <c r="L382" s="456">
        <v>1</v>
      </c>
    </row>
    <row r="383" spans="1:12" s="444" customFormat="1" ht="20.399999999999999" x14ac:dyDescent="0.35">
      <c r="A383" s="452" t="s">
        <v>405</v>
      </c>
      <c r="B383" s="453" t="s">
        <v>215</v>
      </c>
      <c r="C383" s="454">
        <v>97.449100000000001</v>
      </c>
      <c r="D383" s="454">
        <v>9</v>
      </c>
      <c r="E383" s="453" t="s">
        <v>411</v>
      </c>
      <c r="F383" s="454">
        <v>10.5</v>
      </c>
      <c r="G383" s="454">
        <v>10.920720136962901</v>
      </c>
      <c r="H383" s="453" t="s">
        <v>230</v>
      </c>
      <c r="I383" s="455">
        <v>300000</v>
      </c>
      <c r="J383" s="455">
        <v>300000</v>
      </c>
      <c r="K383" s="455">
        <v>292347.34999999998</v>
      </c>
      <c r="L383" s="456">
        <v>1</v>
      </c>
    </row>
    <row r="384" spans="1:12" s="444" customFormat="1" ht="20.399999999999999" x14ac:dyDescent="0.35">
      <c r="A384" s="452" t="s">
        <v>405</v>
      </c>
      <c r="B384" s="453" t="s">
        <v>215</v>
      </c>
      <c r="C384" s="454">
        <v>97.470100000000002</v>
      </c>
      <c r="D384" s="454">
        <v>9</v>
      </c>
      <c r="E384" s="453" t="s">
        <v>412</v>
      </c>
      <c r="F384" s="454">
        <v>10.5</v>
      </c>
      <c r="G384" s="454">
        <v>10.920720136962901</v>
      </c>
      <c r="H384" s="453" t="s">
        <v>230</v>
      </c>
      <c r="I384" s="455">
        <v>300000</v>
      </c>
      <c r="J384" s="455">
        <v>300000</v>
      </c>
      <c r="K384" s="455">
        <v>292410.45</v>
      </c>
      <c r="L384" s="456">
        <v>1</v>
      </c>
    </row>
    <row r="385" spans="1:12" s="444" customFormat="1" ht="20.399999999999999" x14ac:dyDescent="0.35">
      <c r="A385" s="452" t="s">
        <v>405</v>
      </c>
      <c r="B385" s="453" t="s">
        <v>215</v>
      </c>
      <c r="C385" s="454">
        <v>97.703100000000006</v>
      </c>
      <c r="D385" s="454">
        <v>9</v>
      </c>
      <c r="E385" s="453" t="s">
        <v>413</v>
      </c>
      <c r="F385" s="454">
        <v>10.75</v>
      </c>
      <c r="G385" s="454">
        <v>11.191175897232</v>
      </c>
      <c r="H385" s="453" t="s">
        <v>230</v>
      </c>
      <c r="I385" s="455">
        <v>100000.05</v>
      </c>
      <c r="J385" s="455">
        <v>109087</v>
      </c>
      <c r="K385" s="455">
        <v>97703.19</v>
      </c>
      <c r="L385" s="456">
        <v>1</v>
      </c>
    </row>
    <row r="386" spans="1:12" s="444" customFormat="1" ht="20.399999999999999" x14ac:dyDescent="0.35">
      <c r="A386" s="452" t="s">
        <v>405</v>
      </c>
      <c r="B386" s="453" t="s">
        <v>215</v>
      </c>
      <c r="C386" s="454">
        <v>98.1143</v>
      </c>
      <c r="D386" s="454">
        <v>9</v>
      </c>
      <c r="E386" s="453" t="s">
        <v>414</v>
      </c>
      <c r="F386" s="454">
        <v>11.25</v>
      </c>
      <c r="G386" s="454">
        <v>11.7335708713531</v>
      </c>
      <c r="H386" s="453" t="s">
        <v>230</v>
      </c>
      <c r="I386" s="455">
        <v>70477.75</v>
      </c>
      <c r="J386" s="455">
        <v>80546</v>
      </c>
      <c r="K386" s="455">
        <v>69148.740000000005</v>
      </c>
      <c r="L386" s="456">
        <v>5</v>
      </c>
    </row>
    <row r="387" spans="1:12" s="444" customFormat="1" ht="20.399999999999999" x14ac:dyDescent="0.35">
      <c r="A387" s="452" t="s">
        <v>415</v>
      </c>
      <c r="B387" s="453" t="s">
        <v>215</v>
      </c>
      <c r="C387" s="454">
        <v>101.1718</v>
      </c>
      <c r="D387" s="454">
        <v>8</v>
      </c>
      <c r="E387" s="453" t="s">
        <v>416</v>
      </c>
      <c r="F387" s="454">
        <v>7.4771321949854004</v>
      </c>
      <c r="G387" s="454">
        <v>7.6894102253575003</v>
      </c>
      <c r="H387" s="453" t="s">
        <v>230</v>
      </c>
      <c r="I387" s="455">
        <v>20000</v>
      </c>
      <c r="J387" s="455">
        <v>21739.14</v>
      </c>
      <c r="K387" s="455">
        <v>20234.36</v>
      </c>
      <c r="L387" s="456">
        <v>2</v>
      </c>
    </row>
    <row r="388" spans="1:12" s="444" customFormat="1" ht="20.399999999999999" x14ac:dyDescent="0.35">
      <c r="A388" s="452" t="s">
        <v>417</v>
      </c>
      <c r="B388" s="453" t="s">
        <v>215</v>
      </c>
      <c r="C388" s="454">
        <v>101.6297</v>
      </c>
      <c r="D388" s="454">
        <v>9</v>
      </c>
      <c r="E388" s="453" t="s">
        <v>260</v>
      </c>
      <c r="F388" s="454">
        <v>7.6762129339487997</v>
      </c>
      <c r="G388" s="454">
        <v>7.9000193845593998</v>
      </c>
      <c r="H388" s="453" t="s">
        <v>230</v>
      </c>
      <c r="I388" s="455">
        <v>30000</v>
      </c>
      <c r="J388" s="455">
        <v>48528</v>
      </c>
      <c r="K388" s="455">
        <v>30488.91</v>
      </c>
      <c r="L388" s="456">
        <v>3</v>
      </c>
    </row>
    <row r="389" spans="1:12" s="444" customFormat="1" ht="20.399999999999999" x14ac:dyDescent="0.35">
      <c r="A389" s="452" t="s">
        <v>418</v>
      </c>
      <c r="B389" s="453" t="s">
        <v>215</v>
      </c>
      <c r="C389" s="454">
        <v>97.126999999999995</v>
      </c>
      <c r="D389" s="454">
        <v>9</v>
      </c>
      <c r="E389" s="453" t="s">
        <v>419</v>
      </c>
      <c r="F389" s="454">
        <v>11.5</v>
      </c>
      <c r="G389" s="454">
        <v>12.0055112893066</v>
      </c>
      <c r="H389" s="453" t="s">
        <v>230</v>
      </c>
      <c r="I389" s="455">
        <v>100000.05</v>
      </c>
      <c r="J389" s="455">
        <v>109087</v>
      </c>
      <c r="K389" s="455">
        <v>97127.1</v>
      </c>
      <c r="L389" s="456">
        <v>1</v>
      </c>
    </row>
    <row r="390" spans="1:12" s="444" customFormat="1" ht="20.399999999999999" x14ac:dyDescent="0.35">
      <c r="A390" s="452" t="s">
        <v>418</v>
      </c>
      <c r="B390" s="453" t="s">
        <v>215</v>
      </c>
      <c r="C390" s="454">
        <v>97.591300000000004</v>
      </c>
      <c r="D390" s="454">
        <v>9</v>
      </c>
      <c r="E390" s="453" t="s">
        <v>420</v>
      </c>
      <c r="F390" s="454">
        <v>11</v>
      </c>
      <c r="G390" s="454">
        <v>11.4621259414062</v>
      </c>
      <c r="H390" s="453" t="s">
        <v>230</v>
      </c>
      <c r="I390" s="455">
        <v>12192.11</v>
      </c>
      <c r="J390" s="455">
        <v>13300</v>
      </c>
      <c r="K390" s="455">
        <v>11898.44</v>
      </c>
      <c r="L390" s="456">
        <v>1</v>
      </c>
    </row>
    <row r="391" spans="1:12" s="444" customFormat="1" ht="20.399999999999999" x14ac:dyDescent="0.35">
      <c r="A391" s="452" t="s">
        <v>418</v>
      </c>
      <c r="B391" s="453" t="s">
        <v>215</v>
      </c>
      <c r="C391" s="454">
        <v>97.883499999999998</v>
      </c>
      <c r="D391" s="454">
        <v>9</v>
      </c>
      <c r="E391" s="453" t="s">
        <v>421</v>
      </c>
      <c r="F391" s="454">
        <v>11.5</v>
      </c>
      <c r="G391" s="454">
        <v>12.0055112893066</v>
      </c>
      <c r="H391" s="453" t="s">
        <v>230</v>
      </c>
      <c r="I391" s="455">
        <v>5241</v>
      </c>
      <c r="J391" s="455">
        <v>8982</v>
      </c>
      <c r="K391" s="455">
        <v>5130.07</v>
      </c>
      <c r="L391" s="456">
        <v>1</v>
      </c>
    </row>
    <row r="392" spans="1:12" s="444" customFormat="1" ht="20.399999999999999" x14ac:dyDescent="0.35">
      <c r="A392" s="452" t="s">
        <v>418</v>
      </c>
      <c r="B392" s="453" t="s">
        <v>215</v>
      </c>
      <c r="C392" s="454">
        <v>98.172399999999996</v>
      </c>
      <c r="D392" s="454">
        <v>9</v>
      </c>
      <c r="E392" s="453" t="s">
        <v>422</v>
      </c>
      <c r="F392" s="454">
        <v>10.5</v>
      </c>
      <c r="G392" s="454">
        <v>10.920720136962901</v>
      </c>
      <c r="H392" s="453" t="s">
        <v>230</v>
      </c>
      <c r="I392" s="455">
        <v>50000.480000000003</v>
      </c>
      <c r="J392" s="455">
        <v>54544</v>
      </c>
      <c r="K392" s="455">
        <v>49086.67</v>
      </c>
      <c r="L392" s="456">
        <v>1</v>
      </c>
    </row>
    <row r="393" spans="1:12" s="444" customFormat="1" ht="20.399999999999999" x14ac:dyDescent="0.35">
      <c r="A393" s="452" t="s">
        <v>418</v>
      </c>
      <c r="B393" s="453" t="s">
        <v>215</v>
      </c>
      <c r="C393" s="454">
        <v>100.73439999999999</v>
      </c>
      <c r="D393" s="454">
        <v>8</v>
      </c>
      <c r="E393" s="453" t="s">
        <v>423</v>
      </c>
      <c r="F393" s="454">
        <v>7.4871265958402997</v>
      </c>
      <c r="G393" s="454">
        <v>7.6999760279249996</v>
      </c>
      <c r="H393" s="453" t="s">
        <v>230</v>
      </c>
      <c r="I393" s="455">
        <v>20000.5</v>
      </c>
      <c r="J393" s="455">
        <v>30770</v>
      </c>
      <c r="K393" s="455">
        <v>20147.38</v>
      </c>
      <c r="L393" s="456">
        <v>2</v>
      </c>
    </row>
    <row r="394" spans="1:12" s="444" customFormat="1" ht="20.399999999999999" x14ac:dyDescent="0.35">
      <c r="A394" s="452" t="s">
        <v>418</v>
      </c>
      <c r="B394" s="453" t="s">
        <v>215</v>
      </c>
      <c r="C394" s="454">
        <v>101.575</v>
      </c>
      <c r="D394" s="454">
        <v>9</v>
      </c>
      <c r="E394" s="453" t="s">
        <v>424</v>
      </c>
      <c r="F394" s="454">
        <v>7.6761999188240004</v>
      </c>
      <c r="G394" s="454">
        <v>7.9000056056621997</v>
      </c>
      <c r="H394" s="453" t="s">
        <v>230</v>
      </c>
      <c r="I394" s="455">
        <v>10000</v>
      </c>
      <c r="J394" s="455">
        <v>20000</v>
      </c>
      <c r="K394" s="455">
        <v>10157.5</v>
      </c>
      <c r="L394" s="456">
        <v>1</v>
      </c>
    </row>
    <row r="395" spans="1:12" s="444" customFormat="1" ht="20.399999999999999" x14ac:dyDescent="0.35">
      <c r="A395" s="452" t="s">
        <v>418</v>
      </c>
      <c r="B395" s="453" t="s">
        <v>215</v>
      </c>
      <c r="C395" s="454">
        <v>101.62609999999999</v>
      </c>
      <c r="D395" s="454">
        <v>9</v>
      </c>
      <c r="E395" s="453" t="s">
        <v>425</v>
      </c>
      <c r="F395" s="454">
        <v>7.6761986885731996</v>
      </c>
      <c r="G395" s="454">
        <v>7.9000043032161003</v>
      </c>
      <c r="H395" s="453" t="s">
        <v>230</v>
      </c>
      <c r="I395" s="455">
        <v>20000</v>
      </c>
      <c r="J395" s="455">
        <v>40000</v>
      </c>
      <c r="K395" s="455">
        <v>20325.22</v>
      </c>
      <c r="L395" s="456">
        <v>2</v>
      </c>
    </row>
    <row r="396" spans="1:12" s="444" customFormat="1" ht="20.399999999999999" x14ac:dyDescent="0.35">
      <c r="A396" s="452" t="s">
        <v>418</v>
      </c>
      <c r="B396" s="453" t="s">
        <v>215</v>
      </c>
      <c r="C396" s="454">
        <v>102.85769999999999</v>
      </c>
      <c r="D396" s="454">
        <v>9</v>
      </c>
      <c r="E396" s="453" t="s">
        <v>426</v>
      </c>
      <c r="F396" s="454">
        <v>7.2978632277801996</v>
      </c>
      <c r="G396" s="454">
        <v>7.5000240585420999</v>
      </c>
      <c r="H396" s="453" t="s">
        <v>230</v>
      </c>
      <c r="I396" s="455">
        <v>10000.5</v>
      </c>
      <c r="J396" s="455">
        <v>13334</v>
      </c>
      <c r="K396" s="455">
        <v>10286.280000000001</v>
      </c>
      <c r="L396" s="456">
        <v>1</v>
      </c>
    </row>
    <row r="397" spans="1:12" s="444" customFormat="1" ht="20.399999999999999" x14ac:dyDescent="0.35">
      <c r="A397" s="452" t="s">
        <v>427</v>
      </c>
      <c r="B397" s="453" t="s">
        <v>215</v>
      </c>
      <c r="C397" s="454">
        <v>99.254800000000003</v>
      </c>
      <c r="D397" s="454">
        <v>8.75</v>
      </c>
      <c r="E397" s="453" t="s">
        <v>428</v>
      </c>
      <c r="F397" s="454">
        <v>9.25</v>
      </c>
      <c r="G397" s="454">
        <v>9.4639062499998996</v>
      </c>
      <c r="H397" s="453" t="s">
        <v>230</v>
      </c>
      <c r="I397" s="455">
        <v>250000</v>
      </c>
      <c r="J397" s="455">
        <v>250000</v>
      </c>
      <c r="K397" s="455">
        <v>248136.95999999999</v>
      </c>
      <c r="L397" s="456">
        <v>1</v>
      </c>
    </row>
    <row r="398" spans="1:12" s="444" customFormat="1" ht="20.399999999999999" x14ac:dyDescent="0.35">
      <c r="A398" s="452" t="s">
        <v>429</v>
      </c>
      <c r="B398" s="453" t="s">
        <v>215</v>
      </c>
      <c r="C398" s="454">
        <v>103.465</v>
      </c>
      <c r="D398" s="454">
        <v>9</v>
      </c>
      <c r="E398" s="453" t="s">
        <v>430</v>
      </c>
      <c r="F398" s="454">
        <v>7.5817063710322001</v>
      </c>
      <c r="G398" s="454">
        <v>7.8000016318706997</v>
      </c>
      <c r="H398" s="453" t="s">
        <v>230</v>
      </c>
      <c r="I398" s="455">
        <v>10000.120000000001</v>
      </c>
      <c r="J398" s="455">
        <v>12173</v>
      </c>
      <c r="K398" s="455">
        <v>10346.620000000001</v>
      </c>
      <c r="L398" s="456">
        <v>1</v>
      </c>
    </row>
    <row r="399" spans="1:12" s="444" customFormat="1" ht="20.399999999999999" x14ac:dyDescent="0.35">
      <c r="A399" s="452" t="s">
        <v>431</v>
      </c>
      <c r="B399" s="453" t="s">
        <v>215</v>
      </c>
      <c r="C399" s="454">
        <v>96.553799999999995</v>
      </c>
      <c r="D399" s="454">
        <v>9</v>
      </c>
      <c r="E399" s="453" t="s">
        <v>432</v>
      </c>
      <c r="F399" s="454">
        <v>11</v>
      </c>
      <c r="G399" s="454">
        <v>11.4621259414062</v>
      </c>
      <c r="H399" s="453" t="s">
        <v>230</v>
      </c>
      <c r="I399" s="455">
        <v>199999.9</v>
      </c>
      <c r="J399" s="455">
        <v>235294</v>
      </c>
      <c r="K399" s="455">
        <v>193107.6</v>
      </c>
      <c r="L399" s="456">
        <v>1</v>
      </c>
    </row>
    <row r="400" spans="1:12" s="444" customFormat="1" ht="20.399999999999999" x14ac:dyDescent="0.35">
      <c r="A400" s="452" t="s">
        <v>431</v>
      </c>
      <c r="B400" s="453" t="s">
        <v>215</v>
      </c>
      <c r="C400" s="454">
        <v>96.553799999999995</v>
      </c>
      <c r="D400" s="454">
        <v>9</v>
      </c>
      <c r="E400" s="453" t="s">
        <v>432</v>
      </c>
      <c r="F400" s="454">
        <v>11</v>
      </c>
      <c r="G400" s="454">
        <v>11.4621259414062</v>
      </c>
      <c r="H400" s="453" t="s">
        <v>230</v>
      </c>
      <c r="I400" s="455">
        <v>100000.8</v>
      </c>
      <c r="J400" s="455">
        <v>117648</v>
      </c>
      <c r="K400" s="455">
        <v>96554.62</v>
      </c>
      <c r="L400" s="456">
        <v>1</v>
      </c>
    </row>
    <row r="401" spans="1:12" s="444" customFormat="1" ht="20.399999999999999" x14ac:dyDescent="0.35">
      <c r="A401" s="452" t="s">
        <v>431</v>
      </c>
      <c r="B401" s="453" t="s">
        <v>215</v>
      </c>
      <c r="C401" s="454">
        <v>97.863200000000006</v>
      </c>
      <c r="D401" s="454">
        <v>8</v>
      </c>
      <c r="E401" s="453" t="s">
        <v>433</v>
      </c>
      <c r="F401" s="454">
        <v>8.9863907346718008</v>
      </c>
      <c r="G401" s="454">
        <v>9.2937838902139998</v>
      </c>
      <c r="H401" s="453" t="s">
        <v>230</v>
      </c>
      <c r="I401" s="455">
        <v>248350.61</v>
      </c>
      <c r="J401" s="455">
        <v>331090</v>
      </c>
      <c r="K401" s="455">
        <v>243043.85</v>
      </c>
      <c r="L401" s="456">
        <v>1</v>
      </c>
    </row>
    <row r="402" spans="1:12" s="444" customFormat="1" ht="20.399999999999999" x14ac:dyDescent="0.35">
      <c r="A402" s="452" t="s">
        <v>434</v>
      </c>
      <c r="B402" s="453" t="s">
        <v>215</v>
      </c>
      <c r="C402" s="454">
        <v>98.284300000000002</v>
      </c>
      <c r="D402" s="454">
        <v>8</v>
      </c>
      <c r="E402" s="453" t="s">
        <v>435</v>
      </c>
      <c r="F402" s="454">
        <v>9.5</v>
      </c>
      <c r="G402" s="454">
        <v>9.8438279104003694</v>
      </c>
      <c r="H402" s="453" t="s">
        <v>230</v>
      </c>
      <c r="I402" s="455">
        <v>33988.559999999998</v>
      </c>
      <c r="J402" s="455">
        <v>40783</v>
      </c>
      <c r="K402" s="455">
        <v>33405.4</v>
      </c>
      <c r="L402" s="456">
        <v>1</v>
      </c>
    </row>
    <row r="403" spans="1:12" s="444" customFormat="1" ht="20.399999999999999" x14ac:dyDescent="0.35">
      <c r="A403" s="452" t="s">
        <v>436</v>
      </c>
      <c r="B403" s="453" t="s">
        <v>215</v>
      </c>
      <c r="C403" s="454">
        <v>95.925200000000004</v>
      </c>
      <c r="D403" s="454">
        <v>9</v>
      </c>
      <c r="E403" s="453" t="s">
        <v>437</v>
      </c>
      <c r="F403" s="454">
        <v>11</v>
      </c>
      <c r="G403" s="454">
        <v>11.4621259414062</v>
      </c>
      <c r="H403" s="453" t="s">
        <v>230</v>
      </c>
      <c r="I403" s="455">
        <v>350000.9</v>
      </c>
      <c r="J403" s="455">
        <v>368422</v>
      </c>
      <c r="K403" s="455">
        <v>335739.08</v>
      </c>
      <c r="L403" s="456">
        <v>1</v>
      </c>
    </row>
    <row r="404" spans="1:12" s="444" customFormat="1" ht="20.399999999999999" x14ac:dyDescent="0.35">
      <c r="A404" s="452" t="s">
        <v>436</v>
      </c>
      <c r="B404" s="453" t="s">
        <v>215</v>
      </c>
      <c r="C404" s="454">
        <v>96.043099999999995</v>
      </c>
      <c r="D404" s="454">
        <v>9</v>
      </c>
      <c r="E404" s="453" t="s">
        <v>438</v>
      </c>
      <c r="F404" s="454">
        <v>11</v>
      </c>
      <c r="G404" s="454">
        <v>11.4621259414062</v>
      </c>
      <c r="H404" s="453" t="s">
        <v>230</v>
      </c>
      <c r="I404" s="455">
        <v>42831.7</v>
      </c>
      <c r="J404" s="455">
        <v>45086</v>
      </c>
      <c r="K404" s="455">
        <v>41136.9</v>
      </c>
      <c r="L404" s="456">
        <v>1</v>
      </c>
    </row>
    <row r="405" spans="1:12" s="444" customFormat="1" ht="20.399999999999999" x14ac:dyDescent="0.35">
      <c r="A405" s="452" t="s">
        <v>436</v>
      </c>
      <c r="B405" s="453" t="s">
        <v>215</v>
      </c>
      <c r="C405" s="454">
        <v>96.047499999999999</v>
      </c>
      <c r="D405" s="454">
        <v>9</v>
      </c>
      <c r="E405" s="453" t="s">
        <v>439</v>
      </c>
      <c r="F405" s="454">
        <v>11</v>
      </c>
      <c r="G405" s="454">
        <v>11.4621259414062</v>
      </c>
      <c r="H405" s="453" t="s">
        <v>230</v>
      </c>
      <c r="I405" s="455">
        <v>1919</v>
      </c>
      <c r="J405" s="455">
        <v>2020</v>
      </c>
      <c r="K405" s="455">
        <v>1843.15</v>
      </c>
      <c r="L405" s="456">
        <v>1</v>
      </c>
    </row>
    <row r="406" spans="1:12" s="444" customFormat="1" ht="20.399999999999999" x14ac:dyDescent="0.35">
      <c r="A406" s="452" t="s">
        <v>440</v>
      </c>
      <c r="B406" s="453" t="s">
        <v>215</v>
      </c>
      <c r="C406" s="454">
        <v>99.118300000000005</v>
      </c>
      <c r="D406" s="454">
        <v>10</v>
      </c>
      <c r="E406" s="453" t="s">
        <v>441</v>
      </c>
      <c r="F406" s="454">
        <v>10.5</v>
      </c>
      <c r="G406" s="454">
        <v>10.920720136962901</v>
      </c>
      <c r="H406" s="453" t="s">
        <v>230</v>
      </c>
      <c r="I406" s="455">
        <v>30000</v>
      </c>
      <c r="J406" s="455">
        <v>30000</v>
      </c>
      <c r="K406" s="455">
        <v>29735.49</v>
      </c>
      <c r="L406" s="456">
        <v>1</v>
      </c>
    </row>
    <row r="407" spans="1:12" s="444" customFormat="1" ht="20.399999999999999" x14ac:dyDescent="0.35">
      <c r="A407" s="452" t="s">
        <v>442</v>
      </c>
      <c r="B407" s="453" t="s">
        <v>215</v>
      </c>
      <c r="C407" s="454">
        <v>101.1494</v>
      </c>
      <c r="D407" s="454">
        <v>8</v>
      </c>
      <c r="E407" s="453" t="s">
        <v>443</v>
      </c>
      <c r="F407" s="454">
        <v>7.4871635620624</v>
      </c>
      <c r="G407" s="454">
        <v>7.7000151090297999</v>
      </c>
      <c r="H407" s="453" t="s">
        <v>230</v>
      </c>
      <c r="I407" s="455">
        <v>10000.450000000001</v>
      </c>
      <c r="J407" s="455">
        <v>12027</v>
      </c>
      <c r="K407" s="455">
        <v>10115.4</v>
      </c>
      <c r="L407" s="456">
        <v>1</v>
      </c>
    </row>
    <row r="408" spans="1:12" s="444" customFormat="1" ht="20.399999999999999" x14ac:dyDescent="0.35">
      <c r="A408" s="452" t="s">
        <v>444</v>
      </c>
      <c r="B408" s="453" t="s">
        <v>215</v>
      </c>
      <c r="C408" s="454">
        <v>97.375500000000002</v>
      </c>
      <c r="D408" s="454">
        <v>8</v>
      </c>
      <c r="E408" s="453" t="s">
        <v>445</v>
      </c>
      <c r="F408" s="454">
        <v>9.5</v>
      </c>
      <c r="G408" s="454">
        <v>9.8438279104003001</v>
      </c>
      <c r="H408" s="453" t="s">
        <v>230</v>
      </c>
      <c r="I408" s="455">
        <v>25482.799999999999</v>
      </c>
      <c r="J408" s="455">
        <v>26824</v>
      </c>
      <c r="K408" s="455">
        <v>24814</v>
      </c>
      <c r="L408" s="456">
        <v>1</v>
      </c>
    </row>
    <row r="409" spans="1:12" s="444" customFormat="1" ht="20.399999999999999" x14ac:dyDescent="0.35">
      <c r="A409" s="452" t="s">
        <v>446</v>
      </c>
      <c r="B409" s="453" t="s">
        <v>215</v>
      </c>
      <c r="C409" s="454">
        <v>96.594800000000006</v>
      </c>
      <c r="D409" s="454">
        <v>8.5</v>
      </c>
      <c r="E409" s="453" t="s">
        <v>447</v>
      </c>
      <c r="F409" s="454">
        <v>10.5</v>
      </c>
      <c r="G409" s="454">
        <v>10.920720136962901</v>
      </c>
      <c r="H409" s="453" t="s">
        <v>230</v>
      </c>
      <c r="I409" s="455">
        <v>37165.49</v>
      </c>
      <c r="J409" s="455">
        <v>39643.19</v>
      </c>
      <c r="K409" s="455">
        <v>35899.919999999998</v>
      </c>
      <c r="L409" s="456">
        <v>1</v>
      </c>
    </row>
    <row r="410" spans="1:12" s="444" customFormat="1" ht="20.399999999999999" x14ac:dyDescent="0.35">
      <c r="A410" s="452" t="s">
        <v>446</v>
      </c>
      <c r="B410" s="453" t="s">
        <v>215</v>
      </c>
      <c r="C410" s="454">
        <v>100.5196</v>
      </c>
      <c r="D410" s="454">
        <v>8.5</v>
      </c>
      <c r="E410" s="453" t="s">
        <v>448</v>
      </c>
      <c r="F410" s="454">
        <v>7.25</v>
      </c>
      <c r="G410" s="454">
        <v>7.4495019055327996</v>
      </c>
      <c r="H410" s="453" t="s">
        <v>230</v>
      </c>
      <c r="I410" s="455">
        <v>225000</v>
      </c>
      <c r="J410" s="455">
        <v>1200000</v>
      </c>
      <c r="K410" s="455">
        <v>226169.07</v>
      </c>
      <c r="L410" s="456">
        <v>1</v>
      </c>
    </row>
    <row r="411" spans="1:12" s="444" customFormat="1" ht="20.399999999999999" x14ac:dyDescent="0.35">
      <c r="A411" s="452" t="s">
        <v>449</v>
      </c>
      <c r="B411" s="453" t="s">
        <v>215</v>
      </c>
      <c r="C411" s="454">
        <v>96.319599999999994</v>
      </c>
      <c r="D411" s="454">
        <v>9</v>
      </c>
      <c r="E411" s="453" t="s">
        <v>450</v>
      </c>
      <c r="F411" s="454">
        <v>11</v>
      </c>
      <c r="G411" s="454">
        <v>11.4621259414062</v>
      </c>
      <c r="H411" s="453" t="s">
        <v>230</v>
      </c>
      <c r="I411" s="455">
        <v>54151.8</v>
      </c>
      <c r="J411" s="455">
        <v>63708</v>
      </c>
      <c r="K411" s="455">
        <v>52158.78</v>
      </c>
      <c r="L411" s="456">
        <v>1</v>
      </c>
    </row>
    <row r="412" spans="1:12" s="444" customFormat="1" ht="20.399999999999999" x14ac:dyDescent="0.35">
      <c r="A412" s="452" t="s">
        <v>449</v>
      </c>
      <c r="B412" s="453" t="s">
        <v>215</v>
      </c>
      <c r="C412" s="454">
        <v>96.424700000000001</v>
      </c>
      <c r="D412" s="454">
        <v>9</v>
      </c>
      <c r="E412" s="453" t="s">
        <v>451</v>
      </c>
      <c r="F412" s="454">
        <v>11</v>
      </c>
      <c r="G412" s="454">
        <v>11.4621259414062</v>
      </c>
      <c r="H412" s="453" t="s">
        <v>230</v>
      </c>
      <c r="I412" s="455">
        <v>620000.19999999995</v>
      </c>
      <c r="J412" s="455">
        <v>729412</v>
      </c>
      <c r="K412" s="455">
        <v>597833.39</v>
      </c>
      <c r="L412" s="456">
        <v>1</v>
      </c>
    </row>
    <row r="413" spans="1:12" s="444" customFormat="1" ht="20.399999999999999" x14ac:dyDescent="0.35">
      <c r="A413" s="452" t="s">
        <v>452</v>
      </c>
      <c r="B413" s="453" t="s">
        <v>215</v>
      </c>
      <c r="C413" s="454">
        <v>97.404899999999998</v>
      </c>
      <c r="D413" s="454">
        <v>9</v>
      </c>
      <c r="E413" s="453" t="s">
        <v>453</v>
      </c>
      <c r="F413" s="454">
        <v>12</v>
      </c>
      <c r="G413" s="454">
        <v>12.550881</v>
      </c>
      <c r="H413" s="453" t="s">
        <v>230</v>
      </c>
      <c r="I413" s="455">
        <v>54692.62</v>
      </c>
      <c r="J413" s="455">
        <v>93732</v>
      </c>
      <c r="K413" s="455">
        <v>53273.3</v>
      </c>
      <c r="L413" s="456">
        <v>1</v>
      </c>
    </row>
    <row r="414" spans="1:12" s="444" customFormat="1" ht="20.399999999999999" x14ac:dyDescent="0.35">
      <c r="A414" s="452" t="s">
        <v>454</v>
      </c>
      <c r="B414" s="453" t="s">
        <v>215</v>
      </c>
      <c r="C414" s="454">
        <v>96.807400000000001</v>
      </c>
      <c r="D414" s="454">
        <v>9</v>
      </c>
      <c r="E414" s="453" t="s">
        <v>455</v>
      </c>
      <c r="F414" s="454">
        <v>11.5</v>
      </c>
      <c r="G414" s="454">
        <v>12.0055112893066</v>
      </c>
      <c r="H414" s="453" t="s">
        <v>230</v>
      </c>
      <c r="I414" s="455">
        <v>2896.85</v>
      </c>
      <c r="J414" s="455">
        <v>5267</v>
      </c>
      <c r="K414" s="455">
        <v>2804.37</v>
      </c>
      <c r="L414" s="456">
        <v>1</v>
      </c>
    </row>
    <row r="415" spans="1:12" s="444" customFormat="1" ht="20.399999999999999" x14ac:dyDescent="0.35">
      <c r="A415" s="452" t="s">
        <v>454</v>
      </c>
      <c r="B415" s="453" t="s">
        <v>215</v>
      </c>
      <c r="C415" s="454">
        <v>97.473699999999994</v>
      </c>
      <c r="D415" s="454">
        <v>9</v>
      </c>
      <c r="E415" s="453" t="s">
        <v>456</v>
      </c>
      <c r="F415" s="454">
        <v>11</v>
      </c>
      <c r="G415" s="454">
        <v>11.4621259414062</v>
      </c>
      <c r="H415" s="453" t="s">
        <v>230</v>
      </c>
      <c r="I415" s="455">
        <v>63587.7</v>
      </c>
      <c r="J415" s="455">
        <v>115614</v>
      </c>
      <c r="K415" s="455">
        <v>61981.27</v>
      </c>
      <c r="L415" s="456">
        <v>1</v>
      </c>
    </row>
    <row r="416" spans="1:12" s="444" customFormat="1" ht="20.399999999999999" x14ac:dyDescent="0.35">
      <c r="A416" s="452" t="s">
        <v>454</v>
      </c>
      <c r="B416" s="453" t="s">
        <v>215</v>
      </c>
      <c r="C416" s="454">
        <v>97.908100000000005</v>
      </c>
      <c r="D416" s="454">
        <v>9</v>
      </c>
      <c r="E416" s="453" t="s">
        <v>457</v>
      </c>
      <c r="F416" s="454">
        <v>10.75</v>
      </c>
      <c r="G416" s="454">
        <v>11.191175897232</v>
      </c>
      <c r="H416" s="453" t="s">
        <v>230</v>
      </c>
      <c r="I416" s="455">
        <v>100000.05</v>
      </c>
      <c r="J416" s="455">
        <v>109087</v>
      </c>
      <c r="K416" s="455">
        <v>97908.17</v>
      </c>
      <c r="L416" s="456">
        <v>1</v>
      </c>
    </row>
    <row r="417" spans="1:12" s="444" customFormat="1" ht="20.399999999999999" x14ac:dyDescent="0.35">
      <c r="A417" s="452" t="s">
        <v>454</v>
      </c>
      <c r="B417" s="453" t="s">
        <v>215</v>
      </c>
      <c r="C417" s="454">
        <v>100.69589999999999</v>
      </c>
      <c r="D417" s="454">
        <v>8</v>
      </c>
      <c r="E417" s="453" t="s">
        <v>407</v>
      </c>
      <c r="F417" s="454">
        <v>7.5344282162112002</v>
      </c>
      <c r="G417" s="454">
        <v>7.7499925330836001</v>
      </c>
      <c r="H417" s="453" t="s">
        <v>230</v>
      </c>
      <c r="I417" s="455">
        <v>10000.25</v>
      </c>
      <c r="J417" s="455">
        <v>15385</v>
      </c>
      <c r="K417" s="455">
        <v>10069.84</v>
      </c>
      <c r="L417" s="456">
        <v>1</v>
      </c>
    </row>
    <row r="418" spans="1:12" s="444" customFormat="1" ht="20.399999999999999" x14ac:dyDescent="0.35">
      <c r="A418" s="452" t="s">
        <v>454</v>
      </c>
      <c r="B418" s="453" t="s">
        <v>215</v>
      </c>
      <c r="C418" s="454">
        <v>101.6157</v>
      </c>
      <c r="D418" s="454">
        <v>9</v>
      </c>
      <c r="E418" s="453" t="s">
        <v>410</v>
      </c>
      <c r="F418" s="454">
        <v>7.7705821609362999</v>
      </c>
      <c r="G418" s="454">
        <v>7.9999612227502999</v>
      </c>
      <c r="H418" s="453" t="s">
        <v>230</v>
      </c>
      <c r="I418" s="455">
        <v>10000.1</v>
      </c>
      <c r="J418" s="455">
        <v>18182</v>
      </c>
      <c r="K418" s="455">
        <v>10161.67</v>
      </c>
      <c r="L418" s="456">
        <v>1</v>
      </c>
    </row>
    <row r="419" spans="1:12" s="444" customFormat="1" ht="20.399999999999999" x14ac:dyDescent="0.35">
      <c r="A419" s="452" t="s">
        <v>454</v>
      </c>
      <c r="B419" s="453" t="s">
        <v>215</v>
      </c>
      <c r="C419" s="454">
        <v>102.25490000000001</v>
      </c>
      <c r="D419" s="454">
        <v>9</v>
      </c>
      <c r="E419" s="453" t="s">
        <v>458</v>
      </c>
      <c r="F419" s="454">
        <v>7.6779036247976</v>
      </c>
      <c r="G419" s="454">
        <v>7.9018093021890001</v>
      </c>
      <c r="H419" s="453" t="s">
        <v>230</v>
      </c>
      <c r="I419" s="455">
        <v>10000.5</v>
      </c>
      <c r="J419" s="455">
        <v>13334</v>
      </c>
      <c r="K419" s="455">
        <v>10226</v>
      </c>
      <c r="L419" s="456">
        <v>1</v>
      </c>
    </row>
    <row r="420" spans="1:12" s="444" customFormat="1" ht="20.399999999999999" x14ac:dyDescent="0.35">
      <c r="A420" s="452" t="s">
        <v>459</v>
      </c>
      <c r="B420" s="453" t="s">
        <v>215</v>
      </c>
      <c r="C420" s="454">
        <v>98.950800000000001</v>
      </c>
      <c r="D420" s="454">
        <v>9</v>
      </c>
      <c r="E420" s="453" t="s">
        <v>460</v>
      </c>
      <c r="F420" s="454">
        <v>9.5</v>
      </c>
      <c r="G420" s="454">
        <v>9.8438279104003001</v>
      </c>
      <c r="H420" s="453" t="s">
        <v>230</v>
      </c>
      <c r="I420" s="455">
        <v>4275</v>
      </c>
      <c r="J420" s="455">
        <v>5000</v>
      </c>
      <c r="K420" s="455">
        <v>4230.1499999999996</v>
      </c>
      <c r="L420" s="456">
        <v>1</v>
      </c>
    </row>
    <row r="421" spans="1:12" s="444" customFormat="1" ht="20.399999999999999" x14ac:dyDescent="0.35">
      <c r="A421" s="452" t="s">
        <v>461</v>
      </c>
      <c r="B421" s="453" t="s">
        <v>215</v>
      </c>
      <c r="C421" s="454">
        <v>100.3117</v>
      </c>
      <c r="D421" s="454">
        <v>8</v>
      </c>
      <c r="E421" s="453" t="s">
        <v>462</v>
      </c>
      <c r="F421" s="454">
        <v>7.8649732248450999</v>
      </c>
      <c r="G421" s="454">
        <v>8.0999956233437995</v>
      </c>
      <c r="H421" s="453" t="s">
        <v>230</v>
      </c>
      <c r="I421" s="455">
        <v>20001.64</v>
      </c>
      <c r="J421" s="455">
        <v>22964</v>
      </c>
      <c r="K421" s="455">
        <v>20063.98</v>
      </c>
      <c r="L421" s="456">
        <v>2</v>
      </c>
    </row>
    <row r="422" spans="1:12" s="444" customFormat="1" ht="20.399999999999999" x14ac:dyDescent="0.35">
      <c r="A422" s="452" t="s">
        <v>463</v>
      </c>
      <c r="B422" s="453" t="s">
        <v>215</v>
      </c>
      <c r="C422" s="454">
        <v>96.180800000000005</v>
      </c>
      <c r="D422" s="454">
        <v>9</v>
      </c>
      <c r="E422" s="453" t="s">
        <v>464</v>
      </c>
      <c r="F422" s="454">
        <v>10.75</v>
      </c>
      <c r="G422" s="454">
        <v>11.191175897232</v>
      </c>
      <c r="H422" s="453" t="s">
        <v>230</v>
      </c>
      <c r="I422" s="455">
        <v>100000.18</v>
      </c>
      <c r="J422" s="455">
        <v>101266</v>
      </c>
      <c r="K422" s="455">
        <v>96180.95</v>
      </c>
      <c r="L422" s="456">
        <v>1</v>
      </c>
    </row>
    <row r="423" spans="1:12" s="444" customFormat="1" ht="20.399999999999999" x14ac:dyDescent="0.35">
      <c r="A423" s="452" t="s">
        <v>465</v>
      </c>
      <c r="B423" s="453" t="s">
        <v>215</v>
      </c>
      <c r="C423" s="454">
        <v>96.751400000000004</v>
      </c>
      <c r="D423" s="454">
        <v>9.25</v>
      </c>
      <c r="E423" s="453" t="s">
        <v>466</v>
      </c>
      <c r="F423" s="454">
        <v>10.75</v>
      </c>
      <c r="G423" s="454">
        <v>11.191175897232</v>
      </c>
      <c r="H423" s="453" t="s">
        <v>230</v>
      </c>
      <c r="I423" s="455">
        <v>188000</v>
      </c>
      <c r="J423" s="455">
        <v>200000</v>
      </c>
      <c r="K423" s="455">
        <v>181892.65</v>
      </c>
      <c r="L423" s="456">
        <v>1</v>
      </c>
    </row>
    <row r="424" spans="1:12" s="444" customFormat="1" ht="20.399999999999999" x14ac:dyDescent="0.35">
      <c r="A424" s="452" t="s">
        <v>465</v>
      </c>
      <c r="B424" s="453" t="s">
        <v>215</v>
      </c>
      <c r="C424" s="454">
        <v>96.763000000000005</v>
      </c>
      <c r="D424" s="454">
        <v>9.25</v>
      </c>
      <c r="E424" s="453" t="s">
        <v>467</v>
      </c>
      <c r="F424" s="454">
        <v>10.75</v>
      </c>
      <c r="G424" s="454">
        <v>11.191175897232</v>
      </c>
      <c r="H424" s="453" t="s">
        <v>230</v>
      </c>
      <c r="I424" s="455">
        <v>188000</v>
      </c>
      <c r="J424" s="455">
        <v>200000</v>
      </c>
      <c r="K424" s="455">
        <v>181914.46</v>
      </c>
      <c r="L424" s="456">
        <v>1</v>
      </c>
    </row>
    <row r="425" spans="1:12" s="445" customFormat="1" ht="20.399999999999999" x14ac:dyDescent="0.35">
      <c r="A425" s="452" t="s">
        <v>468</v>
      </c>
      <c r="B425" s="453" t="s">
        <v>215</v>
      </c>
      <c r="C425" s="454">
        <v>96.644400000000005</v>
      </c>
      <c r="D425" s="454">
        <v>9</v>
      </c>
      <c r="E425" s="453" t="s">
        <v>469</v>
      </c>
      <c r="F425" s="454">
        <v>11.5</v>
      </c>
      <c r="G425" s="454">
        <v>12.0055112893066</v>
      </c>
      <c r="H425" s="453" t="s">
        <v>230</v>
      </c>
      <c r="I425" s="455">
        <v>7135</v>
      </c>
      <c r="J425" s="455">
        <v>7135</v>
      </c>
      <c r="K425" s="455">
        <v>6895.58</v>
      </c>
      <c r="L425" s="456">
        <v>1</v>
      </c>
    </row>
    <row r="426" spans="1:12" s="445" customFormat="1" ht="20.399999999999999" x14ac:dyDescent="0.35">
      <c r="A426" s="452" t="s">
        <v>468</v>
      </c>
      <c r="B426" s="453" t="s">
        <v>215</v>
      </c>
      <c r="C426" s="454">
        <v>96.7316</v>
      </c>
      <c r="D426" s="454">
        <v>9</v>
      </c>
      <c r="E426" s="453" t="s">
        <v>470</v>
      </c>
      <c r="F426" s="454">
        <v>11.5</v>
      </c>
      <c r="G426" s="454">
        <v>12.0055112893066</v>
      </c>
      <c r="H426" s="453" t="s">
        <v>230</v>
      </c>
      <c r="I426" s="455">
        <v>14387</v>
      </c>
      <c r="J426" s="455">
        <v>14387</v>
      </c>
      <c r="K426" s="455">
        <v>13916.79</v>
      </c>
      <c r="L426" s="456">
        <v>2</v>
      </c>
    </row>
    <row r="427" spans="1:12" s="444" customFormat="1" ht="20.399999999999999" x14ac:dyDescent="0.35">
      <c r="A427" s="452" t="s">
        <v>468</v>
      </c>
      <c r="B427" s="453" t="s">
        <v>215</v>
      </c>
      <c r="C427" s="454">
        <v>96.737499999999997</v>
      </c>
      <c r="D427" s="454">
        <v>9</v>
      </c>
      <c r="E427" s="453" t="s">
        <v>471</v>
      </c>
      <c r="F427" s="454">
        <v>11.5</v>
      </c>
      <c r="G427" s="454">
        <v>12.0055112893066</v>
      </c>
      <c r="H427" s="453" t="s">
        <v>230</v>
      </c>
      <c r="I427" s="455">
        <v>528000</v>
      </c>
      <c r="J427" s="455">
        <v>528000</v>
      </c>
      <c r="K427" s="455">
        <v>510774.21</v>
      </c>
      <c r="L427" s="456">
        <v>5</v>
      </c>
    </row>
    <row r="428" spans="1:12" s="444" customFormat="1" ht="20.399999999999999" x14ac:dyDescent="0.35">
      <c r="A428" s="452" t="s">
        <v>468</v>
      </c>
      <c r="B428" s="453" t="s">
        <v>215</v>
      </c>
      <c r="C428" s="454">
        <v>96.767200000000003</v>
      </c>
      <c r="D428" s="454">
        <v>9</v>
      </c>
      <c r="E428" s="453" t="s">
        <v>472</v>
      </c>
      <c r="F428" s="454">
        <v>11.5</v>
      </c>
      <c r="G428" s="454">
        <v>12.0055112893066</v>
      </c>
      <c r="H428" s="453" t="s">
        <v>230</v>
      </c>
      <c r="I428" s="455">
        <v>17057</v>
      </c>
      <c r="J428" s="455">
        <v>17057</v>
      </c>
      <c r="K428" s="455">
        <v>16505.57</v>
      </c>
      <c r="L428" s="456">
        <v>1</v>
      </c>
    </row>
    <row r="429" spans="1:12" s="444" customFormat="1" ht="20.399999999999999" x14ac:dyDescent="0.35">
      <c r="A429" s="452" t="s">
        <v>468</v>
      </c>
      <c r="B429" s="453" t="s">
        <v>215</v>
      </c>
      <c r="C429" s="454">
        <v>96.767200000000003</v>
      </c>
      <c r="D429" s="454">
        <v>9</v>
      </c>
      <c r="E429" s="453" t="s">
        <v>472</v>
      </c>
      <c r="F429" s="454">
        <v>11.5</v>
      </c>
      <c r="G429" s="454">
        <v>12.0055112893066</v>
      </c>
      <c r="H429" s="453" t="s">
        <v>230</v>
      </c>
      <c r="I429" s="455">
        <v>4346</v>
      </c>
      <c r="J429" s="455">
        <v>4346</v>
      </c>
      <c r="K429" s="455">
        <v>4205.5</v>
      </c>
      <c r="L429" s="456">
        <v>1</v>
      </c>
    </row>
    <row r="430" spans="1:12" s="444" customFormat="1" ht="20.399999999999999" x14ac:dyDescent="0.35">
      <c r="A430" s="452" t="s">
        <v>468</v>
      </c>
      <c r="B430" s="453" t="s">
        <v>215</v>
      </c>
      <c r="C430" s="454">
        <v>96.773099999999999</v>
      </c>
      <c r="D430" s="454">
        <v>9</v>
      </c>
      <c r="E430" s="453" t="s">
        <v>473</v>
      </c>
      <c r="F430" s="454">
        <v>11.5</v>
      </c>
      <c r="G430" s="454">
        <v>12.0055112893066</v>
      </c>
      <c r="H430" s="453" t="s">
        <v>230</v>
      </c>
      <c r="I430" s="455">
        <v>41636</v>
      </c>
      <c r="J430" s="455">
        <v>41636</v>
      </c>
      <c r="K430" s="455">
        <v>40292.449999999997</v>
      </c>
      <c r="L430" s="456">
        <v>4</v>
      </c>
    </row>
    <row r="431" spans="1:12" s="444" customFormat="1" ht="20.399999999999999" x14ac:dyDescent="0.35">
      <c r="A431" s="452" t="s">
        <v>468</v>
      </c>
      <c r="B431" s="453" t="s">
        <v>215</v>
      </c>
      <c r="C431" s="454">
        <v>96.7791</v>
      </c>
      <c r="D431" s="454">
        <v>9</v>
      </c>
      <c r="E431" s="453" t="s">
        <v>264</v>
      </c>
      <c r="F431" s="454">
        <v>11.5</v>
      </c>
      <c r="G431" s="454">
        <v>12.0055112893066</v>
      </c>
      <c r="H431" s="453" t="s">
        <v>230</v>
      </c>
      <c r="I431" s="455">
        <v>62033</v>
      </c>
      <c r="J431" s="455">
        <v>62033</v>
      </c>
      <c r="K431" s="455">
        <v>60034.96</v>
      </c>
      <c r="L431" s="456">
        <v>4</v>
      </c>
    </row>
    <row r="432" spans="1:12" s="445" customFormat="1" ht="20.399999999999999" x14ac:dyDescent="0.35">
      <c r="A432" s="452" t="s">
        <v>468</v>
      </c>
      <c r="B432" s="453" t="s">
        <v>215</v>
      </c>
      <c r="C432" s="454">
        <v>98.238200000000006</v>
      </c>
      <c r="D432" s="454">
        <v>8</v>
      </c>
      <c r="E432" s="453" t="s">
        <v>223</v>
      </c>
      <c r="F432" s="454">
        <v>11</v>
      </c>
      <c r="G432" s="454">
        <v>11.4621259414062</v>
      </c>
      <c r="H432" s="453" t="s">
        <v>230</v>
      </c>
      <c r="I432" s="455">
        <v>10322.799999999999</v>
      </c>
      <c r="J432" s="455">
        <v>51614</v>
      </c>
      <c r="K432" s="455">
        <v>10140.93</v>
      </c>
      <c r="L432" s="456">
        <v>3</v>
      </c>
    </row>
    <row r="433" spans="1:12" s="445" customFormat="1" ht="20.399999999999999" x14ac:dyDescent="0.35">
      <c r="A433" s="452" t="s">
        <v>474</v>
      </c>
      <c r="B433" s="453" t="s">
        <v>215</v>
      </c>
      <c r="C433" s="454">
        <v>96.203100000000006</v>
      </c>
      <c r="D433" s="454">
        <v>7</v>
      </c>
      <c r="E433" s="453" t="s">
        <v>475</v>
      </c>
      <c r="F433" s="454">
        <v>8.5</v>
      </c>
      <c r="G433" s="454">
        <v>8.7747961721190997</v>
      </c>
      <c r="H433" s="453" t="s">
        <v>230</v>
      </c>
      <c r="I433" s="455">
        <v>4929</v>
      </c>
      <c r="J433" s="455">
        <v>6000</v>
      </c>
      <c r="K433" s="455">
        <v>4741.8500000000004</v>
      </c>
      <c r="L433" s="456">
        <v>1</v>
      </c>
    </row>
    <row r="434" spans="1:12" s="444" customFormat="1" ht="20.399999999999999" x14ac:dyDescent="0.35">
      <c r="A434" s="452" t="s">
        <v>474</v>
      </c>
      <c r="B434" s="453" t="s">
        <v>215</v>
      </c>
      <c r="C434" s="454">
        <v>99.994799999999998</v>
      </c>
      <c r="D434" s="454">
        <v>8.25</v>
      </c>
      <c r="E434" s="453" t="s">
        <v>445</v>
      </c>
      <c r="F434" s="454">
        <v>8.25</v>
      </c>
      <c r="G434" s="454">
        <v>8.5087619433745001</v>
      </c>
      <c r="H434" s="453" t="s">
        <v>230</v>
      </c>
      <c r="I434" s="455">
        <v>2286.4</v>
      </c>
      <c r="J434" s="455">
        <v>4000</v>
      </c>
      <c r="K434" s="455">
        <v>2286.2800000000002</v>
      </c>
      <c r="L434" s="456">
        <v>1</v>
      </c>
    </row>
    <row r="435" spans="1:12" s="444" customFormat="1" ht="20.399999999999999" x14ac:dyDescent="0.35">
      <c r="A435" s="452" t="s">
        <v>474</v>
      </c>
      <c r="B435" s="453" t="s">
        <v>215</v>
      </c>
      <c r="C435" s="454">
        <v>99.999799999999993</v>
      </c>
      <c r="D435" s="454">
        <v>8</v>
      </c>
      <c r="E435" s="453" t="s">
        <v>307</v>
      </c>
      <c r="F435" s="454">
        <v>8</v>
      </c>
      <c r="G435" s="454">
        <v>8.2432159999999008</v>
      </c>
      <c r="H435" s="453" t="s">
        <v>230</v>
      </c>
      <c r="I435" s="455">
        <v>2600</v>
      </c>
      <c r="J435" s="455">
        <v>13000</v>
      </c>
      <c r="K435" s="455">
        <v>2599.9899999999998</v>
      </c>
      <c r="L435" s="456">
        <v>1</v>
      </c>
    </row>
    <row r="436" spans="1:12" s="444" customFormat="1" ht="20.399999999999999" x14ac:dyDescent="0.35">
      <c r="A436" s="457" t="s">
        <v>218</v>
      </c>
      <c r="B436" s="458" t="s">
        <v>218</v>
      </c>
      <c r="C436" s="459" t="s">
        <v>218</v>
      </c>
      <c r="D436" s="459" t="s">
        <v>218</v>
      </c>
      <c r="E436" s="458" t="s">
        <v>218</v>
      </c>
      <c r="F436" s="459" t="s">
        <v>218</v>
      </c>
      <c r="G436" s="459" t="s">
        <v>218</v>
      </c>
      <c r="H436" s="458" t="s">
        <v>218</v>
      </c>
      <c r="I436" s="460">
        <v>12753005.01</v>
      </c>
      <c r="J436" s="460">
        <v>14592984.59</v>
      </c>
      <c r="K436" s="460">
        <v>12234090.689999999</v>
      </c>
      <c r="L436" s="461">
        <v>104</v>
      </c>
    </row>
    <row r="437" spans="1:12" s="444" customFormat="1" ht="20.399999999999999" x14ac:dyDescent="0.35">
      <c r="A437" s="457" t="s">
        <v>138</v>
      </c>
      <c r="B437" s="458"/>
      <c r="C437" s="459"/>
      <c r="D437" s="459"/>
      <c r="E437" s="458"/>
      <c r="F437" s="459"/>
      <c r="G437" s="459"/>
      <c r="H437" s="458"/>
      <c r="I437" s="460"/>
      <c r="J437" s="460"/>
      <c r="K437" s="460"/>
      <c r="L437" s="461"/>
    </row>
    <row r="438" spans="1:12" s="444" customFormat="1" ht="20.399999999999999" x14ac:dyDescent="0.35">
      <c r="A438" s="452" t="s">
        <v>222</v>
      </c>
      <c r="B438" s="453" t="s">
        <v>215</v>
      </c>
      <c r="C438" s="454">
        <v>93.613699999999994</v>
      </c>
      <c r="D438" s="454">
        <v>8.75</v>
      </c>
      <c r="E438" s="453" t="s">
        <v>476</v>
      </c>
      <c r="F438" s="454">
        <v>10.5</v>
      </c>
      <c r="G438" s="454">
        <v>10.920720136962901</v>
      </c>
      <c r="H438" s="453" t="s">
        <v>230</v>
      </c>
      <c r="I438" s="455">
        <v>1000000</v>
      </c>
      <c r="J438" s="455">
        <v>1000000</v>
      </c>
      <c r="K438" s="455">
        <v>936137.02</v>
      </c>
      <c r="L438" s="456">
        <v>1</v>
      </c>
    </row>
    <row r="439" spans="1:12" s="444" customFormat="1" ht="20.399999999999999" x14ac:dyDescent="0.35">
      <c r="A439" s="457" t="s">
        <v>218</v>
      </c>
      <c r="B439" s="458" t="s">
        <v>218</v>
      </c>
      <c r="C439" s="459" t="s">
        <v>218</v>
      </c>
      <c r="D439" s="459" t="s">
        <v>218</v>
      </c>
      <c r="E439" s="458" t="s">
        <v>218</v>
      </c>
      <c r="F439" s="459" t="s">
        <v>218</v>
      </c>
      <c r="G439" s="459" t="s">
        <v>218</v>
      </c>
      <c r="H439" s="458" t="s">
        <v>218</v>
      </c>
      <c r="I439" s="460">
        <v>1000000</v>
      </c>
      <c r="J439" s="460">
        <v>1000000</v>
      </c>
      <c r="K439" s="460">
        <v>936137.02</v>
      </c>
      <c r="L439" s="461">
        <v>1</v>
      </c>
    </row>
    <row r="440" spans="1:12" s="444" customFormat="1" ht="20.399999999999999" x14ac:dyDescent="0.35">
      <c r="A440" s="457" t="s">
        <v>120</v>
      </c>
      <c r="B440" s="458"/>
      <c r="C440" s="459"/>
      <c r="D440" s="459"/>
      <c r="E440" s="458"/>
      <c r="F440" s="459"/>
      <c r="G440" s="459"/>
      <c r="H440" s="458"/>
      <c r="I440" s="460"/>
      <c r="J440" s="460"/>
      <c r="K440" s="460"/>
      <c r="L440" s="461"/>
    </row>
    <row r="441" spans="1:12" s="444" customFormat="1" ht="20.399999999999999" x14ac:dyDescent="0.35">
      <c r="A441" s="452" t="s">
        <v>389</v>
      </c>
      <c r="B441" s="453" t="s">
        <v>215</v>
      </c>
      <c r="C441" s="454">
        <v>97.806399999999996</v>
      </c>
      <c r="D441" s="454">
        <v>9</v>
      </c>
      <c r="E441" s="453" t="s">
        <v>477</v>
      </c>
      <c r="F441" s="454">
        <v>10.5</v>
      </c>
      <c r="G441" s="454">
        <v>10.920720136962901</v>
      </c>
      <c r="H441" s="453" t="s">
        <v>230</v>
      </c>
      <c r="I441" s="455">
        <v>10000</v>
      </c>
      <c r="J441" s="455">
        <v>10000</v>
      </c>
      <c r="K441" s="455">
        <v>9780.64</v>
      </c>
      <c r="L441" s="456">
        <v>1</v>
      </c>
    </row>
    <row r="442" spans="1:12" s="444" customFormat="1" ht="20.399999999999999" x14ac:dyDescent="0.35">
      <c r="A442" s="452" t="s">
        <v>389</v>
      </c>
      <c r="B442" s="453" t="s">
        <v>215</v>
      </c>
      <c r="C442" s="454">
        <v>99.8416</v>
      </c>
      <c r="D442" s="454">
        <v>9</v>
      </c>
      <c r="E442" s="453" t="s">
        <v>478</v>
      </c>
      <c r="F442" s="454">
        <v>10.5</v>
      </c>
      <c r="G442" s="454">
        <v>10.920720136962901</v>
      </c>
      <c r="H442" s="453" t="s">
        <v>230</v>
      </c>
      <c r="I442" s="455">
        <v>10000</v>
      </c>
      <c r="J442" s="455">
        <v>10000</v>
      </c>
      <c r="K442" s="455">
        <v>9984.16</v>
      </c>
      <c r="L442" s="456">
        <v>1</v>
      </c>
    </row>
    <row r="443" spans="1:12" s="444" customFormat="1" ht="20.399999999999999" x14ac:dyDescent="0.35">
      <c r="A443" s="452" t="s">
        <v>479</v>
      </c>
      <c r="B443" s="453" t="s">
        <v>215</v>
      </c>
      <c r="C443" s="454">
        <v>96.101399999999998</v>
      </c>
      <c r="D443" s="454">
        <v>8.4</v>
      </c>
      <c r="E443" s="453" t="s">
        <v>480</v>
      </c>
      <c r="F443" s="454">
        <v>11.5</v>
      </c>
      <c r="G443" s="454">
        <v>12.0055112893066</v>
      </c>
      <c r="H443" s="453" t="s">
        <v>230</v>
      </c>
      <c r="I443" s="455">
        <v>9801</v>
      </c>
      <c r="J443" s="455">
        <v>9801</v>
      </c>
      <c r="K443" s="455">
        <v>9418.9</v>
      </c>
      <c r="L443" s="456">
        <v>1</v>
      </c>
    </row>
    <row r="444" spans="1:12" s="444" customFormat="1" ht="20.399999999999999" x14ac:dyDescent="0.35">
      <c r="A444" s="452" t="s">
        <v>479</v>
      </c>
      <c r="B444" s="453" t="s">
        <v>215</v>
      </c>
      <c r="C444" s="454">
        <v>96.137799999999999</v>
      </c>
      <c r="D444" s="454">
        <v>8.4</v>
      </c>
      <c r="E444" s="453" t="s">
        <v>481</v>
      </c>
      <c r="F444" s="454">
        <v>11.5</v>
      </c>
      <c r="G444" s="454">
        <v>12.0055112893066</v>
      </c>
      <c r="H444" s="453" t="s">
        <v>230</v>
      </c>
      <c r="I444" s="455">
        <v>7995.4</v>
      </c>
      <c r="J444" s="455">
        <v>7995.4</v>
      </c>
      <c r="K444" s="455">
        <v>7686.6</v>
      </c>
      <c r="L444" s="456">
        <v>1</v>
      </c>
    </row>
    <row r="445" spans="1:12" s="444" customFormat="1" ht="20.399999999999999" x14ac:dyDescent="0.35">
      <c r="A445" s="452" t="s">
        <v>479</v>
      </c>
      <c r="B445" s="453" t="s">
        <v>215</v>
      </c>
      <c r="C445" s="454">
        <v>96.347700000000003</v>
      </c>
      <c r="D445" s="454">
        <v>8.5</v>
      </c>
      <c r="E445" s="453" t="s">
        <v>482</v>
      </c>
      <c r="F445" s="454">
        <v>11.5</v>
      </c>
      <c r="G445" s="454">
        <v>12.0055112893066</v>
      </c>
      <c r="H445" s="453" t="s">
        <v>230</v>
      </c>
      <c r="I445" s="455">
        <v>43998.39</v>
      </c>
      <c r="J445" s="455">
        <v>43998.39</v>
      </c>
      <c r="K445" s="455">
        <v>42391.43</v>
      </c>
      <c r="L445" s="456">
        <v>1</v>
      </c>
    </row>
    <row r="446" spans="1:12" s="444" customFormat="1" ht="20.399999999999999" x14ac:dyDescent="0.35">
      <c r="A446" s="452" t="s">
        <v>483</v>
      </c>
      <c r="B446" s="453" t="s">
        <v>215</v>
      </c>
      <c r="C446" s="454">
        <v>100.0836</v>
      </c>
      <c r="D446" s="454">
        <v>6.8</v>
      </c>
      <c r="E446" s="453" t="s">
        <v>484</v>
      </c>
      <c r="F446" s="454">
        <v>6.77</v>
      </c>
      <c r="G446" s="454">
        <v>6.8845822499998999</v>
      </c>
      <c r="H446" s="453" t="s">
        <v>230</v>
      </c>
      <c r="I446" s="455">
        <v>114240</v>
      </c>
      <c r="J446" s="455">
        <v>114240</v>
      </c>
      <c r="K446" s="455">
        <v>114335.48</v>
      </c>
      <c r="L446" s="456">
        <v>1</v>
      </c>
    </row>
    <row r="447" spans="1:12" s="444" customFormat="1" ht="20.399999999999999" x14ac:dyDescent="0.35">
      <c r="A447" s="452" t="s">
        <v>485</v>
      </c>
      <c r="B447" s="453" t="s">
        <v>215</v>
      </c>
      <c r="C447" s="454">
        <v>90.714699999999993</v>
      </c>
      <c r="D447" s="454">
        <v>9</v>
      </c>
      <c r="E447" s="453" t="s">
        <v>486</v>
      </c>
      <c r="F447" s="454">
        <v>13</v>
      </c>
      <c r="G447" s="454">
        <v>13.647592816406201</v>
      </c>
      <c r="H447" s="453" t="s">
        <v>230</v>
      </c>
      <c r="I447" s="455">
        <v>14000</v>
      </c>
      <c r="J447" s="455">
        <v>14000</v>
      </c>
      <c r="K447" s="455">
        <v>12700.05</v>
      </c>
      <c r="L447" s="456">
        <v>1</v>
      </c>
    </row>
    <row r="448" spans="1:12" s="444" customFormat="1" ht="20.399999999999999" x14ac:dyDescent="0.35">
      <c r="A448" s="452" t="s">
        <v>485</v>
      </c>
      <c r="B448" s="453" t="s">
        <v>215</v>
      </c>
      <c r="C448" s="454">
        <v>95.050299999999993</v>
      </c>
      <c r="D448" s="454">
        <v>9</v>
      </c>
      <c r="E448" s="453" t="s">
        <v>487</v>
      </c>
      <c r="F448" s="454">
        <v>12.5</v>
      </c>
      <c r="G448" s="454">
        <v>13.0982398986816</v>
      </c>
      <c r="H448" s="453" t="s">
        <v>230</v>
      </c>
      <c r="I448" s="455">
        <v>41650</v>
      </c>
      <c r="J448" s="455">
        <v>41650</v>
      </c>
      <c r="K448" s="455">
        <v>39588.449999999997</v>
      </c>
      <c r="L448" s="456">
        <v>1</v>
      </c>
    </row>
    <row r="449" spans="1:12" s="444" customFormat="1" ht="20.399999999999999" x14ac:dyDescent="0.35">
      <c r="A449" s="452" t="s">
        <v>485</v>
      </c>
      <c r="B449" s="453" t="s">
        <v>215</v>
      </c>
      <c r="C449" s="454">
        <v>95.845799999999997</v>
      </c>
      <c r="D449" s="454">
        <v>9</v>
      </c>
      <c r="E449" s="453" t="s">
        <v>488</v>
      </c>
      <c r="F449" s="454">
        <v>12.5</v>
      </c>
      <c r="G449" s="454">
        <v>13.0982398986816</v>
      </c>
      <c r="H449" s="453" t="s">
        <v>230</v>
      </c>
      <c r="I449" s="455">
        <v>26985</v>
      </c>
      <c r="J449" s="455">
        <v>26985</v>
      </c>
      <c r="K449" s="455">
        <v>25863.99</v>
      </c>
      <c r="L449" s="456">
        <v>2</v>
      </c>
    </row>
    <row r="450" spans="1:12" s="444" customFormat="1" ht="20.399999999999999" x14ac:dyDescent="0.35">
      <c r="A450" s="452" t="s">
        <v>418</v>
      </c>
      <c r="B450" s="453" t="s">
        <v>215</v>
      </c>
      <c r="C450" s="454">
        <v>98.996200000000002</v>
      </c>
      <c r="D450" s="454">
        <v>9</v>
      </c>
      <c r="E450" s="453" t="s">
        <v>489</v>
      </c>
      <c r="F450" s="454">
        <v>11.5</v>
      </c>
      <c r="G450" s="454">
        <v>12.0055112893066</v>
      </c>
      <c r="H450" s="453" t="s">
        <v>230</v>
      </c>
      <c r="I450" s="455">
        <v>5030</v>
      </c>
      <c r="J450" s="455">
        <v>5030</v>
      </c>
      <c r="K450" s="455">
        <v>4979.51</v>
      </c>
      <c r="L450" s="456">
        <v>1</v>
      </c>
    </row>
    <row r="451" spans="1:12" s="444" customFormat="1" ht="20.399999999999999" x14ac:dyDescent="0.35">
      <c r="A451" s="452" t="s">
        <v>490</v>
      </c>
      <c r="B451" s="453" t="s">
        <v>215</v>
      </c>
      <c r="C451" s="454">
        <v>96.0244</v>
      </c>
      <c r="D451" s="454">
        <v>9</v>
      </c>
      <c r="E451" s="453" t="s">
        <v>491</v>
      </c>
      <c r="F451" s="454">
        <v>11</v>
      </c>
      <c r="G451" s="454">
        <v>11.4621259414062</v>
      </c>
      <c r="H451" s="453" t="s">
        <v>230</v>
      </c>
      <c r="I451" s="455">
        <v>30000</v>
      </c>
      <c r="J451" s="455">
        <v>30000</v>
      </c>
      <c r="K451" s="455">
        <v>28807.31</v>
      </c>
      <c r="L451" s="456">
        <v>1</v>
      </c>
    </row>
    <row r="452" spans="1:12" s="444" customFormat="1" ht="20.399999999999999" x14ac:dyDescent="0.35">
      <c r="A452" s="452" t="s">
        <v>490</v>
      </c>
      <c r="B452" s="453" t="s">
        <v>215</v>
      </c>
      <c r="C452" s="454">
        <v>99.943399999999997</v>
      </c>
      <c r="D452" s="454">
        <v>9</v>
      </c>
      <c r="E452" s="453" t="s">
        <v>492</v>
      </c>
      <c r="F452" s="454">
        <v>10</v>
      </c>
      <c r="G452" s="454">
        <v>10.381289062499899</v>
      </c>
      <c r="H452" s="453" t="s">
        <v>230</v>
      </c>
      <c r="I452" s="455">
        <v>100000</v>
      </c>
      <c r="J452" s="455">
        <v>100000</v>
      </c>
      <c r="K452" s="455">
        <v>99943.37</v>
      </c>
      <c r="L452" s="456">
        <v>1</v>
      </c>
    </row>
    <row r="453" spans="1:12" s="444" customFormat="1" ht="20.399999999999999" x14ac:dyDescent="0.35">
      <c r="A453" s="452" t="s">
        <v>493</v>
      </c>
      <c r="B453" s="453" t="s">
        <v>215</v>
      </c>
      <c r="C453" s="454">
        <v>98.280100000000004</v>
      </c>
      <c r="D453" s="454">
        <v>7.43</v>
      </c>
      <c r="E453" s="453" t="s">
        <v>494</v>
      </c>
      <c r="F453" s="454">
        <v>7.8</v>
      </c>
      <c r="G453" s="454">
        <v>7.9520999999999002</v>
      </c>
      <c r="H453" s="453" t="s">
        <v>230</v>
      </c>
      <c r="I453" s="455">
        <v>133280</v>
      </c>
      <c r="J453" s="455">
        <v>133280</v>
      </c>
      <c r="K453" s="455">
        <v>130987.65</v>
      </c>
      <c r="L453" s="456">
        <v>1</v>
      </c>
    </row>
    <row r="454" spans="1:12" s="444" customFormat="1" ht="20.399999999999999" x14ac:dyDescent="0.35">
      <c r="A454" s="452" t="s">
        <v>493</v>
      </c>
      <c r="B454" s="453" t="s">
        <v>215</v>
      </c>
      <c r="C454" s="454">
        <v>98.921000000000006</v>
      </c>
      <c r="D454" s="454">
        <v>7.43</v>
      </c>
      <c r="E454" s="453" t="s">
        <v>495</v>
      </c>
      <c r="F454" s="454">
        <v>7.8</v>
      </c>
      <c r="G454" s="454">
        <v>7.9520999999999002</v>
      </c>
      <c r="H454" s="453" t="s">
        <v>230</v>
      </c>
      <c r="I454" s="455">
        <v>208250</v>
      </c>
      <c r="J454" s="455">
        <v>208250</v>
      </c>
      <c r="K454" s="455">
        <v>206002.93</v>
      </c>
      <c r="L454" s="456">
        <v>1</v>
      </c>
    </row>
    <row r="455" spans="1:12" s="445" customFormat="1" ht="20.399999999999999" x14ac:dyDescent="0.35">
      <c r="A455" s="452" t="s">
        <v>493</v>
      </c>
      <c r="B455" s="453" t="s">
        <v>215</v>
      </c>
      <c r="C455" s="454">
        <v>99.375</v>
      </c>
      <c r="D455" s="454">
        <v>7.43</v>
      </c>
      <c r="E455" s="453" t="s">
        <v>496</v>
      </c>
      <c r="F455" s="454">
        <v>7.8</v>
      </c>
      <c r="G455" s="454">
        <v>7.9520999999999002</v>
      </c>
      <c r="H455" s="453" t="s">
        <v>230</v>
      </c>
      <c r="I455" s="455">
        <v>41650</v>
      </c>
      <c r="J455" s="455">
        <v>41650</v>
      </c>
      <c r="K455" s="455">
        <v>41389.699999999997</v>
      </c>
      <c r="L455" s="456">
        <v>1</v>
      </c>
    </row>
    <row r="456" spans="1:12" s="445" customFormat="1" ht="20.399999999999999" x14ac:dyDescent="0.35">
      <c r="A456" s="452" t="s">
        <v>452</v>
      </c>
      <c r="B456" s="453" t="s">
        <v>215</v>
      </c>
      <c r="C456" s="454">
        <v>91.271500000000003</v>
      </c>
      <c r="D456" s="454">
        <v>9</v>
      </c>
      <c r="E456" s="453" t="s">
        <v>497</v>
      </c>
      <c r="F456" s="454">
        <v>16</v>
      </c>
      <c r="G456" s="454">
        <v>16.985855999999998</v>
      </c>
      <c r="H456" s="453" t="s">
        <v>230</v>
      </c>
      <c r="I456" s="455">
        <v>41650</v>
      </c>
      <c r="J456" s="455">
        <v>41650</v>
      </c>
      <c r="K456" s="455">
        <v>38014.57</v>
      </c>
      <c r="L456" s="456">
        <v>1</v>
      </c>
    </row>
    <row r="457" spans="1:12" s="444" customFormat="1" ht="20.399999999999999" x14ac:dyDescent="0.35">
      <c r="A457" s="452" t="s">
        <v>452</v>
      </c>
      <c r="B457" s="453" t="s">
        <v>215</v>
      </c>
      <c r="C457" s="454">
        <v>92.672700000000006</v>
      </c>
      <c r="D457" s="454">
        <v>9</v>
      </c>
      <c r="E457" s="453" t="s">
        <v>498</v>
      </c>
      <c r="F457" s="454">
        <v>16</v>
      </c>
      <c r="G457" s="454">
        <v>16.985855999999998</v>
      </c>
      <c r="H457" s="453" t="s">
        <v>230</v>
      </c>
      <c r="I457" s="455">
        <v>41650</v>
      </c>
      <c r="J457" s="455">
        <v>41650</v>
      </c>
      <c r="K457" s="455">
        <v>38598.19</v>
      </c>
      <c r="L457" s="456">
        <v>1</v>
      </c>
    </row>
    <row r="458" spans="1:12" s="444" customFormat="1" ht="20.399999999999999" x14ac:dyDescent="0.35">
      <c r="A458" s="452" t="s">
        <v>452</v>
      </c>
      <c r="B458" s="453" t="s">
        <v>215</v>
      </c>
      <c r="C458" s="454">
        <v>94.13</v>
      </c>
      <c r="D458" s="454">
        <v>9</v>
      </c>
      <c r="E458" s="453" t="s">
        <v>499</v>
      </c>
      <c r="F458" s="454">
        <v>16</v>
      </c>
      <c r="G458" s="454">
        <v>16.985855999999998</v>
      </c>
      <c r="H458" s="453" t="s">
        <v>230</v>
      </c>
      <c r="I458" s="455">
        <v>36650</v>
      </c>
      <c r="J458" s="455">
        <v>36650</v>
      </c>
      <c r="K458" s="455">
        <v>34498.660000000003</v>
      </c>
      <c r="L458" s="456">
        <v>1</v>
      </c>
    </row>
    <row r="459" spans="1:12" s="444" customFormat="1" ht="20.399999999999999" x14ac:dyDescent="0.35">
      <c r="A459" s="452" t="s">
        <v>452</v>
      </c>
      <c r="B459" s="453" t="s">
        <v>215</v>
      </c>
      <c r="C459" s="454">
        <v>95.645600000000002</v>
      </c>
      <c r="D459" s="454">
        <v>9</v>
      </c>
      <c r="E459" s="453" t="s">
        <v>318</v>
      </c>
      <c r="F459" s="454">
        <v>16</v>
      </c>
      <c r="G459" s="454">
        <v>16.985855999999998</v>
      </c>
      <c r="H459" s="453" t="s">
        <v>230</v>
      </c>
      <c r="I459" s="455">
        <v>41650</v>
      </c>
      <c r="J459" s="455">
        <v>41650</v>
      </c>
      <c r="K459" s="455">
        <v>39836.400000000001</v>
      </c>
      <c r="L459" s="456">
        <v>1</v>
      </c>
    </row>
    <row r="460" spans="1:12" s="444" customFormat="1" ht="20.399999999999999" x14ac:dyDescent="0.35">
      <c r="A460" s="452" t="s">
        <v>452</v>
      </c>
      <c r="B460" s="453" t="s">
        <v>215</v>
      </c>
      <c r="C460" s="454">
        <v>97.221800000000002</v>
      </c>
      <c r="D460" s="454">
        <v>9</v>
      </c>
      <c r="E460" s="453" t="s">
        <v>489</v>
      </c>
      <c r="F460" s="454">
        <v>16</v>
      </c>
      <c r="G460" s="454">
        <v>16.985855999999998</v>
      </c>
      <c r="H460" s="453" t="s">
        <v>230</v>
      </c>
      <c r="I460" s="455">
        <v>36650</v>
      </c>
      <c r="J460" s="455">
        <v>36650</v>
      </c>
      <c r="K460" s="455">
        <v>35631.800000000003</v>
      </c>
      <c r="L460" s="456">
        <v>1</v>
      </c>
    </row>
    <row r="461" spans="1:12" s="444" customFormat="1" ht="20.399999999999999" x14ac:dyDescent="0.35">
      <c r="A461" s="452" t="s">
        <v>452</v>
      </c>
      <c r="B461" s="453" t="s">
        <v>215</v>
      </c>
      <c r="C461" s="454">
        <v>98.861099999999993</v>
      </c>
      <c r="D461" s="454">
        <v>9</v>
      </c>
      <c r="E461" s="453" t="s">
        <v>500</v>
      </c>
      <c r="F461" s="454">
        <v>16</v>
      </c>
      <c r="G461" s="454">
        <v>16.985855999999998</v>
      </c>
      <c r="H461" s="453" t="s">
        <v>230</v>
      </c>
      <c r="I461" s="455">
        <v>36650</v>
      </c>
      <c r="J461" s="455">
        <v>36650</v>
      </c>
      <c r="K461" s="455">
        <v>36232.589999999997</v>
      </c>
      <c r="L461" s="456">
        <v>1</v>
      </c>
    </row>
    <row r="462" spans="1:12" s="444" customFormat="1" ht="20.399999999999999" x14ac:dyDescent="0.35">
      <c r="A462" s="452" t="s">
        <v>501</v>
      </c>
      <c r="B462" s="453" t="s">
        <v>215</v>
      </c>
      <c r="C462" s="454">
        <v>97.9559</v>
      </c>
      <c r="D462" s="454">
        <v>8</v>
      </c>
      <c r="E462" s="453" t="s">
        <v>502</v>
      </c>
      <c r="F462" s="454">
        <v>9.6</v>
      </c>
      <c r="G462" s="454">
        <v>9.9511627776000005</v>
      </c>
      <c r="H462" s="453" t="s">
        <v>230</v>
      </c>
      <c r="I462" s="455">
        <v>65000</v>
      </c>
      <c r="J462" s="455">
        <v>65000</v>
      </c>
      <c r="K462" s="455">
        <v>63671.32</v>
      </c>
      <c r="L462" s="456">
        <v>1</v>
      </c>
    </row>
    <row r="463" spans="1:12" s="444" customFormat="1" ht="20.399999999999999" x14ac:dyDescent="0.35">
      <c r="A463" s="452" t="s">
        <v>501</v>
      </c>
      <c r="B463" s="453" t="s">
        <v>215</v>
      </c>
      <c r="C463" s="454">
        <v>98.307000000000002</v>
      </c>
      <c r="D463" s="454">
        <v>8</v>
      </c>
      <c r="E463" s="453" t="s">
        <v>503</v>
      </c>
      <c r="F463" s="454">
        <v>9.6</v>
      </c>
      <c r="G463" s="454">
        <v>9.9511627776000005</v>
      </c>
      <c r="H463" s="453" t="s">
        <v>230</v>
      </c>
      <c r="I463" s="455">
        <v>65000</v>
      </c>
      <c r="J463" s="455">
        <v>65000</v>
      </c>
      <c r="K463" s="455">
        <v>63899.519999999997</v>
      </c>
      <c r="L463" s="456">
        <v>1</v>
      </c>
    </row>
    <row r="464" spans="1:12" s="444" customFormat="1" ht="20.399999999999999" x14ac:dyDescent="0.35">
      <c r="A464" s="452" t="s">
        <v>501</v>
      </c>
      <c r="B464" s="453" t="s">
        <v>215</v>
      </c>
      <c r="C464" s="454">
        <v>98.666499999999999</v>
      </c>
      <c r="D464" s="454">
        <v>8</v>
      </c>
      <c r="E464" s="453" t="s">
        <v>504</v>
      </c>
      <c r="F464" s="454">
        <v>9.6</v>
      </c>
      <c r="G464" s="454">
        <v>9.9511627776000005</v>
      </c>
      <c r="H464" s="453" t="s">
        <v>230</v>
      </c>
      <c r="I464" s="455">
        <v>65000</v>
      </c>
      <c r="J464" s="455">
        <v>65000</v>
      </c>
      <c r="K464" s="455">
        <v>64133.21</v>
      </c>
      <c r="L464" s="456">
        <v>1</v>
      </c>
    </row>
    <row r="465" spans="1:12" s="444" customFormat="1" ht="20.399999999999999" x14ac:dyDescent="0.35">
      <c r="A465" s="452" t="s">
        <v>501</v>
      </c>
      <c r="B465" s="453" t="s">
        <v>215</v>
      </c>
      <c r="C465" s="454">
        <v>99.038700000000006</v>
      </c>
      <c r="D465" s="454">
        <v>8</v>
      </c>
      <c r="E465" s="453" t="s">
        <v>505</v>
      </c>
      <c r="F465" s="454">
        <v>9.6</v>
      </c>
      <c r="G465" s="454">
        <v>9.9511627776000005</v>
      </c>
      <c r="H465" s="453" t="s">
        <v>230</v>
      </c>
      <c r="I465" s="455">
        <v>65000</v>
      </c>
      <c r="J465" s="455">
        <v>65000</v>
      </c>
      <c r="K465" s="455">
        <v>64375.19</v>
      </c>
      <c r="L465" s="456">
        <v>1</v>
      </c>
    </row>
    <row r="466" spans="1:12" s="444" customFormat="1" ht="20.399999999999999" x14ac:dyDescent="0.35">
      <c r="A466" s="452" t="s">
        <v>501</v>
      </c>
      <c r="B466" s="453" t="s">
        <v>215</v>
      </c>
      <c r="C466" s="454">
        <v>99.424300000000002</v>
      </c>
      <c r="D466" s="454">
        <v>8</v>
      </c>
      <c r="E466" s="453" t="s">
        <v>506</v>
      </c>
      <c r="F466" s="454">
        <v>9.6</v>
      </c>
      <c r="G466" s="454">
        <v>9.9511627776000005</v>
      </c>
      <c r="H466" s="453" t="s">
        <v>230</v>
      </c>
      <c r="I466" s="455">
        <v>47000</v>
      </c>
      <c r="J466" s="455">
        <v>47000</v>
      </c>
      <c r="K466" s="455">
        <v>46729.43</v>
      </c>
      <c r="L466" s="456">
        <v>1</v>
      </c>
    </row>
    <row r="467" spans="1:12" s="444" customFormat="1" ht="20.399999999999999" x14ac:dyDescent="0.35">
      <c r="A467" s="452" t="s">
        <v>501</v>
      </c>
      <c r="B467" s="453" t="s">
        <v>215</v>
      </c>
      <c r="C467" s="454">
        <v>99.515299999999996</v>
      </c>
      <c r="D467" s="454">
        <v>8</v>
      </c>
      <c r="E467" s="453" t="s">
        <v>346</v>
      </c>
      <c r="F467" s="454">
        <v>9.6</v>
      </c>
      <c r="G467" s="454">
        <v>9.9511627776000005</v>
      </c>
      <c r="H467" s="453" t="s">
        <v>230</v>
      </c>
      <c r="I467" s="455">
        <v>18000</v>
      </c>
      <c r="J467" s="455">
        <v>18000</v>
      </c>
      <c r="K467" s="455">
        <v>17912.75</v>
      </c>
      <c r="L467" s="456">
        <v>2</v>
      </c>
    </row>
    <row r="468" spans="1:12" s="444" customFormat="1" ht="20.399999999999999" x14ac:dyDescent="0.35">
      <c r="A468" s="452" t="s">
        <v>501</v>
      </c>
      <c r="B468" s="453" t="s">
        <v>215</v>
      </c>
      <c r="C468" s="454">
        <v>99.797600000000003</v>
      </c>
      <c r="D468" s="454">
        <v>8</v>
      </c>
      <c r="E468" s="453" t="s">
        <v>507</v>
      </c>
      <c r="F468" s="454">
        <v>9.6</v>
      </c>
      <c r="G468" s="454">
        <v>9.9511627776000005</v>
      </c>
      <c r="H468" s="453" t="s">
        <v>230</v>
      </c>
      <c r="I468" s="455">
        <v>65000</v>
      </c>
      <c r="J468" s="455">
        <v>65000</v>
      </c>
      <c r="K468" s="455">
        <v>64868.44</v>
      </c>
      <c r="L468" s="456">
        <v>1</v>
      </c>
    </row>
    <row r="469" spans="1:12" s="444" customFormat="1" ht="20.399999999999999" x14ac:dyDescent="0.35">
      <c r="A469" s="452" t="s">
        <v>508</v>
      </c>
      <c r="B469" s="453" t="s">
        <v>215</v>
      </c>
      <c r="C469" s="454">
        <v>98.325699999999998</v>
      </c>
      <c r="D469" s="454">
        <v>8.5</v>
      </c>
      <c r="E469" s="453" t="s">
        <v>509</v>
      </c>
      <c r="F469" s="454">
        <v>12</v>
      </c>
      <c r="G469" s="454">
        <v>12.550881</v>
      </c>
      <c r="H469" s="453" t="s">
        <v>230</v>
      </c>
      <c r="I469" s="455">
        <v>30000</v>
      </c>
      <c r="J469" s="455">
        <v>30000</v>
      </c>
      <c r="K469" s="455">
        <v>29497.71</v>
      </c>
      <c r="L469" s="456">
        <v>1</v>
      </c>
    </row>
    <row r="470" spans="1:12" s="444" customFormat="1" ht="20.399999999999999" x14ac:dyDescent="0.35">
      <c r="A470" s="452" t="s">
        <v>508</v>
      </c>
      <c r="B470" s="453" t="s">
        <v>215</v>
      </c>
      <c r="C470" s="454">
        <v>99.150499999999994</v>
      </c>
      <c r="D470" s="454">
        <v>8.5</v>
      </c>
      <c r="E470" s="453" t="s">
        <v>510</v>
      </c>
      <c r="F470" s="454">
        <v>12</v>
      </c>
      <c r="G470" s="454">
        <v>12.550881</v>
      </c>
      <c r="H470" s="453" t="s">
        <v>230</v>
      </c>
      <c r="I470" s="455">
        <v>30000</v>
      </c>
      <c r="J470" s="455">
        <v>30000</v>
      </c>
      <c r="K470" s="455">
        <v>29745.15</v>
      </c>
      <c r="L470" s="456">
        <v>1</v>
      </c>
    </row>
    <row r="471" spans="1:12" s="444" customFormat="1" ht="20.399999999999999" x14ac:dyDescent="0.35">
      <c r="A471" s="457" t="s">
        <v>218</v>
      </c>
      <c r="B471" s="458" t="s">
        <v>218</v>
      </c>
      <c r="C471" s="459" t="s">
        <v>218</v>
      </c>
      <c r="D471" s="459" t="s">
        <v>218</v>
      </c>
      <c r="E471" s="458" t="s">
        <v>218</v>
      </c>
      <c r="F471" s="459" t="s">
        <v>218</v>
      </c>
      <c r="G471" s="459" t="s">
        <v>218</v>
      </c>
      <c r="H471" s="458" t="s">
        <v>218</v>
      </c>
      <c r="I471" s="460">
        <v>1481779.79</v>
      </c>
      <c r="J471" s="460">
        <v>1481779.79</v>
      </c>
      <c r="K471" s="460">
        <v>1451505.1</v>
      </c>
      <c r="L471" s="461">
        <v>32</v>
      </c>
    </row>
    <row r="472" spans="1:12" s="444" customFormat="1" ht="20.399999999999999" x14ac:dyDescent="0.35">
      <c r="A472" s="457" t="s">
        <v>139</v>
      </c>
      <c r="B472" s="458"/>
      <c r="C472" s="459"/>
      <c r="D472" s="459"/>
      <c r="E472" s="458"/>
      <c r="F472" s="459"/>
      <c r="G472" s="459"/>
      <c r="H472" s="458"/>
      <c r="I472" s="460"/>
      <c r="J472" s="460"/>
      <c r="K472" s="460"/>
      <c r="L472" s="461"/>
    </row>
    <row r="473" spans="1:12" s="444" customFormat="1" ht="20.399999999999999" x14ac:dyDescent="0.35">
      <c r="A473" s="452" t="s">
        <v>511</v>
      </c>
      <c r="B473" s="453" t="s">
        <v>215</v>
      </c>
      <c r="C473" s="454">
        <v>97.579499999999996</v>
      </c>
      <c r="D473" s="454"/>
      <c r="E473" s="453" t="s">
        <v>343</v>
      </c>
      <c r="F473" s="454">
        <v>9.5</v>
      </c>
      <c r="G473" s="454">
        <v>9.8384941235877008</v>
      </c>
      <c r="H473" s="453" t="s">
        <v>217</v>
      </c>
      <c r="I473" s="455">
        <v>50000</v>
      </c>
      <c r="J473" s="455">
        <v>50000</v>
      </c>
      <c r="K473" s="455">
        <v>48789.74</v>
      </c>
      <c r="L473" s="456">
        <v>1</v>
      </c>
    </row>
    <row r="474" spans="1:12" s="444" customFormat="1" ht="20.399999999999999" x14ac:dyDescent="0.35">
      <c r="A474" s="452" t="s">
        <v>512</v>
      </c>
      <c r="B474" s="453" t="s">
        <v>215</v>
      </c>
      <c r="C474" s="454">
        <v>89.711799999999997</v>
      </c>
      <c r="D474" s="454"/>
      <c r="E474" s="453" t="s">
        <v>361</v>
      </c>
      <c r="F474" s="454">
        <v>11.5</v>
      </c>
      <c r="G474" s="454">
        <v>11.501770539053799</v>
      </c>
      <c r="H474" s="453" t="s">
        <v>217</v>
      </c>
      <c r="I474" s="455">
        <v>9978</v>
      </c>
      <c r="J474" s="455">
        <v>9978</v>
      </c>
      <c r="K474" s="455">
        <v>8951.44</v>
      </c>
      <c r="L474" s="456">
        <v>1</v>
      </c>
    </row>
    <row r="475" spans="1:12" s="444" customFormat="1" ht="20.399999999999999" x14ac:dyDescent="0.35">
      <c r="A475" s="452" t="s">
        <v>512</v>
      </c>
      <c r="B475" s="453" t="s">
        <v>215</v>
      </c>
      <c r="C475" s="454">
        <v>89.737499999999997</v>
      </c>
      <c r="D475" s="454"/>
      <c r="E475" s="453" t="s">
        <v>225</v>
      </c>
      <c r="F475" s="454">
        <v>11.5</v>
      </c>
      <c r="G475" s="454">
        <v>11.503541789045</v>
      </c>
      <c r="H475" s="453" t="s">
        <v>217</v>
      </c>
      <c r="I475" s="455">
        <v>30279</v>
      </c>
      <c r="J475" s="455">
        <v>30279</v>
      </c>
      <c r="K475" s="455">
        <v>27171.62</v>
      </c>
      <c r="L475" s="456">
        <v>1</v>
      </c>
    </row>
    <row r="476" spans="1:12" s="444" customFormat="1" ht="20.399999999999999" x14ac:dyDescent="0.35">
      <c r="A476" s="452" t="s">
        <v>512</v>
      </c>
      <c r="B476" s="453" t="s">
        <v>215</v>
      </c>
      <c r="C476" s="454">
        <v>92.6999</v>
      </c>
      <c r="D476" s="454"/>
      <c r="E476" s="453" t="s">
        <v>513</v>
      </c>
      <c r="F476" s="454">
        <v>10.5</v>
      </c>
      <c r="G476" s="454">
        <v>10.635476744117399</v>
      </c>
      <c r="H476" s="453" t="s">
        <v>217</v>
      </c>
      <c r="I476" s="455">
        <v>6410</v>
      </c>
      <c r="J476" s="455">
        <v>6410</v>
      </c>
      <c r="K476" s="455">
        <v>5942.06</v>
      </c>
      <c r="L476" s="456">
        <v>1</v>
      </c>
    </row>
    <row r="477" spans="1:12" s="444" customFormat="1" ht="20.399999999999999" x14ac:dyDescent="0.35">
      <c r="A477" s="452" t="s">
        <v>512</v>
      </c>
      <c r="B477" s="453" t="s">
        <v>215</v>
      </c>
      <c r="C477" s="454">
        <v>93.753699999999995</v>
      </c>
      <c r="D477" s="454"/>
      <c r="E477" s="453" t="s">
        <v>514</v>
      </c>
      <c r="F477" s="454">
        <v>10.25</v>
      </c>
      <c r="G477" s="454">
        <v>10.432019244346799</v>
      </c>
      <c r="H477" s="453" t="s">
        <v>217</v>
      </c>
      <c r="I477" s="455">
        <v>9581</v>
      </c>
      <c r="J477" s="455">
        <v>9581</v>
      </c>
      <c r="K477" s="455">
        <v>8982.5400000000009</v>
      </c>
      <c r="L477" s="456">
        <v>2</v>
      </c>
    </row>
    <row r="478" spans="1:12" s="444" customFormat="1" ht="20.399999999999999" x14ac:dyDescent="0.35">
      <c r="A478" s="452" t="s">
        <v>512</v>
      </c>
      <c r="B478" s="453" t="s">
        <v>215</v>
      </c>
      <c r="C478" s="454">
        <v>95.212900000000005</v>
      </c>
      <c r="D478" s="454"/>
      <c r="E478" s="453" t="s">
        <v>300</v>
      </c>
      <c r="F478" s="454">
        <v>10</v>
      </c>
      <c r="G478" s="454">
        <v>10.2485656455552</v>
      </c>
      <c r="H478" s="453" t="s">
        <v>217</v>
      </c>
      <c r="I478" s="455">
        <v>31899</v>
      </c>
      <c r="J478" s="455">
        <v>31899</v>
      </c>
      <c r="K478" s="455">
        <v>30371.97</v>
      </c>
      <c r="L478" s="456">
        <v>1</v>
      </c>
    </row>
    <row r="479" spans="1:12" s="444" customFormat="1" ht="20.399999999999999" x14ac:dyDescent="0.35">
      <c r="A479" s="452" t="s">
        <v>512</v>
      </c>
      <c r="B479" s="453" t="s">
        <v>215</v>
      </c>
      <c r="C479" s="454">
        <v>96.774199999999993</v>
      </c>
      <c r="D479" s="454"/>
      <c r="E479" s="453" t="s">
        <v>348</v>
      </c>
      <c r="F479" s="454">
        <v>10</v>
      </c>
      <c r="G479" s="454">
        <v>10.337037037037</v>
      </c>
      <c r="H479" s="453" t="s">
        <v>217</v>
      </c>
      <c r="I479" s="455">
        <v>51651</v>
      </c>
      <c r="J479" s="455">
        <v>51651</v>
      </c>
      <c r="K479" s="455">
        <v>49984.84</v>
      </c>
      <c r="L479" s="456">
        <v>1</v>
      </c>
    </row>
    <row r="480" spans="1:12" s="444" customFormat="1" ht="20.399999999999999" x14ac:dyDescent="0.35">
      <c r="A480" s="452" t="s">
        <v>515</v>
      </c>
      <c r="B480" s="453" t="s">
        <v>215</v>
      </c>
      <c r="C480" s="454">
        <v>90.139700000000005</v>
      </c>
      <c r="D480" s="454"/>
      <c r="E480" s="453" t="s">
        <v>225</v>
      </c>
      <c r="F480" s="454">
        <v>11</v>
      </c>
      <c r="G480" s="454">
        <v>11.003245480747999</v>
      </c>
      <c r="H480" s="453" t="s">
        <v>217</v>
      </c>
      <c r="I480" s="455">
        <v>147754</v>
      </c>
      <c r="J480" s="455">
        <v>147754</v>
      </c>
      <c r="K480" s="455">
        <v>133185.04</v>
      </c>
      <c r="L480" s="456">
        <v>2</v>
      </c>
    </row>
    <row r="481" spans="1:12" s="445" customFormat="1" ht="20.399999999999999" x14ac:dyDescent="0.35">
      <c r="A481" s="452" t="s">
        <v>515</v>
      </c>
      <c r="B481" s="453" t="s">
        <v>215</v>
      </c>
      <c r="C481" s="454">
        <v>90.521600000000007</v>
      </c>
      <c r="D481" s="454"/>
      <c r="E481" s="453" t="s">
        <v>361</v>
      </c>
      <c r="F481" s="454">
        <v>10.5</v>
      </c>
      <c r="G481" s="454">
        <v>10.501480576837199</v>
      </c>
      <c r="H481" s="453" t="s">
        <v>217</v>
      </c>
      <c r="I481" s="455">
        <v>18503</v>
      </c>
      <c r="J481" s="455">
        <v>18503</v>
      </c>
      <c r="K481" s="455">
        <v>16749.22</v>
      </c>
      <c r="L481" s="456">
        <v>1</v>
      </c>
    </row>
    <row r="482" spans="1:12" s="445" customFormat="1" ht="20.399999999999999" x14ac:dyDescent="0.35">
      <c r="A482" s="452" t="s">
        <v>515</v>
      </c>
      <c r="B482" s="453" t="s">
        <v>215</v>
      </c>
      <c r="C482" s="454">
        <v>95.212900000000005</v>
      </c>
      <c r="D482" s="454"/>
      <c r="E482" s="453" t="s">
        <v>300</v>
      </c>
      <c r="F482" s="454">
        <v>10</v>
      </c>
      <c r="G482" s="454">
        <v>10.2485656455552</v>
      </c>
      <c r="H482" s="453" t="s">
        <v>217</v>
      </c>
      <c r="I482" s="455">
        <v>73934</v>
      </c>
      <c r="J482" s="455">
        <v>73934</v>
      </c>
      <c r="K482" s="455">
        <v>70394.710000000006</v>
      </c>
      <c r="L482" s="456">
        <v>4</v>
      </c>
    </row>
    <row r="483" spans="1:12" s="444" customFormat="1" ht="20.399999999999999" x14ac:dyDescent="0.35">
      <c r="A483" s="452" t="s">
        <v>515</v>
      </c>
      <c r="B483" s="453" t="s">
        <v>215</v>
      </c>
      <c r="C483" s="454">
        <v>95.238100000000003</v>
      </c>
      <c r="D483" s="454"/>
      <c r="E483" s="453" t="s">
        <v>316</v>
      </c>
      <c r="F483" s="454">
        <v>10</v>
      </c>
      <c r="G483" s="454">
        <v>10.25</v>
      </c>
      <c r="H483" s="453" t="s">
        <v>217</v>
      </c>
      <c r="I483" s="455">
        <v>30672</v>
      </c>
      <c r="J483" s="455">
        <v>30672</v>
      </c>
      <c r="K483" s="455">
        <v>29211.43</v>
      </c>
      <c r="L483" s="456">
        <v>2</v>
      </c>
    </row>
    <row r="484" spans="1:12" s="444" customFormat="1" ht="20.399999999999999" x14ac:dyDescent="0.35">
      <c r="A484" s="452" t="s">
        <v>515</v>
      </c>
      <c r="B484" s="453" t="s">
        <v>215</v>
      </c>
      <c r="C484" s="454">
        <v>96.8523</v>
      </c>
      <c r="D484" s="454"/>
      <c r="E484" s="453" t="s">
        <v>348</v>
      </c>
      <c r="F484" s="454">
        <v>9.75</v>
      </c>
      <c r="G484" s="454">
        <v>10.070307812499999</v>
      </c>
      <c r="H484" s="453" t="s">
        <v>217</v>
      </c>
      <c r="I484" s="455">
        <v>33779</v>
      </c>
      <c r="J484" s="455">
        <v>33779</v>
      </c>
      <c r="K484" s="455">
        <v>32715.74</v>
      </c>
      <c r="L484" s="456">
        <v>1</v>
      </c>
    </row>
    <row r="485" spans="1:12" s="444" customFormat="1" ht="20.399999999999999" x14ac:dyDescent="0.35">
      <c r="A485" s="452" t="s">
        <v>516</v>
      </c>
      <c r="B485" s="453" t="s">
        <v>215</v>
      </c>
      <c r="C485" s="454">
        <v>88.998800000000003</v>
      </c>
      <c r="D485" s="454"/>
      <c r="E485" s="453" t="s">
        <v>224</v>
      </c>
      <c r="F485" s="454">
        <v>12.5</v>
      </c>
      <c r="G485" s="454">
        <v>12.5083471535323</v>
      </c>
      <c r="H485" s="453" t="s">
        <v>217</v>
      </c>
      <c r="I485" s="455">
        <v>1123612</v>
      </c>
      <c r="J485" s="455">
        <v>1123612</v>
      </c>
      <c r="K485" s="455">
        <v>1000000.8</v>
      </c>
      <c r="L485" s="456">
        <v>6</v>
      </c>
    </row>
    <row r="486" spans="1:12" s="444" customFormat="1" ht="20.399999999999999" x14ac:dyDescent="0.35">
      <c r="A486" s="452" t="s">
        <v>516</v>
      </c>
      <c r="B486" s="453" t="s">
        <v>215</v>
      </c>
      <c r="C486" s="454">
        <v>89.365499999999997</v>
      </c>
      <c r="D486" s="454"/>
      <c r="E486" s="453" t="s">
        <v>517</v>
      </c>
      <c r="F486" s="454">
        <v>12</v>
      </c>
      <c r="G486" s="454">
        <v>12.0057770600854</v>
      </c>
      <c r="H486" s="453" t="s">
        <v>217</v>
      </c>
      <c r="I486" s="455">
        <v>122298</v>
      </c>
      <c r="J486" s="455">
        <v>122298</v>
      </c>
      <c r="K486" s="455">
        <v>109292.22</v>
      </c>
      <c r="L486" s="456">
        <v>3</v>
      </c>
    </row>
    <row r="487" spans="1:12" s="444" customFormat="1" ht="20.399999999999999" x14ac:dyDescent="0.35">
      <c r="A487" s="452" t="s">
        <v>516</v>
      </c>
      <c r="B487" s="453" t="s">
        <v>215</v>
      </c>
      <c r="C487" s="454">
        <v>89.711799999999997</v>
      </c>
      <c r="D487" s="454"/>
      <c r="E487" s="453" t="s">
        <v>361</v>
      </c>
      <c r="F487" s="454">
        <v>11.5</v>
      </c>
      <c r="G487" s="454">
        <v>11.501770539053799</v>
      </c>
      <c r="H487" s="453" t="s">
        <v>217</v>
      </c>
      <c r="I487" s="455">
        <v>48174</v>
      </c>
      <c r="J487" s="455">
        <v>48174</v>
      </c>
      <c r="K487" s="455">
        <v>43217.760000000002</v>
      </c>
      <c r="L487" s="456">
        <v>1</v>
      </c>
    </row>
    <row r="488" spans="1:12" s="444" customFormat="1" ht="20.399999999999999" x14ac:dyDescent="0.35">
      <c r="A488" s="452" t="s">
        <v>516</v>
      </c>
      <c r="B488" s="453" t="s">
        <v>215</v>
      </c>
      <c r="C488" s="454">
        <v>89.763199999999998</v>
      </c>
      <c r="D488" s="454"/>
      <c r="E488" s="453" t="s">
        <v>517</v>
      </c>
      <c r="F488" s="454">
        <v>11.5</v>
      </c>
      <c r="G488" s="454">
        <v>11.5053137504494</v>
      </c>
      <c r="H488" s="453" t="s">
        <v>217</v>
      </c>
      <c r="I488" s="455">
        <v>11085</v>
      </c>
      <c r="J488" s="455">
        <v>11085</v>
      </c>
      <c r="K488" s="455">
        <v>9950.26</v>
      </c>
      <c r="L488" s="456">
        <v>1</v>
      </c>
    </row>
    <row r="489" spans="1:12" s="444" customFormat="1" ht="20.399999999999999" x14ac:dyDescent="0.35">
      <c r="A489" s="452" t="s">
        <v>516</v>
      </c>
      <c r="B489" s="453" t="s">
        <v>215</v>
      </c>
      <c r="C489" s="454">
        <v>89.912899999999993</v>
      </c>
      <c r="D489" s="454"/>
      <c r="E489" s="453" t="s">
        <v>361</v>
      </c>
      <c r="F489" s="454">
        <v>11.25</v>
      </c>
      <c r="G489" s="454">
        <v>11.2516957028202</v>
      </c>
      <c r="H489" s="453" t="s">
        <v>217</v>
      </c>
      <c r="I489" s="455">
        <v>33300</v>
      </c>
      <c r="J489" s="455">
        <v>33300</v>
      </c>
      <c r="K489" s="455">
        <v>29940.99</v>
      </c>
      <c r="L489" s="456">
        <v>1</v>
      </c>
    </row>
    <row r="490" spans="1:12" s="444" customFormat="1" ht="20.399999999999999" x14ac:dyDescent="0.35">
      <c r="A490" s="452" t="s">
        <v>516</v>
      </c>
      <c r="B490" s="453" t="s">
        <v>215</v>
      </c>
      <c r="C490" s="454">
        <v>94.358199999999997</v>
      </c>
      <c r="D490" s="454"/>
      <c r="E490" s="453" t="s">
        <v>518</v>
      </c>
      <c r="F490" s="454">
        <v>10.25</v>
      </c>
      <c r="G490" s="454">
        <v>10.4676571273531</v>
      </c>
      <c r="H490" s="453" t="s">
        <v>217</v>
      </c>
      <c r="I490" s="455">
        <v>200000</v>
      </c>
      <c r="J490" s="455">
        <v>200000</v>
      </c>
      <c r="K490" s="455">
        <v>188716.34</v>
      </c>
      <c r="L490" s="456">
        <v>1</v>
      </c>
    </row>
    <row r="491" spans="1:12" s="444" customFormat="1" ht="20.399999999999999" x14ac:dyDescent="0.35">
      <c r="A491" s="452" t="s">
        <v>516</v>
      </c>
      <c r="B491" s="453" t="s">
        <v>215</v>
      </c>
      <c r="C491" s="454">
        <v>97.561000000000007</v>
      </c>
      <c r="D491" s="454"/>
      <c r="E491" s="453" t="s">
        <v>317</v>
      </c>
      <c r="F491" s="454">
        <v>10</v>
      </c>
      <c r="G491" s="454">
        <v>10.381289062499899</v>
      </c>
      <c r="H491" s="453" t="s">
        <v>217</v>
      </c>
      <c r="I491" s="455">
        <v>7294</v>
      </c>
      <c r="J491" s="455">
        <v>7294</v>
      </c>
      <c r="K491" s="455">
        <v>7116.1</v>
      </c>
      <c r="L491" s="456">
        <v>1</v>
      </c>
    </row>
    <row r="492" spans="1:12" s="444" customFormat="1" ht="20.399999999999999" x14ac:dyDescent="0.35">
      <c r="A492" s="452" t="s">
        <v>516</v>
      </c>
      <c r="B492" s="453" t="s">
        <v>215</v>
      </c>
      <c r="C492" s="454">
        <v>99.181799999999996</v>
      </c>
      <c r="D492" s="454"/>
      <c r="E492" s="453" t="s">
        <v>519</v>
      </c>
      <c r="F492" s="454">
        <v>9</v>
      </c>
      <c r="G492" s="454">
        <v>9.3770366508086003</v>
      </c>
      <c r="H492" s="453" t="s">
        <v>217</v>
      </c>
      <c r="I492" s="455">
        <v>20000</v>
      </c>
      <c r="J492" s="455">
        <v>20000</v>
      </c>
      <c r="K492" s="455">
        <v>19836.349999999999</v>
      </c>
      <c r="L492" s="456">
        <v>1</v>
      </c>
    </row>
    <row r="493" spans="1:12" s="444" customFormat="1" ht="20.399999999999999" x14ac:dyDescent="0.35">
      <c r="A493" s="452" t="s">
        <v>520</v>
      </c>
      <c r="B493" s="453" t="s">
        <v>215</v>
      </c>
      <c r="C493" s="454">
        <v>89.312299999999993</v>
      </c>
      <c r="D493" s="454"/>
      <c r="E493" s="453" t="s">
        <v>361</v>
      </c>
      <c r="F493" s="454">
        <v>12</v>
      </c>
      <c r="G493" s="454">
        <v>12.0019248819605</v>
      </c>
      <c r="H493" s="453" t="s">
        <v>217</v>
      </c>
      <c r="I493" s="455">
        <v>26639</v>
      </c>
      <c r="J493" s="455">
        <v>26639</v>
      </c>
      <c r="K493" s="455">
        <v>23791.9</v>
      </c>
      <c r="L493" s="456">
        <v>1</v>
      </c>
    </row>
    <row r="494" spans="1:12" s="444" customFormat="1" ht="20.399999999999999" x14ac:dyDescent="0.35">
      <c r="A494" s="452" t="s">
        <v>520</v>
      </c>
      <c r="B494" s="453" t="s">
        <v>215</v>
      </c>
      <c r="C494" s="454">
        <v>94.228499999999997</v>
      </c>
      <c r="D494" s="454"/>
      <c r="E494" s="453" t="s">
        <v>518</v>
      </c>
      <c r="F494" s="454">
        <v>10.5</v>
      </c>
      <c r="G494" s="454">
        <v>10.7283733197155</v>
      </c>
      <c r="H494" s="453" t="s">
        <v>217</v>
      </c>
      <c r="I494" s="455">
        <v>28570</v>
      </c>
      <c r="J494" s="455">
        <v>28570</v>
      </c>
      <c r="K494" s="455">
        <v>26921.08</v>
      </c>
      <c r="L494" s="456">
        <v>1</v>
      </c>
    </row>
    <row r="495" spans="1:12" s="444" customFormat="1" ht="20.399999999999999" x14ac:dyDescent="0.35">
      <c r="A495" s="452" t="s">
        <v>483</v>
      </c>
      <c r="B495" s="453" t="s">
        <v>215</v>
      </c>
      <c r="C495" s="454">
        <v>93.014200000000002</v>
      </c>
      <c r="D495" s="454"/>
      <c r="E495" s="453" t="s">
        <v>374</v>
      </c>
      <c r="F495" s="454">
        <v>8.75</v>
      </c>
      <c r="G495" s="454">
        <v>8.8031356448371003</v>
      </c>
      <c r="H495" s="453" t="s">
        <v>217</v>
      </c>
      <c r="I495" s="455">
        <v>3183281</v>
      </c>
      <c r="J495" s="455">
        <v>3183281</v>
      </c>
      <c r="K495" s="455">
        <v>2960904.72</v>
      </c>
      <c r="L495" s="456">
        <v>1</v>
      </c>
    </row>
    <row r="496" spans="1:12" s="444" customFormat="1" ht="20.399999999999999" x14ac:dyDescent="0.35">
      <c r="A496" s="452" t="s">
        <v>483</v>
      </c>
      <c r="B496" s="453" t="s">
        <v>215</v>
      </c>
      <c r="C496" s="454">
        <v>96.133300000000006</v>
      </c>
      <c r="D496" s="454"/>
      <c r="E496" s="453" t="s">
        <v>300</v>
      </c>
      <c r="F496" s="454">
        <v>8</v>
      </c>
      <c r="G496" s="454">
        <v>8.1590877749429005</v>
      </c>
      <c r="H496" s="453" t="s">
        <v>217</v>
      </c>
      <c r="I496" s="455">
        <v>100000</v>
      </c>
      <c r="J496" s="455">
        <v>100000</v>
      </c>
      <c r="K496" s="455">
        <v>96133.3</v>
      </c>
      <c r="L496" s="456">
        <v>1</v>
      </c>
    </row>
    <row r="497" spans="1:12" s="444" customFormat="1" ht="20.399999999999999" x14ac:dyDescent="0.35">
      <c r="A497" s="452" t="s">
        <v>521</v>
      </c>
      <c r="B497" s="453" t="s">
        <v>215</v>
      </c>
      <c r="C497" s="454">
        <v>93.6768</v>
      </c>
      <c r="D497" s="454"/>
      <c r="E497" s="453" t="s">
        <v>352</v>
      </c>
      <c r="F497" s="454">
        <v>10</v>
      </c>
      <c r="G497" s="454">
        <v>10.1606511583102</v>
      </c>
      <c r="H497" s="453" t="s">
        <v>217</v>
      </c>
      <c r="I497" s="455">
        <v>19204</v>
      </c>
      <c r="J497" s="455">
        <v>19204</v>
      </c>
      <c r="K497" s="455">
        <v>17989.7</v>
      </c>
      <c r="L497" s="456">
        <v>1</v>
      </c>
    </row>
    <row r="498" spans="1:12" s="444" customFormat="1" ht="20.399999999999999" x14ac:dyDescent="0.35">
      <c r="A498" s="452" t="s">
        <v>522</v>
      </c>
      <c r="B498" s="453" t="s">
        <v>215</v>
      </c>
      <c r="C498" s="454">
        <v>88.916300000000007</v>
      </c>
      <c r="D498" s="454"/>
      <c r="E498" s="453" t="s">
        <v>361</v>
      </c>
      <c r="F498" s="454">
        <v>12.5</v>
      </c>
      <c r="G498" s="454">
        <v>12.5020854290835</v>
      </c>
      <c r="H498" s="453" t="s">
        <v>217</v>
      </c>
      <c r="I498" s="455">
        <v>41324</v>
      </c>
      <c r="J498" s="455">
        <v>41324</v>
      </c>
      <c r="K498" s="455">
        <v>36743.79</v>
      </c>
      <c r="L498" s="456">
        <v>3</v>
      </c>
    </row>
    <row r="499" spans="1:12" s="444" customFormat="1" ht="20.399999999999999" x14ac:dyDescent="0.35">
      <c r="A499" s="452" t="s">
        <v>522</v>
      </c>
      <c r="B499" s="453" t="s">
        <v>215</v>
      </c>
      <c r="C499" s="454">
        <v>88.943799999999996</v>
      </c>
      <c r="D499" s="454"/>
      <c r="E499" s="453" t="s">
        <v>225</v>
      </c>
      <c r="F499" s="454">
        <v>12.5</v>
      </c>
      <c r="G499" s="454">
        <v>12.504171763929801</v>
      </c>
      <c r="H499" s="453" t="s">
        <v>217</v>
      </c>
      <c r="I499" s="455">
        <v>83950</v>
      </c>
      <c r="J499" s="455">
        <v>83950</v>
      </c>
      <c r="K499" s="455">
        <v>74668.31</v>
      </c>
      <c r="L499" s="456">
        <v>1</v>
      </c>
    </row>
    <row r="500" spans="1:12" s="444" customFormat="1" ht="20.399999999999999" x14ac:dyDescent="0.35">
      <c r="A500" s="452" t="s">
        <v>522</v>
      </c>
      <c r="B500" s="453" t="s">
        <v>215</v>
      </c>
      <c r="C500" s="454">
        <v>88.971299999999999</v>
      </c>
      <c r="D500" s="454"/>
      <c r="E500" s="453" t="s">
        <v>517</v>
      </c>
      <c r="F500" s="454">
        <v>12.5</v>
      </c>
      <c r="G500" s="454">
        <v>12.506259005194099</v>
      </c>
      <c r="H500" s="453" t="s">
        <v>217</v>
      </c>
      <c r="I500" s="455">
        <v>100760</v>
      </c>
      <c r="J500" s="455">
        <v>100760</v>
      </c>
      <c r="K500" s="455">
        <v>89647.45</v>
      </c>
      <c r="L500" s="456">
        <v>2</v>
      </c>
    </row>
    <row r="501" spans="1:12" s="444" customFormat="1" ht="20.399999999999999" x14ac:dyDescent="0.35">
      <c r="A501" s="452" t="s">
        <v>522</v>
      </c>
      <c r="B501" s="453" t="s">
        <v>215</v>
      </c>
      <c r="C501" s="454">
        <v>92.6999</v>
      </c>
      <c r="D501" s="454"/>
      <c r="E501" s="453" t="s">
        <v>513</v>
      </c>
      <c r="F501" s="454">
        <v>10.5</v>
      </c>
      <c r="G501" s="454">
        <v>10.635476744117399</v>
      </c>
      <c r="H501" s="453" t="s">
        <v>217</v>
      </c>
      <c r="I501" s="455">
        <v>7503</v>
      </c>
      <c r="J501" s="455">
        <v>7503</v>
      </c>
      <c r="K501" s="455">
        <v>6955.27</v>
      </c>
      <c r="L501" s="456">
        <v>1</v>
      </c>
    </row>
    <row r="502" spans="1:12" s="444" customFormat="1" ht="20.399999999999999" x14ac:dyDescent="0.35">
      <c r="A502" s="452" t="s">
        <v>522</v>
      </c>
      <c r="B502" s="453" t="s">
        <v>215</v>
      </c>
      <c r="C502" s="454">
        <v>95.099100000000007</v>
      </c>
      <c r="D502" s="454"/>
      <c r="E502" s="453" t="s">
        <v>300</v>
      </c>
      <c r="F502" s="454">
        <v>10.25</v>
      </c>
      <c r="G502" s="454">
        <v>10.511148102310599</v>
      </c>
      <c r="H502" s="453" t="s">
        <v>217</v>
      </c>
      <c r="I502" s="455">
        <v>5248</v>
      </c>
      <c r="J502" s="455">
        <v>5248</v>
      </c>
      <c r="K502" s="455">
        <v>4990.8</v>
      </c>
      <c r="L502" s="456">
        <v>1</v>
      </c>
    </row>
    <row r="503" spans="1:12" s="444" customFormat="1" ht="20.399999999999999" x14ac:dyDescent="0.35">
      <c r="A503" s="452" t="s">
        <v>522</v>
      </c>
      <c r="B503" s="453" t="s">
        <v>215</v>
      </c>
      <c r="C503" s="454">
        <v>95.124899999999997</v>
      </c>
      <c r="D503" s="454"/>
      <c r="E503" s="453" t="s">
        <v>316</v>
      </c>
      <c r="F503" s="454">
        <v>10.25</v>
      </c>
      <c r="G503" s="454">
        <v>10.5126562499999</v>
      </c>
      <c r="H503" s="453" t="s">
        <v>217</v>
      </c>
      <c r="I503" s="455">
        <v>59886</v>
      </c>
      <c r="J503" s="455">
        <v>59886</v>
      </c>
      <c r="K503" s="455">
        <v>56966.47</v>
      </c>
      <c r="L503" s="456">
        <v>1</v>
      </c>
    </row>
    <row r="504" spans="1:12" s="444" customFormat="1" ht="20.399999999999999" x14ac:dyDescent="0.35">
      <c r="A504" s="452" t="s">
        <v>522</v>
      </c>
      <c r="B504" s="453" t="s">
        <v>215</v>
      </c>
      <c r="C504" s="454">
        <v>97.620500000000007</v>
      </c>
      <c r="D504" s="454"/>
      <c r="E504" s="453" t="s">
        <v>317</v>
      </c>
      <c r="F504" s="454">
        <v>9.75</v>
      </c>
      <c r="G504" s="454">
        <v>10.112312546401901</v>
      </c>
      <c r="H504" s="453" t="s">
        <v>217</v>
      </c>
      <c r="I504" s="455">
        <v>40000</v>
      </c>
      <c r="J504" s="455">
        <v>40000</v>
      </c>
      <c r="K504" s="455">
        <v>39048.199999999997</v>
      </c>
      <c r="L504" s="456">
        <v>1</v>
      </c>
    </row>
    <row r="505" spans="1:12" s="444" customFormat="1" ht="20.399999999999999" x14ac:dyDescent="0.35">
      <c r="A505" s="452" t="s">
        <v>522</v>
      </c>
      <c r="B505" s="453" t="s">
        <v>215</v>
      </c>
      <c r="C505" s="454">
        <v>97.620500000000007</v>
      </c>
      <c r="D505" s="454"/>
      <c r="E505" s="453" t="s">
        <v>317</v>
      </c>
      <c r="F505" s="454">
        <v>9.75</v>
      </c>
      <c r="G505" s="454">
        <v>10.112312546402</v>
      </c>
      <c r="H505" s="453" t="s">
        <v>217</v>
      </c>
      <c r="I505" s="455">
        <v>13308</v>
      </c>
      <c r="J505" s="455">
        <v>13308</v>
      </c>
      <c r="K505" s="455">
        <v>12991.34</v>
      </c>
      <c r="L505" s="456">
        <v>1</v>
      </c>
    </row>
    <row r="506" spans="1:12" s="444" customFormat="1" ht="20.399999999999999" x14ac:dyDescent="0.35">
      <c r="A506" s="452" t="s">
        <v>485</v>
      </c>
      <c r="B506" s="453" t="s">
        <v>215</v>
      </c>
      <c r="C506" s="454">
        <v>97.534499999999994</v>
      </c>
      <c r="D506" s="454"/>
      <c r="E506" s="453" t="s">
        <v>314</v>
      </c>
      <c r="F506" s="454">
        <v>10</v>
      </c>
      <c r="G506" s="454">
        <v>10.379805970046</v>
      </c>
      <c r="H506" s="453" t="s">
        <v>217</v>
      </c>
      <c r="I506" s="455">
        <v>42515</v>
      </c>
      <c r="J506" s="455">
        <v>42515</v>
      </c>
      <c r="K506" s="455">
        <v>41466.81</v>
      </c>
      <c r="L506" s="456">
        <v>1</v>
      </c>
    </row>
    <row r="507" spans="1:12" s="444" customFormat="1" ht="20.399999999999999" x14ac:dyDescent="0.35">
      <c r="A507" s="452" t="s">
        <v>403</v>
      </c>
      <c r="B507" s="453" t="s">
        <v>215</v>
      </c>
      <c r="C507" s="454">
        <v>96.153800000000004</v>
      </c>
      <c r="D507" s="454"/>
      <c r="E507" s="453" t="s">
        <v>348</v>
      </c>
      <c r="F507" s="454">
        <v>12</v>
      </c>
      <c r="G507" s="454">
        <v>12.4864</v>
      </c>
      <c r="H507" s="453" t="s">
        <v>217</v>
      </c>
      <c r="I507" s="455">
        <v>50000</v>
      </c>
      <c r="J507" s="455">
        <v>50000</v>
      </c>
      <c r="K507" s="455">
        <v>48076.92</v>
      </c>
      <c r="L507" s="456">
        <v>1</v>
      </c>
    </row>
    <row r="508" spans="1:12" s="444" customFormat="1" ht="20.399999999999999" x14ac:dyDescent="0.35">
      <c r="A508" s="452" t="s">
        <v>403</v>
      </c>
      <c r="B508" s="453" t="s">
        <v>215</v>
      </c>
      <c r="C508" s="454">
        <v>98.912000000000006</v>
      </c>
      <c r="D508" s="454"/>
      <c r="E508" s="453" t="s">
        <v>519</v>
      </c>
      <c r="F508" s="454">
        <v>12</v>
      </c>
      <c r="G508" s="454">
        <v>12.6758358070468</v>
      </c>
      <c r="H508" s="453" t="s">
        <v>217</v>
      </c>
      <c r="I508" s="455">
        <v>15000</v>
      </c>
      <c r="J508" s="455">
        <v>15000</v>
      </c>
      <c r="K508" s="455">
        <v>14836.8</v>
      </c>
      <c r="L508" s="456">
        <v>1</v>
      </c>
    </row>
    <row r="509" spans="1:12" s="444" customFormat="1" ht="20.399999999999999" x14ac:dyDescent="0.35">
      <c r="A509" s="452" t="s">
        <v>523</v>
      </c>
      <c r="B509" s="453" t="s">
        <v>215</v>
      </c>
      <c r="C509" s="454">
        <v>90.139700000000005</v>
      </c>
      <c r="D509" s="454"/>
      <c r="E509" s="453" t="s">
        <v>225</v>
      </c>
      <c r="F509" s="454">
        <v>11</v>
      </c>
      <c r="G509" s="454">
        <v>11.003245480747999</v>
      </c>
      <c r="H509" s="453" t="s">
        <v>217</v>
      </c>
      <c r="I509" s="455">
        <v>4961</v>
      </c>
      <c r="J509" s="455">
        <v>4961</v>
      </c>
      <c r="K509" s="455">
        <v>4471.83</v>
      </c>
      <c r="L509" s="456">
        <v>1</v>
      </c>
    </row>
    <row r="510" spans="1:12" s="444" customFormat="1" ht="20.399999999999999" x14ac:dyDescent="0.35">
      <c r="A510" s="452" t="s">
        <v>523</v>
      </c>
      <c r="B510" s="453" t="s">
        <v>215</v>
      </c>
      <c r="C510" s="454">
        <v>94.933000000000007</v>
      </c>
      <c r="D510" s="454"/>
      <c r="E510" s="453" t="s">
        <v>524</v>
      </c>
      <c r="F510" s="454">
        <v>10.5</v>
      </c>
      <c r="G510" s="454">
        <v>10.770875281231501</v>
      </c>
      <c r="H510" s="453" t="s">
        <v>217</v>
      </c>
      <c r="I510" s="455">
        <v>29447</v>
      </c>
      <c r="J510" s="455">
        <v>29447</v>
      </c>
      <c r="K510" s="455">
        <v>27954.91</v>
      </c>
      <c r="L510" s="456">
        <v>2</v>
      </c>
    </row>
    <row r="511" spans="1:12" s="444" customFormat="1" ht="20.399999999999999" x14ac:dyDescent="0.35">
      <c r="A511" s="452" t="s">
        <v>523</v>
      </c>
      <c r="B511" s="453" t="s">
        <v>215</v>
      </c>
      <c r="C511" s="454">
        <v>94.985600000000005</v>
      </c>
      <c r="D511" s="454"/>
      <c r="E511" s="453" t="s">
        <v>300</v>
      </c>
      <c r="F511" s="454">
        <v>10.5</v>
      </c>
      <c r="G511" s="454">
        <v>10.774041150449399</v>
      </c>
      <c r="H511" s="453" t="s">
        <v>217</v>
      </c>
      <c r="I511" s="455">
        <v>46029</v>
      </c>
      <c r="J511" s="455">
        <v>46029</v>
      </c>
      <c r="K511" s="455">
        <v>43720.91</v>
      </c>
      <c r="L511" s="456">
        <v>2</v>
      </c>
    </row>
    <row r="512" spans="1:12" s="444" customFormat="1" ht="20.399999999999999" x14ac:dyDescent="0.35">
      <c r="A512" s="452" t="s">
        <v>523</v>
      </c>
      <c r="B512" s="453" t="s">
        <v>215</v>
      </c>
      <c r="C512" s="454">
        <v>96.618399999999994</v>
      </c>
      <c r="D512" s="454"/>
      <c r="E512" s="453" t="s">
        <v>348</v>
      </c>
      <c r="F512" s="454">
        <v>10.5</v>
      </c>
      <c r="G512" s="454">
        <v>10.8717874999999</v>
      </c>
      <c r="H512" s="453" t="s">
        <v>217</v>
      </c>
      <c r="I512" s="455">
        <v>50000</v>
      </c>
      <c r="J512" s="455">
        <v>50000</v>
      </c>
      <c r="K512" s="455">
        <v>48309.18</v>
      </c>
      <c r="L512" s="456">
        <v>1</v>
      </c>
    </row>
    <row r="513" spans="1:12" s="444" customFormat="1" ht="20.399999999999999" x14ac:dyDescent="0.35">
      <c r="A513" s="452" t="s">
        <v>405</v>
      </c>
      <c r="B513" s="453" t="s">
        <v>215</v>
      </c>
      <c r="C513" s="454">
        <v>93.102599999999995</v>
      </c>
      <c r="D513" s="454"/>
      <c r="E513" s="453" t="s">
        <v>525</v>
      </c>
      <c r="F513" s="454">
        <v>10.5</v>
      </c>
      <c r="G513" s="454">
        <v>10.660042953548</v>
      </c>
      <c r="H513" s="453" t="s">
        <v>217</v>
      </c>
      <c r="I513" s="455">
        <v>7498</v>
      </c>
      <c r="J513" s="455">
        <v>7498</v>
      </c>
      <c r="K513" s="455">
        <v>6980.84</v>
      </c>
      <c r="L513" s="456">
        <v>1</v>
      </c>
    </row>
    <row r="514" spans="1:12" s="444" customFormat="1" ht="20.399999999999999" x14ac:dyDescent="0.35">
      <c r="A514" s="452" t="s">
        <v>405</v>
      </c>
      <c r="B514" s="453" t="s">
        <v>215</v>
      </c>
      <c r="C514" s="454">
        <v>94.731899999999996</v>
      </c>
      <c r="D514" s="454"/>
      <c r="E514" s="453" t="s">
        <v>303</v>
      </c>
      <c r="F514" s="454">
        <v>11</v>
      </c>
      <c r="G514" s="454">
        <v>11.2990187111946</v>
      </c>
      <c r="H514" s="453" t="s">
        <v>217</v>
      </c>
      <c r="I514" s="455">
        <v>98654</v>
      </c>
      <c r="J514" s="455">
        <v>98654</v>
      </c>
      <c r="K514" s="455">
        <v>93456.77</v>
      </c>
      <c r="L514" s="456">
        <v>2</v>
      </c>
    </row>
    <row r="515" spans="1:12" s="444" customFormat="1" ht="20.399999999999999" x14ac:dyDescent="0.35">
      <c r="A515" s="452" t="s">
        <v>405</v>
      </c>
      <c r="B515" s="453" t="s">
        <v>215</v>
      </c>
      <c r="C515" s="454">
        <v>96.215500000000006</v>
      </c>
      <c r="D515" s="454"/>
      <c r="E515" s="453" t="s">
        <v>526</v>
      </c>
      <c r="F515" s="454">
        <v>12</v>
      </c>
      <c r="G515" s="454">
        <v>12.490671754084101</v>
      </c>
      <c r="H515" s="453" t="s">
        <v>217</v>
      </c>
      <c r="I515" s="455">
        <v>50000</v>
      </c>
      <c r="J515" s="455">
        <v>50000</v>
      </c>
      <c r="K515" s="455">
        <v>48107.76</v>
      </c>
      <c r="L515" s="456">
        <v>1</v>
      </c>
    </row>
    <row r="516" spans="1:12" s="444" customFormat="1" ht="20.399999999999999" x14ac:dyDescent="0.35">
      <c r="A516" s="452" t="s">
        <v>405</v>
      </c>
      <c r="B516" s="453" t="s">
        <v>215</v>
      </c>
      <c r="C516" s="454">
        <v>96.462999999999994</v>
      </c>
      <c r="D516" s="454"/>
      <c r="E516" s="453" t="s">
        <v>348</v>
      </c>
      <c r="F516" s="454">
        <v>11</v>
      </c>
      <c r="G516" s="454">
        <v>11.408262962962899</v>
      </c>
      <c r="H516" s="453" t="s">
        <v>217</v>
      </c>
      <c r="I516" s="455">
        <v>100000</v>
      </c>
      <c r="J516" s="455">
        <v>100000</v>
      </c>
      <c r="K516" s="455">
        <v>96463.02</v>
      </c>
      <c r="L516" s="456">
        <v>2</v>
      </c>
    </row>
    <row r="517" spans="1:12" s="444" customFormat="1" ht="20.399999999999999" x14ac:dyDescent="0.35">
      <c r="A517" s="452" t="s">
        <v>405</v>
      </c>
      <c r="B517" s="453" t="s">
        <v>215</v>
      </c>
      <c r="C517" s="454">
        <v>96.8523</v>
      </c>
      <c r="D517" s="454"/>
      <c r="E517" s="453" t="s">
        <v>226</v>
      </c>
      <c r="F517" s="454">
        <v>10</v>
      </c>
      <c r="G517" s="454">
        <v>10.3414399463236</v>
      </c>
      <c r="H517" s="453" t="s">
        <v>217</v>
      </c>
      <c r="I517" s="455">
        <v>5152</v>
      </c>
      <c r="J517" s="455">
        <v>5152</v>
      </c>
      <c r="K517" s="455">
        <v>4989.83</v>
      </c>
      <c r="L517" s="456">
        <v>1</v>
      </c>
    </row>
    <row r="518" spans="1:12" s="444" customFormat="1" ht="20.399999999999999" x14ac:dyDescent="0.35">
      <c r="A518" s="452" t="s">
        <v>405</v>
      </c>
      <c r="B518" s="453" t="s">
        <v>215</v>
      </c>
      <c r="C518" s="454">
        <v>97.442099999999996</v>
      </c>
      <c r="D518" s="454"/>
      <c r="E518" s="453" t="s">
        <v>317</v>
      </c>
      <c r="F518" s="454">
        <v>10.5</v>
      </c>
      <c r="G518" s="454">
        <v>10.920720136962901</v>
      </c>
      <c r="H518" s="453" t="s">
        <v>217</v>
      </c>
      <c r="I518" s="455">
        <v>453864</v>
      </c>
      <c r="J518" s="455">
        <v>453864</v>
      </c>
      <c r="K518" s="455">
        <v>442254.8</v>
      </c>
      <c r="L518" s="456">
        <v>4</v>
      </c>
    </row>
    <row r="519" spans="1:12" s="444" customFormat="1" ht="20.399999999999999" x14ac:dyDescent="0.35">
      <c r="A519" s="452" t="s">
        <v>405</v>
      </c>
      <c r="B519" s="453" t="s">
        <v>215</v>
      </c>
      <c r="C519" s="454">
        <v>97.561000000000007</v>
      </c>
      <c r="D519" s="454"/>
      <c r="E519" s="453" t="s">
        <v>317</v>
      </c>
      <c r="F519" s="454">
        <v>10</v>
      </c>
      <c r="G519" s="454">
        <v>10.381289062499899</v>
      </c>
      <c r="H519" s="453" t="s">
        <v>217</v>
      </c>
      <c r="I519" s="455">
        <v>89000</v>
      </c>
      <c r="J519" s="455">
        <v>89000</v>
      </c>
      <c r="K519" s="455">
        <v>86829.27</v>
      </c>
      <c r="L519" s="456">
        <v>2</v>
      </c>
    </row>
    <row r="520" spans="1:12" s="445" customFormat="1" ht="20.399999999999999" x14ac:dyDescent="0.35">
      <c r="A520" s="452" t="s">
        <v>418</v>
      </c>
      <c r="B520" s="453" t="s">
        <v>215</v>
      </c>
      <c r="C520" s="454">
        <v>90.569500000000005</v>
      </c>
      <c r="D520" s="454"/>
      <c r="E520" s="453" t="s">
        <v>517</v>
      </c>
      <c r="F520" s="454">
        <v>10.5</v>
      </c>
      <c r="G520" s="454">
        <v>10.5044433673045</v>
      </c>
      <c r="H520" s="453" t="s">
        <v>217</v>
      </c>
      <c r="I520" s="455">
        <v>5962</v>
      </c>
      <c r="J520" s="455">
        <v>5962</v>
      </c>
      <c r="K520" s="455">
        <v>5399.75</v>
      </c>
      <c r="L520" s="456">
        <v>1</v>
      </c>
    </row>
    <row r="521" spans="1:12" s="445" customFormat="1" ht="20.399999999999999" x14ac:dyDescent="0.35">
      <c r="A521" s="452" t="s">
        <v>418</v>
      </c>
      <c r="B521" s="453" t="s">
        <v>215</v>
      </c>
      <c r="C521" s="454">
        <v>94.6708</v>
      </c>
      <c r="D521" s="454"/>
      <c r="E521" s="453" t="s">
        <v>527</v>
      </c>
      <c r="F521" s="454">
        <v>10.5</v>
      </c>
      <c r="G521" s="454">
        <v>10.7550824310139</v>
      </c>
      <c r="H521" s="453" t="s">
        <v>217</v>
      </c>
      <c r="I521" s="455">
        <v>1910</v>
      </c>
      <c r="J521" s="455">
        <v>1910</v>
      </c>
      <c r="K521" s="455">
        <v>1808.21</v>
      </c>
      <c r="L521" s="456">
        <v>1</v>
      </c>
    </row>
    <row r="522" spans="1:12" s="444" customFormat="1" ht="20.399999999999999" x14ac:dyDescent="0.35">
      <c r="A522" s="452" t="s">
        <v>418</v>
      </c>
      <c r="B522" s="453" t="s">
        <v>215</v>
      </c>
      <c r="C522" s="454">
        <v>95.836399999999998</v>
      </c>
      <c r="D522" s="454"/>
      <c r="E522" s="453" t="s">
        <v>528</v>
      </c>
      <c r="F522" s="454">
        <v>11.5</v>
      </c>
      <c r="G522" s="454">
        <v>11.915285223128199</v>
      </c>
      <c r="H522" s="453" t="s">
        <v>217</v>
      </c>
      <c r="I522" s="455">
        <v>100000</v>
      </c>
      <c r="J522" s="455">
        <v>100000</v>
      </c>
      <c r="K522" s="455">
        <v>95836.44</v>
      </c>
      <c r="L522" s="456">
        <v>1</v>
      </c>
    </row>
    <row r="523" spans="1:12" s="444" customFormat="1" ht="20.399999999999999" x14ac:dyDescent="0.35">
      <c r="A523" s="452" t="s">
        <v>418</v>
      </c>
      <c r="B523" s="453" t="s">
        <v>215</v>
      </c>
      <c r="C523" s="454">
        <v>97.414500000000004</v>
      </c>
      <c r="D523" s="454"/>
      <c r="E523" s="453" t="s">
        <v>314</v>
      </c>
      <c r="F523" s="454">
        <v>10.5</v>
      </c>
      <c r="G523" s="454">
        <v>10.919079725930599</v>
      </c>
      <c r="H523" s="453" t="s">
        <v>217</v>
      </c>
      <c r="I523" s="455">
        <v>41027</v>
      </c>
      <c r="J523" s="455">
        <v>41027</v>
      </c>
      <c r="K523" s="455">
        <v>39966.230000000003</v>
      </c>
      <c r="L523" s="456">
        <v>1</v>
      </c>
    </row>
    <row r="524" spans="1:12" s="444" customFormat="1" ht="20.399999999999999" x14ac:dyDescent="0.35">
      <c r="A524" s="452" t="s">
        <v>418</v>
      </c>
      <c r="B524" s="453" t="s">
        <v>215</v>
      </c>
      <c r="C524" s="454">
        <v>97.442099999999996</v>
      </c>
      <c r="D524" s="454"/>
      <c r="E524" s="453" t="s">
        <v>317</v>
      </c>
      <c r="F524" s="454">
        <v>10.5</v>
      </c>
      <c r="G524" s="454">
        <v>10.920720136962901</v>
      </c>
      <c r="H524" s="453" t="s">
        <v>217</v>
      </c>
      <c r="I524" s="455">
        <v>900733</v>
      </c>
      <c r="J524" s="455">
        <v>900733</v>
      </c>
      <c r="K524" s="455">
        <v>877693.54</v>
      </c>
      <c r="L524" s="456">
        <v>7</v>
      </c>
    </row>
    <row r="525" spans="1:12" s="444" customFormat="1" ht="20.399999999999999" x14ac:dyDescent="0.35">
      <c r="A525" s="452" t="s">
        <v>418</v>
      </c>
      <c r="B525" s="453" t="s">
        <v>215</v>
      </c>
      <c r="C525" s="454">
        <v>98.195700000000002</v>
      </c>
      <c r="D525" s="454"/>
      <c r="E525" s="453" t="s">
        <v>359</v>
      </c>
      <c r="F525" s="454">
        <v>10.5</v>
      </c>
      <c r="G525" s="454">
        <v>10.965257343043</v>
      </c>
      <c r="H525" s="453" t="s">
        <v>217</v>
      </c>
      <c r="I525" s="455">
        <v>60000</v>
      </c>
      <c r="J525" s="455">
        <v>60000</v>
      </c>
      <c r="K525" s="455">
        <v>58917.39</v>
      </c>
      <c r="L525" s="456">
        <v>1</v>
      </c>
    </row>
    <row r="526" spans="1:12" s="444" customFormat="1" ht="20.399999999999999" x14ac:dyDescent="0.35">
      <c r="A526" s="452" t="s">
        <v>529</v>
      </c>
      <c r="B526" s="453" t="s">
        <v>215</v>
      </c>
      <c r="C526" s="454">
        <v>90.708699999999993</v>
      </c>
      <c r="D526" s="454"/>
      <c r="E526" s="453" t="s">
        <v>530</v>
      </c>
      <c r="F526" s="454">
        <v>12.5</v>
      </c>
      <c r="G526" s="454">
        <v>12.6374659555285</v>
      </c>
      <c r="H526" s="453" t="s">
        <v>217</v>
      </c>
      <c r="I526" s="455">
        <v>108804</v>
      </c>
      <c r="J526" s="455">
        <v>108804</v>
      </c>
      <c r="K526" s="455">
        <v>98694.65</v>
      </c>
      <c r="L526" s="456">
        <v>1</v>
      </c>
    </row>
    <row r="527" spans="1:12" s="444" customFormat="1" ht="20.399999999999999" x14ac:dyDescent="0.35">
      <c r="A527" s="452" t="s">
        <v>529</v>
      </c>
      <c r="B527" s="453" t="s">
        <v>215</v>
      </c>
      <c r="C527" s="454">
        <v>90.744100000000003</v>
      </c>
      <c r="D527" s="454"/>
      <c r="E527" s="453" t="s">
        <v>531</v>
      </c>
      <c r="F527" s="454">
        <v>12</v>
      </c>
      <c r="G527" s="454">
        <v>12.105109008532301</v>
      </c>
      <c r="H527" s="453" t="s">
        <v>217</v>
      </c>
      <c r="I527" s="455">
        <v>218374</v>
      </c>
      <c r="J527" s="455">
        <v>218374</v>
      </c>
      <c r="K527" s="455">
        <v>198161.53</v>
      </c>
      <c r="L527" s="456">
        <v>2</v>
      </c>
    </row>
    <row r="528" spans="1:12" s="444" customFormat="1" ht="20.399999999999999" x14ac:dyDescent="0.35">
      <c r="A528" s="452" t="s">
        <v>529</v>
      </c>
      <c r="B528" s="453" t="s">
        <v>215</v>
      </c>
      <c r="C528" s="454">
        <v>92.233199999999997</v>
      </c>
      <c r="D528" s="454"/>
      <c r="E528" s="453" t="s">
        <v>532</v>
      </c>
      <c r="F528" s="454">
        <v>11.75</v>
      </c>
      <c r="G528" s="454">
        <v>11.942376425437599</v>
      </c>
      <c r="H528" s="453" t="s">
        <v>217</v>
      </c>
      <c r="I528" s="455">
        <v>173519</v>
      </c>
      <c r="J528" s="455">
        <v>173519</v>
      </c>
      <c r="K528" s="455">
        <v>160042.12</v>
      </c>
      <c r="L528" s="456">
        <v>1</v>
      </c>
    </row>
    <row r="529" spans="1:12" s="444" customFormat="1" ht="20.399999999999999" x14ac:dyDescent="0.35">
      <c r="A529" s="452" t="s">
        <v>529</v>
      </c>
      <c r="B529" s="453" t="s">
        <v>215</v>
      </c>
      <c r="C529" s="454">
        <v>92.934399999999997</v>
      </c>
      <c r="D529" s="454"/>
      <c r="E529" s="453" t="s">
        <v>533</v>
      </c>
      <c r="F529" s="454">
        <v>11.5</v>
      </c>
      <c r="G529" s="454">
        <v>11.7213977646252</v>
      </c>
      <c r="H529" s="453" t="s">
        <v>217</v>
      </c>
      <c r="I529" s="455">
        <v>266794</v>
      </c>
      <c r="J529" s="455">
        <v>266794</v>
      </c>
      <c r="K529" s="455">
        <v>247943.41</v>
      </c>
      <c r="L529" s="456">
        <v>1</v>
      </c>
    </row>
    <row r="530" spans="1:12" s="444" customFormat="1" ht="20.399999999999999" x14ac:dyDescent="0.35">
      <c r="A530" s="452" t="s">
        <v>529</v>
      </c>
      <c r="B530" s="453" t="s">
        <v>215</v>
      </c>
      <c r="C530" s="454">
        <v>97.205299999999994</v>
      </c>
      <c r="D530" s="454"/>
      <c r="E530" s="453" t="s">
        <v>317</v>
      </c>
      <c r="F530" s="454">
        <v>11.5</v>
      </c>
      <c r="G530" s="454">
        <v>12.0055112893066</v>
      </c>
      <c r="H530" s="453" t="s">
        <v>217</v>
      </c>
      <c r="I530" s="455">
        <v>16172</v>
      </c>
      <c r="J530" s="455">
        <v>16172</v>
      </c>
      <c r="K530" s="455">
        <v>15720.05</v>
      </c>
      <c r="L530" s="456">
        <v>1</v>
      </c>
    </row>
    <row r="531" spans="1:12" s="444" customFormat="1" ht="20.399999999999999" x14ac:dyDescent="0.35">
      <c r="A531" s="452" t="s">
        <v>529</v>
      </c>
      <c r="B531" s="453" t="s">
        <v>215</v>
      </c>
      <c r="C531" s="454">
        <v>97.656199999999998</v>
      </c>
      <c r="D531" s="454"/>
      <c r="E531" s="453" t="s">
        <v>534</v>
      </c>
      <c r="F531" s="454">
        <v>6</v>
      </c>
      <c r="G531" s="454">
        <v>6.1084307132389002</v>
      </c>
      <c r="H531" s="453" t="s">
        <v>217</v>
      </c>
      <c r="I531" s="455">
        <v>105250</v>
      </c>
      <c r="J531" s="455">
        <v>105250</v>
      </c>
      <c r="K531" s="455">
        <v>102783.2</v>
      </c>
      <c r="L531" s="456">
        <v>1</v>
      </c>
    </row>
    <row r="532" spans="1:12" s="444" customFormat="1" ht="20.399999999999999" x14ac:dyDescent="0.35">
      <c r="A532" s="452" t="s">
        <v>529</v>
      </c>
      <c r="B532" s="453" t="s">
        <v>215</v>
      </c>
      <c r="C532" s="454">
        <v>98.912000000000006</v>
      </c>
      <c r="D532" s="454"/>
      <c r="E532" s="453" t="s">
        <v>519</v>
      </c>
      <c r="F532" s="454">
        <v>12</v>
      </c>
      <c r="G532" s="454">
        <v>12.6758358070468</v>
      </c>
      <c r="H532" s="453" t="s">
        <v>217</v>
      </c>
      <c r="I532" s="455">
        <v>10906</v>
      </c>
      <c r="J532" s="455">
        <v>10906</v>
      </c>
      <c r="K532" s="455">
        <v>10787.34</v>
      </c>
      <c r="L532" s="456">
        <v>1</v>
      </c>
    </row>
    <row r="533" spans="1:12" s="444" customFormat="1" ht="20.399999999999999" x14ac:dyDescent="0.35">
      <c r="A533" s="452" t="s">
        <v>535</v>
      </c>
      <c r="B533" s="453" t="s">
        <v>215</v>
      </c>
      <c r="C533" s="454">
        <v>97.654899999999998</v>
      </c>
      <c r="D533" s="454"/>
      <c r="E533" s="453" t="s">
        <v>314</v>
      </c>
      <c r="F533" s="454">
        <v>9.5</v>
      </c>
      <c r="G533" s="454">
        <v>9.8424937508165993</v>
      </c>
      <c r="H533" s="453" t="s">
        <v>217</v>
      </c>
      <c r="I533" s="455">
        <v>20500</v>
      </c>
      <c r="J533" s="455">
        <v>20500</v>
      </c>
      <c r="K533" s="455">
        <v>20019.259999999998</v>
      </c>
      <c r="L533" s="456">
        <v>1</v>
      </c>
    </row>
    <row r="534" spans="1:12" s="444" customFormat="1" ht="20.399999999999999" x14ac:dyDescent="0.35">
      <c r="A534" s="452" t="s">
        <v>535</v>
      </c>
      <c r="B534" s="453" t="s">
        <v>215</v>
      </c>
      <c r="C534" s="454">
        <v>97.959199999999996</v>
      </c>
      <c r="D534" s="454"/>
      <c r="E534" s="453" t="s">
        <v>536</v>
      </c>
      <c r="F534" s="454">
        <v>10</v>
      </c>
      <c r="G534" s="454">
        <v>10.4036024900679</v>
      </c>
      <c r="H534" s="453" t="s">
        <v>217</v>
      </c>
      <c r="I534" s="455">
        <v>101400</v>
      </c>
      <c r="J534" s="455">
        <v>101400</v>
      </c>
      <c r="K534" s="455">
        <v>99330.61</v>
      </c>
      <c r="L534" s="456">
        <v>3</v>
      </c>
    </row>
    <row r="535" spans="1:12" s="444" customFormat="1" ht="20.399999999999999" x14ac:dyDescent="0.35">
      <c r="A535" s="452" t="s">
        <v>535</v>
      </c>
      <c r="B535" s="453" t="s">
        <v>215</v>
      </c>
      <c r="C535" s="454">
        <v>97.971199999999996</v>
      </c>
      <c r="D535" s="454"/>
      <c r="E535" s="453" t="s">
        <v>537</v>
      </c>
      <c r="F535" s="454">
        <v>10.5</v>
      </c>
      <c r="G535" s="454">
        <v>10.952011433141699</v>
      </c>
      <c r="H535" s="453" t="s">
        <v>217</v>
      </c>
      <c r="I535" s="455">
        <v>103100</v>
      </c>
      <c r="J535" s="455">
        <v>103100</v>
      </c>
      <c r="K535" s="455">
        <v>101008.29</v>
      </c>
      <c r="L535" s="456">
        <v>4</v>
      </c>
    </row>
    <row r="536" spans="1:12" s="444" customFormat="1" ht="20.399999999999999" x14ac:dyDescent="0.35">
      <c r="A536" s="452" t="s">
        <v>535</v>
      </c>
      <c r="B536" s="453" t="s">
        <v>215</v>
      </c>
      <c r="C536" s="454">
        <v>98.027199999999993</v>
      </c>
      <c r="D536" s="454"/>
      <c r="E536" s="453" t="s">
        <v>350</v>
      </c>
      <c r="F536" s="454">
        <v>10.5</v>
      </c>
      <c r="G536" s="454">
        <v>10.955318968662301</v>
      </c>
      <c r="H536" s="453" t="s">
        <v>217</v>
      </c>
      <c r="I536" s="455">
        <v>96400</v>
      </c>
      <c r="J536" s="455">
        <v>96400</v>
      </c>
      <c r="K536" s="455">
        <v>94498.22</v>
      </c>
      <c r="L536" s="456">
        <v>1</v>
      </c>
    </row>
    <row r="537" spans="1:12" s="444" customFormat="1" ht="20.399999999999999" x14ac:dyDescent="0.35">
      <c r="A537" s="452" t="s">
        <v>535</v>
      </c>
      <c r="B537" s="453" t="s">
        <v>215</v>
      </c>
      <c r="C537" s="454">
        <v>98.875299999999996</v>
      </c>
      <c r="D537" s="454"/>
      <c r="E537" s="453" t="s">
        <v>538</v>
      </c>
      <c r="F537" s="454">
        <v>10.5</v>
      </c>
      <c r="G537" s="454">
        <v>11.0052490433416</v>
      </c>
      <c r="H537" s="453" t="s">
        <v>217</v>
      </c>
      <c r="I537" s="455">
        <v>132840</v>
      </c>
      <c r="J537" s="455">
        <v>132840</v>
      </c>
      <c r="K537" s="455">
        <v>131345.94</v>
      </c>
      <c r="L537" s="456">
        <v>1</v>
      </c>
    </row>
    <row r="538" spans="1:12" s="444" customFormat="1" ht="20.399999999999999" x14ac:dyDescent="0.35">
      <c r="A538" s="452" t="s">
        <v>535</v>
      </c>
      <c r="B538" s="453" t="s">
        <v>215</v>
      </c>
      <c r="C538" s="454">
        <v>99.3001</v>
      </c>
      <c r="D538" s="454"/>
      <c r="E538" s="453" t="s">
        <v>539</v>
      </c>
      <c r="F538" s="454">
        <v>8.75</v>
      </c>
      <c r="G538" s="454">
        <v>9.1107313725112</v>
      </c>
      <c r="H538" s="453" t="s">
        <v>217</v>
      </c>
      <c r="I538" s="455">
        <v>10060</v>
      </c>
      <c r="J538" s="455">
        <v>10060</v>
      </c>
      <c r="K538" s="455">
        <v>9989.59</v>
      </c>
      <c r="L538" s="456">
        <v>1</v>
      </c>
    </row>
    <row r="539" spans="1:12" s="444" customFormat="1" ht="20.399999999999999" x14ac:dyDescent="0.35">
      <c r="A539" s="452" t="s">
        <v>535</v>
      </c>
      <c r="B539" s="453" t="s">
        <v>215</v>
      </c>
      <c r="C539" s="454">
        <v>99.600200000000001</v>
      </c>
      <c r="D539" s="454"/>
      <c r="E539" s="453" t="s">
        <v>540</v>
      </c>
      <c r="F539" s="454">
        <v>8.5</v>
      </c>
      <c r="G539" s="454">
        <v>8.853185340145</v>
      </c>
      <c r="H539" s="453" t="s">
        <v>217</v>
      </c>
      <c r="I539" s="455">
        <v>100000</v>
      </c>
      <c r="J539" s="455">
        <v>100000</v>
      </c>
      <c r="K539" s="455">
        <v>99600.22</v>
      </c>
      <c r="L539" s="456">
        <v>1</v>
      </c>
    </row>
    <row r="540" spans="1:12" s="445" customFormat="1" ht="20.399999999999999" x14ac:dyDescent="0.35">
      <c r="A540" s="452" t="s">
        <v>541</v>
      </c>
      <c r="B540" s="453" t="s">
        <v>215</v>
      </c>
      <c r="C540" s="454">
        <v>96.774199999999993</v>
      </c>
      <c r="D540" s="454"/>
      <c r="E540" s="453" t="s">
        <v>348</v>
      </c>
      <c r="F540" s="454">
        <v>10</v>
      </c>
      <c r="G540" s="454">
        <v>10.337037037037</v>
      </c>
      <c r="H540" s="453" t="s">
        <v>217</v>
      </c>
      <c r="I540" s="455">
        <v>13425</v>
      </c>
      <c r="J540" s="455">
        <v>13425</v>
      </c>
      <c r="K540" s="455">
        <v>12991.94</v>
      </c>
      <c r="L540" s="456">
        <v>1</v>
      </c>
    </row>
    <row r="541" spans="1:12" s="445" customFormat="1" ht="20.399999999999999" x14ac:dyDescent="0.35">
      <c r="A541" s="452" t="s">
        <v>541</v>
      </c>
      <c r="B541" s="453" t="s">
        <v>215</v>
      </c>
      <c r="C541" s="454">
        <v>99.009900000000002</v>
      </c>
      <c r="D541" s="454"/>
      <c r="E541" s="453" t="s">
        <v>542</v>
      </c>
      <c r="F541" s="454">
        <v>9</v>
      </c>
      <c r="G541" s="454">
        <v>9.3685272684360008</v>
      </c>
      <c r="H541" s="453" t="s">
        <v>217</v>
      </c>
      <c r="I541" s="455">
        <v>115000</v>
      </c>
      <c r="J541" s="455">
        <v>115000</v>
      </c>
      <c r="K541" s="455">
        <v>113861.39</v>
      </c>
      <c r="L541" s="456">
        <v>1</v>
      </c>
    </row>
    <row r="542" spans="1:12" s="444" customFormat="1" ht="20.399999999999999" x14ac:dyDescent="0.35">
      <c r="A542" s="452" t="s">
        <v>541</v>
      </c>
      <c r="B542" s="453" t="s">
        <v>215</v>
      </c>
      <c r="C542" s="454">
        <v>99.527199999999993</v>
      </c>
      <c r="D542" s="454"/>
      <c r="E542" s="453" t="s">
        <v>492</v>
      </c>
      <c r="F542" s="454">
        <v>9</v>
      </c>
      <c r="G542" s="454">
        <v>9.3941166779454992</v>
      </c>
      <c r="H542" s="453" t="s">
        <v>217</v>
      </c>
      <c r="I542" s="455">
        <v>25000</v>
      </c>
      <c r="J542" s="455">
        <v>25000</v>
      </c>
      <c r="K542" s="455">
        <v>24881.81</v>
      </c>
      <c r="L542" s="456">
        <v>1</v>
      </c>
    </row>
    <row r="543" spans="1:12" s="444" customFormat="1" ht="20.399999999999999" x14ac:dyDescent="0.35">
      <c r="A543" s="452" t="s">
        <v>543</v>
      </c>
      <c r="B543" s="453" t="s">
        <v>215</v>
      </c>
      <c r="C543" s="454">
        <v>92.649799999999999</v>
      </c>
      <c r="D543" s="454"/>
      <c r="E543" s="453" t="s">
        <v>517</v>
      </c>
      <c r="F543" s="454">
        <v>8</v>
      </c>
      <c r="G543" s="454">
        <v>8.0025993782582994</v>
      </c>
      <c r="H543" s="453" t="s">
        <v>217</v>
      </c>
      <c r="I543" s="455">
        <v>29500</v>
      </c>
      <c r="J543" s="455">
        <v>29500</v>
      </c>
      <c r="K543" s="455">
        <v>27331.69</v>
      </c>
      <c r="L543" s="456">
        <v>1</v>
      </c>
    </row>
    <row r="544" spans="1:12" s="444" customFormat="1" ht="20.399999999999999" x14ac:dyDescent="0.35">
      <c r="A544" s="452" t="s">
        <v>543</v>
      </c>
      <c r="B544" s="453" t="s">
        <v>215</v>
      </c>
      <c r="C544" s="454">
        <v>93.167699999999996</v>
      </c>
      <c r="D544" s="454"/>
      <c r="E544" s="453" t="s">
        <v>544</v>
      </c>
      <c r="F544" s="454">
        <v>8</v>
      </c>
      <c r="G544" s="454">
        <v>8.0260939700939993</v>
      </c>
      <c r="H544" s="453" t="s">
        <v>217</v>
      </c>
      <c r="I544" s="455">
        <v>22000</v>
      </c>
      <c r="J544" s="455">
        <v>22000</v>
      </c>
      <c r="K544" s="455">
        <v>20496.89</v>
      </c>
      <c r="L544" s="456">
        <v>1</v>
      </c>
    </row>
    <row r="545" spans="1:12" s="444" customFormat="1" ht="20.399999999999999" x14ac:dyDescent="0.35">
      <c r="A545" s="452" t="s">
        <v>545</v>
      </c>
      <c r="B545" s="453" t="s">
        <v>215</v>
      </c>
      <c r="C545" s="454">
        <v>94.181700000000006</v>
      </c>
      <c r="D545" s="454"/>
      <c r="E545" s="453" t="s">
        <v>379</v>
      </c>
      <c r="F545" s="454">
        <v>8</v>
      </c>
      <c r="G545" s="454">
        <v>8.0718576198992995</v>
      </c>
      <c r="H545" s="453" t="s">
        <v>217</v>
      </c>
      <c r="I545" s="455">
        <v>500000</v>
      </c>
      <c r="J545" s="455">
        <v>500000</v>
      </c>
      <c r="K545" s="455">
        <v>470908.33</v>
      </c>
      <c r="L545" s="456">
        <v>1</v>
      </c>
    </row>
    <row r="546" spans="1:12" s="444" customFormat="1" ht="20.399999999999999" x14ac:dyDescent="0.35">
      <c r="A546" s="452" t="s">
        <v>454</v>
      </c>
      <c r="B546" s="453" t="s">
        <v>215</v>
      </c>
      <c r="C546" s="454">
        <v>90.545500000000004</v>
      </c>
      <c r="D546" s="454"/>
      <c r="E546" s="453" t="s">
        <v>225</v>
      </c>
      <c r="F546" s="454">
        <v>10.5</v>
      </c>
      <c r="G546" s="454">
        <v>10.502961699160201</v>
      </c>
      <c r="H546" s="453" t="s">
        <v>217</v>
      </c>
      <c r="I546" s="455">
        <v>11000</v>
      </c>
      <c r="J546" s="455">
        <v>11000</v>
      </c>
      <c r="K546" s="455">
        <v>9960.01</v>
      </c>
      <c r="L546" s="456">
        <v>1</v>
      </c>
    </row>
    <row r="547" spans="1:12" s="444" customFormat="1" ht="20.399999999999999" x14ac:dyDescent="0.35">
      <c r="A547" s="452" t="s">
        <v>454</v>
      </c>
      <c r="B547" s="453" t="s">
        <v>215</v>
      </c>
      <c r="C547" s="454">
        <v>91.414599999999993</v>
      </c>
      <c r="D547" s="454"/>
      <c r="E547" s="453" t="s">
        <v>546</v>
      </c>
      <c r="F547" s="454">
        <v>10.5</v>
      </c>
      <c r="G547" s="454">
        <v>10.5566482472051</v>
      </c>
      <c r="H547" s="453" t="s">
        <v>217</v>
      </c>
      <c r="I547" s="455">
        <v>2747</v>
      </c>
      <c r="J547" s="455">
        <v>2747</v>
      </c>
      <c r="K547" s="455">
        <v>2511.16</v>
      </c>
      <c r="L547" s="456">
        <v>1</v>
      </c>
    </row>
    <row r="548" spans="1:12" s="444" customFormat="1" ht="20.399999999999999" x14ac:dyDescent="0.35">
      <c r="A548" s="452" t="s">
        <v>454</v>
      </c>
      <c r="B548" s="453" t="s">
        <v>215</v>
      </c>
      <c r="C548" s="454">
        <v>91.865399999999994</v>
      </c>
      <c r="D548" s="454"/>
      <c r="E548" s="453" t="s">
        <v>547</v>
      </c>
      <c r="F548" s="454">
        <v>10.25</v>
      </c>
      <c r="G548" s="454">
        <v>10.3197920059079</v>
      </c>
      <c r="H548" s="453" t="s">
        <v>217</v>
      </c>
      <c r="I548" s="455">
        <v>1406</v>
      </c>
      <c r="J548" s="455">
        <v>1406</v>
      </c>
      <c r="K548" s="455">
        <v>1291.6300000000001</v>
      </c>
      <c r="L548" s="456">
        <v>1</v>
      </c>
    </row>
    <row r="549" spans="1:12" s="444" customFormat="1" ht="20.399999999999999" x14ac:dyDescent="0.35">
      <c r="A549" s="452" t="s">
        <v>454</v>
      </c>
      <c r="B549" s="453" t="s">
        <v>215</v>
      </c>
      <c r="C549" s="454">
        <v>94.759299999999996</v>
      </c>
      <c r="D549" s="454"/>
      <c r="E549" s="453" t="s">
        <v>300</v>
      </c>
      <c r="F549" s="454">
        <v>11</v>
      </c>
      <c r="G549" s="454">
        <v>11.300759004483</v>
      </c>
      <c r="H549" s="453" t="s">
        <v>217</v>
      </c>
      <c r="I549" s="455">
        <v>150000</v>
      </c>
      <c r="J549" s="455">
        <v>150000</v>
      </c>
      <c r="K549" s="455">
        <v>142138.93</v>
      </c>
      <c r="L549" s="456">
        <v>1</v>
      </c>
    </row>
    <row r="550" spans="1:12" s="444" customFormat="1" ht="20.399999999999999" x14ac:dyDescent="0.35">
      <c r="A550" s="452" t="s">
        <v>454</v>
      </c>
      <c r="B550" s="453" t="s">
        <v>215</v>
      </c>
      <c r="C550" s="454">
        <v>94.959199999999996</v>
      </c>
      <c r="D550" s="454"/>
      <c r="E550" s="453" t="s">
        <v>303</v>
      </c>
      <c r="F550" s="454">
        <v>10.5</v>
      </c>
      <c r="G550" s="454">
        <v>10.7724579109908</v>
      </c>
      <c r="H550" s="453" t="s">
        <v>217</v>
      </c>
      <c r="I550" s="455">
        <v>78866</v>
      </c>
      <c r="J550" s="455">
        <v>78866</v>
      </c>
      <c r="K550" s="455">
        <v>74890.559999999998</v>
      </c>
      <c r="L550" s="456">
        <v>1</v>
      </c>
    </row>
    <row r="551" spans="1:12" s="444" customFormat="1" ht="20.399999999999999" x14ac:dyDescent="0.35">
      <c r="A551" s="452" t="s">
        <v>454</v>
      </c>
      <c r="B551" s="453" t="s">
        <v>215</v>
      </c>
      <c r="C551" s="454">
        <v>95.124899999999997</v>
      </c>
      <c r="D551" s="454"/>
      <c r="E551" s="453" t="s">
        <v>316</v>
      </c>
      <c r="F551" s="454">
        <v>10.25</v>
      </c>
      <c r="G551" s="454">
        <v>10.5126562499999</v>
      </c>
      <c r="H551" s="453" t="s">
        <v>217</v>
      </c>
      <c r="I551" s="455">
        <v>5300</v>
      </c>
      <c r="J551" s="455">
        <v>5300</v>
      </c>
      <c r="K551" s="455">
        <v>5041.62</v>
      </c>
      <c r="L551" s="456">
        <v>1</v>
      </c>
    </row>
    <row r="552" spans="1:12" s="444" customFormat="1" ht="20.399999999999999" x14ac:dyDescent="0.35">
      <c r="A552" s="452" t="s">
        <v>454</v>
      </c>
      <c r="B552" s="453" t="s">
        <v>215</v>
      </c>
      <c r="C552" s="454">
        <v>96.774199999999993</v>
      </c>
      <c r="D552" s="454"/>
      <c r="E552" s="453" t="s">
        <v>348</v>
      </c>
      <c r="F552" s="454">
        <v>10</v>
      </c>
      <c r="G552" s="454">
        <v>10.337037037037</v>
      </c>
      <c r="H552" s="453" t="s">
        <v>217</v>
      </c>
      <c r="I552" s="455">
        <v>5156</v>
      </c>
      <c r="J552" s="455">
        <v>5156</v>
      </c>
      <c r="K552" s="455">
        <v>4989.68</v>
      </c>
      <c r="L552" s="456">
        <v>1</v>
      </c>
    </row>
    <row r="553" spans="1:12" s="444" customFormat="1" ht="20.399999999999999" x14ac:dyDescent="0.35">
      <c r="A553" s="452" t="s">
        <v>454</v>
      </c>
      <c r="B553" s="453" t="s">
        <v>215</v>
      </c>
      <c r="C553" s="454">
        <v>97.070400000000006</v>
      </c>
      <c r="D553" s="454"/>
      <c r="E553" s="453" t="s">
        <v>548</v>
      </c>
      <c r="F553" s="454">
        <v>10.25</v>
      </c>
      <c r="G553" s="454">
        <v>10.6258587397823</v>
      </c>
      <c r="H553" s="453" t="s">
        <v>217</v>
      </c>
      <c r="I553" s="455">
        <v>5140</v>
      </c>
      <c r="J553" s="455">
        <v>5140</v>
      </c>
      <c r="K553" s="455">
        <v>4989.42</v>
      </c>
      <c r="L553" s="456">
        <v>1</v>
      </c>
    </row>
    <row r="554" spans="1:12" s="444" customFormat="1" ht="20.399999999999999" x14ac:dyDescent="0.35">
      <c r="A554" s="452" t="s">
        <v>454</v>
      </c>
      <c r="B554" s="453" t="s">
        <v>215</v>
      </c>
      <c r="C554" s="454">
        <v>97.442099999999996</v>
      </c>
      <c r="D554" s="454"/>
      <c r="E554" s="453" t="s">
        <v>317</v>
      </c>
      <c r="F554" s="454">
        <v>10.5</v>
      </c>
      <c r="G554" s="454">
        <v>10.920720136962901</v>
      </c>
      <c r="H554" s="453" t="s">
        <v>217</v>
      </c>
      <c r="I554" s="455">
        <v>336038</v>
      </c>
      <c r="J554" s="455">
        <v>336038</v>
      </c>
      <c r="K554" s="455">
        <v>327442.63</v>
      </c>
      <c r="L554" s="456">
        <v>4</v>
      </c>
    </row>
    <row r="555" spans="1:12" s="444" customFormat="1" ht="20.399999999999999" x14ac:dyDescent="0.35">
      <c r="A555" s="452" t="s">
        <v>454</v>
      </c>
      <c r="B555" s="453" t="s">
        <v>215</v>
      </c>
      <c r="C555" s="454">
        <v>97.629800000000003</v>
      </c>
      <c r="D555" s="454"/>
      <c r="E555" s="453" t="s">
        <v>510</v>
      </c>
      <c r="F555" s="454">
        <v>9.5</v>
      </c>
      <c r="G555" s="454">
        <v>9.8411600666754993</v>
      </c>
      <c r="H555" s="453" t="s">
        <v>217</v>
      </c>
      <c r="I555" s="455">
        <v>8500</v>
      </c>
      <c r="J555" s="455">
        <v>8500</v>
      </c>
      <c r="K555" s="455">
        <v>8298.5300000000007</v>
      </c>
      <c r="L555" s="456">
        <v>1</v>
      </c>
    </row>
    <row r="556" spans="1:12" s="444" customFormat="1" ht="20.399999999999999" x14ac:dyDescent="0.35">
      <c r="A556" s="452" t="s">
        <v>454</v>
      </c>
      <c r="B556" s="453" t="s">
        <v>215</v>
      </c>
      <c r="C556" s="454">
        <v>98.223799999999997</v>
      </c>
      <c r="D556" s="454"/>
      <c r="E556" s="453" t="s">
        <v>549</v>
      </c>
      <c r="F556" s="454">
        <v>10.5</v>
      </c>
      <c r="G556" s="454">
        <v>10.966916042830499</v>
      </c>
      <c r="H556" s="453" t="s">
        <v>217</v>
      </c>
      <c r="I556" s="455">
        <v>76600</v>
      </c>
      <c r="J556" s="455">
        <v>76600</v>
      </c>
      <c r="K556" s="455">
        <v>75239.42</v>
      </c>
      <c r="L556" s="456">
        <v>1</v>
      </c>
    </row>
    <row r="557" spans="1:12" s="444" customFormat="1" ht="20.399999999999999" x14ac:dyDescent="0.35">
      <c r="A557" s="452" t="s">
        <v>550</v>
      </c>
      <c r="B557" s="453" t="s">
        <v>215</v>
      </c>
      <c r="C557" s="454">
        <v>91.302199999999999</v>
      </c>
      <c r="D557" s="454"/>
      <c r="E557" s="453" t="s">
        <v>329</v>
      </c>
      <c r="F557" s="454">
        <v>9.5</v>
      </c>
      <c r="G557" s="454">
        <v>9.4987846402142004</v>
      </c>
      <c r="H557" s="453" t="s">
        <v>217</v>
      </c>
      <c r="I557" s="455">
        <v>99000</v>
      </c>
      <c r="J557" s="455">
        <v>99000</v>
      </c>
      <c r="K557" s="455">
        <v>90389.18</v>
      </c>
      <c r="L557" s="456">
        <v>1</v>
      </c>
    </row>
    <row r="558" spans="1:12" s="444" customFormat="1" ht="20.399999999999999" x14ac:dyDescent="0.35">
      <c r="A558" s="452" t="s">
        <v>550</v>
      </c>
      <c r="B558" s="453" t="s">
        <v>215</v>
      </c>
      <c r="C558" s="454">
        <v>91.346199999999996</v>
      </c>
      <c r="D558" s="454"/>
      <c r="E558" s="453" t="s">
        <v>361</v>
      </c>
      <c r="F558" s="454">
        <v>9.5</v>
      </c>
      <c r="G558" s="454">
        <v>9.5012157668339992</v>
      </c>
      <c r="H558" s="453" t="s">
        <v>217</v>
      </c>
      <c r="I558" s="455">
        <v>100000</v>
      </c>
      <c r="J558" s="455">
        <v>100000</v>
      </c>
      <c r="K558" s="455">
        <v>91346.21</v>
      </c>
      <c r="L558" s="456">
        <v>1</v>
      </c>
    </row>
    <row r="559" spans="1:12" s="444" customFormat="1" ht="20.399999999999999" x14ac:dyDescent="0.35">
      <c r="A559" s="452" t="s">
        <v>551</v>
      </c>
      <c r="B559" s="453" t="s">
        <v>215</v>
      </c>
      <c r="C559" s="454">
        <v>90.954999999999998</v>
      </c>
      <c r="D559" s="454"/>
      <c r="E559" s="453" t="s">
        <v>225</v>
      </c>
      <c r="F559" s="454">
        <v>10</v>
      </c>
      <c r="G559" s="454">
        <v>10.002690500363199</v>
      </c>
      <c r="H559" s="453" t="s">
        <v>217</v>
      </c>
      <c r="I559" s="455">
        <v>6580</v>
      </c>
      <c r="J559" s="455">
        <v>6580</v>
      </c>
      <c r="K559" s="455">
        <v>5984.84</v>
      </c>
      <c r="L559" s="456">
        <v>1</v>
      </c>
    </row>
    <row r="560" spans="1:12" s="444" customFormat="1" ht="20.399999999999999" x14ac:dyDescent="0.35">
      <c r="A560" s="452" t="s">
        <v>551</v>
      </c>
      <c r="B560" s="453" t="s">
        <v>215</v>
      </c>
      <c r="C560" s="454">
        <v>90.977999999999994</v>
      </c>
      <c r="D560" s="454"/>
      <c r="E560" s="453" t="s">
        <v>517</v>
      </c>
      <c r="F560" s="454">
        <v>10</v>
      </c>
      <c r="G560" s="454">
        <v>10.004036460490299</v>
      </c>
      <c r="H560" s="453" t="s">
        <v>217</v>
      </c>
      <c r="I560" s="455">
        <v>5447</v>
      </c>
      <c r="J560" s="455">
        <v>5447</v>
      </c>
      <c r="K560" s="455">
        <v>4955.57</v>
      </c>
      <c r="L560" s="456">
        <v>1</v>
      </c>
    </row>
    <row r="561" spans="1:12" s="446" customFormat="1" ht="20.399999999999999" x14ac:dyDescent="0.35">
      <c r="A561" s="452" t="s">
        <v>551</v>
      </c>
      <c r="B561" s="453" t="s">
        <v>215</v>
      </c>
      <c r="C561" s="454">
        <v>91.001000000000005</v>
      </c>
      <c r="D561" s="454"/>
      <c r="E561" s="453" t="s">
        <v>224</v>
      </c>
      <c r="F561" s="454">
        <v>10</v>
      </c>
      <c r="G561" s="454">
        <v>10.0053828942851</v>
      </c>
      <c r="H561" s="453" t="s">
        <v>217</v>
      </c>
      <c r="I561" s="455">
        <v>77322</v>
      </c>
      <c r="J561" s="455">
        <v>77322</v>
      </c>
      <c r="K561" s="455">
        <v>70363.8</v>
      </c>
      <c r="L561" s="456">
        <v>2</v>
      </c>
    </row>
    <row r="562" spans="1:12" s="444" customFormat="1" ht="20.399999999999999" x14ac:dyDescent="0.35">
      <c r="A562" s="452" t="s">
        <v>551</v>
      </c>
      <c r="B562" s="453" t="s">
        <v>215</v>
      </c>
      <c r="C562" s="454">
        <v>95.465400000000002</v>
      </c>
      <c r="D562" s="454"/>
      <c r="E562" s="453" t="s">
        <v>316</v>
      </c>
      <c r="F562" s="454">
        <v>9.5</v>
      </c>
      <c r="G562" s="454">
        <v>9.7256250000000009</v>
      </c>
      <c r="H562" s="453" t="s">
        <v>217</v>
      </c>
      <c r="I562" s="455">
        <v>37000</v>
      </c>
      <c r="J562" s="455">
        <v>37000</v>
      </c>
      <c r="K562" s="455">
        <v>35322.199999999997</v>
      </c>
      <c r="L562" s="456">
        <v>1</v>
      </c>
    </row>
    <row r="563" spans="1:12" s="444" customFormat="1" ht="20.399999999999999" x14ac:dyDescent="0.35">
      <c r="A563" s="452" t="s">
        <v>551</v>
      </c>
      <c r="B563" s="453" t="s">
        <v>215</v>
      </c>
      <c r="C563" s="454">
        <v>96.046099999999996</v>
      </c>
      <c r="D563" s="454"/>
      <c r="E563" s="453" t="s">
        <v>552</v>
      </c>
      <c r="F563" s="454">
        <v>9.5</v>
      </c>
      <c r="G563" s="454">
        <v>9.7567804034266992</v>
      </c>
      <c r="H563" s="453" t="s">
        <v>217</v>
      </c>
      <c r="I563" s="455">
        <v>57241</v>
      </c>
      <c r="J563" s="455">
        <v>57241</v>
      </c>
      <c r="K563" s="455">
        <v>54977.75</v>
      </c>
      <c r="L563" s="456">
        <v>1</v>
      </c>
    </row>
    <row r="564" spans="1:12" s="444" customFormat="1" ht="20.399999999999999" x14ac:dyDescent="0.35">
      <c r="A564" s="452" t="s">
        <v>551</v>
      </c>
      <c r="B564" s="453" t="s">
        <v>215</v>
      </c>
      <c r="C564" s="454">
        <v>97.554400000000001</v>
      </c>
      <c r="D564" s="454"/>
      <c r="E564" s="453" t="s">
        <v>349</v>
      </c>
      <c r="F564" s="454">
        <v>9.5</v>
      </c>
      <c r="G564" s="454">
        <v>9.8371618640747993</v>
      </c>
      <c r="H564" s="453" t="s">
        <v>217</v>
      </c>
      <c r="I564" s="455">
        <v>1230000</v>
      </c>
      <c r="J564" s="455">
        <v>1230000</v>
      </c>
      <c r="K564" s="455">
        <v>1199918.7</v>
      </c>
      <c r="L564" s="456">
        <v>1</v>
      </c>
    </row>
    <row r="565" spans="1:12" s="444" customFormat="1" ht="20.399999999999999" x14ac:dyDescent="0.35">
      <c r="A565" s="452" t="s">
        <v>551</v>
      </c>
      <c r="B565" s="453" t="s">
        <v>215</v>
      </c>
      <c r="C565" s="454">
        <v>97.594700000000003</v>
      </c>
      <c r="D565" s="454"/>
      <c r="E565" s="453" t="s">
        <v>314</v>
      </c>
      <c r="F565" s="454">
        <v>9.75</v>
      </c>
      <c r="G565" s="454">
        <v>10.110904963917999</v>
      </c>
      <c r="H565" s="453" t="s">
        <v>217</v>
      </c>
      <c r="I565" s="455">
        <v>1000000</v>
      </c>
      <c r="J565" s="455">
        <v>1000000</v>
      </c>
      <c r="K565" s="455">
        <v>975946.97</v>
      </c>
      <c r="L565" s="456">
        <v>2</v>
      </c>
    </row>
    <row r="566" spans="1:12" s="444" customFormat="1" ht="20.399999999999999" x14ac:dyDescent="0.35">
      <c r="A566" s="452" t="s">
        <v>551</v>
      </c>
      <c r="B566" s="453" t="s">
        <v>215</v>
      </c>
      <c r="C566" s="454">
        <v>97.739800000000002</v>
      </c>
      <c r="D566" s="454"/>
      <c r="E566" s="453" t="s">
        <v>317</v>
      </c>
      <c r="F566" s="454">
        <v>9.25</v>
      </c>
      <c r="G566" s="454">
        <v>9.5758345544586003</v>
      </c>
      <c r="H566" s="453" t="s">
        <v>217</v>
      </c>
      <c r="I566" s="455">
        <v>702606</v>
      </c>
      <c r="J566" s="455">
        <v>702606</v>
      </c>
      <c r="K566" s="455">
        <v>686725.48</v>
      </c>
      <c r="L566" s="456">
        <v>4</v>
      </c>
    </row>
    <row r="567" spans="1:12" s="444" customFormat="1" ht="20.399999999999999" x14ac:dyDescent="0.35">
      <c r="A567" s="452" t="s">
        <v>551</v>
      </c>
      <c r="B567" s="453" t="s">
        <v>215</v>
      </c>
      <c r="C567" s="454">
        <v>98.806799999999996</v>
      </c>
      <c r="D567" s="454"/>
      <c r="E567" s="453" t="s">
        <v>297</v>
      </c>
      <c r="F567" s="454">
        <v>9.25</v>
      </c>
      <c r="G567" s="454">
        <v>9.6305535983418</v>
      </c>
      <c r="H567" s="453" t="s">
        <v>217</v>
      </c>
      <c r="I567" s="455">
        <v>27318</v>
      </c>
      <c r="J567" s="455">
        <v>27318</v>
      </c>
      <c r="K567" s="455">
        <v>26992.03</v>
      </c>
      <c r="L567" s="456">
        <v>1</v>
      </c>
    </row>
    <row r="568" spans="1:12" s="444" customFormat="1" ht="20.399999999999999" x14ac:dyDescent="0.35">
      <c r="A568" s="452" t="s">
        <v>551</v>
      </c>
      <c r="B568" s="453" t="s">
        <v>215</v>
      </c>
      <c r="C568" s="454">
        <v>99.110799999999998</v>
      </c>
      <c r="D568" s="454"/>
      <c r="E568" s="453" t="s">
        <v>478</v>
      </c>
      <c r="F568" s="454">
        <v>8.5</v>
      </c>
      <c r="G568" s="454">
        <v>8.8304462531023002</v>
      </c>
      <c r="H568" s="453" t="s">
        <v>217</v>
      </c>
      <c r="I568" s="455">
        <v>154000</v>
      </c>
      <c r="J568" s="455">
        <v>154000</v>
      </c>
      <c r="K568" s="455">
        <v>152630.56</v>
      </c>
      <c r="L568" s="456">
        <v>1</v>
      </c>
    </row>
    <row r="569" spans="1:12" s="444" customFormat="1" ht="20.399999999999999" x14ac:dyDescent="0.35">
      <c r="A569" s="452" t="s">
        <v>501</v>
      </c>
      <c r="B569" s="453" t="s">
        <v>215</v>
      </c>
      <c r="C569" s="454">
        <v>93.599500000000006</v>
      </c>
      <c r="D569" s="454"/>
      <c r="E569" s="453" t="s">
        <v>553</v>
      </c>
      <c r="F569" s="454">
        <v>10.75</v>
      </c>
      <c r="G569" s="454">
        <v>10.958257012318899</v>
      </c>
      <c r="H569" s="453" t="s">
        <v>217</v>
      </c>
      <c r="I569" s="455">
        <v>500000</v>
      </c>
      <c r="J569" s="455">
        <v>500000</v>
      </c>
      <c r="K569" s="455">
        <v>467997.43</v>
      </c>
      <c r="L569" s="456">
        <v>1</v>
      </c>
    </row>
    <row r="570" spans="1:12" s="444" customFormat="1" ht="20.399999999999999" x14ac:dyDescent="0.35">
      <c r="A570" s="452" t="s">
        <v>554</v>
      </c>
      <c r="B570" s="453" t="s">
        <v>215</v>
      </c>
      <c r="C570" s="454">
        <v>95.623199999999997</v>
      </c>
      <c r="D570" s="454"/>
      <c r="E570" s="453" t="s">
        <v>364</v>
      </c>
      <c r="F570" s="454">
        <v>9.75</v>
      </c>
      <c r="G570" s="454">
        <v>10.0026756427943</v>
      </c>
      <c r="H570" s="453" t="s">
        <v>217</v>
      </c>
      <c r="I570" s="455">
        <v>9602</v>
      </c>
      <c r="J570" s="455">
        <v>9602</v>
      </c>
      <c r="K570" s="455">
        <v>9181.74</v>
      </c>
      <c r="L570" s="456">
        <v>1</v>
      </c>
    </row>
    <row r="571" spans="1:12" s="444" customFormat="1" ht="20.399999999999999" x14ac:dyDescent="0.35">
      <c r="A571" s="452" t="s">
        <v>554</v>
      </c>
      <c r="B571" s="453" t="s">
        <v>215</v>
      </c>
      <c r="C571" s="454">
        <v>95.871499999999997</v>
      </c>
      <c r="D571" s="454"/>
      <c r="E571" s="453" t="s">
        <v>319</v>
      </c>
      <c r="F571" s="454">
        <v>9.75</v>
      </c>
      <c r="G571" s="454">
        <v>10.0163812012153</v>
      </c>
      <c r="H571" s="453" t="s">
        <v>217</v>
      </c>
      <c r="I571" s="455">
        <v>10411</v>
      </c>
      <c r="J571" s="455">
        <v>10411</v>
      </c>
      <c r="K571" s="455">
        <v>9981.19</v>
      </c>
      <c r="L571" s="456">
        <v>1</v>
      </c>
    </row>
    <row r="572" spans="1:12" s="444" customFormat="1" ht="20.399999999999999" x14ac:dyDescent="0.35">
      <c r="A572" s="452" t="s">
        <v>554</v>
      </c>
      <c r="B572" s="453" t="s">
        <v>215</v>
      </c>
      <c r="C572" s="454">
        <v>96.618399999999994</v>
      </c>
      <c r="D572" s="454"/>
      <c r="E572" s="453" t="s">
        <v>348</v>
      </c>
      <c r="F572" s="454">
        <v>10.5</v>
      </c>
      <c r="G572" s="454">
        <v>10.8717874999999</v>
      </c>
      <c r="H572" s="453" t="s">
        <v>217</v>
      </c>
      <c r="I572" s="455">
        <v>3000000</v>
      </c>
      <c r="J572" s="455">
        <v>3000000</v>
      </c>
      <c r="K572" s="455">
        <v>2898550.72</v>
      </c>
      <c r="L572" s="456">
        <v>1</v>
      </c>
    </row>
    <row r="573" spans="1:12" s="444" customFormat="1" ht="20.399999999999999" x14ac:dyDescent="0.35">
      <c r="A573" s="452" t="s">
        <v>554</v>
      </c>
      <c r="B573" s="453" t="s">
        <v>215</v>
      </c>
      <c r="C573" s="454">
        <v>98.594999999999999</v>
      </c>
      <c r="D573" s="454"/>
      <c r="E573" s="453" t="s">
        <v>555</v>
      </c>
      <c r="F573" s="454">
        <v>9.5</v>
      </c>
      <c r="G573" s="454">
        <v>9.8921767108160008</v>
      </c>
      <c r="H573" s="453" t="s">
        <v>217</v>
      </c>
      <c r="I573" s="455">
        <v>500000</v>
      </c>
      <c r="J573" s="455">
        <v>500000</v>
      </c>
      <c r="K573" s="455">
        <v>492975.1</v>
      </c>
      <c r="L573" s="456">
        <v>3</v>
      </c>
    </row>
    <row r="574" spans="1:12" s="444" customFormat="1" ht="20.399999999999999" x14ac:dyDescent="0.35">
      <c r="A574" s="452" t="s">
        <v>556</v>
      </c>
      <c r="B574" s="453" t="s">
        <v>215</v>
      </c>
      <c r="C574" s="454">
        <v>90.114900000000006</v>
      </c>
      <c r="D574" s="454"/>
      <c r="E574" s="453" t="s">
        <v>361</v>
      </c>
      <c r="F574" s="454">
        <v>11</v>
      </c>
      <c r="G574" s="454">
        <v>11.0016224280382</v>
      </c>
      <c r="H574" s="453" t="s">
        <v>217</v>
      </c>
      <c r="I574" s="455">
        <v>139050</v>
      </c>
      <c r="J574" s="455">
        <v>139050</v>
      </c>
      <c r="K574" s="455">
        <v>125304.76</v>
      </c>
      <c r="L574" s="456">
        <v>1</v>
      </c>
    </row>
    <row r="575" spans="1:12" s="444" customFormat="1" ht="20.399999999999999" x14ac:dyDescent="0.35">
      <c r="A575" s="452" t="s">
        <v>557</v>
      </c>
      <c r="B575" s="453" t="s">
        <v>215</v>
      </c>
      <c r="C575" s="454">
        <v>89.338899999999995</v>
      </c>
      <c r="D575" s="454"/>
      <c r="E575" s="453" t="s">
        <v>225</v>
      </c>
      <c r="F575" s="454">
        <v>12</v>
      </c>
      <c r="G575" s="454">
        <v>12.0038505684689</v>
      </c>
      <c r="H575" s="453" t="s">
        <v>217</v>
      </c>
      <c r="I575" s="455">
        <v>134678</v>
      </c>
      <c r="J575" s="455">
        <v>134678</v>
      </c>
      <c r="K575" s="455">
        <v>120319.84</v>
      </c>
      <c r="L575" s="456">
        <v>2</v>
      </c>
    </row>
    <row r="576" spans="1:12" s="444" customFormat="1" ht="20.399999999999999" x14ac:dyDescent="0.35">
      <c r="A576" s="452" t="s">
        <v>557</v>
      </c>
      <c r="B576" s="453" t="s">
        <v>215</v>
      </c>
      <c r="C576" s="454">
        <v>93.405799999999999</v>
      </c>
      <c r="D576" s="454"/>
      <c r="E576" s="453" t="s">
        <v>558</v>
      </c>
      <c r="F576" s="454">
        <v>11.5</v>
      </c>
      <c r="G576" s="454">
        <v>11.753138892319599</v>
      </c>
      <c r="H576" s="453" t="s">
        <v>217</v>
      </c>
      <c r="I576" s="455">
        <v>55477</v>
      </c>
      <c r="J576" s="455">
        <v>55477</v>
      </c>
      <c r="K576" s="455">
        <v>51818.74</v>
      </c>
      <c r="L576" s="456">
        <v>1</v>
      </c>
    </row>
    <row r="577" spans="1:12" s="444" customFormat="1" ht="20.399999999999999" x14ac:dyDescent="0.35">
      <c r="A577" s="452" t="s">
        <v>557</v>
      </c>
      <c r="B577" s="453" t="s">
        <v>215</v>
      </c>
      <c r="C577" s="454">
        <v>94.985600000000005</v>
      </c>
      <c r="D577" s="454"/>
      <c r="E577" s="453" t="s">
        <v>300</v>
      </c>
      <c r="F577" s="454">
        <v>10.5</v>
      </c>
      <c r="G577" s="454">
        <v>10.774041150449399</v>
      </c>
      <c r="H577" s="453" t="s">
        <v>217</v>
      </c>
      <c r="I577" s="455">
        <v>210367</v>
      </c>
      <c r="J577" s="455">
        <v>210367</v>
      </c>
      <c r="K577" s="455">
        <v>199818.27</v>
      </c>
      <c r="L577" s="456">
        <v>2</v>
      </c>
    </row>
    <row r="578" spans="1:12" s="444" customFormat="1" ht="20.399999999999999" x14ac:dyDescent="0.35">
      <c r="A578" s="452" t="s">
        <v>557</v>
      </c>
      <c r="B578" s="453" t="s">
        <v>215</v>
      </c>
      <c r="C578" s="454">
        <v>95.302400000000006</v>
      </c>
      <c r="D578" s="454"/>
      <c r="E578" s="453" t="s">
        <v>303</v>
      </c>
      <c r="F578" s="454">
        <v>9.75</v>
      </c>
      <c r="G578" s="454">
        <v>9.9849318062469994</v>
      </c>
      <c r="H578" s="453" t="s">
        <v>217</v>
      </c>
      <c r="I578" s="455">
        <v>21000</v>
      </c>
      <c r="J578" s="455">
        <v>21000</v>
      </c>
      <c r="K578" s="455">
        <v>20013.5</v>
      </c>
      <c r="L578" s="456">
        <v>1</v>
      </c>
    </row>
    <row r="579" spans="1:12" s="444" customFormat="1" ht="20.399999999999999" x14ac:dyDescent="0.35">
      <c r="A579" s="452" t="s">
        <v>557</v>
      </c>
      <c r="B579" s="453" t="s">
        <v>215</v>
      </c>
      <c r="C579" s="454">
        <v>95.326999999999998</v>
      </c>
      <c r="D579" s="454"/>
      <c r="E579" s="453" t="s">
        <v>300</v>
      </c>
      <c r="F579" s="454">
        <v>9.75</v>
      </c>
      <c r="G579" s="454">
        <v>9.9862937842879997</v>
      </c>
      <c r="H579" s="453" t="s">
        <v>217</v>
      </c>
      <c r="I579" s="455">
        <v>208150</v>
      </c>
      <c r="J579" s="455">
        <v>208150</v>
      </c>
      <c r="K579" s="455">
        <v>198423.13</v>
      </c>
      <c r="L579" s="456">
        <v>2</v>
      </c>
    </row>
    <row r="580" spans="1:12" s="444" customFormat="1" ht="20.399999999999999" x14ac:dyDescent="0.35">
      <c r="A580" s="452" t="s">
        <v>557</v>
      </c>
      <c r="B580" s="453" t="s">
        <v>215</v>
      </c>
      <c r="C580" s="454">
        <v>96.831500000000005</v>
      </c>
      <c r="D580" s="454"/>
      <c r="E580" s="453" t="s">
        <v>559</v>
      </c>
      <c r="F580" s="454">
        <v>9.5</v>
      </c>
      <c r="G580" s="454">
        <v>9.7987315229509004</v>
      </c>
      <c r="H580" s="453" t="s">
        <v>217</v>
      </c>
      <c r="I580" s="455">
        <v>92195</v>
      </c>
      <c r="J580" s="455">
        <v>92195</v>
      </c>
      <c r="K580" s="455">
        <v>89273.76</v>
      </c>
      <c r="L580" s="456">
        <v>1</v>
      </c>
    </row>
    <row r="581" spans="1:12" s="444" customFormat="1" ht="20.399999999999999" x14ac:dyDescent="0.35">
      <c r="A581" s="452" t="s">
        <v>557</v>
      </c>
      <c r="B581" s="453" t="s">
        <v>215</v>
      </c>
      <c r="C581" s="454">
        <v>96.930499999999995</v>
      </c>
      <c r="D581" s="454"/>
      <c r="E581" s="453" t="s">
        <v>348</v>
      </c>
      <c r="F581" s="454">
        <v>9.5</v>
      </c>
      <c r="G581" s="454">
        <v>9.8040087962962996</v>
      </c>
      <c r="H581" s="453" t="s">
        <v>217</v>
      </c>
      <c r="I581" s="455">
        <v>361440</v>
      </c>
      <c r="J581" s="455">
        <v>361440</v>
      </c>
      <c r="K581" s="455">
        <v>350345.72</v>
      </c>
      <c r="L581" s="456">
        <v>1</v>
      </c>
    </row>
    <row r="582" spans="1:12" s="444" customFormat="1" ht="20.399999999999999" x14ac:dyDescent="0.35">
      <c r="A582" s="452" t="s">
        <v>557</v>
      </c>
      <c r="B582" s="453" t="s">
        <v>215</v>
      </c>
      <c r="C582" s="454">
        <v>97.294700000000006</v>
      </c>
      <c r="D582" s="454"/>
      <c r="E582" s="453" t="s">
        <v>314</v>
      </c>
      <c r="F582" s="454">
        <v>11</v>
      </c>
      <c r="G582" s="454">
        <v>11.4603197510522</v>
      </c>
      <c r="H582" s="453" t="s">
        <v>217</v>
      </c>
      <c r="I582" s="455">
        <v>51400</v>
      </c>
      <c r="J582" s="455">
        <v>51400</v>
      </c>
      <c r="K582" s="455">
        <v>50009.46</v>
      </c>
      <c r="L582" s="456">
        <v>1</v>
      </c>
    </row>
    <row r="583" spans="1:12" s="444" customFormat="1" ht="20.399999999999999" x14ac:dyDescent="0.35">
      <c r="A583" s="452" t="s">
        <v>557</v>
      </c>
      <c r="B583" s="453" t="s">
        <v>215</v>
      </c>
      <c r="C583" s="454">
        <v>99.834999999999994</v>
      </c>
      <c r="D583" s="454"/>
      <c r="E583" s="453" t="s">
        <v>560</v>
      </c>
      <c r="F583" s="454">
        <v>8.5</v>
      </c>
      <c r="G583" s="454">
        <v>8.8640678724537008</v>
      </c>
      <c r="H583" s="453" t="s">
        <v>217</v>
      </c>
      <c r="I583" s="455">
        <v>92195</v>
      </c>
      <c r="J583" s="455">
        <v>92195</v>
      </c>
      <c r="K583" s="455">
        <v>92042.87</v>
      </c>
      <c r="L583" s="456">
        <v>1</v>
      </c>
    </row>
    <row r="584" spans="1:12" s="444" customFormat="1" ht="20.399999999999999" x14ac:dyDescent="0.35">
      <c r="A584" s="452" t="s">
        <v>557</v>
      </c>
      <c r="B584" s="453" t="s">
        <v>215</v>
      </c>
      <c r="C584" s="454">
        <v>99.929199999999994</v>
      </c>
      <c r="D584" s="454"/>
      <c r="E584" s="453" t="s">
        <v>561</v>
      </c>
      <c r="F584" s="454">
        <v>8.5</v>
      </c>
      <c r="G584" s="454">
        <v>8.8684307740054997</v>
      </c>
      <c r="H584" s="453" t="s">
        <v>217</v>
      </c>
      <c r="I584" s="455">
        <v>100000</v>
      </c>
      <c r="J584" s="455">
        <v>100000</v>
      </c>
      <c r="K584" s="455">
        <v>99929.22</v>
      </c>
      <c r="L584" s="456">
        <v>1</v>
      </c>
    </row>
    <row r="585" spans="1:12" s="444" customFormat="1" ht="20.399999999999999" x14ac:dyDescent="0.35">
      <c r="A585" s="452" t="s">
        <v>562</v>
      </c>
      <c r="B585" s="453" t="s">
        <v>215</v>
      </c>
      <c r="C585" s="454">
        <v>98.594999999999999</v>
      </c>
      <c r="D585" s="454"/>
      <c r="E585" s="453" t="s">
        <v>563</v>
      </c>
      <c r="F585" s="454">
        <v>9</v>
      </c>
      <c r="G585" s="454">
        <v>9.3479460290123999</v>
      </c>
      <c r="H585" s="453" t="s">
        <v>217</v>
      </c>
      <c r="I585" s="455">
        <v>20000</v>
      </c>
      <c r="J585" s="455">
        <v>20000</v>
      </c>
      <c r="K585" s="455">
        <v>19719</v>
      </c>
      <c r="L585" s="456">
        <v>1</v>
      </c>
    </row>
    <row r="586" spans="1:12" s="444" customFormat="1" ht="20.399999999999999" x14ac:dyDescent="0.35">
      <c r="A586" s="452" t="s">
        <v>468</v>
      </c>
      <c r="B586" s="453" t="s">
        <v>215</v>
      </c>
      <c r="C586" s="454">
        <v>90.521600000000007</v>
      </c>
      <c r="D586" s="454"/>
      <c r="E586" s="453" t="s">
        <v>361</v>
      </c>
      <c r="F586" s="454">
        <v>10.5</v>
      </c>
      <c r="G586" s="454">
        <v>10.501480576837199</v>
      </c>
      <c r="H586" s="453" t="s">
        <v>217</v>
      </c>
      <c r="I586" s="455">
        <v>147344</v>
      </c>
      <c r="J586" s="455">
        <v>147344</v>
      </c>
      <c r="K586" s="455">
        <v>133378.19</v>
      </c>
      <c r="L586" s="456">
        <v>3</v>
      </c>
    </row>
    <row r="587" spans="1:12" s="444" customFormat="1" ht="20.399999999999999" x14ac:dyDescent="0.35">
      <c r="A587" s="452" t="s">
        <v>468</v>
      </c>
      <c r="B587" s="453" t="s">
        <v>215</v>
      </c>
      <c r="C587" s="454">
        <v>90.569500000000005</v>
      </c>
      <c r="D587" s="454"/>
      <c r="E587" s="453" t="s">
        <v>517</v>
      </c>
      <c r="F587" s="454">
        <v>10.5</v>
      </c>
      <c r="G587" s="454">
        <v>10.5044433673045</v>
      </c>
      <c r="H587" s="453" t="s">
        <v>217</v>
      </c>
      <c r="I587" s="455">
        <v>5962</v>
      </c>
      <c r="J587" s="455">
        <v>5962</v>
      </c>
      <c r="K587" s="455">
        <v>5399.75</v>
      </c>
      <c r="L587" s="456">
        <v>1</v>
      </c>
    </row>
    <row r="588" spans="1:12" s="444" customFormat="1" ht="20.399999999999999" x14ac:dyDescent="0.35">
      <c r="A588" s="452" t="s">
        <v>468</v>
      </c>
      <c r="B588" s="453" t="s">
        <v>215</v>
      </c>
      <c r="C588" s="454">
        <v>90.593400000000003</v>
      </c>
      <c r="D588" s="454"/>
      <c r="E588" s="453" t="s">
        <v>224</v>
      </c>
      <c r="F588" s="454">
        <v>10.5</v>
      </c>
      <c r="G588" s="454">
        <v>10.5059255816057</v>
      </c>
      <c r="H588" s="453" t="s">
        <v>217</v>
      </c>
      <c r="I588" s="455">
        <v>7727</v>
      </c>
      <c r="J588" s="455">
        <v>7727</v>
      </c>
      <c r="K588" s="455">
        <v>7000.15</v>
      </c>
      <c r="L588" s="456">
        <v>1</v>
      </c>
    </row>
    <row r="589" spans="1:12" s="444" customFormat="1" ht="20.399999999999999" x14ac:dyDescent="0.35">
      <c r="A589" s="452" t="s">
        <v>468</v>
      </c>
      <c r="B589" s="453" t="s">
        <v>215</v>
      </c>
      <c r="C589" s="454">
        <v>94.749300000000005</v>
      </c>
      <c r="D589" s="454"/>
      <c r="E589" s="453" t="s">
        <v>564</v>
      </c>
      <c r="F589" s="454">
        <v>10.5</v>
      </c>
      <c r="G589" s="454">
        <v>10.7598139116055</v>
      </c>
      <c r="H589" s="453" t="s">
        <v>217</v>
      </c>
      <c r="I589" s="455">
        <v>5263</v>
      </c>
      <c r="J589" s="455">
        <v>5263</v>
      </c>
      <c r="K589" s="455">
        <v>4986.66</v>
      </c>
      <c r="L589" s="456">
        <v>1</v>
      </c>
    </row>
    <row r="590" spans="1:12" s="444" customFormat="1" ht="20.399999999999999" x14ac:dyDescent="0.35">
      <c r="A590" s="452" t="s">
        <v>468</v>
      </c>
      <c r="B590" s="453" t="s">
        <v>215</v>
      </c>
      <c r="C590" s="454">
        <v>94.959199999999996</v>
      </c>
      <c r="D590" s="454"/>
      <c r="E590" s="453" t="s">
        <v>303</v>
      </c>
      <c r="F590" s="454">
        <v>10.5</v>
      </c>
      <c r="G590" s="454">
        <v>10.7724579109908</v>
      </c>
      <c r="H590" s="453" t="s">
        <v>217</v>
      </c>
      <c r="I590" s="455">
        <v>96206</v>
      </c>
      <c r="J590" s="455">
        <v>96206</v>
      </c>
      <c r="K590" s="455">
        <v>91356.5</v>
      </c>
      <c r="L590" s="456">
        <v>3</v>
      </c>
    </row>
    <row r="591" spans="1:12" s="444" customFormat="1" ht="20.399999999999999" x14ac:dyDescent="0.35">
      <c r="A591" s="452" t="s">
        <v>468</v>
      </c>
      <c r="B591" s="453" t="s">
        <v>215</v>
      </c>
      <c r="C591" s="454">
        <v>94.985600000000005</v>
      </c>
      <c r="D591" s="454"/>
      <c r="E591" s="453" t="s">
        <v>300</v>
      </c>
      <c r="F591" s="454">
        <v>10.5</v>
      </c>
      <c r="G591" s="454">
        <v>10.774041150449399</v>
      </c>
      <c r="H591" s="453" t="s">
        <v>217</v>
      </c>
      <c r="I591" s="455">
        <v>147989</v>
      </c>
      <c r="J591" s="455">
        <v>147989</v>
      </c>
      <c r="K591" s="455">
        <v>140568.17000000001</v>
      </c>
      <c r="L591" s="456">
        <v>4</v>
      </c>
    </row>
    <row r="592" spans="1:12" s="444" customFormat="1" ht="20.399999999999999" x14ac:dyDescent="0.35">
      <c r="A592" s="452" t="s">
        <v>468</v>
      </c>
      <c r="B592" s="453" t="s">
        <v>215</v>
      </c>
      <c r="C592" s="454">
        <v>95.011899999999997</v>
      </c>
      <c r="D592" s="454"/>
      <c r="E592" s="453" t="s">
        <v>316</v>
      </c>
      <c r="F592" s="454">
        <v>10.5</v>
      </c>
      <c r="G592" s="454">
        <v>10.775625</v>
      </c>
      <c r="H592" s="453" t="s">
        <v>217</v>
      </c>
      <c r="I592" s="455">
        <v>182400</v>
      </c>
      <c r="J592" s="455">
        <v>182400</v>
      </c>
      <c r="K592" s="455">
        <v>173301.66</v>
      </c>
      <c r="L592" s="456">
        <v>3</v>
      </c>
    </row>
    <row r="593" spans="1:12" s="444" customFormat="1" ht="20.399999999999999" x14ac:dyDescent="0.35">
      <c r="A593" s="457" t="s">
        <v>218</v>
      </c>
      <c r="B593" s="458" t="s">
        <v>218</v>
      </c>
      <c r="C593" s="459" t="s">
        <v>218</v>
      </c>
      <c r="D593" s="459" t="s">
        <v>218</v>
      </c>
      <c r="E593" s="458" t="s">
        <v>218</v>
      </c>
      <c r="F593" s="459" t="s">
        <v>218</v>
      </c>
      <c r="G593" s="459" t="s">
        <v>218</v>
      </c>
      <c r="H593" s="458" t="s">
        <v>218</v>
      </c>
      <c r="I593" s="460">
        <v>20366795</v>
      </c>
      <c r="J593" s="460">
        <v>20366795</v>
      </c>
      <c r="K593" s="460">
        <v>19370253.600000001</v>
      </c>
      <c r="L593" s="461">
        <v>178</v>
      </c>
    </row>
    <row r="594" spans="1:12" s="444" customFormat="1" ht="20.399999999999999" x14ac:dyDescent="0.35">
      <c r="A594" s="457" t="s">
        <v>140</v>
      </c>
      <c r="B594" s="458"/>
      <c r="C594" s="459"/>
      <c r="D594" s="459"/>
      <c r="E594" s="458"/>
      <c r="F594" s="459"/>
      <c r="G594" s="459"/>
      <c r="H594" s="458"/>
      <c r="I594" s="460"/>
      <c r="J594" s="460"/>
      <c r="K594" s="460"/>
      <c r="L594" s="461"/>
    </row>
    <row r="595" spans="1:12" s="444" customFormat="1" ht="20.399999999999999" x14ac:dyDescent="0.35">
      <c r="A595" s="452" t="s">
        <v>508</v>
      </c>
      <c r="B595" s="453" t="s">
        <v>215</v>
      </c>
      <c r="C595" s="454">
        <v>96.470799999999997</v>
      </c>
      <c r="D595" s="454">
        <v>8.5</v>
      </c>
      <c r="E595" s="453" t="s">
        <v>517</v>
      </c>
      <c r="F595" s="454">
        <v>12.5</v>
      </c>
      <c r="G595" s="454">
        <v>12.506259005194099</v>
      </c>
      <c r="H595" s="453" t="s">
        <v>217</v>
      </c>
      <c r="I595" s="455">
        <v>138247.19</v>
      </c>
      <c r="J595" s="455">
        <v>127500</v>
      </c>
      <c r="K595" s="455">
        <v>123000.28</v>
      </c>
      <c r="L595" s="456">
        <v>2</v>
      </c>
    </row>
    <row r="596" spans="1:12" s="444" customFormat="1" ht="20.399999999999999" x14ac:dyDescent="0.35">
      <c r="A596" s="452" t="s">
        <v>508</v>
      </c>
      <c r="B596" s="453" t="s">
        <v>215</v>
      </c>
      <c r="C596" s="454">
        <v>98.340400000000002</v>
      </c>
      <c r="D596" s="454">
        <v>8.5</v>
      </c>
      <c r="E596" s="453" t="s">
        <v>300</v>
      </c>
      <c r="F596" s="454">
        <v>12</v>
      </c>
      <c r="G596" s="454">
        <v>12.3579216290875</v>
      </c>
      <c r="H596" s="453" t="s">
        <v>217</v>
      </c>
      <c r="I596" s="455">
        <v>107089</v>
      </c>
      <c r="J596" s="455">
        <v>102700</v>
      </c>
      <c r="K596" s="455">
        <v>100995.6</v>
      </c>
      <c r="L596" s="456">
        <v>1</v>
      </c>
    </row>
    <row r="597" spans="1:12" s="444" customFormat="1" ht="20.399999999999999" x14ac:dyDescent="0.35">
      <c r="A597" s="452" t="s">
        <v>508</v>
      </c>
      <c r="B597" s="453" t="s">
        <v>215</v>
      </c>
      <c r="C597" s="454">
        <v>98.349100000000007</v>
      </c>
      <c r="D597" s="454">
        <v>8.5</v>
      </c>
      <c r="E597" s="453" t="s">
        <v>316</v>
      </c>
      <c r="F597" s="454">
        <v>12</v>
      </c>
      <c r="G597" s="454">
        <v>12.36</v>
      </c>
      <c r="H597" s="453" t="s">
        <v>217</v>
      </c>
      <c r="I597" s="455">
        <v>107273.25</v>
      </c>
      <c r="J597" s="455">
        <v>102900</v>
      </c>
      <c r="K597" s="455">
        <v>101201.18</v>
      </c>
      <c r="L597" s="456">
        <v>1</v>
      </c>
    </row>
    <row r="598" spans="1:12" s="444" customFormat="1" ht="20.399999999999999" x14ac:dyDescent="0.35">
      <c r="A598" s="452" t="s">
        <v>508</v>
      </c>
      <c r="B598" s="453" t="s">
        <v>215</v>
      </c>
      <c r="C598" s="454">
        <v>98.562399999999997</v>
      </c>
      <c r="D598" s="454">
        <v>8.5</v>
      </c>
      <c r="E598" s="453" t="s">
        <v>558</v>
      </c>
      <c r="F598" s="454">
        <v>11</v>
      </c>
      <c r="G598" s="454">
        <v>11.231690016268701</v>
      </c>
      <c r="H598" s="453" t="s">
        <v>217</v>
      </c>
      <c r="I598" s="455">
        <v>4208.72</v>
      </c>
      <c r="J598" s="455">
        <v>4000</v>
      </c>
      <c r="K598" s="455">
        <v>3942.49</v>
      </c>
      <c r="L598" s="456">
        <v>1</v>
      </c>
    </row>
    <row r="599" spans="1:12" s="444" customFormat="1" ht="20.399999999999999" x14ac:dyDescent="0.35">
      <c r="A599" s="452" t="s">
        <v>508</v>
      </c>
      <c r="B599" s="453" t="s">
        <v>215</v>
      </c>
      <c r="C599" s="454">
        <v>98.792000000000002</v>
      </c>
      <c r="D599" s="454">
        <v>8.5</v>
      </c>
      <c r="E599" s="453" t="s">
        <v>344</v>
      </c>
      <c r="F599" s="454">
        <v>11.5</v>
      </c>
      <c r="G599" s="454">
        <v>11.8843165436035</v>
      </c>
      <c r="H599" s="453" t="s">
        <v>217</v>
      </c>
      <c r="I599" s="455">
        <v>7354.81</v>
      </c>
      <c r="J599" s="455">
        <v>7100</v>
      </c>
      <c r="K599" s="455">
        <v>7014.23</v>
      </c>
      <c r="L599" s="456">
        <v>1</v>
      </c>
    </row>
    <row r="600" spans="1:12" s="444" customFormat="1" ht="20.399999999999999" x14ac:dyDescent="0.35">
      <c r="A600" s="452" t="s">
        <v>508</v>
      </c>
      <c r="B600" s="453" t="s">
        <v>215</v>
      </c>
      <c r="C600" s="454">
        <v>98.799599999999998</v>
      </c>
      <c r="D600" s="454">
        <v>8.5</v>
      </c>
      <c r="E600" s="453" t="s">
        <v>565</v>
      </c>
      <c r="F600" s="454">
        <v>11.5</v>
      </c>
      <c r="G600" s="454">
        <v>11.886245911962201</v>
      </c>
      <c r="H600" s="453" t="s">
        <v>217</v>
      </c>
      <c r="I600" s="455">
        <v>62967.69</v>
      </c>
      <c r="J600" s="455">
        <v>60800</v>
      </c>
      <c r="K600" s="455">
        <v>60070.14</v>
      </c>
      <c r="L600" s="456">
        <v>1</v>
      </c>
    </row>
    <row r="601" spans="1:12" s="444" customFormat="1" ht="20.399999999999999" x14ac:dyDescent="0.35">
      <c r="A601" s="452" t="s">
        <v>508</v>
      </c>
      <c r="B601" s="453" t="s">
        <v>215</v>
      </c>
      <c r="C601" s="454">
        <v>98.799599999999998</v>
      </c>
      <c r="D601" s="454">
        <v>8.5</v>
      </c>
      <c r="E601" s="453" t="s">
        <v>565</v>
      </c>
      <c r="F601" s="454">
        <v>11.5</v>
      </c>
      <c r="G601" s="454">
        <v>11.8862459119623</v>
      </c>
      <c r="H601" s="453" t="s">
        <v>217</v>
      </c>
      <c r="I601" s="455">
        <v>41943.94</v>
      </c>
      <c r="J601" s="455">
        <v>40500</v>
      </c>
      <c r="K601" s="455">
        <v>40013.83</v>
      </c>
      <c r="L601" s="456">
        <v>1</v>
      </c>
    </row>
    <row r="602" spans="1:12" s="444" customFormat="1" ht="20.399999999999999" x14ac:dyDescent="0.35">
      <c r="A602" s="452" t="s">
        <v>508</v>
      </c>
      <c r="B602" s="453" t="s">
        <v>215</v>
      </c>
      <c r="C602" s="454">
        <v>99.196100000000001</v>
      </c>
      <c r="D602" s="454">
        <v>8.5</v>
      </c>
      <c r="E602" s="453" t="s">
        <v>348</v>
      </c>
      <c r="F602" s="454">
        <v>11</v>
      </c>
      <c r="G602" s="454">
        <v>11.408262962962899</v>
      </c>
      <c r="H602" s="453" t="s">
        <v>217</v>
      </c>
      <c r="I602" s="455">
        <v>118258.33</v>
      </c>
      <c r="J602" s="455">
        <v>115000</v>
      </c>
      <c r="K602" s="455">
        <v>114075.56</v>
      </c>
      <c r="L602" s="456">
        <v>1</v>
      </c>
    </row>
    <row r="603" spans="1:12" s="444" customFormat="1" ht="20.399999999999999" x14ac:dyDescent="0.35">
      <c r="A603" s="452" t="s">
        <v>508</v>
      </c>
      <c r="B603" s="453" t="s">
        <v>215</v>
      </c>
      <c r="C603" s="454">
        <v>99.453999999999994</v>
      </c>
      <c r="D603" s="454">
        <v>8.5</v>
      </c>
      <c r="E603" s="453" t="s">
        <v>528</v>
      </c>
      <c r="F603" s="454">
        <v>10</v>
      </c>
      <c r="G603" s="454">
        <v>10.3136377257236</v>
      </c>
      <c r="H603" s="453" t="s">
        <v>217</v>
      </c>
      <c r="I603" s="455">
        <v>8876.16</v>
      </c>
      <c r="J603" s="455">
        <v>8600</v>
      </c>
      <c r="K603" s="455">
        <v>8553.0400000000009</v>
      </c>
      <c r="L603" s="456">
        <v>1</v>
      </c>
    </row>
    <row r="604" spans="1:12" s="444" customFormat="1" ht="20.399999999999999" x14ac:dyDescent="0.35">
      <c r="A604" s="452" t="s">
        <v>508</v>
      </c>
      <c r="B604" s="453" t="s">
        <v>215</v>
      </c>
      <c r="C604" s="454">
        <v>99.512799999999999</v>
      </c>
      <c r="D604" s="454">
        <v>8.5</v>
      </c>
      <c r="E604" s="453" t="s">
        <v>317</v>
      </c>
      <c r="F604" s="454">
        <v>10.5</v>
      </c>
      <c r="G604" s="454">
        <v>10.920720136962901</v>
      </c>
      <c r="H604" s="453" t="s">
        <v>217</v>
      </c>
      <c r="I604" s="455">
        <v>102635.63</v>
      </c>
      <c r="J604" s="455">
        <v>100500</v>
      </c>
      <c r="K604" s="455">
        <v>100010.35</v>
      </c>
      <c r="L604" s="456">
        <v>1</v>
      </c>
    </row>
    <row r="605" spans="1:12" s="444" customFormat="1" ht="20.399999999999999" x14ac:dyDescent="0.35">
      <c r="A605" s="457" t="s">
        <v>218</v>
      </c>
      <c r="B605" s="458" t="s">
        <v>218</v>
      </c>
      <c r="C605" s="459" t="s">
        <v>218</v>
      </c>
      <c r="D605" s="459" t="s">
        <v>218</v>
      </c>
      <c r="E605" s="458" t="s">
        <v>218</v>
      </c>
      <c r="F605" s="459" t="s">
        <v>218</v>
      </c>
      <c r="G605" s="459" t="s">
        <v>218</v>
      </c>
      <c r="H605" s="458" t="s">
        <v>218</v>
      </c>
      <c r="I605" s="460">
        <v>698854.72</v>
      </c>
      <c r="J605" s="460">
        <v>669600</v>
      </c>
      <c r="K605" s="460">
        <v>658876.69999999995</v>
      </c>
      <c r="L605" s="461">
        <v>11</v>
      </c>
    </row>
    <row r="606" spans="1:12" s="444" customFormat="1" ht="20.399999999999999" x14ac:dyDescent="0.35">
      <c r="A606" s="457" t="s">
        <v>141</v>
      </c>
      <c r="B606" s="458"/>
      <c r="C606" s="459"/>
      <c r="D606" s="459"/>
      <c r="E606" s="458"/>
      <c r="F606" s="459"/>
      <c r="G606" s="459"/>
      <c r="H606" s="458"/>
      <c r="I606" s="460"/>
      <c r="J606" s="460"/>
      <c r="K606" s="460"/>
      <c r="L606" s="461"/>
    </row>
    <row r="607" spans="1:12" s="444" customFormat="1" ht="20.399999999999999" x14ac:dyDescent="0.35">
      <c r="A607" s="452" t="s">
        <v>214</v>
      </c>
      <c r="B607" s="453" t="s">
        <v>215</v>
      </c>
      <c r="C607" s="454">
        <v>100</v>
      </c>
      <c r="D607" s="454">
        <v>8.1</v>
      </c>
      <c r="E607" s="453" t="s">
        <v>297</v>
      </c>
      <c r="F607" s="454">
        <v>8.1</v>
      </c>
      <c r="G607" s="454">
        <v>8.3909820547348009</v>
      </c>
      <c r="H607" s="453" t="s">
        <v>217</v>
      </c>
      <c r="I607" s="455">
        <v>4547587.5</v>
      </c>
      <c r="J607" s="455">
        <v>4500000</v>
      </c>
      <c r="K607" s="455">
        <v>4500000</v>
      </c>
      <c r="L607" s="456">
        <v>1</v>
      </c>
    </row>
    <row r="608" spans="1:12" s="444" customFormat="1" ht="20.399999999999999" x14ac:dyDescent="0.35">
      <c r="A608" s="452" t="s">
        <v>214</v>
      </c>
      <c r="B608" s="453" t="s">
        <v>215</v>
      </c>
      <c r="C608" s="454">
        <v>100</v>
      </c>
      <c r="D608" s="454">
        <v>8.5</v>
      </c>
      <c r="E608" s="453" t="s">
        <v>566</v>
      </c>
      <c r="F608" s="454">
        <v>8.5</v>
      </c>
      <c r="G608" s="454">
        <v>8.1577585967055004</v>
      </c>
      <c r="H608" s="453" t="s">
        <v>217</v>
      </c>
      <c r="I608" s="455">
        <v>54514.79</v>
      </c>
      <c r="J608" s="455">
        <v>46500</v>
      </c>
      <c r="K608" s="455">
        <v>46500</v>
      </c>
      <c r="L608" s="456">
        <v>1</v>
      </c>
    </row>
    <row r="609" spans="1:12" s="444" customFormat="1" ht="20.399999999999999" x14ac:dyDescent="0.35">
      <c r="A609" s="452" t="s">
        <v>214</v>
      </c>
      <c r="B609" s="453" t="s">
        <v>215</v>
      </c>
      <c r="C609" s="454">
        <v>100</v>
      </c>
      <c r="D609" s="454">
        <v>8.75</v>
      </c>
      <c r="E609" s="453" t="s">
        <v>299</v>
      </c>
      <c r="F609" s="454">
        <v>8.75</v>
      </c>
      <c r="G609" s="454">
        <v>8.9965525760269998</v>
      </c>
      <c r="H609" s="453" t="s">
        <v>217</v>
      </c>
      <c r="I609" s="455">
        <v>928437.5</v>
      </c>
      <c r="J609" s="455">
        <v>900000</v>
      </c>
      <c r="K609" s="455">
        <v>900000</v>
      </c>
      <c r="L609" s="456">
        <v>1</v>
      </c>
    </row>
    <row r="610" spans="1:12" s="444" customFormat="1" ht="20.399999999999999" x14ac:dyDescent="0.35">
      <c r="A610" s="452" t="s">
        <v>214</v>
      </c>
      <c r="B610" s="453" t="s">
        <v>215</v>
      </c>
      <c r="C610" s="454">
        <v>100.0339</v>
      </c>
      <c r="D610" s="454">
        <v>8.25</v>
      </c>
      <c r="E610" s="453" t="s">
        <v>567</v>
      </c>
      <c r="F610" s="454">
        <v>7.85</v>
      </c>
      <c r="G610" s="454">
        <v>8.0724270249626997</v>
      </c>
      <c r="H610" s="453" t="s">
        <v>217</v>
      </c>
      <c r="I610" s="455">
        <v>847300</v>
      </c>
      <c r="J610" s="455">
        <v>800000</v>
      </c>
      <c r="K610" s="455">
        <v>800271.23</v>
      </c>
      <c r="L610" s="456">
        <v>1</v>
      </c>
    </row>
    <row r="611" spans="1:12" s="444" customFormat="1" ht="20.399999999999999" x14ac:dyDescent="0.35">
      <c r="A611" s="452" t="s">
        <v>214</v>
      </c>
      <c r="B611" s="453" t="s">
        <v>215</v>
      </c>
      <c r="C611" s="454">
        <v>100.0598</v>
      </c>
      <c r="D611" s="454">
        <v>9.9499999999999993</v>
      </c>
      <c r="E611" s="453" t="s">
        <v>568</v>
      </c>
      <c r="F611" s="454">
        <v>9.6</v>
      </c>
      <c r="G611" s="454">
        <v>9.7210959584856003</v>
      </c>
      <c r="H611" s="453" t="s">
        <v>217</v>
      </c>
      <c r="I611" s="455">
        <v>1216413.8899999999</v>
      </c>
      <c r="J611" s="455">
        <v>1105500</v>
      </c>
      <c r="K611" s="455">
        <v>1106161.3400000001</v>
      </c>
      <c r="L611" s="456">
        <v>1</v>
      </c>
    </row>
    <row r="612" spans="1:12" s="444" customFormat="1" ht="20.399999999999999" x14ac:dyDescent="0.35">
      <c r="A612" s="452" t="s">
        <v>214</v>
      </c>
      <c r="B612" s="453" t="s">
        <v>215</v>
      </c>
      <c r="C612" s="454">
        <v>100.1037</v>
      </c>
      <c r="D612" s="454">
        <v>9.9499999999999993</v>
      </c>
      <c r="E612" s="453" t="s">
        <v>448</v>
      </c>
      <c r="F612" s="454">
        <v>9.5</v>
      </c>
      <c r="G612" s="454">
        <v>9.6349646811703007</v>
      </c>
      <c r="H612" s="453" t="s">
        <v>217</v>
      </c>
      <c r="I612" s="455">
        <v>440021.11</v>
      </c>
      <c r="J612" s="455">
        <v>400000</v>
      </c>
      <c r="K612" s="455">
        <v>400414.7</v>
      </c>
      <c r="L612" s="456">
        <v>1</v>
      </c>
    </row>
    <row r="613" spans="1:12" s="444" customFormat="1" ht="20.399999999999999" x14ac:dyDescent="0.35">
      <c r="A613" s="452" t="s">
        <v>214</v>
      </c>
      <c r="B613" s="453" t="s">
        <v>215</v>
      </c>
      <c r="C613" s="454">
        <v>101.31529999999999</v>
      </c>
      <c r="D613" s="454">
        <v>8.75</v>
      </c>
      <c r="E613" s="453" t="s">
        <v>309</v>
      </c>
      <c r="F613" s="454">
        <v>3</v>
      </c>
      <c r="G613" s="454">
        <v>3.034812021969</v>
      </c>
      <c r="H613" s="453" t="s">
        <v>217</v>
      </c>
      <c r="I613" s="455">
        <v>2044236.12</v>
      </c>
      <c r="J613" s="455">
        <v>2000000</v>
      </c>
      <c r="K613" s="455">
        <v>2026305.04</v>
      </c>
      <c r="L613" s="456">
        <v>2</v>
      </c>
    </row>
    <row r="614" spans="1:12" s="444" customFormat="1" ht="20.399999999999999" x14ac:dyDescent="0.35">
      <c r="A614" s="452" t="s">
        <v>214</v>
      </c>
      <c r="B614" s="453" t="s">
        <v>215</v>
      </c>
      <c r="C614" s="454">
        <v>101.52970000000001</v>
      </c>
      <c r="D614" s="454">
        <v>9.5500000000000007</v>
      </c>
      <c r="E614" s="453" t="s">
        <v>569</v>
      </c>
      <c r="F614" s="454">
        <v>2.75</v>
      </c>
      <c r="G614" s="454">
        <v>2.7791316026039001</v>
      </c>
      <c r="H614" s="453" t="s">
        <v>217</v>
      </c>
      <c r="I614" s="455">
        <v>1095765.28</v>
      </c>
      <c r="J614" s="455">
        <v>1000000</v>
      </c>
      <c r="K614" s="455">
        <v>1015297</v>
      </c>
      <c r="L614" s="456">
        <v>2</v>
      </c>
    </row>
    <row r="615" spans="1:12" s="444" customFormat="1" ht="20.399999999999999" x14ac:dyDescent="0.35">
      <c r="A615" s="452" t="s">
        <v>214</v>
      </c>
      <c r="B615" s="453" t="s">
        <v>215</v>
      </c>
      <c r="C615" s="454">
        <v>101.5342</v>
      </c>
      <c r="D615" s="454">
        <v>8.9499999999999993</v>
      </c>
      <c r="E615" s="453" t="s">
        <v>317</v>
      </c>
      <c r="F615" s="454">
        <v>2.75</v>
      </c>
      <c r="G615" s="454">
        <v>2.7784895788726001</v>
      </c>
      <c r="H615" s="453" t="s">
        <v>217</v>
      </c>
      <c r="I615" s="455">
        <v>2575204.85</v>
      </c>
      <c r="J615" s="455">
        <v>2500000</v>
      </c>
      <c r="K615" s="455">
        <v>2538353.85</v>
      </c>
      <c r="L615" s="456">
        <v>2</v>
      </c>
    </row>
    <row r="616" spans="1:12" s="444" customFormat="1" ht="20.399999999999999" x14ac:dyDescent="0.35">
      <c r="A616" s="452" t="s">
        <v>214</v>
      </c>
      <c r="B616" s="453" t="s">
        <v>215</v>
      </c>
      <c r="C616" s="454">
        <v>101.5513</v>
      </c>
      <c r="D616" s="454">
        <v>8.9499999999999993</v>
      </c>
      <c r="E616" s="453" t="s">
        <v>314</v>
      </c>
      <c r="F616" s="454">
        <v>2.75</v>
      </c>
      <c r="G616" s="454">
        <v>2.7783826132125</v>
      </c>
      <c r="H616" s="453" t="s">
        <v>217</v>
      </c>
      <c r="I616" s="455">
        <v>515040.97</v>
      </c>
      <c r="J616" s="455">
        <v>500000</v>
      </c>
      <c r="K616" s="455">
        <v>507756.27</v>
      </c>
      <c r="L616" s="456">
        <v>1</v>
      </c>
    </row>
    <row r="617" spans="1:12" s="444" customFormat="1" ht="20.399999999999999" x14ac:dyDescent="0.35">
      <c r="A617" s="457" t="s">
        <v>218</v>
      </c>
      <c r="B617" s="458" t="s">
        <v>218</v>
      </c>
      <c r="C617" s="459" t="s">
        <v>218</v>
      </c>
      <c r="D617" s="459" t="s">
        <v>218</v>
      </c>
      <c r="E617" s="458" t="s">
        <v>218</v>
      </c>
      <c r="F617" s="459" t="s">
        <v>218</v>
      </c>
      <c r="G617" s="459" t="s">
        <v>218</v>
      </c>
      <c r="H617" s="458" t="s">
        <v>218</v>
      </c>
      <c r="I617" s="460">
        <v>14264522.01</v>
      </c>
      <c r="J617" s="460">
        <v>13752000</v>
      </c>
      <c r="K617" s="460">
        <v>13841059.43</v>
      </c>
      <c r="L617" s="461">
        <v>13</v>
      </c>
    </row>
    <row r="618" spans="1:12" s="444" customFormat="1" ht="20.399999999999999" x14ac:dyDescent="0.35">
      <c r="A618" s="457" t="s">
        <v>142</v>
      </c>
      <c r="B618" s="458"/>
      <c r="C618" s="459"/>
      <c r="D618" s="459"/>
      <c r="E618" s="458"/>
      <c r="F618" s="459"/>
      <c r="G618" s="459"/>
      <c r="H618" s="458"/>
      <c r="I618" s="460"/>
      <c r="J618" s="460"/>
      <c r="K618" s="460"/>
      <c r="L618" s="461"/>
    </row>
    <row r="619" spans="1:12" s="444" customFormat="1" ht="20.399999999999999" x14ac:dyDescent="0.35">
      <c r="A619" s="452" t="s">
        <v>570</v>
      </c>
      <c r="B619" s="453" t="s">
        <v>215</v>
      </c>
      <c r="C619" s="454">
        <v>98.911600000000007</v>
      </c>
      <c r="D619" s="454">
        <v>8.5</v>
      </c>
      <c r="E619" s="453" t="s">
        <v>438</v>
      </c>
      <c r="F619" s="454">
        <v>9</v>
      </c>
      <c r="G619" s="454">
        <v>9.3083318789062002</v>
      </c>
      <c r="H619" s="453" t="s">
        <v>230</v>
      </c>
      <c r="I619" s="455">
        <v>7061.18</v>
      </c>
      <c r="J619" s="455">
        <v>7360</v>
      </c>
      <c r="K619" s="455">
        <v>6984.33</v>
      </c>
      <c r="L619" s="456">
        <v>1</v>
      </c>
    </row>
    <row r="620" spans="1:12" s="444" customFormat="1" ht="20.399999999999999" x14ac:dyDescent="0.35">
      <c r="A620" s="452" t="s">
        <v>570</v>
      </c>
      <c r="B620" s="453" t="s">
        <v>215</v>
      </c>
      <c r="C620" s="454">
        <v>98.917299999999997</v>
      </c>
      <c r="D620" s="454">
        <v>8.5</v>
      </c>
      <c r="E620" s="453" t="s">
        <v>571</v>
      </c>
      <c r="F620" s="454">
        <v>9</v>
      </c>
      <c r="G620" s="454">
        <v>9.3083318789062304</v>
      </c>
      <c r="H620" s="453" t="s">
        <v>230</v>
      </c>
      <c r="I620" s="455">
        <v>2460.38</v>
      </c>
      <c r="J620" s="455">
        <v>2564.5</v>
      </c>
      <c r="K620" s="455">
        <v>2433.7399999999998</v>
      </c>
      <c r="L620" s="456">
        <v>1</v>
      </c>
    </row>
    <row r="621" spans="1:12" s="444" customFormat="1" ht="20.399999999999999" x14ac:dyDescent="0.35">
      <c r="A621" s="452" t="s">
        <v>572</v>
      </c>
      <c r="B621" s="453" t="s">
        <v>215</v>
      </c>
      <c r="C621" s="454">
        <v>96.032499999999999</v>
      </c>
      <c r="D621" s="454">
        <v>9</v>
      </c>
      <c r="E621" s="453" t="s">
        <v>573</v>
      </c>
      <c r="F621" s="454">
        <v>12.5</v>
      </c>
      <c r="G621" s="454">
        <v>13.2416046415276</v>
      </c>
      <c r="H621" s="453" t="s">
        <v>230</v>
      </c>
      <c r="I621" s="455">
        <v>1064000</v>
      </c>
      <c r="J621" s="455">
        <v>1064000</v>
      </c>
      <c r="K621" s="455">
        <v>1021785.32</v>
      </c>
      <c r="L621" s="456">
        <v>6</v>
      </c>
    </row>
    <row r="622" spans="1:12" s="444" customFormat="1" ht="20.399999999999999" x14ac:dyDescent="0.35">
      <c r="A622" s="452" t="s">
        <v>574</v>
      </c>
      <c r="B622" s="453" t="s">
        <v>215</v>
      </c>
      <c r="C622" s="454">
        <v>97.976699999999994</v>
      </c>
      <c r="D622" s="454">
        <v>9</v>
      </c>
      <c r="E622" s="453" t="s">
        <v>575</v>
      </c>
      <c r="F622" s="454">
        <v>10.43</v>
      </c>
      <c r="G622" s="454">
        <v>10.943329402802799</v>
      </c>
      <c r="H622" s="453" t="s">
        <v>230</v>
      </c>
      <c r="I622" s="455">
        <v>245000</v>
      </c>
      <c r="J622" s="455">
        <v>245000</v>
      </c>
      <c r="K622" s="455">
        <v>240043</v>
      </c>
      <c r="L622" s="456">
        <v>1</v>
      </c>
    </row>
    <row r="623" spans="1:12" s="444" customFormat="1" ht="20.399999999999999" x14ac:dyDescent="0.35">
      <c r="A623" s="452" t="s">
        <v>574</v>
      </c>
      <c r="B623" s="453" t="s">
        <v>215</v>
      </c>
      <c r="C623" s="454">
        <v>98.085700000000003</v>
      </c>
      <c r="D623" s="454">
        <v>9</v>
      </c>
      <c r="E623" s="453" t="s">
        <v>576</v>
      </c>
      <c r="F623" s="454">
        <v>10.4</v>
      </c>
      <c r="G623" s="454">
        <v>10.9103376935252</v>
      </c>
      <c r="H623" s="453" t="s">
        <v>230</v>
      </c>
      <c r="I623" s="455">
        <v>150000</v>
      </c>
      <c r="J623" s="455">
        <v>150000</v>
      </c>
      <c r="K623" s="455">
        <v>147128.57999999999</v>
      </c>
      <c r="L623" s="456">
        <v>1</v>
      </c>
    </row>
    <row r="624" spans="1:12" s="444" customFormat="1" ht="20.399999999999999" x14ac:dyDescent="0.35">
      <c r="A624" s="452" t="s">
        <v>574</v>
      </c>
      <c r="B624" s="453" t="s">
        <v>215</v>
      </c>
      <c r="C624" s="454">
        <v>98.092600000000004</v>
      </c>
      <c r="D624" s="454">
        <v>9</v>
      </c>
      <c r="E624" s="453" t="s">
        <v>577</v>
      </c>
      <c r="F624" s="454">
        <v>10.4</v>
      </c>
      <c r="G624" s="454">
        <v>10.9103376935252</v>
      </c>
      <c r="H624" s="453" t="s">
        <v>230</v>
      </c>
      <c r="I624" s="455">
        <v>150000</v>
      </c>
      <c r="J624" s="455">
        <v>150000</v>
      </c>
      <c r="K624" s="455">
        <v>147138.93</v>
      </c>
      <c r="L624" s="456">
        <v>1</v>
      </c>
    </row>
    <row r="625" spans="1:18" s="444" customFormat="1" ht="20.399999999999999" x14ac:dyDescent="0.35">
      <c r="A625" s="452" t="s">
        <v>574</v>
      </c>
      <c r="B625" s="453" t="s">
        <v>215</v>
      </c>
      <c r="C625" s="454">
        <v>98.159700000000001</v>
      </c>
      <c r="D625" s="454">
        <v>9</v>
      </c>
      <c r="E625" s="453" t="s">
        <v>577</v>
      </c>
      <c r="F625" s="454">
        <v>10.35</v>
      </c>
      <c r="G625" s="454">
        <v>10.855371495938799</v>
      </c>
      <c r="H625" s="453" t="s">
        <v>230</v>
      </c>
      <c r="I625" s="455">
        <v>60000</v>
      </c>
      <c r="J625" s="455">
        <v>60000</v>
      </c>
      <c r="K625" s="455">
        <v>58895.81</v>
      </c>
      <c r="L625" s="456">
        <v>1</v>
      </c>
    </row>
    <row r="626" spans="1:18" s="444" customFormat="1" ht="20.399999999999999" x14ac:dyDescent="0.35">
      <c r="A626" s="457" t="s">
        <v>218</v>
      </c>
      <c r="B626" s="458" t="s">
        <v>218</v>
      </c>
      <c r="C626" s="459" t="s">
        <v>218</v>
      </c>
      <c r="D626" s="459" t="s">
        <v>218</v>
      </c>
      <c r="E626" s="458" t="s">
        <v>218</v>
      </c>
      <c r="F626" s="459" t="s">
        <v>218</v>
      </c>
      <c r="G626" s="459" t="s">
        <v>218</v>
      </c>
      <c r="H626" s="458" t="s">
        <v>218</v>
      </c>
      <c r="I626" s="460">
        <v>1678521.56</v>
      </c>
      <c r="J626" s="460">
        <v>1678924.5</v>
      </c>
      <c r="K626" s="460">
        <v>1624409.71</v>
      </c>
      <c r="L626" s="461">
        <v>12</v>
      </c>
    </row>
    <row r="627" spans="1:18" s="444" customFormat="1" ht="20.399999999999999" x14ac:dyDescent="0.35">
      <c r="A627" s="457" t="s">
        <v>578</v>
      </c>
      <c r="B627" s="458"/>
      <c r="C627" s="459"/>
      <c r="D627" s="459"/>
      <c r="E627" s="458"/>
      <c r="F627" s="459"/>
      <c r="G627" s="459"/>
      <c r="H627" s="458"/>
      <c r="I627" s="460"/>
      <c r="J627" s="460"/>
      <c r="K627" s="460"/>
      <c r="L627" s="461"/>
    </row>
    <row r="628" spans="1:18" s="444" customFormat="1" ht="20.399999999999999" x14ac:dyDescent="0.35">
      <c r="A628" s="452" t="s">
        <v>214</v>
      </c>
      <c r="B628" s="453" t="s">
        <v>215</v>
      </c>
      <c r="C628" s="454">
        <v>0</v>
      </c>
      <c r="D628" s="454"/>
      <c r="E628" s="453" t="s">
        <v>317</v>
      </c>
      <c r="F628" s="454">
        <v>8.5</v>
      </c>
      <c r="G628" s="454"/>
      <c r="H628" s="453"/>
      <c r="I628" s="455">
        <v>4243.04</v>
      </c>
      <c r="J628" s="455">
        <v>4243.04</v>
      </c>
      <c r="K628" s="455">
        <v>4333.2</v>
      </c>
      <c r="L628" s="456">
        <v>1</v>
      </c>
    </row>
    <row r="629" spans="1:18" s="444" customFormat="1" ht="20.399999999999999" x14ac:dyDescent="0.35">
      <c r="A629" s="452" t="s">
        <v>345</v>
      </c>
      <c r="B629" s="453" t="s">
        <v>215</v>
      </c>
      <c r="C629" s="454">
        <v>0</v>
      </c>
      <c r="D629" s="454"/>
      <c r="E629" s="453" t="s">
        <v>221</v>
      </c>
      <c r="F629" s="454">
        <v>10</v>
      </c>
      <c r="G629" s="454"/>
      <c r="H629" s="453"/>
      <c r="I629" s="455">
        <v>5040</v>
      </c>
      <c r="J629" s="455">
        <v>5040</v>
      </c>
      <c r="K629" s="455">
        <v>5290.6</v>
      </c>
      <c r="L629" s="456">
        <v>1</v>
      </c>
    </row>
    <row r="630" spans="1:18" s="444" customFormat="1" ht="20.399999999999999" x14ac:dyDescent="0.35">
      <c r="A630" s="452" t="s">
        <v>579</v>
      </c>
      <c r="B630" s="453" t="s">
        <v>215</v>
      </c>
      <c r="C630" s="454">
        <v>0</v>
      </c>
      <c r="D630" s="454"/>
      <c r="E630" s="453" t="s">
        <v>580</v>
      </c>
      <c r="F630" s="454">
        <v>10</v>
      </c>
      <c r="G630" s="454"/>
      <c r="H630" s="453"/>
      <c r="I630" s="455">
        <v>24871.45</v>
      </c>
      <c r="J630" s="455">
        <v>24871.45</v>
      </c>
      <c r="K630" s="455">
        <v>26087.39</v>
      </c>
      <c r="L630" s="456">
        <v>1</v>
      </c>
    </row>
    <row r="631" spans="1:18" s="444" customFormat="1" ht="20.399999999999999" x14ac:dyDescent="0.35">
      <c r="A631" s="452" t="s">
        <v>581</v>
      </c>
      <c r="B631" s="453" t="s">
        <v>215</v>
      </c>
      <c r="C631" s="454">
        <v>0</v>
      </c>
      <c r="D631" s="454"/>
      <c r="E631" s="453" t="s">
        <v>582</v>
      </c>
      <c r="F631" s="454">
        <v>10.5</v>
      </c>
      <c r="G631" s="454"/>
      <c r="H631" s="453"/>
      <c r="I631" s="455">
        <v>50000</v>
      </c>
      <c r="J631" s="455">
        <v>50000</v>
      </c>
      <c r="K631" s="455">
        <v>52552.08</v>
      </c>
      <c r="L631" s="456">
        <v>1</v>
      </c>
    </row>
    <row r="632" spans="1:18" s="444" customFormat="1" ht="20.399999999999999" x14ac:dyDescent="0.35">
      <c r="A632" s="452" t="s">
        <v>581</v>
      </c>
      <c r="B632" s="453" t="s">
        <v>215</v>
      </c>
      <c r="C632" s="454">
        <v>0</v>
      </c>
      <c r="D632" s="454"/>
      <c r="E632" s="453" t="s">
        <v>580</v>
      </c>
      <c r="F632" s="454">
        <v>10</v>
      </c>
      <c r="G632" s="454"/>
      <c r="H632" s="453"/>
      <c r="I632" s="455">
        <v>10892.15</v>
      </c>
      <c r="J632" s="455">
        <v>10892.15</v>
      </c>
      <c r="K632" s="455">
        <v>11424.66</v>
      </c>
      <c r="L632" s="456">
        <v>1</v>
      </c>
    </row>
    <row r="633" spans="1:18" s="444" customFormat="1" ht="20.399999999999999" x14ac:dyDescent="0.35">
      <c r="A633" s="452" t="s">
        <v>581</v>
      </c>
      <c r="B633" s="453" t="s">
        <v>215</v>
      </c>
      <c r="C633" s="454">
        <v>0</v>
      </c>
      <c r="D633" s="454"/>
      <c r="E633" s="453" t="s">
        <v>341</v>
      </c>
      <c r="F633" s="454">
        <v>10</v>
      </c>
      <c r="G633" s="454"/>
      <c r="H633" s="453"/>
      <c r="I633" s="455">
        <v>10225.799999999999</v>
      </c>
      <c r="J633" s="455">
        <v>10225.799999999999</v>
      </c>
      <c r="K633" s="455">
        <v>10728.57</v>
      </c>
      <c r="L633" s="456">
        <v>1</v>
      </c>
    </row>
    <row r="634" spans="1:18" s="444" customFormat="1" ht="20.399999999999999" x14ac:dyDescent="0.35">
      <c r="A634" s="452" t="s">
        <v>581</v>
      </c>
      <c r="B634" s="453" t="s">
        <v>215</v>
      </c>
      <c r="C634" s="454">
        <v>0</v>
      </c>
      <c r="D634" s="454"/>
      <c r="E634" s="453" t="s">
        <v>341</v>
      </c>
      <c r="F634" s="454">
        <v>10.5</v>
      </c>
      <c r="G634" s="454"/>
      <c r="H634" s="453"/>
      <c r="I634" s="455">
        <v>30000</v>
      </c>
      <c r="J634" s="455">
        <v>30000</v>
      </c>
      <c r="K634" s="455">
        <v>31548.75</v>
      </c>
      <c r="L634" s="456">
        <v>1</v>
      </c>
    </row>
    <row r="635" spans="1:18" s="444" customFormat="1" ht="20.399999999999999" x14ac:dyDescent="0.35">
      <c r="A635" s="452" t="s">
        <v>581</v>
      </c>
      <c r="B635" s="453" t="s">
        <v>215</v>
      </c>
      <c r="C635" s="454">
        <v>0</v>
      </c>
      <c r="D635" s="454"/>
      <c r="E635" s="453" t="s">
        <v>583</v>
      </c>
      <c r="F635" s="454">
        <v>10</v>
      </c>
      <c r="G635" s="454"/>
      <c r="H635" s="453"/>
      <c r="I635" s="455">
        <v>24870.6</v>
      </c>
      <c r="J635" s="455">
        <v>24870.6</v>
      </c>
      <c r="K635" s="455">
        <v>26100.31</v>
      </c>
      <c r="L635" s="456">
        <v>1</v>
      </c>
    </row>
    <row r="636" spans="1:18" s="444" customFormat="1" ht="20.399999999999999" x14ac:dyDescent="0.35">
      <c r="A636" s="452" t="s">
        <v>581</v>
      </c>
      <c r="B636" s="453" t="s">
        <v>215</v>
      </c>
      <c r="C636" s="454">
        <v>0</v>
      </c>
      <c r="D636" s="454"/>
      <c r="E636" s="453" t="s">
        <v>316</v>
      </c>
      <c r="F636" s="454">
        <v>10</v>
      </c>
      <c r="G636" s="454"/>
      <c r="H636" s="453"/>
      <c r="I636" s="455">
        <v>84180.34</v>
      </c>
      <c r="J636" s="455">
        <v>84180.34</v>
      </c>
      <c r="K636" s="455">
        <v>88389.36</v>
      </c>
      <c r="L636" s="456">
        <v>4</v>
      </c>
    </row>
    <row r="637" spans="1:18" s="444" customFormat="1" ht="20.399999999999999" x14ac:dyDescent="0.35">
      <c r="A637" s="452" t="s">
        <v>581</v>
      </c>
      <c r="B637" s="453" t="s">
        <v>215</v>
      </c>
      <c r="C637" s="454">
        <v>0</v>
      </c>
      <c r="D637" s="454"/>
      <c r="E637" s="453" t="s">
        <v>316</v>
      </c>
      <c r="F637" s="454">
        <v>10.5</v>
      </c>
      <c r="G637" s="454"/>
      <c r="H637" s="453"/>
      <c r="I637" s="455">
        <v>94900</v>
      </c>
      <c r="J637" s="455">
        <v>94900</v>
      </c>
      <c r="K637" s="455">
        <v>99882.25</v>
      </c>
      <c r="L637" s="456">
        <v>2</v>
      </c>
    </row>
    <row r="638" spans="1:18" s="444" customFormat="1" ht="20.399999999999999" x14ac:dyDescent="0.35">
      <c r="A638" s="452" t="s">
        <v>584</v>
      </c>
      <c r="B638" s="453" t="s">
        <v>215</v>
      </c>
      <c r="C638" s="454">
        <v>0</v>
      </c>
      <c r="D638" s="454"/>
      <c r="E638" s="453" t="s">
        <v>585</v>
      </c>
      <c r="F638" s="454">
        <v>10.59</v>
      </c>
      <c r="G638" s="454"/>
      <c r="H638" s="453"/>
      <c r="I638" s="455">
        <v>104697.22</v>
      </c>
      <c r="J638" s="455">
        <v>104697.22</v>
      </c>
      <c r="K638" s="455">
        <v>109101.4</v>
      </c>
      <c r="L638" s="456">
        <v>2</v>
      </c>
    </row>
    <row r="639" spans="1:18" s="444" customFormat="1" ht="20.399999999999999" x14ac:dyDescent="0.35">
      <c r="A639" s="452" t="s">
        <v>584</v>
      </c>
      <c r="B639" s="453" t="s">
        <v>215</v>
      </c>
      <c r="C639" s="454">
        <v>0</v>
      </c>
      <c r="D639" s="454"/>
      <c r="E639" s="453" t="s">
        <v>362</v>
      </c>
      <c r="F639" s="454">
        <v>7.09</v>
      </c>
      <c r="G639" s="454"/>
      <c r="H639" s="453"/>
      <c r="I639" s="455">
        <v>72138</v>
      </c>
      <c r="J639" s="455">
        <v>72138</v>
      </c>
      <c r="K639" s="455">
        <v>72351.11</v>
      </c>
      <c r="L639" s="456">
        <v>1</v>
      </c>
    </row>
    <row r="640" spans="1:18" s="444" customFormat="1" ht="20.399999999999999" x14ac:dyDescent="0.35">
      <c r="A640" s="452" t="s">
        <v>584</v>
      </c>
      <c r="B640" s="453" t="s">
        <v>215</v>
      </c>
      <c r="C640" s="454">
        <v>0</v>
      </c>
      <c r="D640" s="454"/>
      <c r="E640" s="453" t="s">
        <v>362</v>
      </c>
      <c r="F640" s="454">
        <v>9</v>
      </c>
      <c r="G640" s="454"/>
      <c r="H640" s="453"/>
      <c r="I640" s="455">
        <v>22358</v>
      </c>
      <c r="J640" s="455">
        <v>22358</v>
      </c>
      <c r="K640" s="455">
        <v>22441.84</v>
      </c>
      <c r="L640" s="456">
        <v>2</v>
      </c>
      <c r="R640" s="469"/>
    </row>
    <row r="641" spans="1:12" s="444" customFormat="1" ht="20.399999999999999" x14ac:dyDescent="0.35">
      <c r="A641" s="452" t="s">
        <v>584</v>
      </c>
      <c r="B641" s="453" t="s">
        <v>215</v>
      </c>
      <c r="C641" s="454">
        <v>0</v>
      </c>
      <c r="D641" s="454"/>
      <c r="E641" s="453" t="s">
        <v>362</v>
      </c>
      <c r="F641" s="454">
        <v>10</v>
      </c>
      <c r="G641" s="454"/>
      <c r="H641" s="453"/>
      <c r="I641" s="455">
        <v>79716</v>
      </c>
      <c r="J641" s="455">
        <v>79716</v>
      </c>
      <c r="K641" s="455">
        <v>80048.149999999994</v>
      </c>
      <c r="L641" s="456">
        <v>1</v>
      </c>
    </row>
    <row r="642" spans="1:12" s="444" customFormat="1" ht="20.399999999999999" x14ac:dyDescent="0.35">
      <c r="A642" s="452" t="s">
        <v>584</v>
      </c>
      <c r="B642" s="453" t="s">
        <v>215</v>
      </c>
      <c r="C642" s="454">
        <v>0</v>
      </c>
      <c r="D642" s="454"/>
      <c r="E642" s="453" t="s">
        <v>492</v>
      </c>
      <c r="F642" s="454">
        <v>10</v>
      </c>
      <c r="G642" s="454"/>
      <c r="H642" s="453"/>
      <c r="I642" s="455">
        <v>73128</v>
      </c>
      <c r="J642" s="455">
        <v>73128</v>
      </c>
      <c r="K642" s="455">
        <v>73513.960000000006</v>
      </c>
      <c r="L642" s="456">
        <v>2</v>
      </c>
    </row>
    <row r="643" spans="1:12" s="444" customFormat="1" ht="20.399999999999999" x14ac:dyDescent="0.35">
      <c r="A643" s="452" t="s">
        <v>584</v>
      </c>
      <c r="B643" s="453" t="s">
        <v>215</v>
      </c>
      <c r="C643" s="454">
        <v>0</v>
      </c>
      <c r="D643" s="454"/>
      <c r="E643" s="453" t="s">
        <v>586</v>
      </c>
      <c r="F643" s="454">
        <v>10</v>
      </c>
      <c r="G643" s="454"/>
      <c r="H643" s="453"/>
      <c r="I643" s="455">
        <v>52193</v>
      </c>
      <c r="J643" s="455">
        <v>52193</v>
      </c>
      <c r="K643" s="455">
        <v>52482.96</v>
      </c>
      <c r="L643" s="456">
        <v>2</v>
      </c>
    </row>
    <row r="644" spans="1:12" s="444" customFormat="1" ht="20.399999999999999" x14ac:dyDescent="0.35">
      <c r="A644" s="452" t="s">
        <v>584</v>
      </c>
      <c r="B644" s="453" t="s">
        <v>215</v>
      </c>
      <c r="C644" s="454">
        <v>0</v>
      </c>
      <c r="D644" s="454"/>
      <c r="E644" s="453" t="s">
        <v>587</v>
      </c>
      <c r="F644" s="454">
        <v>7.09</v>
      </c>
      <c r="G644" s="454"/>
      <c r="H644" s="453"/>
      <c r="I644" s="455">
        <v>26254</v>
      </c>
      <c r="J644" s="455">
        <v>26254</v>
      </c>
      <c r="K644" s="455">
        <v>26367.75</v>
      </c>
      <c r="L644" s="456">
        <v>1</v>
      </c>
    </row>
    <row r="645" spans="1:12" s="444" customFormat="1" ht="20.399999999999999" x14ac:dyDescent="0.35">
      <c r="A645" s="452" t="s">
        <v>584</v>
      </c>
      <c r="B645" s="453" t="s">
        <v>215</v>
      </c>
      <c r="C645" s="454">
        <v>0</v>
      </c>
      <c r="D645" s="454"/>
      <c r="E645" s="453" t="s">
        <v>587</v>
      </c>
      <c r="F645" s="454">
        <v>9</v>
      </c>
      <c r="G645" s="454"/>
      <c r="H645" s="453"/>
      <c r="I645" s="455">
        <v>115308</v>
      </c>
      <c r="J645" s="455">
        <v>115308</v>
      </c>
      <c r="K645" s="455">
        <v>115942.19</v>
      </c>
      <c r="L645" s="456">
        <v>2</v>
      </c>
    </row>
    <row r="646" spans="1:12" s="444" customFormat="1" ht="20.399999999999999" x14ac:dyDescent="0.35">
      <c r="A646" s="452" t="s">
        <v>584</v>
      </c>
      <c r="B646" s="453" t="s">
        <v>215</v>
      </c>
      <c r="C646" s="454">
        <v>0</v>
      </c>
      <c r="D646" s="454"/>
      <c r="E646" s="453" t="s">
        <v>588</v>
      </c>
      <c r="F646" s="454">
        <v>8</v>
      </c>
      <c r="G646" s="454"/>
      <c r="H646" s="453"/>
      <c r="I646" s="455">
        <v>34000</v>
      </c>
      <c r="J646" s="455">
        <v>34000</v>
      </c>
      <c r="K646" s="455">
        <v>34173.78</v>
      </c>
      <c r="L646" s="456">
        <v>1</v>
      </c>
    </row>
    <row r="647" spans="1:12" s="444" customFormat="1" ht="20.399999999999999" x14ac:dyDescent="0.35">
      <c r="A647" s="452" t="s">
        <v>584</v>
      </c>
      <c r="B647" s="453" t="s">
        <v>215</v>
      </c>
      <c r="C647" s="454">
        <v>0</v>
      </c>
      <c r="D647" s="454"/>
      <c r="E647" s="453" t="s">
        <v>588</v>
      </c>
      <c r="F647" s="454">
        <v>9</v>
      </c>
      <c r="G647" s="454"/>
      <c r="H647" s="453"/>
      <c r="I647" s="455">
        <v>45912</v>
      </c>
      <c r="J647" s="455">
        <v>45912</v>
      </c>
      <c r="K647" s="455">
        <v>46175.99</v>
      </c>
      <c r="L647" s="456">
        <v>2</v>
      </c>
    </row>
    <row r="648" spans="1:12" s="444" customFormat="1" ht="20.399999999999999" x14ac:dyDescent="0.35">
      <c r="A648" s="452" t="s">
        <v>584</v>
      </c>
      <c r="B648" s="453" t="s">
        <v>215</v>
      </c>
      <c r="C648" s="454">
        <v>0</v>
      </c>
      <c r="D648" s="454"/>
      <c r="E648" s="453" t="s">
        <v>589</v>
      </c>
      <c r="F648" s="454">
        <v>9</v>
      </c>
      <c r="G648" s="454"/>
      <c r="H648" s="453"/>
      <c r="I648" s="455">
        <v>71604.320000000007</v>
      </c>
      <c r="J648" s="455">
        <v>71604.320000000007</v>
      </c>
      <c r="K648" s="455">
        <v>72033.95</v>
      </c>
      <c r="L648" s="456">
        <v>1</v>
      </c>
    </row>
    <row r="649" spans="1:12" s="444" customFormat="1" ht="20.399999999999999" x14ac:dyDescent="0.35">
      <c r="A649" s="452" t="s">
        <v>584</v>
      </c>
      <c r="B649" s="453" t="s">
        <v>215</v>
      </c>
      <c r="C649" s="454">
        <v>0</v>
      </c>
      <c r="D649" s="454"/>
      <c r="E649" s="453" t="s">
        <v>377</v>
      </c>
      <c r="F649" s="454">
        <v>7.09</v>
      </c>
      <c r="G649" s="454"/>
      <c r="H649" s="453"/>
      <c r="I649" s="455">
        <v>74912.95</v>
      </c>
      <c r="J649" s="455">
        <v>74912.95</v>
      </c>
      <c r="K649" s="455">
        <v>75296.55</v>
      </c>
      <c r="L649" s="456">
        <v>1</v>
      </c>
    </row>
    <row r="650" spans="1:12" s="444" customFormat="1" ht="20.399999999999999" x14ac:dyDescent="0.35">
      <c r="A650" s="452" t="s">
        <v>584</v>
      </c>
      <c r="B650" s="453" t="s">
        <v>215</v>
      </c>
      <c r="C650" s="454">
        <v>0</v>
      </c>
      <c r="D650" s="454"/>
      <c r="E650" s="453" t="s">
        <v>327</v>
      </c>
      <c r="F650" s="454">
        <v>8</v>
      </c>
      <c r="G650" s="454"/>
      <c r="H650" s="453"/>
      <c r="I650" s="455">
        <v>31000</v>
      </c>
      <c r="J650" s="455">
        <v>31000</v>
      </c>
      <c r="K650" s="455">
        <v>31206.67</v>
      </c>
      <c r="L650" s="456">
        <v>2</v>
      </c>
    </row>
    <row r="651" spans="1:12" s="444" customFormat="1" ht="20.399999999999999" x14ac:dyDescent="0.35">
      <c r="A651" s="452" t="s">
        <v>584</v>
      </c>
      <c r="B651" s="453" t="s">
        <v>215</v>
      </c>
      <c r="C651" s="454">
        <v>0</v>
      </c>
      <c r="D651" s="454"/>
      <c r="E651" s="453" t="s">
        <v>327</v>
      </c>
      <c r="F651" s="454">
        <v>9</v>
      </c>
      <c r="G651" s="454"/>
      <c r="H651" s="453"/>
      <c r="I651" s="455">
        <v>14093.44</v>
      </c>
      <c r="J651" s="455">
        <v>14093.44</v>
      </c>
      <c r="K651" s="455">
        <v>14199.15</v>
      </c>
      <c r="L651" s="456">
        <v>2</v>
      </c>
    </row>
    <row r="652" spans="1:12" s="444" customFormat="1" ht="20.399999999999999" x14ac:dyDescent="0.35">
      <c r="A652" s="452" t="s">
        <v>584</v>
      </c>
      <c r="B652" s="453" t="s">
        <v>215</v>
      </c>
      <c r="C652" s="454">
        <v>0</v>
      </c>
      <c r="D652" s="454"/>
      <c r="E652" s="453" t="s">
        <v>327</v>
      </c>
      <c r="F652" s="454">
        <v>10.59</v>
      </c>
      <c r="G652" s="454"/>
      <c r="H652" s="453"/>
      <c r="I652" s="455">
        <v>6126.56</v>
      </c>
      <c r="J652" s="455">
        <v>6126.56</v>
      </c>
      <c r="K652" s="455">
        <v>6180.63</v>
      </c>
      <c r="L652" s="456">
        <v>1</v>
      </c>
    </row>
    <row r="653" spans="1:12" s="444" customFormat="1" ht="20.399999999999999" x14ac:dyDescent="0.35">
      <c r="A653" s="452" t="s">
        <v>584</v>
      </c>
      <c r="B653" s="453" t="s">
        <v>215</v>
      </c>
      <c r="C653" s="454">
        <v>0</v>
      </c>
      <c r="D653" s="454"/>
      <c r="E653" s="453" t="s">
        <v>324</v>
      </c>
      <c r="F653" s="454">
        <v>10.59</v>
      </c>
      <c r="G653" s="454"/>
      <c r="H653" s="453"/>
      <c r="I653" s="455">
        <v>223106.55</v>
      </c>
      <c r="J653" s="455">
        <v>223106.55</v>
      </c>
      <c r="K653" s="455">
        <v>225141.1</v>
      </c>
      <c r="L653" s="456">
        <v>1</v>
      </c>
    </row>
    <row r="654" spans="1:12" s="444" customFormat="1" ht="20.399999999999999" x14ac:dyDescent="0.35">
      <c r="A654" s="452" t="s">
        <v>584</v>
      </c>
      <c r="B654" s="453" t="s">
        <v>215</v>
      </c>
      <c r="C654" s="454">
        <v>0</v>
      </c>
      <c r="D654" s="454"/>
      <c r="E654" s="453" t="s">
        <v>590</v>
      </c>
      <c r="F654" s="454">
        <v>9</v>
      </c>
      <c r="G654" s="454"/>
      <c r="H654" s="453"/>
      <c r="I654" s="455">
        <v>50234</v>
      </c>
      <c r="J654" s="455">
        <v>50234</v>
      </c>
      <c r="K654" s="455">
        <v>50309.35</v>
      </c>
      <c r="L654" s="456">
        <v>1</v>
      </c>
    </row>
    <row r="655" spans="1:12" s="445" customFormat="1" ht="20.399999999999999" x14ac:dyDescent="0.35">
      <c r="A655" s="468"/>
      <c r="B655" s="458"/>
      <c r="C655" s="459"/>
      <c r="D655" s="459"/>
      <c r="E655" s="458"/>
      <c r="F655" s="459"/>
      <c r="G655" s="459"/>
      <c r="H655" s="458"/>
      <c r="I655" s="460">
        <f>SUM(I628:I654)</f>
        <v>1436005.42</v>
      </c>
      <c r="J655" s="460">
        <f>SUM(J628:J654)</f>
        <v>1436005.42</v>
      </c>
      <c r="K655" s="460">
        <f>SUM(K628:K654)</f>
        <v>1463303.6999999997</v>
      </c>
      <c r="L655" s="461">
        <f>SUM(L628:L654)</f>
        <v>39</v>
      </c>
    </row>
    <row r="656" spans="1:12" s="296" customFormat="1" ht="20.399999999999999" x14ac:dyDescent="0.35">
      <c r="A656" s="462"/>
      <c r="B656" s="463"/>
      <c r="C656" s="463"/>
      <c r="D656" s="463"/>
      <c r="E656" s="464"/>
      <c r="F656" s="463"/>
      <c r="G656" s="463"/>
      <c r="H656" s="465"/>
      <c r="I656" s="466"/>
      <c r="J656" s="466"/>
      <c r="K656" s="466"/>
      <c r="L656" s="467"/>
    </row>
    <row r="657" spans="1:12" ht="20.399999999999999" x14ac:dyDescent="0.3">
      <c r="A657" s="251" t="s">
        <v>147</v>
      </c>
      <c r="B657" s="252"/>
      <c r="C657" s="253"/>
      <c r="D657" s="253"/>
      <c r="E657" s="252"/>
      <c r="F657" s="253"/>
      <c r="G657" s="253"/>
      <c r="H657" s="253"/>
      <c r="I657" s="255">
        <f>I54+I65+I70+I78+I82+I107+I113+I126+I135+I154+I216+I246+I255+I278+I284+I287+I354+I361+I436+I439+I471+I593+I605+I617+I626+I655</f>
        <v>575681411.25999987</v>
      </c>
      <c r="J657" s="255">
        <f t="shared" ref="J657:L657" si="2">J54+J65+J70+J78+J82+J107+J113+J126+J135+J154+J216+J246+J255+J278+J284+J287+J354+J361+J436+J439+J471+J593+J605+J617+J626+J655</f>
        <v>568791680.42999995</v>
      </c>
      <c r="K657" s="255">
        <f t="shared" si="2"/>
        <v>563911387.20000005</v>
      </c>
      <c r="L657" s="470">
        <f t="shared" si="2"/>
        <v>1046</v>
      </c>
    </row>
    <row r="658" spans="1:12" s="295" customFormat="1" ht="20.399999999999999" x14ac:dyDescent="0.3">
      <c r="A658" s="291"/>
      <c r="B658" s="292"/>
      <c r="C658" s="292"/>
      <c r="D658" s="292"/>
      <c r="E658" s="293"/>
      <c r="F658" s="292"/>
      <c r="G658" s="292"/>
      <c r="H658" s="317"/>
      <c r="I658" s="297"/>
      <c r="J658" s="297"/>
      <c r="K658" s="297"/>
      <c r="L658" s="323"/>
    </row>
    <row r="659" spans="1:12" ht="37.799999999999997" customHeight="1" x14ac:dyDescent="0.3">
      <c r="A659" s="281" t="s">
        <v>13</v>
      </c>
      <c r="B659" s="282"/>
      <c r="C659" s="283"/>
      <c r="D659" s="283"/>
      <c r="E659" s="282"/>
      <c r="F659" s="283"/>
      <c r="G659" s="283"/>
      <c r="H659" s="330"/>
      <c r="I659" s="475">
        <f>+I657+I47</f>
        <v>576246434.25999987</v>
      </c>
      <c r="J659" s="475">
        <f>+J657+J47</f>
        <v>569397369.42999995</v>
      </c>
      <c r="K659" s="475">
        <f>+K657+K47</f>
        <v>564915888.56000006</v>
      </c>
      <c r="L659" s="329">
        <f>+L657+L47</f>
        <v>1173</v>
      </c>
    </row>
  </sheetData>
  <mergeCells count="3">
    <mergeCell ref="A1:F1"/>
    <mergeCell ref="A3:L3"/>
    <mergeCell ref="A49:L49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L41"/>
  <sheetViews>
    <sheetView showGridLines="0" topLeftCell="A18" zoomScale="60" zoomScaleNormal="60" workbookViewId="0">
      <selection activeCell="M10" sqref="M10"/>
    </sheetView>
  </sheetViews>
  <sheetFormatPr baseColWidth="10" defaultColWidth="12.88671875" defaultRowHeight="13.2" x14ac:dyDescent="0.25"/>
  <cols>
    <col min="1" max="1" width="1.109375" style="214" customWidth="1"/>
    <col min="2" max="2" width="63" style="211" customWidth="1"/>
    <col min="3" max="3" width="34.88671875" style="212" customWidth="1"/>
    <col min="4" max="4" width="14.5546875" style="213" customWidth="1"/>
    <col min="5" max="5" width="4.88671875" style="213" customWidth="1"/>
    <col min="6" max="6" width="24.109375" style="212" customWidth="1"/>
    <col min="7" max="7" width="13.109375" style="213" customWidth="1"/>
    <col min="8" max="8" width="12.88671875" style="214"/>
    <col min="9" max="9" width="14.77734375" style="214" bestFit="1" customWidth="1"/>
    <col min="10" max="16384" width="12.88671875" style="214"/>
  </cols>
  <sheetData>
    <row r="1" spans="2:7" ht="4.5" customHeight="1" x14ac:dyDescent="0.25"/>
    <row r="2" spans="2:7" ht="112.5" customHeight="1" x14ac:dyDescent="0.25">
      <c r="B2" s="434" t="s">
        <v>149</v>
      </c>
      <c r="C2" s="434"/>
      <c r="D2" s="215"/>
      <c r="E2" s="216"/>
      <c r="F2" s="217"/>
      <c r="G2" s="216"/>
    </row>
    <row r="3" spans="2:7" ht="19.8" x14ac:dyDescent="0.25">
      <c r="B3" s="218"/>
      <c r="C3" s="217"/>
      <c r="D3" s="216"/>
      <c r="E3" s="216"/>
      <c r="F3" s="217"/>
      <c r="G3" s="216"/>
    </row>
    <row r="4" spans="2:7" ht="25.5" customHeight="1" x14ac:dyDescent="0.25">
      <c r="B4" s="219" t="s">
        <v>40</v>
      </c>
      <c r="C4" s="220" t="s">
        <v>122</v>
      </c>
      <c r="D4" s="221" t="s">
        <v>79</v>
      </c>
      <c r="E4" s="221"/>
      <c r="F4" s="220" t="s">
        <v>123</v>
      </c>
      <c r="G4" s="221" t="s">
        <v>79</v>
      </c>
    </row>
    <row r="5" spans="2:7" ht="19.5" customHeight="1" x14ac:dyDescent="0.45">
      <c r="B5" s="222" t="s">
        <v>124</v>
      </c>
      <c r="C5" s="223"/>
      <c r="D5" s="224"/>
      <c r="E5" s="224"/>
      <c r="F5" s="223"/>
      <c r="G5" s="224"/>
    </row>
    <row r="6" spans="2:7" ht="22.5" customHeight="1" x14ac:dyDescent="0.25">
      <c r="B6" s="225" t="s">
        <v>210</v>
      </c>
      <c r="C6" s="226">
        <v>578689</v>
      </c>
      <c r="D6" s="392">
        <f>(C6/$C$39)*100</f>
        <v>0.10188879678615095</v>
      </c>
      <c r="E6" s="393"/>
      <c r="F6" s="226">
        <v>979511.36</v>
      </c>
      <c r="G6" s="392">
        <f>(F6/$F$39)*100</f>
        <v>0.17339065511094498</v>
      </c>
    </row>
    <row r="7" spans="2:7" ht="22.5" customHeight="1" x14ac:dyDescent="0.25">
      <c r="B7" s="225" t="s">
        <v>211</v>
      </c>
      <c r="C7" s="226">
        <v>27000</v>
      </c>
      <c r="D7" s="392">
        <f>(C7/$C$39)*100</f>
        <v>4.7538444885354232E-3</v>
      </c>
      <c r="E7" s="393"/>
      <c r="F7" s="226">
        <v>24990</v>
      </c>
      <c r="G7" s="392">
        <f>(F7/$F$39)*100</f>
        <v>4.4236674000621241E-3</v>
      </c>
    </row>
    <row r="8" spans="2:7" ht="18.75" customHeight="1" x14ac:dyDescent="0.25">
      <c r="B8" s="228"/>
      <c r="C8" s="229">
        <f>SUM(C6:C7)</f>
        <v>605689</v>
      </c>
      <c r="D8" s="392"/>
      <c r="E8" s="394"/>
      <c r="F8" s="229">
        <f>SUM(F6:F7)</f>
        <v>1004501.36</v>
      </c>
      <c r="G8" s="393"/>
    </row>
    <row r="9" spans="2:7" ht="7.5" customHeight="1" x14ac:dyDescent="0.25">
      <c r="B9" s="230"/>
      <c r="C9" s="231"/>
      <c r="D9" s="395"/>
      <c r="E9" s="396"/>
      <c r="F9" s="397"/>
      <c r="G9" s="396"/>
    </row>
    <row r="10" spans="2:7" ht="15.75" customHeight="1" x14ac:dyDescent="0.45">
      <c r="B10" s="222" t="s">
        <v>125</v>
      </c>
      <c r="C10" s="231"/>
      <c r="D10" s="395"/>
      <c r="E10" s="396"/>
      <c r="F10" s="397"/>
      <c r="G10" s="396"/>
    </row>
    <row r="11" spans="2:7" ht="22.5" customHeight="1" x14ac:dyDescent="0.25">
      <c r="B11" s="225" t="s">
        <v>212</v>
      </c>
      <c r="C11" s="226">
        <v>0</v>
      </c>
      <c r="D11" s="392">
        <f>(C11/$C$39)*100</f>
        <v>0</v>
      </c>
      <c r="E11" s="393"/>
      <c r="F11" s="226">
        <v>1463303.7</v>
      </c>
      <c r="G11" s="392">
        <f>(F11/$F$39)*100</f>
        <v>0.25903036711005545</v>
      </c>
    </row>
    <row r="12" spans="2:7" ht="22.5" customHeight="1" x14ac:dyDescent="0.25">
      <c r="B12" s="225" t="s">
        <v>143</v>
      </c>
      <c r="C12" s="226">
        <v>327031.23</v>
      </c>
      <c r="D12" s="392">
        <f>(C12/$C$39)*100</f>
        <v>5.7579837419054092E-2</v>
      </c>
      <c r="E12" s="393"/>
      <c r="F12" s="226">
        <v>324426.8</v>
      </c>
      <c r="G12" s="392">
        <f>(F12/$F$39)*100</f>
        <v>5.7429222043476377E-2</v>
      </c>
    </row>
    <row r="13" spans="2:7" ht="22.5" customHeight="1" x14ac:dyDescent="0.25">
      <c r="B13" s="225" t="s">
        <v>127</v>
      </c>
      <c r="C13" s="226">
        <v>1028000</v>
      </c>
      <c r="D13" s="392">
        <f>(C13/$C$39)*100</f>
        <v>0.1809982271931265</v>
      </c>
      <c r="E13" s="393"/>
      <c r="F13" s="226">
        <v>970406.11</v>
      </c>
      <c r="G13" s="392">
        <f>(F13/$F$39)*100</f>
        <v>0.17177886649172067</v>
      </c>
    </row>
    <row r="14" spans="2:7" ht="22.5" customHeight="1" x14ac:dyDescent="0.25">
      <c r="B14" s="225" t="s">
        <v>129</v>
      </c>
      <c r="C14" s="226">
        <v>4650000</v>
      </c>
      <c r="D14" s="392">
        <f>(C14/$C$39)*100</f>
        <v>0.81871766191443407</v>
      </c>
      <c r="E14" s="393"/>
      <c r="F14" s="226">
        <v>4691629.2300000004</v>
      </c>
      <c r="G14" s="392">
        <f>(F14/$F$39)*100</f>
        <v>0.83050049131370807</v>
      </c>
    </row>
    <row r="15" spans="2:7" ht="22.5" customHeight="1" x14ac:dyDescent="0.25">
      <c r="B15" s="225" t="s">
        <v>128</v>
      </c>
      <c r="C15" s="226">
        <v>1863969.44</v>
      </c>
      <c r="D15" s="392">
        <f>(C15/$C$39)*100</f>
        <v>0.32818595737564665</v>
      </c>
      <c r="E15" s="393"/>
      <c r="F15" s="226">
        <v>1793971.05</v>
      </c>
      <c r="G15" s="392">
        <f>(F15/$F$39)*100</f>
        <v>0.31756427573190149</v>
      </c>
    </row>
    <row r="16" spans="2:7" ht="22.5" customHeight="1" x14ac:dyDescent="0.25">
      <c r="B16" s="225" t="s">
        <v>117</v>
      </c>
      <c r="C16" s="226">
        <v>205418</v>
      </c>
      <c r="D16" s="392">
        <f>(C16/$C$39)*100</f>
        <v>3.6167601005406287E-2</v>
      </c>
      <c r="E16" s="393"/>
      <c r="F16" s="226">
        <v>169644.49</v>
      </c>
      <c r="G16" s="392">
        <f>(F16/$F$39)*100</f>
        <v>3.0030044018133851E-2</v>
      </c>
    </row>
    <row r="17" spans="2:12" ht="22.5" customHeight="1" x14ac:dyDescent="0.25">
      <c r="B17" s="225" t="s">
        <v>144</v>
      </c>
      <c r="C17" s="226">
        <v>900000</v>
      </c>
      <c r="D17" s="392">
        <f>(C17/$C$39)*100</f>
        <v>0.15846148295118079</v>
      </c>
      <c r="E17" s="393"/>
      <c r="F17" s="226">
        <v>856761.1</v>
      </c>
      <c r="G17" s="392">
        <f>(F17/$F$39)*100</f>
        <v>0.15166171059269168</v>
      </c>
    </row>
    <row r="18" spans="2:12" ht="22.5" customHeight="1" x14ac:dyDescent="0.25">
      <c r="B18" s="225" t="s">
        <v>118</v>
      </c>
      <c r="C18" s="226">
        <v>383537.34</v>
      </c>
      <c r="D18" s="392">
        <f>(C18/$C$39)*100</f>
        <v>6.7528772959501368E-2</v>
      </c>
      <c r="E18" s="393"/>
      <c r="F18" s="226">
        <v>322715.44</v>
      </c>
      <c r="G18" s="392">
        <f>(F18/$F$39)*100</f>
        <v>5.7126281369535993E-2</v>
      </c>
    </row>
    <row r="19" spans="2:12" ht="22.5" customHeight="1" x14ac:dyDescent="0.25">
      <c r="B19" s="225" t="s">
        <v>130</v>
      </c>
      <c r="C19" s="226">
        <v>3669565.25</v>
      </c>
      <c r="D19" s="392">
        <f>(C19/$C$39)*100</f>
        <v>0.64609416811235609</v>
      </c>
      <c r="E19" s="393"/>
      <c r="F19" s="226">
        <v>3248198.75</v>
      </c>
      <c r="G19" s="392">
        <f>(F19/$F$39)*100</f>
        <v>0.5749880319846955</v>
      </c>
    </row>
    <row r="20" spans="2:12" ht="22.5" customHeight="1" x14ac:dyDescent="0.25">
      <c r="B20" s="225" t="s">
        <v>131</v>
      </c>
      <c r="C20" s="226">
        <v>346843</v>
      </c>
      <c r="D20" s="392">
        <f>(C20/$C$39)*100</f>
        <v>6.1068062368040445E-2</v>
      </c>
      <c r="E20" s="393"/>
      <c r="F20" s="226">
        <v>250692.69</v>
      </c>
      <c r="G20" s="392">
        <f>(F20/$F$39)*100</f>
        <v>4.4376994005077233E-2</v>
      </c>
    </row>
    <row r="21" spans="2:12" ht="22.5" customHeight="1" x14ac:dyDescent="0.25">
      <c r="B21" s="225" t="s">
        <v>145</v>
      </c>
      <c r="C21" s="226">
        <v>13389425.99</v>
      </c>
      <c r="D21" s="392">
        <f>(C21/$C$39)*100</f>
        <v>2.3574536647116466</v>
      </c>
      <c r="E21" s="393"/>
      <c r="F21" s="226">
        <v>13179187.92</v>
      </c>
      <c r="G21" s="392">
        <f>(F21/$F$39)*100</f>
        <v>2.3329469372147478</v>
      </c>
    </row>
    <row r="22" spans="2:12" ht="22.5" customHeight="1" x14ac:dyDescent="0.25">
      <c r="B22" s="225" t="s">
        <v>134</v>
      </c>
      <c r="C22" s="226">
        <v>65190000</v>
      </c>
      <c r="D22" s="392">
        <f>(C22/$C$39)*100</f>
        <v>11.477893415097196</v>
      </c>
      <c r="E22" s="393"/>
      <c r="F22" s="226">
        <v>64892994.200000003</v>
      </c>
      <c r="G22" s="392">
        <f>(F22/$F$39)*100</f>
        <v>11.487195795716707</v>
      </c>
    </row>
    <row r="23" spans="2:12" ht="22.5" customHeight="1" x14ac:dyDescent="0.25">
      <c r="B23" s="225" t="s">
        <v>146</v>
      </c>
      <c r="C23" s="226">
        <v>1151630.71</v>
      </c>
      <c r="D23" s="392">
        <f>(C23/$C$39)*100</f>
        <v>0.20276567790969025</v>
      </c>
      <c r="E23" s="393"/>
      <c r="F23" s="226">
        <v>1069074.4099999999</v>
      </c>
      <c r="G23" s="392">
        <f>(F23/$F$39)*100</f>
        <v>0.1892448825833393</v>
      </c>
    </row>
    <row r="24" spans="2:12" ht="22.5" customHeight="1" x14ac:dyDescent="0.25">
      <c r="B24" s="225" t="s">
        <v>119</v>
      </c>
      <c r="C24" s="226">
        <v>26825163.699999999</v>
      </c>
      <c r="D24" s="392">
        <f>(C24/$C$39)*100</f>
        <v>4.7230613559002048</v>
      </c>
      <c r="E24" s="393"/>
      <c r="F24" s="226">
        <v>26755836.309999999</v>
      </c>
      <c r="G24" s="392">
        <f>(F24/$F$39)*100</f>
        <v>4.7362513343715671</v>
      </c>
    </row>
    <row r="25" spans="2:12" ht="22.5" customHeight="1" x14ac:dyDescent="0.25">
      <c r="B25" s="225" t="s">
        <v>136</v>
      </c>
      <c r="C25" s="226">
        <v>1236147.96</v>
      </c>
      <c r="D25" s="392">
        <f>(C25/$C$39)*100</f>
        <v>0.21764648765408545</v>
      </c>
      <c r="E25" s="393"/>
      <c r="F25" s="226">
        <v>1125104.6499999999</v>
      </c>
      <c r="G25" s="392">
        <f>(F25/$F$39)*100</f>
        <v>0.19916321576083656</v>
      </c>
    </row>
    <row r="26" spans="2:12" ht="22.5" customHeight="1" x14ac:dyDescent="0.25">
      <c r="B26" s="225" t="s">
        <v>137</v>
      </c>
      <c r="C26" s="226">
        <v>14592984.59</v>
      </c>
      <c r="D26" s="392">
        <f>(C26/$C$39)*100</f>
        <v>2.5693621986834767</v>
      </c>
      <c r="E26" s="393"/>
      <c r="F26" s="226">
        <v>12234090.689999999</v>
      </c>
      <c r="G26" s="392">
        <f>(F26/$F$39)*100</f>
        <v>2.1656481854644474</v>
      </c>
    </row>
    <row r="27" spans="2:12" ht="22.5" customHeight="1" x14ac:dyDescent="0.25">
      <c r="B27" s="225" t="s">
        <v>138</v>
      </c>
      <c r="C27" s="226">
        <v>1000000</v>
      </c>
      <c r="D27" s="392">
        <f>(C27/$C$39)*100</f>
        <v>0.17606831439020088</v>
      </c>
      <c r="E27" s="393"/>
      <c r="F27" s="226">
        <v>936137.02</v>
      </c>
      <c r="G27" s="392">
        <f>(F27/$F$39)*100</f>
        <v>0.16571263774971207</v>
      </c>
    </row>
    <row r="28" spans="2:12" ht="22.5" customHeight="1" x14ac:dyDescent="0.25">
      <c r="B28" s="225" t="s">
        <v>139</v>
      </c>
      <c r="C28" s="226">
        <v>20366795</v>
      </c>
      <c r="D28" s="392">
        <f>(C28/$C$39)*100</f>
        <v>3.5859472651807716</v>
      </c>
      <c r="E28" s="393"/>
      <c r="F28" s="226">
        <v>19370253.600000001</v>
      </c>
      <c r="G28" s="392">
        <f>(F28/$F$39)*100</f>
        <v>3.4288739248201678</v>
      </c>
    </row>
    <row r="29" spans="2:12" ht="22.5" customHeight="1" x14ac:dyDescent="0.25">
      <c r="B29" s="225" t="s">
        <v>140</v>
      </c>
      <c r="C29" s="226">
        <v>669600</v>
      </c>
      <c r="D29" s="392">
        <f>(C29/$C$39)*100</f>
        <v>0.11789534331567851</v>
      </c>
      <c r="E29" s="393"/>
      <c r="F29" s="226">
        <v>658876.69999999995</v>
      </c>
      <c r="G29" s="392">
        <f>(F29/$F$39)*100</f>
        <v>0.116632708221309</v>
      </c>
    </row>
    <row r="30" spans="2:12" ht="22.5" customHeight="1" x14ac:dyDescent="0.25">
      <c r="B30" s="225" t="s">
        <v>120</v>
      </c>
      <c r="C30" s="226">
        <v>1481779.79</v>
      </c>
      <c r="D30" s="392">
        <f>(C30/$C$39)*100</f>
        <v>0.26089446992276588</v>
      </c>
      <c r="E30" s="393"/>
      <c r="F30" s="226">
        <v>1451505.1</v>
      </c>
      <c r="G30" s="392">
        <f>(F30/$F$39)*100</f>
        <v>0.25694180839911623</v>
      </c>
    </row>
    <row r="31" spans="2:12" ht="22.5" customHeight="1" x14ac:dyDescent="0.25">
      <c r="B31" s="225" t="s">
        <v>141</v>
      </c>
      <c r="C31" s="226">
        <v>13752000</v>
      </c>
      <c r="D31" s="392">
        <f>(C31/$C$39)*100</f>
        <v>2.4212914594940425</v>
      </c>
      <c r="E31" s="393"/>
      <c r="F31" s="226">
        <v>13841059.43</v>
      </c>
      <c r="G31" s="392">
        <f>(F31/$F$39)*100</f>
        <v>2.4501097792242277</v>
      </c>
    </row>
    <row r="32" spans="2:12" ht="22.5" customHeight="1" x14ac:dyDescent="0.25">
      <c r="B32" s="225" t="s">
        <v>135</v>
      </c>
      <c r="C32" s="226">
        <v>180979057.69</v>
      </c>
      <c r="D32" s="392">
        <f>(C32/$C$39)*100</f>
        <v>31.864677627405218</v>
      </c>
      <c r="E32" s="393"/>
      <c r="F32" s="226">
        <v>180980069.87</v>
      </c>
      <c r="G32" s="392">
        <f>(F32/$F$39)*100</f>
        <v>32.036640061820101</v>
      </c>
      <c r="I32" s="473"/>
      <c r="L32" s="473"/>
    </row>
    <row r="33" spans="1:7" ht="22.5" customHeight="1" x14ac:dyDescent="0.25">
      <c r="B33" s="225" t="s">
        <v>133</v>
      </c>
      <c r="C33" s="226">
        <v>38805000</v>
      </c>
      <c r="D33" s="392">
        <f>(C33/$C$39)*100</f>
        <v>6.8323309399117447</v>
      </c>
      <c r="E33" s="393"/>
      <c r="F33" s="226">
        <v>38774853.130000003</v>
      </c>
      <c r="G33" s="392">
        <f>(F33/$F$39)*100</f>
        <v>6.8638276804072751</v>
      </c>
    </row>
    <row r="34" spans="1:7" ht="22.5" customHeight="1" x14ac:dyDescent="0.25">
      <c r="B34" s="225" t="s">
        <v>132</v>
      </c>
      <c r="C34" s="226">
        <v>172771828.83000001</v>
      </c>
      <c r="D34" s="392">
        <f>(C34/$C$39)*100</f>
        <v>30.419644676210417</v>
      </c>
      <c r="E34" s="393"/>
      <c r="F34" s="226">
        <v>172836998.16</v>
      </c>
      <c r="G34" s="392">
        <f>(F34/$F$39)*100</f>
        <v>30.595173840935946</v>
      </c>
    </row>
    <row r="35" spans="1:7" ht="22.5" customHeight="1" x14ac:dyDescent="0.25">
      <c r="B35" s="225" t="s">
        <v>142</v>
      </c>
      <c r="C35" s="226">
        <v>1678924.5</v>
      </c>
      <c r="D35" s="392">
        <f>(C35/$C$39)*100</f>
        <v>0.29560540670341079</v>
      </c>
      <c r="E35" s="393"/>
      <c r="F35" s="226">
        <v>1624409.71</v>
      </c>
      <c r="G35" s="392">
        <f>(F35/$F$39)*100</f>
        <v>0.28754895071914238</v>
      </c>
    </row>
    <row r="36" spans="1:7" ht="22.5" customHeight="1" x14ac:dyDescent="0.25">
      <c r="B36" s="225" t="s">
        <v>121</v>
      </c>
      <c r="C36" s="226">
        <v>90971.99</v>
      </c>
      <c r="D36" s="392">
        <f>(C36/$C$39)*100</f>
        <v>1.6017284936022211E-2</v>
      </c>
      <c r="E36" s="393"/>
      <c r="F36" s="226">
        <v>89186.94</v>
      </c>
      <c r="G36" s="392">
        <f>(F36/$F$39)*100</f>
        <v>1.5787649419339602E-2</v>
      </c>
    </row>
    <row r="37" spans="1:7" ht="22.5" customHeight="1" x14ac:dyDescent="0.25">
      <c r="B37" s="225"/>
      <c r="C37" s="229">
        <f>SUM(C11:C36)</f>
        <v>567355675.00999999</v>
      </c>
      <c r="D37" s="380"/>
      <c r="E37" s="227"/>
      <c r="F37" s="229">
        <f>SUM(F11:F36)</f>
        <v>563911387.20000005</v>
      </c>
      <c r="G37" s="227"/>
    </row>
    <row r="38" spans="1:7" x14ac:dyDescent="0.25">
      <c r="C38" s="232"/>
      <c r="F38" s="232"/>
    </row>
    <row r="39" spans="1:7" ht="24.6" x14ac:dyDescent="0.25">
      <c r="B39" s="233" t="s">
        <v>126</v>
      </c>
      <c r="C39" s="234">
        <f>C37+C8</f>
        <v>567961364.00999999</v>
      </c>
      <c r="D39" s="235">
        <v>100</v>
      </c>
      <c r="E39" s="236"/>
      <c r="F39" s="234">
        <f>F37+F8</f>
        <v>564915888.56000006</v>
      </c>
      <c r="G39" s="235">
        <f>(F39/F39)*100</f>
        <v>100</v>
      </c>
    </row>
    <row r="41" spans="1:7" s="212" customFormat="1" x14ac:dyDescent="0.25">
      <c r="A41" s="214"/>
      <c r="B41" s="211"/>
      <c r="D41" s="213"/>
      <c r="E41" s="213"/>
      <c r="F41" s="237"/>
      <c r="G41" s="213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Año</vt:lpstr>
      <vt:lpstr>Operaciones (mes)</vt:lpstr>
      <vt:lpstr>Titulos (mes)</vt:lpstr>
      <vt:lpstr>BVGInfo!Área_de_impresión</vt:lpstr>
      <vt:lpstr>'CV Año'!Área_de_impresión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2024-06-04T19:59:07Z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