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DE691A48-5EE0-42FC-8C46-B8AE3E3B12FD}" xr6:coauthVersionLast="47" xr6:coauthVersionMax="47" xr10:uidLastSave="{00000000-0000-0000-0000-000000000000}"/>
  <bookViews>
    <workbookView xWindow="-120" yWindow="-120" windowWidth="20730" windowHeight="11040" tabRatio="783" activeTab="1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Acumulado'!$B$2:$P$55</definedName>
    <definedName name="_xlnm.Print_Area" localSheetId="5">'CV Mes'!$B$2:$P$55</definedName>
    <definedName name="_xlnm.Print_Area" localSheetId="4">Nacional!$B$3:$F$65</definedName>
    <definedName name="_xlnm.Print_Area" localSheetId="7">'Operaciones (mes)'!$B$2:$M$550</definedName>
    <definedName name="_xlnm.Print_Area" localSheetId="3">Titulos!$B$2:$I$60</definedName>
    <definedName name="_xlnm.Print_Area" localSheetId="8">'Titulos (mes)'!$B$2:$G$38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4" i="4" l="1"/>
  <c r="F43" i="4"/>
  <c r="F42" i="4"/>
  <c r="F44" i="4" s="1"/>
  <c r="M543" i="10"/>
  <c r="J543" i="10"/>
  <c r="K543" i="10"/>
  <c r="L543" i="10"/>
  <c r="M541" i="10"/>
  <c r="L541" i="10"/>
  <c r="K541" i="10"/>
  <c r="J541" i="10"/>
  <c r="J16" i="10"/>
  <c r="K16" i="10"/>
  <c r="L16" i="10"/>
  <c r="M16" i="10"/>
  <c r="G20" i="11"/>
  <c r="G19" i="11"/>
  <c r="G18" i="11"/>
  <c r="G17" i="11"/>
  <c r="G16" i="11"/>
  <c r="G15" i="11"/>
  <c r="G14" i="11"/>
  <c r="D18" i="11"/>
  <c r="D17" i="11"/>
  <c r="D16" i="11"/>
  <c r="D15" i="11"/>
  <c r="D14" i="11"/>
  <c r="C36" i="11"/>
  <c r="K54" i="4" l="1"/>
  <c r="K53" i="4"/>
  <c r="K52" i="4"/>
  <c r="J54" i="4"/>
  <c r="J53" i="4"/>
  <c r="J52" i="4"/>
  <c r="K26" i="4"/>
  <c r="K25" i="4"/>
  <c r="K24" i="4"/>
  <c r="J26" i="4"/>
  <c r="J25" i="4"/>
  <c r="J24" i="4"/>
  <c r="G16" i="4"/>
  <c r="G15" i="4"/>
  <c r="G14" i="4"/>
  <c r="F16" i="4"/>
  <c r="F15" i="4"/>
  <c r="F14" i="4"/>
  <c r="D16" i="4"/>
  <c r="C16" i="4"/>
  <c r="M30" i="10" l="1"/>
  <c r="L30" i="10"/>
  <c r="K30" i="10"/>
  <c r="J30" i="10"/>
  <c r="L34" i="12"/>
  <c r="J34" i="12"/>
  <c r="H34" i="12"/>
  <c r="F34" i="12"/>
  <c r="N34" i="12"/>
  <c r="O34" i="12"/>
  <c r="O47" i="12"/>
  <c r="N47" i="12"/>
  <c r="L47" i="12"/>
  <c r="J47" i="12"/>
  <c r="H47" i="12"/>
  <c r="F47" i="12"/>
  <c r="N53" i="12" l="1"/>
  <c r="F53" i="12"/>
  <c r="G53" i="12" s="1"/>
  <c r="O53" i="12"/>
  <c r="L53" i="12"/>
  <c r="M24" i="12" s="1"/>
  <c r="J53" i="12"/>
  <c r="K20" i="12" s="1"/>
  <c r="H53" i="12"/>
  <c r="M31" i="12"/>
  <c r="M11" i="12"/>
  <c r="K32" i="12"/>
  <c r="K22" i="12"/>
  <c r="K42" i="12"/>
  <c r="K34" i="12"/>
  <c r="I32" i="12"/>
  <c r="I20" i="12"/>
  <c r="I8" i="12"/>
  <c r="I31" i="12"/>
  <c r="I19" i="12"/>
  <c r="I7" i="12"/>
  <c r="I27" i="12"/>
  <c r="I43" i="12"/>
  <c r="I13" i="12"/>
  <c r="I23" i="12"/>
  <c r="I30" i="12"/>
  <c r="I18" i="12"/>
  <c r="I6" i="12"/>
  <c r="I17" i="12"/>
  <c r="I45" i="12"/>
  <c r="I14" i="12"/>
  <c r="I25" i="12"/>
  <c r="I11" i="12"/>
  <c r="I39" i="12"/>
  <c r="I9" i="12"/>
  <c r="I47" i="12"/>
  <c r="I29" i="12"/>
  <c r="I28" i="12"/>
  <c r="I16" i="12"/>
  <c r="I15" i="12"/>
  <c r="I26" i="12"/>
  <c r="I42" i="12"/>
  <c r="I24" i="12"/>
  <c r="I40" i="12"/>
  <c r="I22" i="12"/>
  <c r="I21" i="12"/>
  <c r="I44" i="12"/>
  <c r="I12" i="12"/>
  <c r="I10" i="12"/>
  <c r="I41" i="12"/>
  <c r="I34" i="12"/>
  <c r="G42" i="12"/>
  <c r="G13" i="12"/>
  <c r="G22" i="12"/>
  <c r="G10" i="12"/>
  <c r="G16" i="12"/>
  <c r="G27" i="12"/>
  <c r="G26" i="12"/>
  <c r="G14" i="12"/>
  <c r="G40" i="12"/>
  <c r="G23" i="12"/>
  <c r="G11" i="12"/>
  <c r="G20" i="12"/>
  <c r="D47" i="12"/>
  <c r="K44" i="12" l="1"/>
  <c r="K23" i="12"/>
  <c r="K25" i="12"/>
  <c r="M22" i="12"/>
  <c r="G45" i="12"/>
  <c r="K14" i="12"/>
  <c r="G15" i="12"/>
  <c r="K10" i="12"/>
  <c r="K27" i="12"/>
  <c r="M15" i="12"/>
  <c r="G41" i="12"/>
  <c r="G44" i="12"/>
  <c r="K47" i="12"/>
  <c r="M29" i="12"/>
  <c r="K12" i="12"/>
  <c r="K6" i="12"/>
  <c r="K7" i="12"/>
  <c r="M8" i="12"/>
  <c r="M44" i="12"/>
  <c r="M47" i="12"/>
  <c r="K15" i="12"/>
  <c r="K11" i="12"/>
  <c r="M32" i="12"/>
  <c r="K39" i="12"/>
  <c r="K24" i="12"/>
  <c r="M41" i="12"/>
  <c r="K28" i="12"/>
  <c r="G12" i="12"/>
  <c r="K26" i="12"/>
  <c r="M25" i="12"/>
  <c r="M26" i="12"/>
  <c r="M43" i="12"/>
  <c r="G24" i="12"/>
  <c r="K29" i="12"/>
  <c r="M17" i="12"/>
  <c r="G29" i="12"/>
  <c r="K40" i="12"/>
  <c r="K16" i="12"/>
  <c r="M27" i="12"/>
  <c r="G7" i="12"/>
  <c r="G28" i="12"/>
  <c r="G8" i="12"/>
  <c r="G19" i="12"/>
  <c r="G6" i="12"/>
  <c r="K43" i="12"/>
  <c r="K18" i="12"/>
  <c r="K19" i="12"/>
  <c r="M20" i="12"/>
  <c r="M16" i="12"/>
  <c r="M6" i="12"/>
  <c r="K21" i="12"/>
  <c r="M40" i="12"/>
  <c r="M12" i="12"/>
  <c r="M14" i="12"/>
  <c r="G43" i="12"/>
  <c r="K17" i="12"/>
  <c r="G17" i="12"/>
  <c r="M42" i="12"/>
  <c r="M19" i="12"/>
  <c r="G47" i="12"/>
  <c r="G34" i="12"/>
  <c r="G32" i="12"/>
  <c r="G18" i="12"/>
  <c r="K45" i="12"/>
  <c r="K30" i="12"/>
  <c r="K31" i="12"/>
  <c r="M9" i="12"/>
  <c r="M28" i="12"/>
  <c r="M18" i="12"/>
  <c r="M34" i="12"/>
  <c r="M21" i="12"/>
  <c r="M13" i="12"/>
  <c r="G39" i="12"/>
  <c r="G9" i="12"/>
  <c r="G30" i="12"/>
  <c r="K41" i="12"/>
  <c r="K53" i="12"/>
  <c r="K8" i="12"/>
  <c r="M10" i="12"/>
  <c r="M45" i="12"/>
  <c r="M30" i="12"/>
  <c r="G31" i="12"/>
  <c r="G25" i="12"/>
  <c r="G21" i="12"/>
  <c r="K13" i="12"/>
  <c r="K9" i="12"/>
  <c r="M39" i="12"/>
  <c r="M7" i="12"/>
  <c r="M23" i="12"/>
  <c r="I53" i="12"/>
  <c r="M53" i="12"/>
  <c r="D34" i="12"/>
  <c r="O47" i="8"/>
  <c r="N47" i="8"/>
  <c r="L47" i="8"/>
  <c r="J47" i="8"/>
  <c r="H47" i="8"/>
  <c r="O34" i="8"/>
  <c r="N34" i="8"/>
  <c r="L34" i="8"/>
  <c r="J34" i="8"/>
  <c r="H34" i="8"/>
  <c r="F34" i="8"/>
  <c r="F53" i="8" s="1"/>
  <c r="F47" i="8"/>
  <c r="F34" i="7"/>
  <c r="F33" i="7"/>
  <c r="F35" i="7" s="1"/>
  <c r="E35" i="7"/>
  <c r="D35" i="7"/>
  <c r="F6" i="7"/>
  <c r="F5" i="7"/>
  <c r="F7" i="7" s="1"/>
  <c r="E7" i="7"/>
  <c r="D7" i="7"/>
  <c r="H25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1" i="6"/>
  <c r="G20" i="6"/>
  <c r="G19" i="6"/>
  <c r="G18" i="6"/>
  <c r="G17" i="6"/>
  <c r="G16" i="6"/>
  <c r="G15" i="6"/>
  <c r="G13" i="6"/>
  <c r="G12" i="6"/>
  <c r="G11" i="6"/>
  <c r="G10" i="6"/>
  <c r="G9" i="6"/>
  <c r="G8" i="6"/>
  <c r="G7" i="6"/>
  <c r="G6" i="6"/>
  <c r="G5" i="6"/>
  <c r="D23" i="6"/>
  <c r="D21" i="6"/>
  <c r="D20" i="6"/>
  <c r="D18" i="6"/>
  <c r="D17" i="6"/>
  <c r="D16" i="6"/>
  <c r="D11" i="6"/>
  <c r="D9" i="6"/>
  <c r="D8" i="6"/>
  <c r="D6" i="6"/>
  <c r="D5" i="6"/>
  <c r="E25" i="6"/>
  <c r="F15" i="6" s="1"/>
  <c r="C25" i="6"/>
  <c r="D15" i="6" s="1"/>
  <c r="E17" i="5"/>
  <c r="E16" i="5"/>
  <c r="E15" i="5"/>
  <c r="E14" i="5"/>
  <c r="E13" i="5"/>
  <c r="E12" i="5"/>
  <c r="E11" i="5"/>
  <c r="E10" i="5"/>
  <c r="E9" i="5"/>
  <c r="E8" i="5"/>
  <c r="E7" i="5"/>
  <c r="G44" i="4"/>
  <c r="G43" i="4"/>
  <c r="G42" i="4"/>
  <c r="C44" i="4"/>
  <c r="N53" i="8" l="1"/>
  <c r="O53" i="8"/>
  <c r="L53" i="8"/>
  <c r="J53" i="8"/>
  <c r="K34" i="8" s="1"/>
  <c r="H53" i="8"/>
  <c r="G23" i="8"/>
  <c r="G43" i="8"/>
  <c r="G7" i="8"/>
  <c r="G6" i="8"/>
  <c r="F7" i="6"/>
  <c r="F19" i="6"/>
  <c r="F8" i="6"/>
  <c r="F20" i="6"/>
  <c r="I25" i="6"/>
  <c r="F17" i="6"/>
  <c r="F18" i="6"/>
  <c r="F9" i="6"/>
  <c r="F21" i="6"/>
  <c r="F10" i="6"/>
  <c r="F22" i="6"/>
  <c r="F12" i="6"/>
  <c r="F6" i="6"/>
  <c r="F13" i="6"/>
  <c r="F14" i="6"/>
  <c r="F16" i="6"/>
  <c r="F5" i="6"/>
  <c r="F11" i="6"/>
  <c r="F23" i="6"/>
  <c r="D7" i="6"/>
  <c r="D19" i="6"/>
  <c r="D10" i="6"/>
  <c r="D25" i="6" s="1"/>
  <c r="D22" i="6"/>
  <c r="D12" i="6"/>
  <c r="D13" i="6"/>
  <c r="G25" i="6"/>
  <c r="D14" i="6"/>
  <c r="D53" i="12"/>
  <c r="G27" i="8"/>
  <c r="G34" i="8"/>
  <c r="D34" i="8"/>
  <c r="D47" i="8"/>
  <c r="G15" i="8"/>
  <c r="G16" i="8"/>
  <c r="G10" i="8"/>
  <c r="G29" i="8"/>
  <c r="G11" i="8"/>
  <c r="G30" i="8"/>
  <c r="G31" i="8"/>
  <c r="G17" i="8"/>
  <c r="G39" i="8"/>
  <c r="G18" i="8"/>
  <c r="G40" i="8"/>
  <c r="G19" i="8"/>
  <c r="G44" i="8"/>
  <c r="G21" i="8"/>
  <c r="G45" i="8"/>
  <c r="G22" i="8"/>
  <c r="G47" i="8"/>
  <c r="G9" i="8"/>
  <c r="G28" i="8"/>
  <c r="G8" i="8"/>
  <c r="G20" i="8"/>
  <c r="G32" i="8"/>
  <c r="G12" i="8"/>
  <c r="G24" i="8"/>
  <c r="G41" i="8"/>
  <c r="G13" i="8"/>
  <c r="G25" i="8"/>
  <c r="G42" i="8"/>
  <c r="G14" i="8"/>
  <c r="G26" i="8"/>
  <c r="M21" i="8" l="1"/>
  <c r="M9" i="8"/>
  <c r="M32" i="8"/>
  <c r="M20" i="8"/>
  <c r="M8" i="8"/>
  <c r="M17" i="8"/>
  <c r="M26" i="8"/>
  <c r="M25" i="8"/>
  <c r="M41" i="8"/>
  <c r="M40" i="8"/>
  <c r="M22" i="8"/>
  <c r="M31" i="8"/>
  <c r="M19" i="8"/>
  <c r="M7" i="8"/>
  <c r="M29" i="8"/>
  <c r="M23" i="8"/>
  <c r="M30" i="8"/>
  <c r="M18" i="8"/>
  <c r="M6" i="8"/>
  <c r="M47" i="8"/>
  <c r="M43" i="8"/>
  <c r="M13" i="8"/>
  <c r="M12" i="8"/>
  <c r="M10" i="8"/>
  <c r="M45" i="8"/>
  <c r="M28" i="8"/>
  <c r="M16" i="8"/>
  <c r="M44" i="8"/>
  <c r="M27" i="8"/>
  <c r="M15" i="8"/>
  <c r="M14" i="8"/>
  <c r="M42" i="8"/>
  <c r="M24" i="8"/>
  <c r="M11" i="8"/>
  <c r="M39" i="8"/>
  <c r="M34" i="8"/>
  <c r="K41" i="8"/>
  <c r="K24" i="8"/>
  <c r="K12" i="8"/>
  <c r="K11" i="8"/>
  <c r="K45" i="8"/>
  <c r="K14" i="8"/>
  <c r="K40" i="8"/>
  <c r="K23" i="8"/>
  <c r="K27" i="8"/>
  <c r="K13" i="8"/>
  <c r="K39" i="8"/>
  <c r="K22" i="8"/>
  <c r="K10" i="8"/>
  <c r="K21" i="8"/>
  <c r="K9" i="8"/>
  <c r="K17" i="8"/>
  <c r="K16" i="8"/>
  <c r="K43" i="8"/>
  <c r="K25" i="8"/>
  <c r="K32" i="8"/>
  <c r="K20" i="8"/>
  <c r="K8" i="8"/>
  <c r="K31" i="8"/>
  <c r="K19" i="8"/>
  <c r="K7" i="8"/>
  <c r="K29" i="8"/>
  <c r="K28" i="8"/>
  <c r="K26" i="8"/>
  <c r="K42" i="8"/>
  <c r="K30" i="8"/>
  <c r="K18" i="8"/>
  <c r="K6" i="8"/>
  <c r="K47" i="8"/>
  <c r="K53" i="8" s="1"/>
  <c r="K15" i="8"/>
  <c r="K44" i="8"/>
  <c r="I42" i="8"/>
  <c r="I41" i="8"/>
  <c r="I40" i="8"/>
  <c r="I44" i="8"/>
  <c r="I39" i="8"/>
  <c r="I43" i="8"/>
  <c r="I47" i="8"/>
  <c r="I45" i="8"/>
  <c r="I21" i="8"/>
  <c r="I9" i="8"/>
  <c r="I16" i="8"/>
  <c r="I23" i="8"/>
  <c r="I32" i="8"/>
  <c r="I20" i="8"/>
  <c r="I8" i="8"/>
  <c r="I6" i="8"/>
  <c r="I31" i="8"/>
  <c r="I19" i="8"/>
  <c r="I7" i="8"/>
  <c r="I28" i="8"/>
  <c r="I24" i="8"/>
  <c r="I22" i="8"/>
  <c r="I30" i="8"/>
  <c r="I18" i="8"/>
  <c r="I15" i="8"/>
  <c r="I14" i="8"/>
  <c r="I25" i="8"/>
  <c r="I12" i="8"/>
  <c r="I29" i="8"/>
  <c r="I17" i="8"/>
  <c r="I27" i="8"/>
  <c r="I26" i="8"/>
  <c r="I13" i="8"/>
  <c r="I11" i="8"/>
  <c r="I10" i="8"/>
  <c r="I34" i="8"/>
  <c r="G53" i="8"/>
  <c r="F25" i="6"/>
  <c r="E34" i="12"/>
  <c r="E40" i="12"/>
  <c r="E47" i="12"/>
  <c r="E45" i="12"/>
  <c r="E44" i="12"/>
  <c r="E43" i="12"/>
  <c r="E42" i="12"/>
  <c r="E41" i="12"/>
  <c r="E39" i="12"/>
  <c r="E27" i="12"/>
  <c r="E30" i="12"/>
  <c r="E29" i="12"/>
  <c r="E14" i="12"/>
  <c r="E6" i="12"/>
  <c r="E31" i="12"/>
  <c r="E15" i="12"/>
  <c r="E23" i="12"/>
  <c r="E25" i="12"/>
  <c r="E18" i="12"/>
  <c r="E28" i="12"/>
  <c r="E19" i="12"/>
  <c r="E26" i="12"/>
  <c r="E32" i="12"/>
  <c r="E16" i="12"/>
  <c r="E21" i="12"/>
  <c r="E17" i="12"/>
  <c r="E10" i="12"/>
  <c r="E7" i="12"/>
  <c r="E20" i="12"/>
  <c r="E22" i="12"/>
  <c r="E8" i="12"/>
  <c r="E11" i="12"/>
  <c r="E12" i="12"/>
  <c r="E9" i="12"/>
  <c r="E24" i="12"/>
  <c r="E13" i="12"/>
  <c r="D53" i="8"/>
  <c r="E29" i="8" s="1"/>
  <c r="M53" i="8" l="1"/>
  <c r="I53" i="8"/>
  <c r="E53" i="12"/>
  <c r="E26" i="8"/>
  <c r="E25" i="8"/>
  <c r="E12" i="8"/>
  <c r="E20" i="8"/>
  <c r="E21" i="8"/>
  <c r="E45" i="8"/>
  <c r="E30" i="8"/>
  <c r="E34" i="8"/>
  <c r="E40" i="8"/>
  <c r="E16" i="8"/>
  <c r="E32" i="8"/>
  <c r="E15" i="8"/>
  <c r="E19" i="8"/>
  <c r="E11" i="8"/>
  <c r="E22" i="8"/>
  <c r="E43" i="8"/>
  <c r="E31" i="8"/>
  <c r="E6" i="8"/>
  <c r="E13" i="8"/>
  <c r="E8" i="8"/>
  <c r="E17" i="8"/>
  <c r="E27" i="8"/>
  <c r="E28" i="8"/>
  <c r="E47" i="8"/>
  <c r="E23" i="8"/>
  <c r="E41" i="8"/>
  <c r="E44" i="8"/>
  <c r="E42" i="8"/>
  <c r="E39" i="8"/>
  <c r="E7" i="8"/>
  <c r="E14" i="8"/>
  <c r="E18" i="8"/>
  <c r="E24" i="8"/>
  <c r="E9" i="8"/>
  <c r="E10" i="8"/>
  <c r="E53" i="8" l="1"/>
  <c r="J39" i="10"/>
  <c r="K39" i="10"/>
  <c r="L39" i="10"/>
  <c r="M39" i="10"/>
  <c r="O9" i="7"/>
  <c r="O8" i="7"/>
  <c r="O13" i="7"/>
  <c r="O14" i="7"/>
  <c r="O41" i="7"/>
  <c r="P39" i="7" s="1"/>
  <c r="O46" i="7"/>
  <c r="P45" i="7" s="1"/>
  <c r="F36" i="11"/>
  <c r="F7" i="11"/>
  <c r="C7" i="11"/>
  <c r="C38" i="11" s="1"/>
  <c r="G35" i="7"/>
  <c r="G34" i="7"/>
  <c r="P34" i="7"/>
  <c r="G33" i="7"/>
  <c r="P33" i="7"/>
  <c r="P19" i="7"/>
  <c r="P18" i="7"/>
  <c r="G7" i="7"/>
  <c r="O15" i="7"/>
  <c r="O10" i="7"/>
  <c r="B37" i="4"/>
  <c r="G5" i="7" l="1"/>
  <c r="D30" i="11"/>
  <c r="F38" i="11"/>
  <c r="G38" i="11" s="1"/>
  <c r="K33" i="10"/>
  <c r="L33" i="10"/>
  <c r="M33" i="10"/>
  <c r="J33" i="10"/>
  <c r="J41" i="10" s="1"/>
  <c r="G6" i="7"/>
  <c r="P14" i="7"/>
  <c r="P13" i="7"/>
  <c r="P44" i="7"/>
  <c r="P40" i="7"/>
  <c r="P9" i="7"/>
  <c r="M41" i="10" l="1"/>
  <c r="M549" i="10" s="1"/>
  <c r="L41" i="10"/>
  <c r="L549" i="10" s="1"/>
  <c r="K41" i="10"/>
  <c r="K549" i="10" s="1"/>
  <c r="D13" i="11"/>
  <c r="D5" i="11"/>
  <c r="G24" i="11"/>
  <c r="G21" i="11"/>
  <c r="D10" i="11"/>
  <c r="D35" i="11"/>
  <c r="D31" i="11"/>
  <c r="D19" i="11"/>
  <c r="D38" i="11"/>
  <c r="D34" i="11"/>
  <c r="G25" i="11"/>
  <c r="D24" i="11"/>
  <c r="D21" i="11"/>
  <c r="D11" i="11"/>
  <c r="G6" i="11"/>
  <c r="D28" i="11"/>
  <c r="D25" i="11"/>
  <c r="D6" i="11"/>
  <c r="G11" i="11"/>
  <c r="D32" i="11"/>
  <c r="D29" i="11"/>
  <c r="D22" i="11"/>
  <c r="D20" i="11"/>
  <c r="G22" i="11"/>
  <c r="D27" i="11"/>
  <c r="D33" i="11"/>
  <c r="D26" i="11"/>
  <c r="D23" i="11"/>
  <c r="D12" i="11"/>
  <c r="G28" i="11"/>
  <c r="G29" i="11"/>
  <c r="G32" i="11"/>
  <c r="G34" i="11"/>
  <c r="G33" i="11"/>
  <c r="G27" i="11"/>
  <c r="G26" i="11"/>
  <c r="G23" i="11"/>
  <c r="G5" i="11"/>
  <c r="G31" i="11"/>
  <c r="G30" i="11"/>
  <c r="G10" i="11"/>
  <c r="G12" i="11"/>
  <c r="G13" i="11"/>
  <c r="G35" i="11"/>
  <c r="P8" i="7"/>
</calcChain>
</file>

<file path=xl/sharedStrings.xml><?xml version="1.0" encoding="utf-8"?>
<sst xmlns="http://schemas.openxmlformats.org/spreadsheetml/2006/main" count="2075" uniqueCount="568">
  <si>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</si>
  <si>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</si>
  <si>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</si>
  <si>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</si>
  <si>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</si>
  <si>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</si>
  <si>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</si>
  <si>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</si>
  <si>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</si>
  <si>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</si>
  <si>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</si>
  <si>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</si>
  <si>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</si>
  <si>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</si>
  <si>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</si>
  <si>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</si>
  <si>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</si>
  <si>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</si>
  <si>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</si>
  <si>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</si>
  <si>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</si>
  <si>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</si>
  <si>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</si>
  <si>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</si>
  <si>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</si>
  <si>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</si>
  <si>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COMPORTAMIENTO COMPARATIVO 2023 VS 2022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</si>
  <si>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</si>
  <si>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</si>
  <si>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</si>
  <si>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</si>
  <si>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</si>
  <si>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</si>
  <si>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</si>
  <si>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</si>
  <si>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</si>
  <si>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</si>
  <si>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</si>
  <si>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</si>
  <si>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</si>
  <si>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</si>
  <si>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</si>
  <si>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</si>
  <si>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</si>
  <si>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</si>
  <si>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</si>
  <si>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</si>
  <si>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</si>
  <si>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</si>
  <si>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</si>
  <si>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</si>
  <si>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</si>
  <si>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</si>
  <si>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</si>
  <si>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</si>
  <si>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</si>
  <si>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</si>
  <si>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</si>
  <si>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</si>
  <si>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</si>
  <si>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</si>
  <si>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</si>
  <si>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</si>
  <si>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</si>
  <si>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</si>
  <si>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</si>
  <si>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</si>
  <si>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</si>
  <si>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</si>
  <si>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</si>
  <si>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</si>
  <si>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</si>
  <si>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</si>
  <si>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</si>
  <si>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</si>
  <si>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</si>
  <si>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</si>
  <si>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</si>
  <si>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</si>
  <si>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</si>
  <si>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</si>
  <si>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</si>
  <si>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</si>
  <si>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</si>
  <si>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</si>
  <si>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</si>
  <si>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</si>
  <si>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</si>
  <si>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</si>
  <si>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</si>
  <si>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</si>
  <si>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</si>
  <si>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</si>
  <si>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</si>
  <si>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</si>
  <si>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</si>
  <si>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</si>
  <si>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</si>
  <si>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</si>
  <si>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</si>
  <si>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</si>
  <si>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</si>
  <si>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</si>
  <si>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</si>
  <si>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</si>
  <si>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</si>
  <si>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</si>
  <si>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</si>
  <si>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</si>
  <si>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</si>
  <si>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</si>
  <si>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</si>
  <si>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</si>
  <si>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</si>
  <si>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</si>
  <si>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</si>
  <si>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</si>
  <si>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</si>
  <si>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</si>
  <si>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</si>
  <si>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</si>
  <si>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</si>
  <si>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</si>
  <si>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</si>
  <si>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</si>
  <si>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</si>
  <si>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</si>
  <si>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</si>
  <si>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</si>
  <si>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</si>
  <si>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</si>
  <si>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</si>
  <si>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</si>
  <si>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</si>
  <si>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</si>
  <si>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</si>
  <si>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</si>
  <si>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</si>
  <si>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</si>
  <si>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</si>
  <si>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</si>
  <si>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</si>
  <si>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</si>
  <si>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</si>
  <si>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</si>
  <si>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</si>
  <si>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BOLIVARIANO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</si>
  <si>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</si>
  <si>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</si>
  <si>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</si>
  <si>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</si>
  <si>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</si>
  <si>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</si>
  <si>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</si>
  <si>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</si>
  <si>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</si>
  <si>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</si>
  <si>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</si>
  <si>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</si>
  <si>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</si>
  <si>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</si>
  <si>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FIDEICOMISO HOTEL CIUDAD DEL RIO</t>
  </si>
  <si>
    <t>TOTAL VALORES DE PARTICIPACIÓN</t>
  </si>
  <si>
    <t>TOTAL RENTA VARIABLE</t>
  </si>
  <si>
    <t xml:space="preserve">AVAL BANCARIO </t>
  </si>
  <si>
    <t xml:space="preserve">BANCO DEL AUSTRO </t>
  </si>
  <si>
    <t>$</t>
  </si>
  <si>
    <t>(1)</t>
  </si>
  <si>
    <t xml:space="preserve">BANCO GUAYAQUIL </t>
  </si>
  <si>
    <t xml:space="preserve">   175 D  </t>
  </si>
  <si>
    <t xml:space="preserve">BANCO DE MACHALA </t>
  </si>
  <si>
    <t xml:space="preserve">    94 D  </t>
  </si>
  <si>
    <t xml:space="preserve">           </t>
  </si>
  <si>
    <t>MINISTERIO DE ECONOMIA Y FINANZAS</t>
  </si>
  <si>
    <t>(2)</t>
  </si>
  <si>
    <t xml:space="preserve">BONO ACTA RESOLUTIVA 002-2021           </t>
  </si>
  <si>
    <t>BONO ACTA RESOLUTIVA 002-2021 - JUBILADO</t>
  </si>
  <si>
    <t>BONO ACTA RESOLUTIVA 002-2022 -JUBILADOS</t>
  </si>
  <si>
    <t xml:space="preserve">   270 D  </t>
  </si>
  <si>
    <t xml:space="preserve">BONO RESOLUCION CDF-2023-0001           </t>
  </si>
  <si>
    <t xml:space="preserve">BONO RESOLUCION CDF-2023-0001 JUBILADOS </t>
  </si>
  <si>
    <t xml:space="preserve">CERT.TESORERIA NACIONAL    </t>
  </si>
  <si>
    <t xml:space="preserve">    91 D  </t>
  </si>
  <si>
    <t xml:space="preserve">    98 D  </t>
  </si>
  <si>
    <t xml:space="preserve">   181 D  </t>
  </si>
  <si>
    <t xml:space="preserve">   182 D  </t>
  </si>
  <si>
    <t xml:space="preserve">    84 D  </t>
  </si>
  <si>
    <t xml:space="preserve">   180 D  </t>
  </si>
  <si>
    <t xml:space="preserve">   357 D  </t>
  </si>
  <si>
    <t xml:space="preserve">   359 D  </t>
  </si>
  <si>
    <t xml:space="preserve">LETRAS DE CAMBIO           </t>
  </si>
  <si>
    <t>BANCO INTERNACIONAL</t>
  </si>
  <si>
    <t xml:space="preserve">   266 D  </t>
  </si>
  <si>
    <t xml:space="preserve">BANCO GENERAL RUMIÑAHUI </t>
  </si>
  <si>
    <t xml:space="preserve">   362 D  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</si>
  <si>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</si>
  <si>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</si>
  <si>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</si>
  <si>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</si>
  <si>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</si>
  <si>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 xml:space="preserve"> 1,827 D  </t>
  </si>
  <si>
    <t xml:space="preserve">LA FABRIL </t>
  </si>
  <si>
    <t>PROMOTORES INMOBILIARIOS PRONOBIS</t>
  </si>
  <si>
    <t>PLASTICOS DEL LITORAL</t>
  </si>
  <si>
    <t xml:space="preserve">ENVASES DEL LITORAL </t>
  </si>
  <si>
    <t>UNIVERSAL SWEET INDUSTRIES</t>
  </si>
  <si>
    <t xml:space="preserve">INMOBILIARIA LAVIE </t>
  </si>
  <si>
    <t xml:space="preserve">SUPERDEPORTE </t>
  </si>
  <si>
    <t xml:space="preserve">CARRO SEGURO CARSEG </t>
  </si>
  <si>
    <t>TIENDAS INDUSTRIALES ASOCIADAS (TIA)</t>
  </si>
  <si>
    <t xml:space="preserve">BASESURCORP </t>
  </si>
  <si>
    <t xml:space="preserve">DIPAC MANTA </t>
  </si>
  <si>
    <t xml:space="preserve">CORPORACION EL ROSADO </t>
  </si>
  <si>
    <t xml:space="preserve">PRODUCTORA CARTONERA </t>
  </si>
  <si>
    <t xml:space="preserve">QUIMIPAC </t>
  </si>
  <si>
    <t xml:space="preserve"> 1,799 D  </t>
  </si>
  <si>
    <t xml:space="preserve">MINUTOCORP </t>
  </si>
  <si>
    <t>ENERGYCONTROL</t>
  </si>
  <si>
    <t xml:space="preserve">BANCO AMAZONAS </t>
  </si>
  <si>
    <t xml:space="preserve">PAPEL COMERCIAL CERO CUPON </t>
  </si>
  <si>
    <t xml:space="preserve">INTEROC </t>
  </si>
  <si>
    <t xml:space="preserve">   120 D  </t>
  </si>
  <si>
    <t xml:space="preserve">    96 D  </t>
  </si>
  <si>
    <t xml:space="preserve">SURPAPELCORP </t>
  </si>
  <si>
    <t xml:space="preserve">    63 D  </t>
  </si>
  <si>
    <t xml:space="preserve">    90 D  </t>
  </si>
  <si>
    <t xml:space="preserve">   123 D  </t>
  </si>
  <si>
    <t xml:space="preserve">INDUSTRIAS CATEDRAL </t>
  </si>
  <si>
    <t xml:space="preserve">   358 D  </t>
  </si>
  <si>
    <t xml:space="preserve">    62 D  </t>
  </si>
  <si>
    <t xml:space="preserve">ALMACENES BOYACA </t>
  </si>
  <si>
    <t xml:space="preserve">   271 D  </t>
  </si>
  <si>
    <t xml:space="preserve">   272 D  </t>
  </si>
  <si>
    <t>SOCIEDAD INDUSTRIAL GANADERA EL ORDEÑO</t>
  </si>
  <si>
    <t>MAVESA</t>
  </si>
  <si>
    <t xml:space="preserve">GALARMOBIL </t>
  </si>
  <si>
    <t>EMPAGRAN</t>
  </si>
  <si>
    <t xml:space="preserve">    99 D  </t>
  </si>
  <si>
    <t xml:space="preserve">   116 D  </t>
  </si>
  <si>
    <t xml:space="preserve">   210 D  </t>
  </si>
  <si>
    <t>OBLIGACIONES SPLIT-UP TIPO 2</t>
  </si>
  <si>
    <t xml:space="preserve">    95 D  </t>
  </si>
  <si>
    <t xml:space="preserve">    31 D  </t>
  </si>
  <si>
    <t xml:space="preserve">    32 D  </t>
  </si>
  <si>
    <t>CORPORACION NEXUM NEXUMCORP</t>
  </si>
  <si>
    <t xml:space="preserve">CERTIFICADO DE INVERSION   </t>
  </si>
  <si>
    <t>BANECUADOR</t>
  </si>
  <si>
    <t xml:space="preserve">    35 D  </t>
  </si>
  <si>
    <t xml:space="preserve">    42 D  </t>
  </si>
  <si>
    <t xml:space="preserve">   364 D  </t>
  </si>
  <si>
    <t xml:space="preserve">BANCO DINERS CLUB DEL ECUADOR </t>
  </si>
  <si>
    <t xml:space="preserve">    77 D  </t>
  </si>
  <si>
    <t xml:space="preserve">   106 D  </t>
  </si>
  <si>
    <t xml:space="preserve">   365 D  </t>
  </si>
  <si>
    <t xml:space="preserve">CERT. INVERSION DESMATERIALIZADO        </t>
  </si>
  <si>
    <t xml:space="preserve">BANCO SOLIDARIO </t>
  </si>
  <si>
    <t xml:space="preserve">CERT. DEPOSITO A PLAZO     </t>
  </si>
  <si>
    <t xml:space="preserve">BANCO DEL PACIFICO </t>
  </si>
  <si>
    <t>BANCO DE DESARROLLO DEL ECUADOR</t>
  </si>
  <si>
    <t xml:space="preserve">VALORES TITULARIZACION CREDITICIA       </t>
  </si>
  <si>
    <t>FACTURA COMERCIAL NEGOCIABLE</t>
  </si>
  <si>
    <t xml:space="preserve">   125 D  </t>
  </si>
  <si>
    <t>ELECTRICA HAMT</t>
  </si>
  <si>
    <t xml:space="preserve">HIVIMAR </t>
  </si>
  <si>
    <t xml:space="preserve">SURGALARE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</si>
  <si>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</si>
  <si>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</si>
  <si>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</si>
  <si>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</si>
  <si>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</si>
  <si>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</si>
  <si>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</si>
  <si>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</si>
  <si>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</si>
  <si>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</si>
  <si>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Equity Casa de Valores S.A.</t>
  </si>
  <si>
    <t>Banco Central del Ecuador</t>
  </si>
  <si>
    <t>BRIKPAITAL</t>
  </si>
  <si>
    <t>INVERSANCARLOS</t>
  </si>
  <si>
    <t>BANCO PICHINCHA</t>
  </si>
  <si>
    <t xml:space="preserve">BONO ACTA RESOLUTIVA 032-2019           </t>
  </si>
  <si>
    <t xml:space="preserve">   615 D  </t>
  </si>
  <si>
    <t xml:space="preserve">   119 D  </t>
  </si>
  <si>
    <t xml:space="preserve">   515 D  </t>
  </si>
  <si>
    <t xml:space="preserve">    30 D  </t>
  </si>
  <si>
    <t xml:space="preserve">   281 D  </t>
  </si>
  <si>
    <t xml:space="preserve"> 1,127 D  </t>
  </si>
  <si>
    <t>CARTIMEX</t>
  </si>
  <si>
    <t xml:space="preserve">DOLTREX </t>
  </si>
  <si>
    <t xml:space="preserve">   836 D  </t>
  </si>
  <si>
    <t>CORPORACION FERNANDEZ</t>
  </si>
  <si>
    <t xml:space="preserve">    22 D  </t>
  </si>
  <si>
    <t xml:space="preserve"> 1,578 D  </t>
  </si>
  <si>
    <t xml:space="preserve"> 2,557 D  </t>
  </si>
  <si>
    <t xml:space="preserve">PHARMABRAND </t>
  </si>
  <si>
    <t xml:space="preserve">    72 D  </t>
  </si>
  <si>
    <t>DISTRIBUIDORA COMERCIAL DEL NORTE TRICOMNOR</t>
  </si>
  <si>
    <t xml:space="preserve"> 1,686 D  </t>
  </si>
  <si>
    <t xml:space="preserve"> 1,751 D  </t>
  </si>
  <si>
    <t xml:space="preserve">   321 D  </t>
  </si>
  <si>
    <t xml:space="preserve">   344 D  </t>
  </si>
  <si>
    <t>FUROIANI OBRAS Y PROYECTOS</t>
  </si>
  <si>
    <t xml:space="preserve">    61 D  </t>
  </si>
  <si>
    <t xml:space="preserve">    93 D  </t>
  </si>
  <si>
    <t xml:space="preserve">    45 D  </t>
  </si>
  <si>
    <t xml:space="preserve">   322 D  </t>
  </si>
  <si>
    <t xml:space="preserve">   336 D  </t>
  </si>
  <si>
    <t xml:space="preserve">   339 D  </t>
  </si>
  <si>
    <t xml:space="preserve">   343 D  </t>
  </si>
  <si>
    <t xml:space="preserve">NESTLE ECUADOR </t>
  </si>
  <si>
    <t>RIZZOKNIT</t>
  </si>
  <si>
    <t>AKROS</t>
  </si>
  <si>
    <t xml:space="preserve">    47 D  </t>
  </si>
  <si>
    <t xml:space="preserve">   229 D  </t>
  </si>
  <si>
    <t>DULCES, PASTELES Y TORTAS RADU</t>
  </si>
  <si>
    <t>DULCENAC  DULCERIA NACIONAL</t>
  </si>
  <si>
    <t xml:space="preserve">OFFSET ABAD </t>
  </si>
  <si>
    <t xml:space="preserve">   999 D  </t>
  </si>
  <si>
    <t xml:space="preserve"> 1,167 D  </t>
  </si>
  <si>
    <t xml:space="preserve">   319 D  </t>
  </si>
  <si>
    <t>IMPORT GREEN POWER TECHNOLOGY, EQUIPMENT &amp; MACHINERY</t>
  </si>
  <si>
    <t xml:space="preserve">POLIZAS DE ACUMULACION     </t>
  </si>
  <si>
    <t xml:space="preserve">    33 D  </t>
  </si>
  <si>
    <t xml:space="preserve">   104 D  </t>
  </si>
  <si>
    <t>CORPORACION FINANCIERA NACIONAL</t>
  </si>
  <si>
    <t xml:space="preserve">   355 D  </t>
  </si>
  <si>
    <t>COOPERATIVA DE AHORRO Y CRÉDITO CACPECO</t>
  </si>
  <si>
    <t xml:space="preserve">    29 D  </t>
  </si>
  <si>
    <t xml:space="preserve">   301 D  </t>
  </si>
  <si>
    <t xml:space="preserve">   307 D  </t>
  </si>
  <si>
    <t xml:space="preserve">    27 D  </t>
  </si>
  <si>
    <t xml:space="preserve">    41 D  </t>
  </si>
  <si>
    <t xml:space="preserve">   144 D  </t>
  </si>
  <si>
    <t>COOPERATIVA DE AHORRO Y CREDITO PABLO MUÑOZ VEGA</t>
  </si>
  <si>
    <t>COOPERATIVA DE AHORRO Y CREDITO  OSCUS</t>
  </si>
  <si>
    <t>COOPERATIVA DE AHORRO Y CRÉDITO TULCÁN</t>
  </si>
  <si>
    <t xml:space="preserve">    25 D  </t>
  </si>
  <si>
    <t xml:space="preserve">    26 D  </t>
  </si>
  <si>
    <t xml:space="preserve">    24 D  </t>
  </si>
  <si>
    <t xml:space="preserve">FACTURA COMERCIAL NEGOCIABLE - REB      </t>
  </si>
  <si>
    <t>ROQUIMIM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</si>
  <si>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</si>
  <si>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</si>
  <si>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</si>
  <si>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</si>
  <si>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</si>
  <si>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</si>
  <si>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</si>
  <si>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</si>
  <si>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</si>
  <si>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</si>
  <si>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El monto tranzado en la BVG en el mes de Noviembre fue de US$ 419,4 millones, mientras que a nivel nacional  el monto negociado fue de US$ 1.029,2 millones
La participación de la BVG en valores efectivos en el monto nacional es del 40,75%
Por tipo de Renta a Nivel Nacional, la renta variable alcanzó US$ 22,9 millones que representa el 2.23% mientras que en renta fija se cerró US$ 1.006,2 millones que representa el 97.77% del total negociado</t>
  </si>
  <si>
    <t>En el periodo Enero a Noviembre de 2023, el monto transado en BVG es de US$ 5.724,7 millones mostrando un decremento del 1,1% respecto al mismo período del año 2022.
Las negociaciones por sector de emisión, en papeles del sector privado se negociaron US$ 2.634,7 millones que representa el 46.02% del total transado frente a US$ 3.089,9 millones en papeles del sector público que tienen una participación del 53.98%.  Los papeles del sector privado muestran un incremento del 6.9% respecto al período anterior mientras los papeles emitidos por el sector público presenta una caída del 6.9%.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</si>
  <si>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Noviembre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</si>
  <si>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Noviembre de 2023 - No. 338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</si>
  <si>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a Noviembre 2023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</si>
  <si>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Noviembre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</si>
  <si>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Noviembre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</si>
  <si>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Enero-Noviembre 2023</t>
    </r>
  </si>
  <si>
    <t>BOLETÍN MENSUAL DE OPERACIONES
Noviembre 2023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</si>
  <si>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Noviembre de 2023  Hasta: 30 de Noviembre de 2023</t>
    </r>
  </si>
  <si>
    <t xml:space="preserve">BONO DEL ESTADO ACTA 015-2020           </t>
  </si>
  <si>
    <t xml:space="preserve">BONO ACTA RESOLUTIVA 007-2014           </t>
  </si>
  <si>
    <t xml:space="preserve">BONO ACTA RESOLUTIVA 002-2022           </t>
  </si>
  <si>
    <t xml:space="preserve">PAPEL COMERCIAL CON INTERES TIPO 1      </t>
  </si>
  <si>
    <t xml:space="preserve">CERT.INVERSION CUP/AMORT.GRAD. </t>
  </si>
  <si>
    <t>HOLCIM ECUADOR</t>
  </si>
  <si>
    <t>SOC.AGR.IND."SAN CARLOS"</t>
  </si>
  <si>
    <t>TECAFORTUNA</t>
  </si>
  <si>
    <t>FIDEICOMISO OMNI HOSPITAL</t>
  </si>
  <si>
    <t xml:space="preserve">   202 D  </t>
  </si>
  <si>
    <t xml:space="preserve">   228 D  </t>
  </si>
  <si>
    <t xml:space="preserve">   735 D  </t>
  </si>
  <si>
    <t xml:space="preserve">   376 D  </t>
  </si>
  <si>
    <t xml:space="preserve">   617 D  </t>
  </si>
  <si>
    <t xml:space="preserve">   630 D  </t>
  </si>
  <si>
    <t xml:space="preserve"> 1,364 D  </t>
  </si>
  <si>
    <t xml:space="preserve">   140 D  </t>
  </si>
  <si>
    <t xml:space="preserve">   859 D  </t>
  </si>
  <si>
    <t xml:space="preserve">   911 D  </t>
  </si>
  <si>
    <t xml:space="preserve">   525 D  </t>
  </si>
  <si>
    <t xml:space="preserve"> 1,254 D  </t>
  </si>
  <si>
    <t xml:space="preserve">   161 D  </t>
  </si>
  <si>
    <t xml:space="preserve">   192 D  </t>
  </si>
  <si>
    <t xml:space="preserve">   543 D  </t>
  </si>
  <si>
    <t xml:space="preserve">   291 D  </t>
  </si>
  <si>
    <t xml:space="preserve"> 1,609 D  </t>
  </si>
  <si>
    <t xml:space="preserve"> 3,115 D  </t>
  </si>
  <si>
    <t xml:space="preserve"> 1,625 D  </t>
  </si>
  <si>
    <t xml:space="preserve"> 1,629 D  </t>
  </si>
  <si>
    <t xml:space="preserve"> 1,631 D  </t>
  </si>
  <si>
    <t xml:space="preserve"> 2,231 D  </t>
  </si>
  <si>
    <t xml:space="preserve"> 2,233 D  </t>
  </si>
  <si>
    <t xml:space="preserve"> 2,742 D  </t>
  </si>
  <si>
    <t xml:space="preserve"> 2,854 D  </t>
  </si>
  <si>
    <t xml:space="preserve"> 3,120 D  </t>
  </si>
  <si>
    <t xml:space="preserve"> 1,618 D  </t>
  </si>
  <si>
    <t xml:space="preserve"> 2,826 D  </t>
  </si>
  <si>
    <t xml:space="preserve"> 1,615 D  </t>
  </si>
  <si>
    <t xml:space="preserve"> 1,993 D  </t>
  </si>
  <si>
    <t xml:space="preserve"> 2,229 D  </t>
  </si>
  <si>
    <t xml:space="preserve"> 2,573 D  </t>
  </si>
  <si>
    <t xml:space="preserve"> 3,098 D  </t>
  </si>
  <si>
    <t xml:space="preserve">   844 D  </t>
  </si>
  <si>
    <t xml:space="preserve">   847 D  </t>
  </si>
  <si>
    <t xml:space="preserve"> 1,583 D  </t>
  </si>
  <si>
    <t xml:space="preserve"> 1,584 D  </t>
  </si>
  <si>
    <t xml:space="preserve">   823 D  </t>
  </si>
  <si>
    <t xml:space="preserve"> 1,940 D  </t>
  </si>
  <si>
    <t xml:space="preserve"> 1,946 D  </t>
  </si>
  <si>
    <t xml:space="preserve">   237 D  </t>
  </si>
  <si>
    <t xml:space="preserve">   338 D  </t>
  </si>
  <si>
    <t xml:space="preserve">   346 D  </t>
  </si>
  <si>
    <t xml:space="preserve"> 1,418 D  </t>
  </si>
  <si>
    <t xml:space="preserve"> 2,152 D  </t>
  </si>
  <si>
    <t xml:space="preserve"> 1,683 D  </t>
  </si>
  <si>
    <t xml:space="preserve"> 2,051 D  </t>
  </si>
  <si>
    <t xml:space="preserve"> 2,150 D  </t>
  </si>
  <si>
    <t xml:space="preserve"> 2,156 D  </t>
  </si>
  <si>
    <t xml:space="preserve"> 2,157 D  </t>
  </si>
  <si>
    <t xml:space="preserve"> 2,158 D  </t>
  </si>
  <si>
    <t xml:space="preserve">    60 D  </t>
  </si>
  <si>
    <t xml:space="preserve">   356 D  </t>
  </si>
  <si>
    <t xml:space="preserve">   335 D  </t>
  </si>
  <si>
    <t xml:space="preserve">ELECTROCABLES </t>
  </si>
  <si>
    <t xml:space="preserve">   226 D  </t>
  </si>
  <si>
    <t xml:space="preserve"> 2,170 D  </t>
  </si>
  <si>
    <t>DUPOCSA PROTECTORES QUIMICOS</t>
  </si>
  <si>
    <t xml:space="preserve"> 1,225 D  </t>
  </si>
  <si>
    <t xml:space="preserve">FUNDAMETZ </t>
  </si>
  <si>
    <t xml:space="preserve"> 1,734 D  </t>
  </si>
  <si>
    <t xml:space="preserve"> 1,161 D  </t>
  </si>
  <si>
    <t xml:space="preserve"> 1,316 D  </t>
  </si>
  <si>
    <t xml:space="preserve">   383 D  </t>
  </si>
  <si>
    <t xml:space="preserve">   391 D  </t>
  </si>
  <si>
    <t xml:space="preserve">   392 D  </t>
  </si>
  <si>
    <t xml:space="preserve"> 1,062 D  </t>
  </si>
  <si>
    <t xml:space="preserve"> 1,304 D  </t>
  </si>
  <si>
    <t xml:space="preserve"> 1,514 D  </t>
  </si>
  <si>
    <t xml:space="preserve">   811 D  </t>
  </si>
  <si>
    <t xml:space="preserve"> 1,821 D  </t>
  </si>
  <si>
    <t xml:space="preserve">   782 D  </t>
  </si>
  <si>
    <t xml:space="preserve">   783 D  </t>
  </si>
  <si>
    <t xml:space="preserve">   784 D  </t>
  </si>
  <si>
    <t xml:space="preserve">   797 D  </t>
  </si>
  <si>
    <t xml:space="preserve"> 1,303 D  </t>
  </si>
  <si>
    <t xml:space="preserve"> 1,469 D  </t>
  </si>
  <si>
    <t xml:space="preserve">TELCONET </t>
  </si>
  <si>
    <t xml:space="preserve">   546 D  </t>
  </si>
  <si>
    <t xml:space="preserve">MAREAUTO </t>
  </si>
  <si>
    <t xml:space="preserve">ASISERVY </t>
  </si>
  <si>
    <t xml:space="preserve">DREAMPACK ECUADOR </t>
  </si>
  <si>
    <t xml:space="preserve">   188 D  </t>
  </si>
  <si>
    <t xml:space="preserve"> 1,379 D  </t>
  </si>
  <si>
    <t xml:space="preserve">   545 D  </t>
  </si>
  <si>
    <t xml:space="preserve"> 2,268 D  </t>
  </si>
  <si>
    <t xml:space="preserve"> 2,270 D  </t>
  </si>
  <si>
    <t xml:space="preserve"> 2,274 D  </t>
  </si>
  <si>
    <t xml:space="preserve"> 2,277 D  </t>
  </si>
  <si>
    <t xml:space="preserve"> 2,281 D  </t>
  </si>
  <si>
    <t xml:space="preserve"> 2,291 D  </t>
  </si>
  <si>
    <t xml:space="preserve">   903 D  </t>
  </si>
  <si>
    <t xml:space="preserve">    49 D  </t>
  </si>
  <si>
    <t>FARMAENLACE</t>
  </si>
  <si>
    <t xml:space="preserve"> 1,613 D  </t>
  </si>
  <si>
    <t xml:space="preserve"> 1,610 D  </t>
  </si>
  <si>
    <t xml:space="preserve">   739 D  </t>
  </si>
  <si>
    <t xml:space="preserve">RYC </t>
  </si>
  <si>
    <t xml:space="preserve">   835 D  </t>
  </si>
  <si>
    <t xml:space="preserve">CUBIERTAS DEL ECUADOR KU-BIEC </t>
  </si>
  <si>
    <t xml:space="preserve"> 1,231 D  </t>
  </si>
  <si>
    <t xml:space="preserve"> 1,085 D  </t>
  </si>
  <si>
    <t xml:space="preserve"> 1,462 D  </t>
  </si>
  <si>
    <t>LOGISTICA EMPRESARIAL, LEMPRESA</t>
  </si>
  <si>
    <t xml:space="preserve"> 1,270 D  </t>
  </si>
  <si>
    <t xml:space="preserve"> 1,693 D  </t>
  </si>
  <si>
    <t>FABRICA DE DILUYENTES Y ADHESIVOS DISTHER</t>
  </si>
  <si>
    <t xml:space="preserve"> 1,008 D  </t>
  </si>
  <si>
    <t xml:space="preserve">   998 D  </t>
  </si>
  <si>
    <t xml:space="preserve"> 2,052 D  </t>
  </si>
  <si>
    <t xml:space="preserve"> 2,054 D  </t>
  </si>
  <si>
    <t xml:space="preserve"> 1,126 D  </t>
  </si>
  <si>
    <t xml:space="preserve"> 1,518 D  </t>
  </si>
  <si>
    <t xml:space="preserve">   943 D  </t>
  </si>
  <si>
    <t>GREEN ENERGY CONSTRUCTIONS &amp; INTEGRATION C&amp;I</t>
  </si>
  <si>
    <t xml:space="preserve"> 1,708 D  </t>
  </si>
  <si>
    <t xml:space="preserve">IASA </t>
  </si>
  <si>
    <t xml:space="preserve"> 1,034 D  </t>
  </si>
  <si>
    <t xml:space="preserve">   297 D  </t>
  </si>
  <si>
    <t xml:space="preserve">   304 D  </t>
  </si>
  <si>
    <t xml:space="preserve">   305 D  </t>
  </si>
  <si>
    <t xml:space="preserve">   153 D  </t>
  </si>
  <si>
    <t>PRONACA</t>
  </si>
  <si>
    <t xml:space="preserve">   133 D  </t>
  </si>
  <si>
    <t xml:space="preserve">   136 D  </t>
  </si>
  <si>
    <t xml:space="preserve">   264 D  </t>
  </si>
  <si>
    <t xml:space="preserve">   279 D  </t>
  </si>
  <si>
    <t xml:space="preserve">   285 D  </t>
  </si>
  <si>
    <t xml:space="preserve">   207 D  </t>
  </si>
  <si>
    <t xml:space="preserve">   113 D  </t>
  </si>
  <si>
    <t xml:space="preserve">   328 D  </t>
  </si>
  <si>
    <t xml:space="preserve">   294 D  </t>
  </si>
  <si>
    <t xml:space="preserve">    34 D  </t>
  </si>
  <si>
    <t xml:space="preserve">   165 D  </t>
  </si>
  <si>
    <t xml:space="preserve">   187 D  </t>
  </si>
  <si>
    <t xml:space="preserve">   330 D  </t>
  </si>
  <si>
    <t xml:space="preserve">   331 D  </t>
  </si>
  <si>
    <t xml:space="preserve">   352 D  </t>
  </si>
  <si>
    <t xml:space="preserve">   221 D  </t>
  </si>
  <si>
    <t>DREAMPACK ECUADOR</t>
  </si>
  <si>
    <t xml:space="preserve">    65 D  </t>
  </si>
  <si>
    <t xml:space="preserve">    92 D  </t>
  </si>
  <si>
    <t xml:space="preserve">   107 D  </t>
  </si>
  <si>
    <t xml:space="preserve">NATLUK </t>
  </si>
  <si>
    <t xml:space="preserve">    88 D  </t>
  </si>
  <si>
    <t xml:space="preserve">    48 D  </t>
  </si>
  <si>
    <t xml:space="preserve">   269 D  </t>
  </si>
  <si>
    <t>GENETICA NACIONAL  GENETSA</t>
  </si>
  <si>
    <t xml:space="preserve">COMPUTRONSA </t>
  </si>
  <si>
    <t xml:space="preserve">   273 D  </t>
  </si>
  <si>
    <t>STARCARGO</t>
  </si>
  <si>
    <t xml:space="preserve">   199 D  </t>
  </si>
  <si>
    <t xml:space="preserve">   612 D  </t>
  </si>
  <si>
    <t xml:space="preserve">   524 D  </t>
  </si>
  <si>
    <t xml:space="preserve">   795 D  </t>
  </si>
  <si>
    <t xml:space="preserve">   798 D  </t>
  </si>
  <si>
    <t xml:space="preserve">   458 D  </t>
  </si>
  <si>
    <t xml:space="preserve">   654 D  </t>
  </si>
  <si>
    <t xml:space="preserve">    97 D  </t>
  </si>
  <si>
    <t xml:space="preserve">    50 D  </t>
  </si>
  <si>
    <t xml:space="preserve">   327 D  </t>
  </si>
  <si>
    <t xml:space="preserve">   227 D  </t>
  </si>
  <si>
    <t xml:space="preserve">   586 D  </t>
  </si>
  <si>
    <t xml:space="preserve">   290 D  </t>
  </si>
  <si>
    <t xml:space="preserve"> 1,931 D  </t>
  </si>
  <si>
    <t xml:space="preserve">    56 D  </t>
  </si>
  <si>
    <t xml:space="preserve">    71 D  </t>
  </si>
  <si>
    <t xml:space="preserve">    76 D  </t>
  </si>
  <si>
    <t xml:space="preserve">    54 D  </t>
  </si>
  <si>
    <t xml:space="preserve">    58 D  </t>
  </si>
  <si>
    <t xml:space="preserve">   431 D  </t>
  </si>
  <si>
    <t xml:space="preserve">    78 D  </t>
  </si>
  <si>
    <t xml:space="preserve">BANCO PICHINCHA </t>
  </si>
  <si>
    <t xml:space="preserve">    82 D  </t>
  </si>
  <si>
    <t xml:space="preserve">   222 D  </t>
  </si>
  <si>
    <t xml:space="preserve">   258 D  </t>
  </si>
  <si>
    <t xml:space="preserve">   265 D  </t>
  </si>
  <si>
    <t xml:space="preserve">   102 D  </t>
  </si>
  <si>
    <t xml:space="preserve">   117 D  </t>
  </si>
  <si>
    <t xml:space="preserve">   361 D  </t>
  </si>
  <si>
    <t xml:space="preserve">   389 D  </t>
  </si>
  <si>
    <t xml:space="preserve">   341 D  </t>
  </si>
  <si>
    <t xml:space="preserve">   300 D  </t>
  </si>
  <si>
    <t xml:space="preserve">BANCO PROCREDIT </t>
  </si>
  <si>
    <t>COOPERATIVA DE AHORRO Y CREDITO ANDALUCIA</t>
  </si>
  <si>
    <t xml:space="preserve">   397 D  </t>
  </si>
  <si>
    <t xml:space="preserve">   169 D  </t>
  </si>
  <si>
    <t xml:space="preserve">   168 D  </t>
  </si>
  <si>
    <t>NOVENA TITULARIZACIÓN CARTERA AUTOMOTRIZ AMAZONAS</t>
  </si>
  <si>
    <t xml:space="preserve"> 1,572 D  </t>
  </si>
  <si>
    <t>TITULARIZACION PROYECTO NUEVO TRANSPORTE GUAYAQUIL</t>
  </si>
  <si>
    <t xml:space="preserve"> 1,842 D  </t>
  </si>
  <si>
    <t xml:space="preserve">ASTRIVEN </t>
  </si>
  <si>
    <t xml:space="preserve">   109 D  </t>
  </si>
  <si>
    <t xml:space="preserve">   110 D  </t>
  </si>
  <si>
    <t xml:space="preserve">    70 D  </t>
  </si>
  <si>
    <t xml:space="preserve">   103 D  </t>
  </si>
  <si>
    <t>EN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</si>
</sst>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  <numFmt numFmtId="165" formatCode="0.0%"/>
    <numFmt numFmtId="166" formatCode="\1.00%"/>
    <numFmt numFmtId="167" formatCode="_(* #,##0.00_);_(* \(#,##0.00\);_(* &quot;-&quot;??_);_(@_)"/>
    <numFmt numFmtId="168" formatCode="0.00000"/>
    <numFmt numFmtId="169" formatCode="0.0000"/>
    <numFmt numFmtId="170" formatCode="#,##0.0000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b/>
      <sz val="12"/>
      <color theme="1"/>
      <name val="Poppins"/>
    </font>
    <font>
      <b/>
      <sz val="10"/>
      <color theme="1"/>
      <name val="Poppins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4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</cellStyleXfs>
  <cellXfs count="499">
    <xf numFmtId="0" fontId="0" fillId="0" borderId="0" xfId="0"/>
    <xf numFmtId="0" fontId="3" fillId="0" borderId="0" xfId="1"/>
    <xf numFmtId="3" fontId="3" fillId="0" borderId="0" xfId="1" applyNumberFormat="1"/>
    <xf numFmtId="10" fontId="3" fillId="0" borderId="0" xfId="3" applyNumberFormat="1" applyFont="1"/>
    <xf numFmtId="0" fontId="5" fillId="0" borderId="0" xfId="1" applyFont="1"/>
    <xf numFmtId="4" fontId="16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4" fillId="0" borderId="1" xfId="1" applyFont="1" applyBorder="1" applyAlignment="1">
      <alignment horizontal="centerContinuous" vertical="center"/>
    </xf>
    <xf numFmtId="0" fontId="14" fillId="0" borderId="1" xfId="1" applyFont="1" applyBorder="1" applyAlignment="1">
      <alignment vertical="center"/>
    </xf>
    <xf numFmtId="0" fontId="17" fillId="0" borderId="0" xfId="1" applyFont="1" applyAlignment="1">
      <alignment horizontal="center" vertical="center"/>
    </xf>
    <xf numFmtId="4" fontId="17" fillId="0" borderId="0" xfId="1" applyNumberFormat="1" applyFont="1" applyAlignment="1">
      <alignment horizontal="center" vertical="center"/>
    </xf>
    <xf numFmtId="10" fontId="17" fillId="0" borderId="0" xfId="3" applyNumberFormat="1" applyFont="1" applyBorder="1" applyAlignment="1">
      <alignment horizontal="center" vertical="center"/>
    </xf>
    <xf numFmtId="165" fontId="14" fillId="0" borderId="0" xfId="3" applyNumberFormat="1" applyFont="1" applyAlignment="1">
      <alignment vertical="center"/>
    </xf>
    <xf numFmtId="0" fontId="18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0" fontId="16" fillId="4" borderId="0" xfId="1" applyFont="1" applyFill="1" applyAlignment="1">
      <alignment vertical="center"/>
    </xf>
    <xf numFmtId="4" fontId="18" fillId="4" borderId="0" xfId="1" applyNumberFormat="1" applyFont="1" applyFill="1" applyAlignment="1">
      <alignment horizontal="center" vertical="center"/>
    </xf>
    <xf numFmtId="0" fontId="18" fillId="4" borderId="0" xfId="1" applyFont="1" applyFill="1" applyAlignment="1">
      <alignment vertical="center"/>
    </xf>
    <xf numFmtId="0" fontId="14" fillId="4" borderId="0" xfId="1" applyFont="1" applyFill="1" applyAlignment="1">
      <alignment vertical="center"/>
    </xf>
    <xf numFmtId="0" fontId="17" fillId="4" borderId="0" xfId="1" applyFont="1" applyFill="1" applyAlignment="1">
      <alignment vertical="center"/>
    </xf>
    <xf numFmtId="0" fontId="14" fillId="4" borderId="1" xfId="1" applyFont="1" applyFill="1" applyBorder="1" applyAlignment="1">
      <alignment vertical="center"/>
    </xf>
    <xf numFmtId="4" fontId="14" fillId="4" borderId="0" xfId="1" applyNumberFormat="1" applyFont="1" applyFill="1" applyAlignment="1">
      <alignment horizontal="centerContinuous" vertical="center"/>
    </xf>
    <xf numFmtId="0" fontId="14" fillId="4" borderId="0" xfId="1" applyFont="1" applyFill="1" applyAlignment="1">
      <alignment horizontal="centerContinuous" vertical="center"/>
    </xf>
    <xf numFmtId="0" fontId="14" fillId="4" borderId="2" xfId="1" applyFont="1" applyFill="1" applyBorder="1" applyAlignment="1">
      <alignment horizontal="centerContinuous" vertical="center"/>
    </xf>
    <xf numFmtId="3" fontId="18" fillId="4" borderId="0" xfId="1" applyNumberFormat="1" applyFont="1" applyFill="1" applyAlignment="1">
      <alignment horizontal="center" vertical="center"/>
    </xf>
    <xf numFmtId="0" fontId="14" fillId="4" borderId="6" xfId="1" applyFont="1" applyFill="1" applyBorder="1" applyAlignment="1">
      <alignment vertical="center"/>
    </xf>
    <xf numFmtId="4" fontId="14" fillId="4" borderId="7" xfId="1" applyNumberFormat="1" applyFont="1" applyFill="1" applyBorder="1" applyAlignment="1">
      <alignment horizontal="centerContinuous" vertical="center"/>
    </xf>
    <xf numFmtId="0" fontId="14" fillId="4" borderId="7" xfId="1" applyFont="1" applyFill="1" applyBorder="1" applyAlignment="1">
      <alignment horizontal="centerContinuous" vertical="center"/>
    </xf>
    <xf numFmtId="0" fontId="14" fillId="4" borderId="8" xfId="1" applyFont="1" applyFill="1" applyBorder="1" applyAlignment="1">
      <alignment horizontal="centerContinuous" vertical="center"/>
    </xf>
    <xf numFmtId="0" fontId="16" fillId="4" borderId="1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0" fontId="7" fillId="0" borderId="0" xfId="1" applyFont="1" applyAlignment="1">
      <alignment horizontal="left" vertical="center"/>
    </xf>
    <xf numFmtId="3" fontId="3" fillId="0" borderId="0" xfId="1" applyNumberFormat="1" applyAlignment="1">
      <alignment vertic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3" fontId="5" fillId="4" borderId="0" xfId="1" applyNumberFormat="1" applyFont="1" applyFill="1" applyAlignment="1">
      <alignment horizontal="right"/>
    </xf>
    <xf numFmtId="0" fontId="4" fillId="4" borderId="0" xfId="1" applyFont="1" applyFill="1" applyAlignment="1">
      <alignment horizontal="left"/>
    </xf>
    <xf numFmtId="164" fontId="3" fillId="4" borderId="0" xfId="5" applyNumberFormat="1" applyFont="1" applyFill="1" applyAlignment="1">
      <alignment horizontal="right"/>
    </xf>
    <xf numFmtId="3" fontId="3" fillId="4" borderId="0" xfId="1" applyNumberFormat="1" applyFill="1" applyAlignment="1">
      <alignment horizontal="right"/>
    </xf>
    <xf numFmtId="9" fontId="3" fillId="0" borderId="0" xfId="1" applyNumberFormat="1"/>
    <xf numFmtId="10" fontId="3" fillId="0" borderId="0" xfId="1" applyNumberFormat="1"/>
    <xf numFmtId="0" fontId="3" fillId="4" borderId="0" xfId="1" applyFill="1" applyAlignment="1">
      <alignment horizontal="right"/>
    </xf>
    <xf numFmtId="164" fontId="3" fillId="4" borderId="0" xfId="5" applyNumberFormat="1" applyFont="1" applyFill="1"/>
    <xf numFmtId="0" fontId="3" fillId="0" borderId="0" xfId="6" applyAlignment="1">
      <alignment vertical="center"/>
    </xf>
    <xf numFmtId="0" fontId="23" fillId="0" borderId="0" xfId="6" applyFont="1" applyAlignment="1">
      <alignment vertical="center"/>
    </xf>
    <xf numFmtId="0" fontId="23" fillId="0" borderId="0" xfId="6" applyFont="1" applyAlignment="1">
      <alignment horizontal="left" vertical="center"/>
    </xf>
    <xf numFmtId="4" fontId="23" fillId="0" borderId="0" xfId="6" applyNumberFormat="1" applyFont="1" applyAlignment="1">
      <alignment horizontal="right" vertical="center"/>
    </xf>
    <xf numFmtId="10" fontId="23" fillId="0" borderId="0" xfId="6" applyNumberFormat="1" applyFont="1" applyAlignment="1">
      <alignment horizontal="right" vertical="center"/>
    </xf>
    <xf numFmtId="3" fontId="23" fillId="0" borderId="0" xfId="6" applyNumberFormat="1" applyFont="1" applyAlignment="1">
      <alignment horizontal="right"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2" fillId="0" borderId="0" xfId="6" applyFont="1" applyAlignment="1">
      <alignment vertical="center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1" fillId="0" borderId="0" xfId="6" applyFont="1" applyAlignment="1">
      <alignment vertical="center"/>
    </xf>
    <xf numFmtId="0" fontId="28" fillId="0" borderId="0" xfId="9" applyFont="1"/>
    <xf numFmtId="0" fontId="20" fillId="0" borderId="0" xfId="9" applyFont="1"/>
    <xf numFmtId="3" fontId="28" fillId="0" borderId="0" xfId="9" applyNumberFormat="1" applyFont="1"/>
    <xf numFmtId="4" fontId="28" fillId="0" borderId="0" xfId="9" applyNumberFormat="1" applyFont="1"/>
    <xf numFmtId="3" fontId="28" fillId="0" borderId="0" xfId="9" applyNumberFormat="1" applyFont="1" applyAlignment="1">
      <alignment horizontal="center"/>
    </xf>
    <xf numFmtId="0" fontId="28" fillId="0" borderId="4" xfId="9" applyFont="1" applyBorder="1"/>
    <xf numFmtId="3" fontId="28" fillId="0" borderId="4" xfId="9" applyNumberFormat="1" applyFont="1" applyBorder="1"/>
    <xf numFmtId="4" fontId="17" fillId="0" borderId="0" xfId="9" applyNumberFormat="1" applyFont="1"/>
    <xf numFmtId="14" fontId="20" fillId="0" borderId="0" xfId="9" applyNumberFormat="1" applyFont="1"/>
    <xf numFmtId="0" fontId="14" fillId="0" borderId="0" xfId="13" applyFont="1" applyAlignment="1">
      <alignment vertical="center"/>
    </xf>
    <xf numFmtId="1" fontId="14" fillId="0" borderId="0" xfId="13" applyNumberFormat="1" applyFont="1" applyAlignment="1">
      <alignment vertical="center"/>
    </xf>
    <xf numFmtId="3" fontId="14" fillId="0" borderId="0" xfId="13" applyNumberFormat="1" applyFont="1" applyAlignment="1">
      <alignment horizontal="right" vertical="center"/>
    </xf>
    <xf numFmtId="3" fontId="14" fillId="0" borderId="0" xfId="13" applyNumberFormat="1" applyFont="1" applyAlignment="1">
      <alignment horizontal="center" vertical="center"/>
    </xf>
    <xf numFmtId="4" fontId="14" fillId="0" borderId="0" xfId="13" applyNumberFormat="1" applyFont="1" applyAlignment="1">
      <alignment horizontal="right" vertical="center"/>
    </xf>
    <xf numFmtId="4" fontId="16" fillId="0" borderId="0" xfId="9" applyNumberFormat="1" applyFont="1" applyAlignment="1">
      <alignment vertical="center"/>
    </xf>
    <xf numFmtId="0" fontId="26" fillId="0" borderId="0" xfId="13" applyFont="1"/>
    <xf numFmtId="0" fontId="19" fillId="0" borderId="0" xfId="13" applyFont="1" applyAlignment="1">
      <alignment vertical="center"/>
    </xf>
    <xf numFmtId="0" fontId="22" fillId="0" borderId="0" xfId="1" applyFont="1" applyAlignment="1">
      <alignment horizontal="center" vertical="center" wrapText="1"/>
    </xf>
    <xf numFmtId="0" fontId="20" fillId="0" borderId="0" xfId="7" applyFont="1"/>
    <xf numFmtId="0" fontId="26" fillId="0" borderId="0" xfId="9" applyFont="1"/>
    <xf numFmtId="0" fontId="23" fillId="0" borderId="0" xfId="9" applyFont="1"/>
    <xf numFmtId="0" fontId="20" fillId="0" borderId="0" xfId="8" applyFont="1"/>
    <xf numFmtId="0" fontId="26" fillId="0" borderId="0" xfId="10" applyFont="1"/>
    <xf numFmtId="0" fontId="18" fillId="0" borderId="0" xfId="8" applyFont="1"/>
    <xf numFmtId="0" fontId="17" fillId="0" borderId="0" xfId="9" applyFont="1"/>
    <xf numFmtId="0" fontId="29" fillId="0" borderId="0" xfId="9" applyFont="1"/>
    <xf numFmtId="0" fontId="17" fillId="0" borderId="0" xfId="12" applyFont="1"/>
    <xf numFmtId="0" fontId="23" fillId="0" borderId="0" xfId="12" applyFont="1"/>
    <xf numFmtId="0" fontId="26" fillId="0" borderId="0" xfId="12" applyFont="1"/>
    <xf numFmtId="0" fontId="30" fillId="0" borderId="0" xfId="1" applyFont="1" applyAlignment="1">
      <alignment vertical="center"/>
    </xf>
    <xf numFmtId="0" fontId="23" fillId="4" borderId="0" xfId="1" applyFont="1" applyFill="1"/>
    <xf numFmtId="0" fontId="23" fillId="0" borderId="0" xfId="1" applyFont="1"/>
    <xf numFmtId="0" fontId="23" fillId="4" borderId="0" xfId="1" applyFont="1" applyFill="1" applyAlignment="1">
      <alignment horizontal="right"/>
    </xf>
    <xf numFmtId="0" fontId="26" fillId="4" borderId="0" xfId="1" applyFont="1" applyFill="1" applyAlignment="1">
      <alignment horizontal="left"/>
    </xf>
    <xf numFmtId="164" fontId="23" fillId="4" borderId="0" xfId="5" applyNumberFormat="1" applyFont="1" applyFill="1" applyAlignment="1">
      <alignment horizontal="right"/>
    </xf>
    <xf numFmtId="10" fontId="23" fillId="0" borderId="0" xfId="3" applyNumberFormat="1" applyFont="1"/>
    <xf numFmtId="0" fontId="14" fillId="0" borderId="0" xfId="1" applyFont="1"/>
    <xf numFmtId="0" fontId="14" fillId="4" borderId="0" xfId="1" applyFont="1" applyFill="1"/>
    <xf numFmtId="0" fontId="14" fillId="5" borderId="0" xfId="1" applyFont="1" applyFill="1" applyAlignment="1">
      <alignment vertical="center"/>
    </xf>
    <xf numFmtId="0" fontId="35" fillId="0" borderId="0" xfId="1" applyFont="1" applyAlignment="1">
      <alignment vertical="center"/>
    </xf>
    <xf numFmtId="0" fontId="36" fillId="4" borderId="1" xfId="1" applyFont="1" applyFill="1" applyBorder="1" applyAlignment="1">
      <alignment vertical="center"/>
    </xf>
    <xf numFmtId="0" fontId="36" fillId="4" borderId="0" xfId="1" applyFont="1" applyFill="1" applyAlignment="1">
      <alignment vertical="center"/>
    </xf>
    <xf numFmtId="3" fontId="37" fillId="4" borderId="0" xfId="1" applyNumberFormat="1" applyFont="1" applyFill="1" applyAlignment="1">
      <alignment horizontal="right" vertical="center"/>
    </xf>
    <xf numFmtId="0" fontId="36" fillId="4" borderId="2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9" fillId="4" borderId="0" xfId="1" applyFont="1" applyFill="1" applyAlignment="1">
      <alignment horizontal="center" vertical="center"/>
    </xf>
    <xf numFmtId="0" fontId="39" fillId="4" borderId="2" xfId="1" applyFont="1" applyFill="1" applyBorder="1" applyAlignment="1">
      <alignment horizontal="center" vertical="center"/>
    </xf>
    <xf numFmtId="4" fontId="39" fillId="4" borderId="0" xfId="1" applyNumberFormat="1" applyFont="1" applyFill="1" applyAlignment="1">
      <alignment horizontal="center" vertical="center"/>
    </xf>
    <xf numFmtId="164" fontId="39" fillId="4" borderId="0" xfId="2" applyNumberFormat="1" applyFont="1" applyFill="1" applyBorder="1" applyAlignment="1">
      <alignment horizontal="centerContinuous" vertical="center"/>
    </xf>
    <xf numFmtId="4" fontId="39" fillId="4" borderId="2" xfId="1" applyNumberFormat="1" applyFont="1" applyFill="1" applyBorder="1" applyAlignment="1">
      <alignment horizontal="center" vertical="center"/>
    </xf>
    <xf numFmtId="0" fontId="39" fillId="4" borderId="1" xfId="1" applyFont="1" applyFill="1" applyBorder="1" applyAlignment="1">
      <alignment vertical="center"/>
    </xf>
    <xf numFmtId="3" fontId="39" fillId="4" borderId="0" xfId="1" applyNumberFormat="1" applyFont="1" applyFill="1" applyAlignment="1">
      <alignment horizontal="center" vertical="center"/>
    </xf>
    <xf numFmtId="3" fontId="39" fillId="4" borderId="0" xfId="3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center" vertical="center"/>
    </xf>
    <xf numFmtId="10" fontId="39" fillId="4" borderId="2" xfId="3" applyNumberFormat="1" applyFont="1" applyFill="1" applyBorder="1" applyAlignment="1">
      <alignment horizontal="center" vertical="center"/>
    </xf>
    <xf numFmtId="0" fontId="39" fillId="4" borderId="1" xfId="1" quotePrefix="1" applyFont="1" applyFill="1" applyBorder="1" applyAlignment="1">
      <alignment horizontal="left" vertical="center"/>
    </xf>
    <xf numFmtId="0" fontId="14" fillId="0" borderId="2" xfId="1" applyFont="1" applyBorder="1" applyAlignment="1">
      <alignment vertical="center"/>
    </xf>
    <xf numFmtId="0" fontId="14" fillId="0" borderId="0" xfId="1" applyFont="1" applyAlignment="1">
      <alignment horizontal="center" vertical="center"/>
    </xf>
    <xf numFmtId="0" fontId="41" fillId="4" borderId="1" xfId="1" applyFont="1" applyFill="1" applyBorder="1" applyAlignment="1">
      <alignment vertical="center"/>
    </xf>
    <xf numFmtId="0" fontId="41" fillId="4" borderId="0" xfId="1" applyFont="1" applyFill="1" applyAlignment="1">
      <alignment vertical="center"/>
    </xf>
    <xf numFmtId="3" fontId="42" fillId="4" borderId="0" xfId="3" applyNumberFormat="1" applyFont="1" applyFill="1" applyBorder="1" applyAlignment="1">
      <alignment horizontal="center" vertical="center"/>
    </xf>
    <xf numFmtId="0" fontId="41" fillId="4" borderId="2" xfId="1" applyFont="1" applyFill="1" applyBorder="1" applyAlignment="1">
      <alignment vertical="center"/>
    </xf>
    <xf numFmtId="0" fontId="42" fillId="4" borderId="0" xfId="1" applyFont="1" applyFill="1" applyAlignment="1">
      <alignment horizontal="center" vertical="center"/>
    </xf>
    <xf numFmtId="0" fontId="42" fillId="4" borderId="2" xfId="1" applyFont="1" applyFill="1" applyBorder="1" applyAlignment="1">
      <alignment horizontal="center" vertical="center"/>
    </xf>
    <xf numFmtId="4" fontId="42" fillId="4" borderId="0" xfId="1" applyNumberFormat="1" applyFont="1" applyFill="1" applyAlignment="1">
      <alignment horizontal="center" vertical="center"/>
    </xf>
    <xf numFmtId="164" fontId="42" fillId="4" borderId="0" xfId="2" applyNumberFormat="1" applyFont="1" applyFill="1" applyBorder="1" applyAlignment="1">
      <alignment horizontal="centerContinuous" vertical="center"/>
    </xf>
    <xf numFmtId="4" fontId="42" fillId="4" borderId="2" xfId="1" applyNumberFormat="1" applyFont="1" applyFill="1" applyBorder="1" applyAlignment="1">
      <alignment horizontal="center" vertical="center"/>
    </xf>
    <xf numFmtId="0" fontId="42" fillId="4" borderId="1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center" vertical="center"/>
    </xf>
    <xf numFmtId="0" fontId="42" fillId="4" borderId="1" xfId="1" quotePrefix="1" applyFont="1" applyFill="1" applyBorder="1" applyAlignment="1">
      <alignment horizontal="left" vertical="center"/>
    </xf>
    <xf numFmtId="0" fontId="43" fillId="4" borderId="3" xfId="1" applyFont="1" applyFill="1" applyBorder="1" applyAlignment="1">
      <alignment vertical="center"/>
    </xf>
    <xf numFmtId="3" fontId="42" fillId="4" borderId="4" xfId="1" applyNumberFormat="1" applyFont="1" applyFill="1" applyBorder="1" applyAlignment="1">
      <alignment horizontal="center" vertical="center"/>
    </xf>
    <xf numFmtId="4" fontId="44" fillId="4" borderId="4" xfId="1" applyNumberFormat="1" applyFont="1" applyFill="1" applyBorder="1" applyAlignment="1">
      <alignment horizontal="center" vertical="center"/>
    </xf>
    <xf numFmtId="0" fontId="44" fillId="4" borderId="4" xfId="1" applyFont="1" applyFill="1" applyBorder="1" applyAlignment="1">
      <alignment vertical="center"/>
    </xf>
    <xf numFmtId="0" fontId="44" fillId="4" borderId="5" xfId="1" applyFont="1" applyFill="1" applyBorder="1" applyAlignment="1">
      <alignment vertical="center"/>
    </xf>
    <xf numFmtId="0" fontId="43" fillId="4" borderId="0" xfId="1" applyFont="1" applyFill="1" applyAlignment="1">
      <alignment vertical="center"/>
    </xf>
    <xf numFmtId="4" fontId="44" fillId="4" borderId="0" xfId="1" applyNumberFormat="1" applyFont="1" applyFill="1" applyAlignment="1">
      <alignment horizontal="center" vertical="center"/>
    </xf>
    <xf numFmtId="0" fontId="44" fillId="4" borderId="0" xfId="1" applyFont="1" applyFill="1" applyAlignment="1">
      <alignment vertical="center"/>
    </xf>
    <xf numFmtId="0" fontId="42" fillId="4" borderId="0" xfId="1" applyFont="1" applyFill="1" applyAlignment="1">
      <alignment vertical="center"/>
    </xf>
    <xf numFmtId="0" fontId="42" fillId="4" borderId="6" xfId="1" applyFont="1" applyFill="1" applyBorder="1" applyAlignment="1">
      <alignment vertical="center"/>
    </xf>
    <xf numFmtId="4" fontId="44" fillId="4" borderId="7" xfId="1" applyNumberFormat="1" applyFont="1" applyFill="1" applyBorder="1" applyAlignment="1">
      <alignment horizontal="center" vertical="center"/>
    </xf>
    <xf numFmtId="0" fontId="44" fillId="4" borderId="7" xfId="1" applyFont="1" applyFill="1" applyBorder="1" applyAlignment="1">
      <alignment vertical="center"/>
    </xf>
    <xf numFmtId="0" fontId="44" fillId="4" borderId="8" xfId="1" applyFont="1" applyFill="1" applyBorder="1" applyAlignment="1">
      <alignment vertical="center"/>
    </xf>
    <xf numFmtId="0" fontId="43" fillId="4" borderId="1" xfId="1" applyFont="1" applyFill="1" applyBorder="1" applyAlignment="1">
      <alignment vertical="center"/>
    </xf>
    <xf numFmtId="0" fontId="44" fillId="4" borderId="2" xfId="1" applyFont="1" applyFill="1" applyBorder="1" applyAlignment="1">
      <alignment vertical="center"/>
    </xf>
    <xf numFmtId="4" fontId="41" fillId="4" borderId="0" xfId="1" applyNumberFormat="1" applyFont="1" applyFill="1" applyAlignment="1">
      <alignment horizontal="center" vertical="center"/>
    </xf>
    <xf numFmtId="0" fontId="42" fillId="4" borderId="3" xfId="1" applyFont="1" applyFill="1" applyBorder="1" applyAlignment="1">
      <alignment vertical="center"/>
    </xf>
    <xf numFmtId="4" fontId="41" fillId="4" borderId="4" xfId="1" applyNumberFormat="1" applyFont="1" applyFill="1" applyBorder="1" applyAlignment="1">
      <alignment horizontal="center" vertical="center"/>
    </xf>
    <xf numFmtId="0" fontId="41" fillId="4" borderId="4" xfId="1" applyFont="1" applyFill="1" applyBorder="1" applyAlignment="1">
      <alignment vertical="center"/>
    </xf>
    <xf numFmtId="0" fontId="41" fillId="4" borderId="5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right" vertical="center" indent="2"/>
    </xf>
    <xf numFmtId="3" fontId="42" fillId="4" borderId="0" xfId="1" applyNumberFormat="1" applyFont="1" applyFill="1" applyAlignment="1">
      <alignment horizontal="right" vertical="center" indent="3"/>
    </xf>
    <xf numFmtId="3" fontId="42" fillId="4" borderId="0" xfId="3" applyNumberFormat="1" applyFont="1" applyFill="1" applyBorder="1" applyAlignment="1">
      <alignment horizontal="right" vertical="center" indent="3"/>
    </xf>
    <xf numFmtId="3" fontId="42" fillId="4" borderId="0" xfId="2" applyNumberFormat="1" applyFont="1" applyFill="1" applyBorder="1" applyAlignment="1">
      <alignment horizontal="right" vertical="center" indent="3"/>
    </xf>
    <xf numFmtId="10" fontId="42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3" fillId="0" borderId="1" xfId="1" applyFont="1" applyBorder="1"/>
    <xf numFmtId="0" fontId="38" fillId="0" borderId="3" xfId="1" applyFont="1" applyBorder="1" applyAlignment="1">
      <alignment horizontal="left"/>
    </xf>
    <xf numFmtId="3" fontId="38" fillId="0" borderId="4" xfId="1" applyNumberFormat="1" applyFont="1" applyBorder="1" applyAlignment="1">
      <alignment horizontal="right"/>
    </xf>
    <xf numFmtId="3" fontId="38" fillId="0" borderId="4" xfId="1" applyNumberFormat="1" applyFont="1" applyBorder="1"/>
    <xf numFmtId="0" fontId="3" fillId="4" borderId="2" xfId="1" applyFill="1" applyBorder="1"/>
    <xf numFmtId="0" fontId="23" fillId="4" borderId="2" xfId="1" applyFont="1" applyFill="1" applyBorder="1"/>
    <xf numFmtId="3" fontId="23" fillId="4" borderId="0" xfId="1" applyNumberFormat="1" applyFont="1" applyFill="1"/>
    <xf numFmtId="0" fontId="23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9" fillId="0" borderId="9" xfId="1" applyFont="1" applyBorder="1" applyAlignment="1">
      <alignment horizontal="left" vertical="center"/>
    </xf>
    <xf numFmtId="10" fontId="38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2" fillId="5" borderId="11" xfId="3" applyNumberFormat="1" applyFont="1" applyFill="1" applyBorder="1" applyAlignment="1">
      <alignment horizontal="center" vertical="center" wrapText="1"/>
    </xf>
    <xf numFmtId="0" fontId="52" fillId="5" borderId="12" xfId="1" applyFont="1" applyFill="1" applyBorder="1" applyAlignment="1">
      <alignment horizontal="center" vertical="center" wrapText="1"/>
    </xf>
    <xf numFmtId="0" fontId="52" fillId="5" borderId="14" xfId="1" applyFont="1" applyFill="1" applyBorder="1" applyAlignment="1">
      <alignment horizontal="center" vertical="center" wrapText="1"/>
    </xf>
    <xf numFmtId="0" fontId="46" fillId="0" borderId="13" xfId="1" applyFont="1" applyBorder="1"/>
    <xf numFmtId="0" fontId="51" fillId="0" borderId="0" xfId="1" applyFont="1" applyAlignment="1">
      <alignment horizontal="centerContinuous"/>
    </xf>
    <xf numFmtId="0" fontId="41" fillId="0" borderId="0" xfId="1" applyFont="1" applyAlignment="1">
      <alignment horizontal="centerContinuous"/>
    </xf>
    <xf numFmtId="0" fontId="54" fillId="0" borderId="0" xfId="1" applyFont="1"/>
    <xf numFmtId="3" fontId="44" fillId="0" borderId="0" xfId="1" applyNumberFormat="1" applyFont="1" applyAlignment="1">
      <alignment horizontal="left"/>
    </xf>
    <xf numFmtId="3" fontId="44" fillId="0" borderId="0" xfId="1" applyNumberFormat="1" applyFont="1" applyAlignment="1">
      <alignment horizontal="right"/>
    </xf>
    <xf numFmtId="3" fontId="44" fillId="0" borderId="0" xfId="1" applyNumberFormat="1" applyFont="1"/>
    <xf numFmtId="0" fontId="39" fillId="0" borderId="15" xfId="1" applyFont="1" applyBorder="1" applyAlignment="1">
      <alignment horizontal="left" vertical="center"/>
    </xf>
    <xf numFmtId="10" fontId="38" fillId="0" borderId="15" xfId="3" applyNumberFormat="1" applyFont="1" applyBorder="1" applyAlignment="1">
      <alignment horizontal="center" vertical="center"/>
    </xf>
    <xf numFmtId="0" fontId="52" fillId="5" borderId="16" xfId="1" applyFont="1" applyFill="1" applyBorder="1" applyAlignment="1">
      <alignment horizontal="center" vertical="center" wrapText="1"/>
    </xf>
    <xf numFmtId="10" fontId="52" fillId="5" borderId="17" xfId="3" applyNumberFormat="1" applyFont="1" applyFill="1" applyBorder="1" applyAlignment="1">
      <alignment horizontal="center" vertical="center" wrapText="1"/>
    </xf>
    <xf numFmtId="0" fontId="52" fillId="5" borderId="19" xfId="1" applyFont="1" applyFill="1" applyBorder="1" applyAlignment="1">
      <alignment horizontal="center" vertical="center" wrapText="1"/>
    </xf>
    <xf numFmtId="0" fontId="41" fillId="0" borderId="20" xfId="1" applyFont="1" applyBorder="1" applyAlignment="1">
      <alignment horizontal="centerContinuous"/>
    </xf>
    <xf numFmtId="3" fontId="38" fillId="0" borderId="15" xfId="1" applyNumberFormat="1" applyFont="1" applyBorder="1" applyAlignment="1">
      <alignment horizontal="right" vertical="center" indent="1"/>
    </xf>
    <xf numFmtId="3" fontId="38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3" fontId="46" fillId="0" borderId="0" xfId="6" applyNumberFormat="1" applyFont="1" applyAlignment="1">
      <alignment horizontal="center" vertical="center"/>
    </xf>
    <xf numFmtId="0" fontId="46" fillId="0" borderId="20" xfId="6" applyFont="1" applyBorder="1" applyAlignment="1">
      <alignment vertical="center"/>
    </xf>
    <xf numFmtId="0" fontId="46" fillId="0" borderId="20" xfId="6" applyFont="1" applyBorder="1" applyAlignment="1">
      <alignment horizontal="left" vertical="center"/>
    </xf>
    <xf numFmtId="4" fontId="46" fillId="0" borderId="20" xfId="6" applyNumberFormat="1" applyFont="1" applyBorder="1" applyAlignment="1">
      <alignment horizontal="right" vertical="center"/>
    </xf>
    <xf numFmtId="10" fontId="46" fillId="0" borderId="20" xfId="6" applyNumberFormat="1" applyFont="1" applyBorder="1" applyAlignment="1">
      <alignment horizontal="right" vertical="center"/>
    </xf>
    <xf numFmtId="3" fontId="46" fillId="0" borderId="20" xfId="6" applyNumberFormat="1" applyFont="1" applyBorder="1" applyAlignment="1">
      <alignment horizontal="center" vertical="center"/>
    </xf>
    <xf numFmtId="0" fontId="46" fillId="0" borderId="18" xfId="6" applyFont="1" applyBorder="1" applyAlignment="1">
      <alignment horizontal="left" vertical="center"/>
    </xf>
    <xf numFmtId="4" fontId="46" fillId="0" borderId="18" xfId="6" applyNumberFormat="1" applyFont="1" applyBorder="1" applyAlignment="1">
      <alignment horizontal="right" vertical="center"/>
    </xf>
    <xf numFmtId="0" fontId="46" fillId="0" borderId="18" xfId="6" applyFont="1" applyBorder="1" applyAlignment="1">
      <alignment vertical="center"/>
    </xf>
    <xf numFmtId="3" fontId="46" fillId="0" borderId="18" xfId="6" applyNumberFormat="1" applyFont="1" applyBorder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56" fillId="0" borderId="0" xfId="6" applyFont="1" applyAlignment="1">
      <alignment vertical="center"/>
    </xf>
    <xf numFmtId="0" fontId="56" fillId="0" borderId="0" xfId="6" applyFont="1" applyAlignment="1">
      <alignment horizontal="left" vertical="center"/>
    </xf>
    <xf numFmtId="4" fontId="56" fillId="0" borderId="0" xfId="6" applyNumberFormat="1" applyFont="1" applyAlignment="1">
      <alignment horizontal="right" vertical="center"/>
    </xf>
    <xf numFmtId="10" fontId="56" fillId="0" borderId="0" xfId="6" applyNumberFormat="1" applyFont="1" applyAlignment="1">
      <alignment horizontal="right" vertical="center"/>
    </xf>
    <xf numFmtId="3" fontId="56" fillId="0" borderId="0" xfId="6" applyNumberFormat="1" applyFont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23" fillId="0" borderId="21" xfId="6" applyFont="1" applyBorder="1" applyAlignment="1">
      <alignment vertical="center"/>
    </xf>
    <xf numFmtId="0" fontId="23" fillId="0" borderId="21" xfId="6" applyFont="1" applyBorder="1" applyAlignment="1">
      <alignment horizontal="left" vertical="center"/>
    </xf>
    <xf numFmtId="4" fontId="23" fillId="0" borderId="21" xfId="6" applyNumberFormat="1" applyFont="1" applyBorder="1" applyAlignment="1">
      <alignment horizontal="right" vertical="center"/>
    </xf>
    <xf numFmtId="10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center" vertical="center"/>
    </xf>
    <xf numFmtId="0" fontId="34" fillId="0" borderId="20" xfId="6" applyFont="1" applyBorder="1" applyAlignment="1">
      <alignment vertical="center"/>
    </xf>
    <xf numFmtId="0" fontId="34" fillId="0" borderId="20" xfId="6" applyFont="1" applyBorder="1" applyAlignment="1">
      <alignment horizontal="left" vertical="center"/>
    </xf>
    <xf numFmtId="4" fontId="34" fillId="0" borderId="20" xfId="6" applyNumberFormat="1" applyFont="1" applyBorder="1" applyAlignment="1">
      <alignment horizontal="right" vertical="center"/>
    </xf>
    <xf numFmtId="10" fontId="34" fillId="0" borderId="20" xfId="6" applyNumberFormat="1" applyFont="1" applyBorder="1" applyAlignment="1">
      <alignment horizontal="right" vertical="center"/>
    </xf>
    <xf numFmtId="3" fontId="34" fillId="0" borderId="20" xfId="6" applyNumberFormat="1" applyFont="1" applyBorder="1" applyAlignment="1">
      <alignment horizontal="center" vertical="center"/>
    </xf>
    <xf numFmtId="3" fontId="46" fillId="0" borderId="4" xfId="6" applyNumberFormat="1" applyFont="1" applyBorder="1" applyAlignment="1">
      <alignment horizontal="center" vertical="center"/>
    </xf>
    <xf numFmtId="3" fontId="46" fillId="0" borderId="10" xfId="6" applyNumberFormat="1" applyFont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34" fillId="0" borderId="0" xfId="6" applyFont="1" applyAlignment="1">
      <alignment horizontal="left" vertical="center"/>
    </xf>
    <xf numFmtId="4" fontId="34" fillId="0" borderId="0" xfId="6" applyNumberFormat="1" applyFont="1" applyAlignment="1">
      <alignment horizontal="right" vertical="center"/>
    </xf>
    <xf numFmtId="10" fontId="34" fillId="0" borderId="0" xfId="6" applyNumberFormat="1" applyFont="1" applyAlignment="1">
      <alignment horizontal="right" vertical="center"/>
    </xf>
    <xf numFmtId="3" fontId="34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1" fillId="0" borderId="0" xfId="6" applyFont="1" applyAlignment="1">
      <alignment vertical="center"/>
    </xf>
    <xf numFmtId="3" fontId="11" fillId="0" borderId="0" xfId="6" applyNumberFormat="1" applyFont="1" applyAlignment="1">
      <alignment horizontal="center" vertical="center"/>
    </xf>
    <xf numFmtId="0" fontId="1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10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6" fillId="0" borderId="4" xfId="6" applyFont="1" applyBorder="1" applyAlignment="1">
      <alignment vertical="center"/>
    </xf>
    <xf numFmtId="0" fontId="46" fillId="0" borderId="4" xfId="6" applyFont="1" applyBorder="1" applyAlignment="1">
      <alignment horizontal="left" vertical="center"/>
    </xf>
    <xf numFmtId="4" fontId="46" fillId="0" borderId="4" xfId="6" applyNumberFormat="1" applyFont="1" applyBorder="1" applyAlignment="1">
      <alignment horizontal="right" vertical="center"/>
    </xf>
    <xf numFmtId="0" fontId="46" fillId="0" borderId="10" xfId="6" applyFont="1" applyBorder="1" applyAlignment="1">
      <alignment vertical="center"/>
    </xf>
    <xf numFmtId="0" fontId="31" fillId="5" borderId="0" xfId="1" applyFont="1" applyFill="1" applyAlignment="1">
      <alignment vertical="center" wrapText="1"/>
    </xf>
    <xf numFmtId="0" fontId="31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58" fillId="5" borderId="0" xfId="1" applyFont="1" applyFill="1" applyAlignment="1">
      <alignment horizontal="center" vertical="center" wrapText="1"/>
    </xf>
    <xf numFmtId="0" fontId="59" fillId="0" borderId="0" xfId="1" applyFont="1" applyAlignment="1">
      <alignment vertical="center" wrapText="1"/>
    </xf>
    <xf numFmtId="0" fontId="50" fillId="0" borderId="0" xfId="9" applyFont="1"/>
    <xf numFmtId="168" fontId="46" fillId="0" borderId="0" xfId="9" applyNumberFormat="1" applyFont="1"/>
    <xf numFmtId="2" fontId="46" fillId="0" borderId="0" xfId="9" applyNumberFormat="1" applyFont="1"/>
    <xf numFmtId="3" fontId="46" fillId="0" borderId="0" xfId="9" applyNumberFormat="1" applyFont="1"/>
    <xf numFmtId="4" fontId="46" fillId="0" borderId="0" xfId="9" applyNumberFormat="1" applyFont="1"/>
    <xf numFmtId="0" fontId="50" fillId="6" borderId="0" xfId="9" applyFont="1" applyFill="1"/>
    <xf numFmtId="0" fontId="46" fillId="6" borderId="0" xfId="9" applyFont="1" applyFill="1"/>
    <xf numFmtId="3" fontId="50" fillId="6" borderId="0" xfId="9" applyNumberFormat="1" applyFont="1" applyFill="1"/>
    <xf numFmtId="4" fontId="50" fillId="6" borderId="0" xfId="9" applyNumberFormat="1" applyFont="1" applyFill="1"/>
    <xf numFmtId="0" fontId="38" fillId="0" borderId="0" xfId="9" applyFont="1"/>
    <xf numFmtId="4" fontId="38" fillId="0" borderId="0" xfId="9" applyNumberFormat="1" applyFont="1"/>
    <xf numFmtId="0" fontId="50" fillId="0" borderId="0" xfId="10" applyFont="1"/>
    <xf numFmtId="4" fontId="50" fillId="0" borderId="0" xfId="10" applyNumberFormat="1" applyFont="1"/>
    <xf numFmtId="0" fontId="50" fillId="0" borderId="0" xfId="10" applyFont="1" applyAlignment="1">
      <alignment horizontal="center"/>
    </xf>
    <xf numFmtId="0" fontId="59" fillId="3" borderId="0" xfId="9" applyFont="1" applyFill="1"/>
    <xf numFmtId="0" fontId="60" fillId="3" borderId="0" xfId="9" applyFont="1" applyFill="1"/>
    <xf numFmtId="3" fontId="59" fillId="3" borderId="0" xfId="9" applyNumberFormat="1" applyFont="1" applyFill="1"/>
    <xf numFmtId="4" fontId="59" fillId="3" borderId="0" xfId="9" applyNumberFormat="1" applyFont="1" applyFill="1"/>
    <xf numFmtId="0" fontId="55" fillId="2" borderId="1" xfId="1" applyFont="1" applyFill="1" applyBorder="1" applyAlignment="1">
      <alignment vertical="center" wrapText="1"/>
    </xf>
    <xf numFmtId="0" fontId="27" fillId="0" borderId="2" xfId="1" applyFont="1" applyBorder="1" applyAlignment="1">
      <alignment vertical="center" wrapText="1"/>
    </xf>
    <xf numFmtId="0" fontId="58" fillId="5" borderId="1" xfId="1" applyFont="1" applyFill="1" applyBorder="1" applyAlignment="1">
      <alignment horizontal="center" vertical="center" wrapText="1"/>
    </xf>
    <xf numFmtId="0" fontId="58" fillId="5" borderId="2" xfId="1" applyFont="1" applyFill="1" applyBorder="1" applyAlignment="1">
      <alignment horizontal="center" vertical="center" wrapText="1"/>
    </xf>
    <xf numFmtId="0" fontId="50" fillId="0" borderId="1" xfId="9" applyFont="1" applyBorder="1"/>
    <xf numFmtId="0" fontId="50" fillId="0" borderId="2" xfId="9" applyFont="1" applyBorder="1" applyAlignment="1">
      <alignment horizontal="center"/>
    </xf>
    <xf numFmtId="0" fontId="46" fillId="0" borderId="1" xfId="9" applyFont="1" applyBorder="1"/>
    <xf numFmtId="0" fontId="46" fillId="0" borderId="2" xfId="9" applyFont="1" applyBorder="1" applyAlignment="1">
      <alignment horizontal="center"/>
    </xf>
    <xf numFmtId="0" fontId="50" fillId="6" borderId="1" xfId="9" applyFont="1" applyFill="1" applyBorder="1"/>
    <xf numFmtId="3" fontId="50" fillId="6" borderId="2" xfId="9" applyNumberFormat="1" applyFont="1" applyFill="1" applyBorder="1" applyAlignment="1">
      <alignment horizontal="center"/>
    </xf>
    <xf numFmtId="0" fontId="38" fillId="0" borderId="1" xfId="9" applyFont="1" applyBorder="1"/>
    <xf numFmtId="0" fontId="38" fillId="0" borderId="2" xfId="9" applyFont="1" applyBorder="1"/>
    <xf numFmtId="0" fontId="50" fillId="0" borderId="1" xfId="10" applyFont="1" applyBorder="1"/>
    <xf numFmtId="0" fontId="50" fillId="0" borderId="2" xfId="10" applyFont="1" applyBorder="1" applyAlignment="1">
      <alignment horizontal="center"/>
    </xf>
    <xf numFmtId="0" fontId="28" fillId="0" borderId="1" xfId="9" applyFont="1" applyBorder="1"/>
    <xf numFmtId="3" fontId="28" fillId="0" borderId="2" xfId="9" applyNumberFormat="1" applyFont="1" applyBorder="1" applyAlignment="1">
      <alignment horizontal="center"/>
    </xf>
    <xf numFmtId="0" fontId="59" fillId="2" borderId="1" xfId="1" applyFont="1" applyFill="1" applyBorder="1" applyAlignment="1">
      <alignment vertical="center" wrapText="1"/>
    </xf>
    <xf numFmtId="0" fontId="59" fillId="0" borderId="2" xfId="1" applyFont="1" applyBorder="1" applyAlignment="1">
      <alignment vertical="center" wrapText="1"/>
    </xf>
    <xf numFmtId="0" fontId="59" fillId="3" borderId="3" xfId="9" applyFont="1" applyFill="1" applyBorder="1"/>
    <xf numFmtId="0" fontId="59" fillId="3" borderId="4" xfId="9" applyFont="1" applyFill="1" applyBorder="1"/>
    <xf numFmtId="0" fontId="60" fillId="3" borderId="4" xfId="9" applyFont="1" applyFill="1" applyBorder="1"/>
    <xf numFmtId="3" fontId="59" fillId="3" borderId="4" xfId="9" applyNumberFormat="1" applyFont="1" applyFill="1" applyBorder="1"/>
    <xf numFmtId="4" fontId="59" fillId="3" borderId="4" xfId="9" applyNumberFormat="1" applyFont="1" applyFill="1" applyBorder="1"/>
    <xf numFmtId="3" fontId="59" fillId="3" borderId="5" xfId="9" applyNumberFormat="1" applyFont="1" applyFill="1" applyBorder="1" applyAlignment="1">
      <alignment horizontal="center"/>
    </xf>
    <xf numFmtId="0" fontId="63" fillId="0" borderId="1" xfId="11" applyFont="1" applyBorder="1"/>
    <xf numFmtId="0" fontId="64" fillId="0" borderId="0" xfId="11" applyFont="1" applyAlignment="1">
      <alignment horizontal="center"/>
    </xf>
    <xf numFmtId="170" fontId="64" fillId="0" borderId="0" xfId="11" applyNumberFormat="1" applyFont="1" applyAlignment="1">
      <alignment horizontal="right"/>
    </xf>
    <xf numFmtId="0" fontId="64" fillId="0" borderId="0" xfId="11" applyFont="1" applyAlignment="1">
      <alignment horizontal="right"/>
    </xf>
    <xf numFmtId="169" fontId="64" fillId="0" borderId="0" xfId="11" applyNumberFormat="1" applyFont="1" applyAlignment="1">
      <alignment horizontal="right"/>
    </xf>
    <xf numFmtId="4" fontId="64" fillId="0" borderId="0" xfId="11" applyNumberFormat="1" applyFont="1" applyAlignment="1">
      <alignment horizontal="right"/>
    </xf>
    <xf numFmtId="0" fontId="64" fillId="0" borderId="2" xfId="11" applyFont="1" applyBorder="1" applyAlignment="1">
      <alignment horizontal="center"/>
    </xf>
    <xf numFmtId="0" fontId="63" fillId="0" borderId="0" xfId="11" applyFont="1" applyAlignment="1">
      <alignment horizontal="center"/>
    </xf>
    <xf numFmtId="170" fontId="63" fillId="0" borderId="0" xfId="11" applyNumberFormat="1" applyFont="1" applyAlignment="1">
      <alignment horizontal="right"/>
    </xf>
    <xf numFmtId="0" fontId="63" fillId="0" borderId="0" xfId="11" applyFont="1" applyAlignment="1">
      <alignment horizontal="right"/>
    </xf>
    <xf numFmtId="169" fontId="63" fillId="0" borderId="0" xfId="11" applyNumberFormat="1" applyFont="1" applyAlignment="1">
      <alignment horizontal="right"/>
    </xf>
    <xf numFmtId="4" fontId="63" fillId="0" borderId="0" xfId="11" applyNumberFormat="1" applyFont="1" applyAlignment="1">
      <alignment horizontal="right"/>
    </xf>
    <xf numFmtId="0" fontId="63" fillId="0" borderId="2" xfId="11" applyFont="1" applyBorder="1" applyAlignment="1">
      <alignment horizontal="center"/>
    </xf>
    <xf numFmtId="0" fontId="65" fillId="0" borderId="1" xfId="11" applyFont="1" applyBorder="1"/>
    <xf numFmtId="0" fontId="65" fillId="0" borderId="0" xfId="11" applyFont="1" applyAlignment="1">
      <alignment horizontal="center"/>
    </xf>
    <xf numFmtId="170" fontId="65" fillId="0" borderId="0" xfId="11" applyNumberFormat="1" applyFont="1" applyAlignment="1">
      <alignment horizontal="right"/>
    </xf>
    <xf numFmtId="0" fontId="65" fillId="0" borderId="0" xfId="11" applyFont="1" applyAlignment="1">
      <alignment horizontal="right"/>
    </xf>
    <xf numFmtId="169" fontId="65" fillId="0" borderId="0" xfId="11" applyNumberFormat="1" applyFont="1" applyAlignment="1">
      <alignment horizontal="right"/>
    </xf>
    <xf numFmtId="0" fontId="65" fillId="0" borderId="0" xfId="11" quotePrefix="1" applyFont="1" applyAlignment="1">
      <alignment horizontal="center"/>
    </xf>
    <xf numFmtId="4" fontId="65" fillId="0" borderId="0" xfId="11" applyNumberFormat="1" applyFont="1" applyAlignment="1">
      <alignment horizontal="right"/>
    </xf>
    <xf numFmtId="0" fontId="65" fillId="0" borderId="2" xfId="11" applyFont="1" applyBorder="1" applyAlignment="1">
      <alignment horizontal="center"/>
    </xf>
    <xf numFmtId="170" fontId="50" fillId="0" borderId="0" xfId="10" applyNumberFormat="1" applyFont="1" applyAlignment="1">
      <alignment horizontal="right"/>
    </xf>
    <xf numFmtId="0" fontId="50" fillId="0" borderId="0" xfId="10" applyFont="1" applyAlignment="1">
      <alignment horizontal="right"/>
    </xf>
    <xf numFmtId="169" fontId="50" fillId="0" borderId="0" xfId="10" applyNumberFormat="1" applyFont="1" applyAlignment="1">
      <alignment horizontal="right"/>
    </xf>
    <xf numFmtId="0" fontId="61" fillId="6" borderId="1" xfId="9" applyFont="1" applyFill="1" applyBorder="1"/>
    <xf numFmtId="0" fontId="61" fillId="6" borderId="0" xfId="9" applyFont="1" applyFill="1"/>
    <xf numFmtId="0" fontId="62" fillId="6" borderId="0" xfId="9" applyFont="1" applyFill="1"/>
    <xf numFmtId="3" fontId="61" fillId="6" borderId="0" xfId="9" applyNumberFormat="1" applyFont="1" applyFill="1"/>
    <xf numFmtId="3" fontId="61" fillId="6" borderId="2" xfId="9" applyNumberFormat="1" applyFont="1" applyFill="1" applyBorder="1" applyAlignment="1">
      <alignment horizontal="center"/>
    </xf>
    <xf numFmtId="0" fontId="26" fillId="0" borderId="1" xfId="9" applyFont="1" applyBorder="1"/>
    <xf numFmtId="3" fontId="26" fillId="0" borderId="0" xfId="9" applyNumberFormat="1" applyFont="1"/>
    <xf numFmtId="3" fontId="26" fillId="0" borderId="2" xfId="9" applyNumberFormat="1" applyFont="1" applyBorder="1" applyAlignment="1">
      <alignment horizontal="center"/>
    </xf>
    <xf numFmtId="0" fontId="51" fillId="0" borderId="1" xfId="9" quotePrefix="1" applyFont="1" applyBorder="1"/>
    <xf numFmtId="0" fontId="51" fillId="0" borderId="0" xfId="9" applyFont="1"/>
    <xf numFmtId="3" fontId="51" fillId="0" borderId="0" xfId="9" applyNumberFormat="1" applyFont="1"/>
    <xf numFmtId="3" fontId="51" fillId="0" borderId="2" xfId="9" applyNumberFormat="1" applyFont="1" applyBorder="1" applyAlignment="1">
      <alignment horizontal="center"/>
    </xf>
    <xf numFmtId="0" fontId="67" fillId="0" borderId="3" xfId="9" quotePrefix="1" applyFont="1" applyBorder="1"/>
    <xf numFmtId="0" fontId="67" fillId="0" borderId="4" xfId="9" applyFont="1" applyBorder="1"/>
    <xf numFmtId="3" fontId="67" fillId="0" borderId="4" xfId="9" applyNumberFormat="1" applyFont="1" applyBorder="1"/>
    <xf numFmtId="3" fontId="67" fillId="0" borderId="5" xfId="9" applyNumberFormat="1" applyFont="1" applyBorder="1" applyAlignment="1">
      <alignment horizontal="center"/>
    </xf>
    <xf numFmtId="0" fontId="54" fillId="0" borderId="0" xfId="9" applyFont="1"/>
    <xf numFmtId="0" fontId="68" fillId="2" borderId="0" xfId="9" applyFont="1" applyFill="1"/>
    <xf numFmtId="0" fontId="69" fillId="2" borderId="0" xfId="9" applyFont="1" applyFill="1"/>
    <xf numFmtId="3" fontId="68" fillId="2" borderId="0" xfId="9" applyNumberFormat="1" applyFont="1" applyFill="1"/>
    <xf numFmtId="4" fontId="68" fillId="2" borderId="0" xfId="9" applyNumberFormat="1" applyFont="1" applyFill="1"/>
    <xf numFmtId="3" fontId="68" fillId="2" borderId="0" xfId="9" applyNumberFormat="1" applyFont="1" applyFill="1" applyAlignment="1">
      <alignment horizontal="center"/>
    </xf>
    <xf numFmtId="0" fontId="46" fillId="0" borderId="3" xfId="9" applyFont="1" applyBorder="1"/>
    <xf numFmtId="168" fontId="46" fillId="0" borderId="4" xfId="9" applyNumberFormat="1" applyFont="1" applyBorder="1"/>
    <xf numFmtId="2" fontId="46" fillId="0" borderId="4" xfId="9" applyNumberFormat="1" applyFont="1" applyBorder="1"/>
    <xf numFmtId="3" fontId="46" fillId="0" borderId="4" xfId="9" applyNumberFormat="1" applyFont="1" applyBorder="1"/>
    <xf numFmtId="4" fontId="46" fillId="0" borderId="4" xfId="9" applyNumberFormat="1" applyFont="1" applyBorder="1"/>
    <xf numFmtId="0" fontId="46" fillId="0" borderId="5" xfId="9" applyFont="1" applyBorder="1" applyAlignment="1">
      <alignment horizontal="center"/>
    </xf>
    <xf numFmtId="0" fontId="59" fillId="3" borderId="1" xfId="9" applyFont="1" applyFill="1" applyBorder="1"/>
    <xf numFmtId="3" fontId="59" fillId="3" borderId="2" xfId="9" applyNumberFormat="1" applyFont="1" applyFill="1" applyBorder="1" applyAlignment="1">
      <alignment horizontal="center"/>
    </xf>
    <xf numFmtId="0" fontId="20" fillId="0" borderId="1" xfId="8" applyFont="1" applyBorder="1"/>
    <xf numFmtId="0" fontId="20" fillId="0" borderId="2" xfId="8" applyFont="1" applyBorder="1"/>
    <xf numFmtId="3" fontId="15" fillId="5" borderId="0" xfId="13" applyNumberFormat="1" applyFont="1" applyFill="1" applyAlignment="1">
      <alignment horizontal="left" vertical="center" indent="1"/>
    </xf>
    <xf numFmtId="1" fontId="59" fillId="5" borderId="0" xfId="13" applyNumberFormat="1" applyFont="1" applyFill="1" applyAlignment="1">
      <alignment vertical="center"/>
    </xf>
    <xf numFmtId="1" fontId="59" fillId="5" borderId="0" xfId="13" applyNumberFormat="1" applyFont="1" applyFill="1" applyAlignment="1">
      <alignment horizontal="center" vertical="center"/>
    </xf>
    <xf numFmtId="1" fontId="59" fillId="5" borderId="0" xfId="13" applyNumberFormat="1" applyFont="1" applyFill="1" applyAlignment="1">
      <alignment horizontal="right" vertical="center"/>
    </xf>
    <xf numFmtId="1" fontId="50" fillId="0" borderId="0" xfId="13" applyNumberFormat="1" applyFont="1"/>
    <xf numFmtId="3" fontId="50" fillId="0" borderId="0" xfId="13" applyNumberFormat="1" applyFont="1" applyAlignment="1">
      <alignment horizontal="right"/>
    </xf>
    <xf numFmtId="3" fontId="50" fillId="0" borderId="0" xfId="13" applyNumberFormat="1" applyFont="1" applyAlignment="1">
      <alignment horizontal="center"/>
    </xf>
    <xf numFmtId="1" fontId="36" fillId="0" borderId="0" xfId="13" applyNumberFormat="1" applyFont="1" applyAlignment="1">
      <alignment vertical="center"/>
    </xf>
    <xf numFmtId="4" fontId="36" fillId="0" borderId="0" xfId="13" applyNumberFormat="1" applyFont="1" applyAlignment="1">
      <alignment horizontal="right" vertical="center"/>
    </xf>
    <xf numFmtId="4" fontId="36" fillId="0" borderId="0" xfId="13" applyNumberFormat="1" applyFont="1" applyAlignment="1">
      <alignment horizontal="center" vertical="center"/>
    </xf>
    <xf numFmtId="3" fontId="36" fillId="0" borderId="0" xfId="13" applyNumberFormat="1" applyFont="1" applyAlignment="1">
      <alignment horizontal="center" vertical="center"/>
    </xf>
    <xf numFmtId="1" fontId="61" fillId="6" borderId="0" xfId="13" applyNumberFormat="1" applyFont="1" applyFill="1" applyAlignment="1">
      <alignment vertical="center"/>
    </xf>
    <xf numFmtId="4" fontId="50" fillId="6" borderId="0" xfId="13" applyNumberFormat="1" applyFont="1" applyFill="1" applyAlignment="1">
      <alignment horizontal="right" vertical="center"/>
    </xf>
    <xf numFmtId="4" fontId="50" fillId="6" borderId="0" xfId="13" applyNumberFormat="1" applyFont="1" applyFill="1" applyAlignment="1">
      <alignment horizontal="center" vertical="center"/>
    </xf>
    <xf numFmtId="4" fontId="71" fillId="6" borderId="0" xfId="13" applyNumberFormat="1" applyFont="1" applyFill="1" applyAlignment="1">
      <alignment horizontal="center" vertical="center"/>
    </xf>
    <xf numFmtId="1" fontId="50" fillId="0" borderId="4" xfId="13" applyNumberFormat="1" applyFont="1" applyBorder="1" applyAlignment="1">
      <alignment vertical="center"/>
    </xf>
    <xf numFmtId="4" fontId="50" fillId="0" borderId="4" xfId="13" applyNumberFormat="1" applyFont="1" applyBorder="1" applyAlignment="1">
      <alignment horizontal="right" vertical="center"/>
    </xf>
    <xf numFmtId="4" fontId="50" fillId="0" borderId="4" xfId="13" applyNumberFormat="1" applyFont="1" applyBorder="1" applyAlignment="1">
      <alignment horizontal="center" vertical="center"/>
    </xf>
    <xf numFmtId="4" fontId="46" fillId="0" borderId="4" xfId="13" applyNumberFormat="1" applyFont="1" applyBorder="1" applyAlignment="1">
      <alignment horizontal="center" vertical="center"/>
    </xf>
    <xf numFmtId="1" fontId="46" fillId="0" borderId="4" xfId="13" applyNumberFormat="1" applyFont="1" applyBorder="1" applyAlignment="1">
      <alignment vertical="center"/>
    </xf>
    <xf numFmtId="4" fontId="46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8" fillId="5" borderId="0" xfId="2" applyNumberFormat="1" applyFont="1" applyFill="1" applyBorder="1" applyAlignment="1">
      <alignment horizontal="center" vertical="center"/>
    </xf>
    <xf numFmtId="165" fontId="58" fillId="5" borderId="0" xfId="3" applyNumberFormat="1" applyFont="1" applyFill="1" applyBorder="1" applyAlignment="1">
      <alignment horizontal="center" vertical="center"/>
    </xf>
    <xf numFmtId="0" fontId="72" fillId="0" borderId="0" xfId="1" applyFont="1" applyAlignment="1">
      <alignment vertical="center"/>
    </xf>
    <xf numFmtId="165" fontId="46" fillId="0" borderId="0" xfId="3" applyNumberFormat="1" applyFont="1" applyBorder="1" applyAlignment="1">
      <alignment horizontal="center" vertical="center"/>
    </xf>
    <xf numFmtId="3" fontId="46" fillId="0" borderId="0" xfId="1" applyNumberFormat="1" applyFont="1" applyAlignment="1">
      <alignment horizontal="right" vertical="center" indent="1"/>
    </xf>
    <xf numFmtId="0" fontId="50" fillId="0" borderId="0" xfId="1" applyFont="1" applyAlignment="1">
      <alignment vertical="center"/>
    </xf>
    <xf numFmtId="43" fontId="50" fillId="0" borderId="4" xfId="2" applyFont="1" applyBorder="1" applyAlignment="1">
      <alignment vertical="center"/>
    </xf>
    <xf numFmtId="3" fontId="46" fillId="0" borderId="4" xfId="2" applyNumberFormat="1" applyFont="1" applyFill="1" applyBorder="1" applyAlignment="1">
      <alignment horizontal="right" vertical="center" indent="1"/>
    </xf>
    <xf numFmtId="165" fontId="46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50" fillId="0" borderId="0" xfId="1" applyFont="1" applyAlignment="1">
      <alignment horizontal="left" vertical="center"/>
    </xf>
    <xf numFmtId="3" fontId="46" fillId="0" borderId="0" xfId="1" applyNumberFormat="1" applyFont="1" applyAlignment="1">
      <alignment vertical="center"/>
    </xf>
    <xf numFmtId="17" fontId="46" fillId="0" borderId="0" xfId="1" quotePrefix="1" applyNumberFormat="1" applyFont="1" applyAlignment="1">
      <alignment horizontal="right" vertical="center"/>
    </xf>
    <xf numFmtId="10" fontId="46" fillId="0" borderId="0" xfId="3" applyNumberFormat="1" applyFont="1" applyBorder="1" applyAlignment="1">
      <alignment vertical="center"/>
    </xf>
    <xf numFmtId="166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right" vertical="center"/>
    </xf>
    <xf numFmtId="3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left" vertical="center"/>
    </xf>
    <xf numFmtId="2" fontId="46" fillId="0" borderId="0" xfId="2" applyNumberFormat="1" applyFont="1" applyBorder="1" applyAlignment="1">
      <alignment horizontal="right" vertical="center"/>
    </xf>
    <xf numFmtId="3" fontId="17" fillId="0" borderId="0" xfId="1" applyNumberFormat="1" applyFont="1" applyAlignment="1">
      <alignment vertical="center"/>
    </xf>
    <xf numFmtId="10" fontId="17" fillId="0" borderId="0" xfId="3" applyNumberFormat="1" applyFont="1" applyBorder="1" applyAlignment="1">
      <alignment vertical="center"/>
    </xf>
    <xf numFmtId="10" fontId="17" fillId="0" borderId="0" xfId="3" applyNumberFormat="1" applyFont="1" applyBorder="1" applyAlignment="1">
      <alignment horizontal="right" vertical="center"/>
    </xf>
    <xf numFmtId="3" fontId="17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6" fillId="0" borderId="4" xfId="1" applyFont="1" applyBorder="1" applyAlignment="1">
      <alignment horizontal="left" vertical="center"/>
    </xf>
    <xf numFmtId="3" fontId="46" fillId="0" borderId="4" xfId="1" applyNumberFormat="1" applyFont="1" applyBorder="1" applyAlignment="1">
      <alignment vertical="center"/>
    </xf>
    <xf numFmtId="10" fontId="46" fillId="0" borderId="4" xfId="3" applyNumberFormat="1" applyFont="1" applyBorder="1" applyAlignment="1">
      <alignment horizontal="right" vertical="center"/>
    </xf>
    <xf numFmtId="3" fontId="46" fillId="0" borderId="4" xfId="1" applyNumberFormat="1" applyFont="1" applyBorder="1" applyAlignment="1">
      <alignment horizontal="right" vertical="center"/>
    </xf>
    <xf numFmtId="0" fontId="50" fillId="6" borderId="4" xfId="1" applyFont="1" applyFill="1" applyBorder="1" applyAlignment="1">
      <alignment horizontal="left" vertical="center"/>
    </xf>
    <xf numFmtId="3" fontId="50" fillId="6" borderId="4" xfId="1" applyNumberFormat="1" applyFont="1" applyFill="1" applyBorder="1" applyAlignment="1">
      <alignment vertical="center"/>
    </xf>
    <xf numFmtId="10" fontId="50" fillId="6" borderId="4" xfId="3" applyNumberFormat="1" applyFont="1" applyFill="1" applyBorder="1" applyAlignment="1">
      <alignment vertical="center"/>
    </xf>
    <xf numFmtId="0" fontId="58" fillId="5" borderId="0" xfId="1" applyFont="1" applyFill="1" applyAlignment="1">
      <alignment horizontal="left" vertical="center" indent="1"/>
    </xf>
    <xf numFmtId="0" fontId="58" fillId="5" borderId="0" xfId="1" applyFont="1" applyFill="1" applyAlignment="1">
      <alignment horizontal="center" vertical="center"/>
    </xf>
    <xf numFmtId="0" fontId="73" fillId="4" borderId="0" xfId="1" applyFont="1" applyFill="1" applyAlignment="1">
      <alignment vertical="center"/>
    </xf>
    <xf numFmtId="3" fontId="73" fillId="4" borderId="0" xfId="1" applyNumberFormat="1" applyFont="1" applyFill="1" applyAlignment="1">
      <alignment vertical="center"/>
    </xf>
    <xf numFmtId="0" fontId="74" fillId="4" borderId="0" xfId="1" applyFont="1" applyFill="1" applyAlignment="1">
      <alignment horizontal="left" vertical="center"/>
    </xf>
    <xf numFmtId="10" fontId="73" fillId="4" borderId="0" xfId="3" applyNumberFormat="1" applyFont="1" applyFill="1" applyAlignment="1">
      <alignment vertical="center"/>
    </xf>
    <xf numFmtId="0" fontId="75" fillId="4" borderId="0" xfId="1" applyFont="1" applyFill="1"/>
    <xf numFmtId="0" fontId="75" fillId="0" borderId="0" xfId="1" applyFont="1"/>
    <xf numFmtId="0" fontId="76" fillId="4" borderId="0" xfId="1" applyFont="1" applyFill="1" applyAlignment="1">
      <alignment horizontal="left"/>
    </xf>
    <xf numFmtId="3" fontId="75" fillId="4" borderId="0" xfId="1" applyNumberFormat="1" applyFont="1" applyFill="1" applyAlignment="1">
      <alignment horizontal="right"/>
    </xf>
    <xf numFmtId="10" fontId="73" fillId="0" borderId="0" xfId="3" applyNumberFormat="1" applyFont="1"/>
    <xf numFmtId="0" fontId="77" fillId="4" borderId="0" xfId="1" applyFont="1" applyFill="1" applyAlignment="1">
      <alignment horizontal="left"/>
    </xf>
    <xf numFmtId="10" fontId="75" fillId="0" borderId="0" xfId="3" applyNumberFormat="1" applyFont="1"/>
    <xf numFmtId="9" fontId="75" fillId="0" borderId="0" xfId="1" applyNumberFormat="1" applyFont="1"/>
    <xf numFmtId="0" fontId="73" fillId="4" borderId="0" xfId="1" applyFont="1" applyFill="1"/>
    <xf numFmtId="0" fontId="73" fillId="0" borderId="0" xfId="1" applyFont="1"/>
    <xf numFmtId="0" fontId="63" fillId="0" borderId="0" xfId="11" quotePrefix="1" applyFont="1" applyAlignment="1">
      <alignment horizontal="center"/>
    </xf>
    <xf numFmtId="0" fontId="78" fillId="0" borderId="0" xfId="1" applyFont="1" applyAlignment="1">
      <alignment horizontal="left" vertical="center"/>
    </xf>
    <xf numFmtId="17" fontId="79" fillId="0" borderId="0" xfId="1" applyNumberFormat="1" applyFont="1" applyAlignment="1">
      <alignment horizontal="right" vertical="center"/>
    </xf>
    <xf numFmtId="41" fontId="80" fillId="0" borderId="0" xfId="4" applyFont="1" applyAlignment="1">
      <alignment horizontal="left" vertical="center"/>
    </xf>
    <xf numFmtId="4" fontId="15" fillId="0" borderId="0" xfId="1" applyNumberFormat="1" applyFont="1" applyAlignment="1">
      <alignment vertical="center"/>
    </xf>
    <xf numFmtId="168" fontId="46" fillId="0" borderId="0" xfId="9" applyNumberFormat="1" applyFont="1" applyAlignment="1">
      <alignment horizontal="center"/>
    </xf>
    <xf numFmtId="2" fontId="46" fillId="0" borderId="0" xfId="9" applyNumberFormat="1" applyFont="1" applyAlignment="1">
      <alignment horizontal="center"/>
    </xf>
    <xf numFmtId="0" fontId="79" fillId="0" borderId="0" xfId="1" applyFont="1" applyAlignment="1">
      <alignment vertical="center"/>
    </xf>
    <xf numFmtId="41" fontId="78" fillId="0" borderId="0" xfId="4" applyFont="1" applyAlignment="1">
      <alignment horizontal="left" vertical="center"/>
    </xf>
    <xf numFmtId="0" fontId="78" fillId="0" borderId="0" xfId="1" applyFont="1" applyAlignment="1">
      <alignment vertical="center"/>
    </xf>
    <xf numFmtId="0" fontId="81" fillId="0" borderId="0" xfId="1" applyFont="1" applyAlignment="1">
      <alignment vertical="center"/>
    </xf>
    <xf numFmtId="0" fontId="82" fillId="0" borderId="0" xfId="1" applyFont="1" applyAlignment="1">
      <alignment vertical="center"/>
    </xf>
    <xf numFmtId="0" fontId="73" fillId="0" borderId="0" xfId="1" applyFont="1" applyAlignment="1">
      <alignment vertical="center"/>
    </xf>
    <xf numFmtId="3" fontId="73" fillId="0" borderId="0" xfId="1" applyNumberFormat="1" applyFont="1" applyAlignment="1">
      <alignment vertical="center"/>
    </xf>
    <xf numFmtId="0" fontId="74" fillId="0" borderId="0" xfId="1" applyFont="1" applyAlignment="1">
      <alignment horizontal="left" vertical="center"/>
    </xf>
    <xf numFmtId="0" fontId="31" fillId="5" borderId="1" xfId="1" applyFont="1" applyFill="1" applyBorder="1" applyAlignment="1">
      <alignment horizontal="left" vertical="center" wrapText="1" indent="1"/>
    </xf>
    <xf numFmtId="0" fontId="31" fillId="5" borderId="0" xfId="1" applyFont="1" applyFill="1" applyAlignment="1">
      <alignment horizontal="left" vertical="center" indent="1"/>
    </xf>
    <xf numFmtId="0" fontId="40" fillId="0" borderId="1" xfId="1" applyFont="1" applyBorder="1" applyAlignment="1">
      <alignment horizontal="center" vertical="center" wrapText="1"/>
    </xf>
    <xf numFmtId="0" fontId="40" fillId="0" borderId="0" xfId="1" applyFont="1" applyAlignment="1">
      <alignment horizontal="center" vertical="center" wrapText="1"/>
    </xf>
    <xf numFmtId="0" fontId="40" fillId="0" borderId="2" xfId="1" applyFont="1" applyBorder="1" applyAlignment="1">
      <alignment horizontal="center" vertical="center" wrapText="1"/>
    </xf>
    <xf numFmtId="0" fontId="48" fillId="4" borderId="1" xfId="1" applyFont="1" applyFill="1" applyBorder="1" applyAlignment="1">
      <alignment horizontal="center" vertical="center"/>
    </xf>
    <xf numFmtId="0" fontId="48" fillId="4" borderId="0" xfId="1" applyFont="1" applyFill="1" applyAlignment="1">
      <alignment horizontal="center" vertical="center"/>
    </xf>
    <xf numFmtId="0" fontId="48" fillId="4" borderId="2" xfId="1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left" vertical="center" wrapText="1"/>
    </xf>
    <xf numFmtId="0" fontId="46" fillId="4" borderId="0" xfId="0" applyFont="1" applyFill="1" applyAlignment="1">
      <alignment horizontal="left" vertical="center" wrapText="1"/>
    </xf>
    <xf numFmtId="0" fontId="46" fillId="4" borderId="2" xfId="0" applyFont="1" applyFill="1" applyBorder="1" applyAlignment="1">
      <alignment horizontal="left" vertical="center" wrapText="1"/>
    </xf>
    <xf numFmtId="0" fontId="46" fillId="4" borderId="3" xfId="0" applyFont="1" applyFill="1" applyBorder="1" applyAlignment="1">
      <alignment horizontal="left" vertical="center" wrapText="1"/>
    </xf>
    <xf numFmtId="0" fontId="46" fillId="4" borderId="4" xfId="0" applyFont="1" applyFill="1" applyBorder="1" applyAlignment="1">
      <alignment horizontal="left" vertical="center" wrapText="1"/>
    </xf>
    <xf numFmtId="0" fontId="46" fillId="4" borderId="5" xfId="0" applyFont="1" applyFill="1" applyBorder="1" applyAlignment="1">
      <alignment horizontal="left" vertical="center" wrapText="1"/>
    </xf>
    <xf numFmtId="0" fontId="49" fillId="4" borderId="1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49" fillId="4" borderId="2" xfId="1" applyFont="1" applyFill="1" applyBorder="1" applyAlignment="1">
      <alignment horizontal="center" vertical="center"/>
    </xf>
    <xf numFmtId="0" fontId="45" fillId="4" borderId="0" xfId="1" applyFont="1" applyFill="1" applyAlignment="1">
      <alignment horizontal="center" vertical="center"/>
    </xf>
    <xf numFmtId="0" fontId="46" fillId="4" borderId="0" xfId="1" applyFont="1" applyFill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 indent="1"/>
    </xf>
    <xf numFmtId="0" fontId="28" fillId="0" borderId="3" xfId="1" applyFont="1" applyBorder="1" applyAlignment="1">
      <alignment horizontal="left" indent="2"/>
    </xf>
    <xf numFmtId="0" fontId="28" fillId="0" borderId="4" xfId="1" applyFont="1" applyBorder="1" applyAlignment="1">
      <alignment horizontal="left" indent="2"/>
    </xf>
    <xf numFmtId="0" fontId="28" fillId="0" borderId="5" xfId="1" applyFont="1" applyBorder="1" applyAlignment="1">
      <alignment horizontal="left" indent="2"/>
    </xf>
    <xf numFmtId="0" fontId="53" fillId="0" borderId="0" xfId="1" applyFont="1" applyAlignment="1">
      <alignment horizontal="center" vertical="center" wrapText="1"/>
    </xf>
    <xf numFmtId="0" fontId="31" fillId="5" borderId="1" xfId="1" applyFont="1" applyFill="1" applyBorder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/>
    </xf>
    <xf numFmtId="0" fontId="31" fillId="5" borderId="2" xfId="1" applyFont="1" applyFill="1" applyBorder="1" applyAlignment="1">
      <alignment horizontal="left" vertical="center" wrapText="1"/>
    </xf>
    <xf numFmtId="0" fontId="55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/>
    </xf>
    <xf numFmtId="0" fontId="31" fillId="5" borderId="1" xfId="1" applyFont="1" applyFill="1" applyBorder="1" applyAlignment="1">
      <alignment horizontal="left" vertical="center" wrapText="1" indent="2"/>
    </xf>
    <xf numFmtId="0" fontId="31" fillId="5" borderId="0" xfId="1" applyFont="1" applyFill="1" applyAlignment="1">
      <alignment horizontal="left" vertical="center" wrapText="1" indent="2"/>
    </xf>
    <xf numFmtId="0" fontId="57" fillId="4" borderId="6" xfId="1" applyFont="1" applyFill="1" applyBorder="1" applyAlignment="1">
      <alignment horizontal="center" vertical="center"/>
    </xf>
    <xf numFmtId="0" fontId="57" fillId="4" borderId="7" xfId="1" applyFont="1" applyFill="1" applyBorder="1" applyAlignment="1">
      <alignment horizontal="center" vertical="center"/>
    </xf>
    <xf numFmtId="0" fontId="57" fillId="4" borderId="8" xfId="1" applyFont="1" applyFill="1" applyBorder="1" applyAlignment="1">
      <alignment horizontal="center" vertical="center"/>
    </xf>
    <xf numFmtId="1" fontId="31" fillId="5" borderId="0" xfId="13" applyNumberFormat="1" applyFont="1" applyFill="1" applyAlignment="1">
      <alignment horizontal="left" vertical="center" wrapText="1" indent="1"/>
    </xf>
  </cellXfs>
  <cellStyles count="14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 2" xfId="12" xr:uid="{BB711DD7-E3DA-4557-ADD4-6CE8B8F51D2F}"/>
    <cellStyle name="Normal 5" xfId="11" xr:uid="{D54325BF-DB54-45B9-8F96-85599107F19C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2018503321.4199996</c:v>
                </c:pt>
                <c:pt idx="1">
                  <c:v>1373948483.78</c:v>
                </c:pt>
                <c:pt idx="2">
                  <c:v>912663312.8400017</c:v>
                </c:pt>
                <c:pt idx="3">
                  <c:v>601481012.46000063</c:v>
                </c:pt>
                <c:pt idx="4">
                  <c:v>321376125.22000009</c:v>
                </c:pt>
                <c:pt idx="5">
                  <c:v>496761704.44999999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1839874524.1700001</c:v>
                </c:pt>
                <c:pt idx="1">
                  <c:v>1419260065.4699998</c:v>
                </c:pt>
                <c:pt idx="2">
                  <c:v>1343639696.0800011</c:v>
                </c:pt>
                <c:pt idx="3">
                  <c:v>530620298.32999986</c:v>
                </c:pt>
                <c:pt idx="4">
                  <c:v>227045162.30000013</c:v>
                </c:pt>
                <c:pt idx="5">
                  <c:v>425367255.11000007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5697014458.5500002</c:v>
                </c:pt>
                <c:pt idx="1">
                  <c:v>5881705941.8971806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NOVIEMBRE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3963518552.3400002</c:v>
                </c:pt>
                <c:pt idx="1">
                  <c:v>3974095043.5271807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27719501.619999994</c:v>
                </c:pt>
                <c:pt idx="1">
                  <c:v>64598669.640000001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2006928815.7999997</c:v>
                </c:pt>
                <c:pt idx="1">
                  <c:v>2190799140.6059985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2033106687.2699997</c:v>
                </c:pt>
                <c:pt idx="1">
                  <c:v>2215093243.5059986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26177871.469999999</c:v>
                </c:pt>
                <c:pt idx="1">
                  <c:v>24294102.430000003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434374.01</c:v>
                </c:pt>
                <c:pt idx="1">
                  <c:v>418943927.19999993</c:v>
                </c:pt>
                <c:pt idx="2">
                  <c:v>419378301.20999992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22559993.509999998</c:v>
                </c:pt>
                <c:pt idx="1">
                  <c:v>587291168.43000031</c:v>
                </c:pt>
                <c:pt idx="2">
                  <c:v>609851161.9400003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593408.63</c:v>
                </c:pt>
                <c:pt idx="1">
                  <c:v>315273506.96764386</c:v>
                </c:pt>
                <c:pt idx="2">
                  <c:v>315866915.59764385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1947437.4500000002</c:v>
                </c:pt>
                <c:pt idx="1">
                  <c:v>440503048.98797268</c:v>
                </c:pt>
                <c:pt idx="2">
                  <c:v>442450486.43797266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NOVIEMBRE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Enero-Noviembre 2023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Enero-Noviembre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76250" y="8404431"/>
          <a:ext cx="9525000" cy="351769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866775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0"/>
          <a:ext cx="30670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NOVIEMBRE 2023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NOVIEMBRE 2023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NOVIEMBRE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- NOVIEMBRE 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NOVIEMBRE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2849" y="18063902"/>
          <a:ext cx="16506008" cy="146022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valores Picaval, Silvercross, Plusbursátil, Asesoval y Ecuabursátil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56</xdr:row>
      <xdr:rowOff>15932</xdr:rowOff>
    </xdr:from>
    <xdr:to>
      <xdr:col>13</xdr:col>
      <xdr:colOff>426720</xdr:colOff>
      <xdr:row>63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Picaval, Probrokers, Plusbursátil y Másvalores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631371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56381" y="7337425"/>
          <a:ext cx="12379325" cy="5274628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zoomScale="118" zoomScaleNormal="118" workbookViewId="0">
      <selection activeCell="J8" sqref="J8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abSelected="1" zoomScale="80" zoomScaleNormal="80" workbookViewId="0">
      <selection activeCell="I42" sqref="I42"/>
    </sheetView>
  </sheetViews>
  <sheetFormatPr baseColWidth="10" defaultColWidth="11.5703125" defaultRowHeight="19.5" x14ac:dyDescent="0.25"/>
  <cols>
    <col min="1" max="1" width="0.7109375" style="8" customWidth="1"/>
    <col min="2" max="2" width="34.7109375" style="8" customWidth="1"/>
    <col min="3" max="4" width="29" style="8" customWidth="1"/>
    <col min="5" max="5" width="11.42578125" style="8" hidden="1" customWidth="1"/>
    <col min="6" max="6" width="22.7109375" style="8" customWidth="1"/>
    <col min="7" max="7" width="24" style="8" customWidth="1"/>
    <col min="8" max="8" width="48.5703125" style="8" customWidth="1"/>
    <col min="9" max="9" width="11.5703125" style="8"/>
    <col min="10" max="10" width="17.140625" style="8" bestFit="1" customWidth="1"/>
    <col min="11" max="11" width="15.28515625" style="8" customWidth="1"/>
    <col min="12" max="16384" width="11.5703125" style="8"/>
  </cols>
  <sheetData>
    <row r="1" spans="1:13" ht="73.5" customHeight="1" x14ac:dyDescent="0.25">
      <c r="B1" s="463" t="s">
        <v>354</v>
      </c>
      <c r="C1" s="464"/>
      <c r="D1" s="108"/>
      <c r="E1" s="108"/>
      <c r="F1" s="108"/>
      <c r="G1" s="126"/>
    </row>
    <row r="2" spans="1:13" ht="9.75" customHeight="1" x14ac:dyDescent="0.25">
      <c r="B2" s="465" t="s">
        <v>0</v>
      </c>
      <c r="C2" s="466"/>
      <c r="D2" s="466"/>
      <c r="E2" s="466"/>
      <c r="F2" s="466"/>
      <c r="G2" s="467"/>
    </row>
    <row r="3" spans="1:13" s="9" customFormat="1" ht="23.25" customHeight="1" x14ac:dyDescent="0.25">
      <c r="B3" s="465"/>
      <c r="C3" s="466"/>
      <c r="D3" s="466"/>
      <c r="E3" s="466"/>
      <c r="F3" s="466"/>
      <c r="G3" s="467"/>
      <c r="H3" s="127"/>
      <c r="I3" s="8"/>
      <c r="J3" s="8"/>
      <c r="K3" s="8"/>
      <c r="L3" s="8"/>
      <c r="M3" s="8"/>
    </row>
    <row r="4" spans="1:13" s="11" customFormat="1" ht="68.45" customHeight="1" x14ac:dyDescent="0.25">
      <c r="B4" s="471" t="s">
        <v>351</v>
      </c>
      <c r="C4" s="472"/>
      <c r="D4" s="472"/>
      <c r="E4" s="472"/>
      <c r="F4" s="472"/>
      <c r="G4" s="473"/>
      <c r="H4" s="10"/>
      <c r="I4" s="10"/>
      <c r="J4" s="10"/>
      <c r="K4" s="10"/>
      <c r="L4" s="10"/>
      <c r="M4" s="10"/>
    </row>
    <row r="5" spans="1:13" s="11" customFormat="1" ht="68.45" customHeight="1" x14ac:dyDescent="0.25">
      <c r="B5" s="474"/>
      <c r="C5" s="475"/>
      <c r="D5" s="475"/>
      <c r="E5" s="475"/>
      <c r="F5" s="475"/>
      <c r="G5" s="476"/>
      <c r="H5" s="10"/>
      <c r="I5" s="10"/>
      <c r="J5" s="10"/>
      <c r="K5" s="10"/>
      <c r="L5" s="10"/>
      <c r="M5" s="10"/>
    </row>
    <row r="6" spans="1:13" s="9" customFormat="1" x14ac:dyDescent="0.25">
      <c r="B6" s="27"/>
      <c r="C6" s="28"/>
      <c r="D6" s="28"/>
      <c r="E6" s="28"/>
      <c r="F6" s="29"/>
      <c r="G6" s="30"/>
      <c r="H6" s="12"/>
      <c r="I6" s="8"/>
      <c r="J6" s="8"/>
      <c r="K6" s="8"/>
      <c r="L6" s="8"/>
      <c r="M6" s="8"/>
    </row>
    <row r="7" spans="1:13" s="9" customFormat="1" x14ac:dyDescent="0.25">
      <c r="A7" s="109"/>
      <c r="B7" s="468" t="s">
        <v>1</v>
      </c>
      <c r="C7" s="469"/>
      <c r="D7" s="469"/>
      <c r="E7" s="469"/>
      <c r="F7" s="469"/>
      <c r="G7" s="470"/>
      <c r="H7" s="12"/>
      <c r="I7" s="8"/>
      <c r="J7" s="8"/>
      <c r="K7" s="8"/>
      <c r="L7" s="8"/>
      <c r="M7" s="8"/>
    </row>
    <row r="8" spans="1:13" s="9" customFormat="1" x14ac:dyDescent="0.25">
      <c r="A8" s="109"/>
      <c r="B8" s="468" t="s">
        <v>2</v>
      </c>
      <c r="C8" s="469"/>
      <c r="D8" s="469"/>
      <c r="E8" s="469"/>
      <c r="F8" s="469"/>
      <c r="G8" s="470"/>
      <c r="H8" s="12"/>
      <c r="I8" s="8"/>
      <c r="J8" s="8"/>
      <c r="K8" s="8"/>
      <c r="L8" s="8"/>
      <c r="M8" s="8"/>
    </row>
    <row r="9" spans="1:13" s="9" customFormat="1" x14ac:dyDescent="0.25">
      <c r="A9" s="109"/>
      <c r="B9" s="468" t="s">
        <v>567</v>
      </c>
      <c r="C9" s="469"/>
      <c r="D9" s="469"/>
      <c r="E9" s="469"/>
      <c r="F9" s="469"/>
      <c r="G9" s="470"/>
      <c r="H9" s="12"/>
      <c r="I9" s="8"/>
      <c r="J9" s="8"/>
      <c r="K9" s="8"/>
      <c r="L9" s="8"/>
      <c r="M9" s="8"/>
    </row>
    <row r="10" spans="1:13" s="9" customFormat="1" x14ac:dyDescent="0.25">
      <c r="A10" s="109"/>
      <c r="B10" s="477" t="s">
        <v>3</v>
      </c>
      <c r="C10" s="478"/>
      <c r="D10" s="478"/>
      <c r="E10" s="478"/>
      <c r="F10" s="478"/>
      <c r="G10" s="479"/>
      <c r="H10" s="12"/>
      <c r="I10" s="8"/>
      <c r="J10" s="8"/>
      <c r="K10" s="8"/>
      <c r="L10" s="8"/>
      <c r="M10" s="8"/>
    </row>
    <row r="11" spans="1:13" s="9" customFormat="1" x14ac:dyDescent="0.25">
      <c r="A11" s="109"/>
      <c r="B11" s="110"/>
      <c r="C11" s="111"/>
      <c r="D11" s="112"/>
      <c r="E11" s="111"/>
      <c r="F11" s="111"/>
      <c r="G11" s="113"/>
      <c r="H11" s="13"/>
      <c r="I11" s="8"/>
      <c r="J11" s="8"/>
      <c r="K11" s="8"/>
      <c r="L11" s="8"/>
      <c r="M11" s="8"/>
    </row>
    <row r="12" spans="1:13" s="9" customFormat="1" ht="23.25" x14ac:dyDescent="0.25">
      <c r="A12" s="109"/>
      <c r="B12" s="114"/>
      <c r="C12" s="115" t="s">
        <v>4</v>
      </c>
      <c r="D12" s="115" t="s">
        <v>4</v>
      </c>
      <c r="E12" s="115"/>
      <c r="F12" s="115" t="s">
        <v>5</v>
      </c>
      <c r="G12" s="116" t="s">
        <v>6</v>
      </c>
      <c r="H12" s="14"/>
      <c r="I12" s="8"/>
      <c r="J12" s="8"/>
      <c r="K12" s="8"/>
      <c r="L12" s="8"/>
      <c r="M12" s="8"/>
    </row>
    <row r="13" spans="1:13" s="9" customFormat="1" ht="23.25" x14ac:dyDescent="0.25">
      <c r="A13" s="109"/>
      <c r="B13" s="114"/>
      <c r="C13" s="117" t="s">
        <v>7</v>
      </c>
      <c r="D13" s="115" t="s">
        <v>8</v>
      </c>
      <c r="E13" s="118"/>
      <c r="F13" s="117" t="s">
        <v>9</v>
      </c>
      <c r="G13" s="119" t="s">
        <v>10</v>
      </c>
      <c r="H13" s="15"/>
      <c r="I13" s="8"/>
      <c r="J13" s="8"/>
      <c r="K13" s="8"/>
      <c r="L13" s="8"/>
      <c r="M13" s="8"/>
    </row>
    <row r="14" spans="1:13" s="9" customFormat="1" ht="23.25" x14ac:dyDescent="0.25">
      <c r="A14" s="109"/>
      <c r="B14" s="120" t="s">
        <v>11</v>
      </c>
      <c r="C14" s="121">
        <v>434374.01</v>
      </c>
      <c r="D14" s="121">
        <v>22559993.509999998</v>
      </c>
      <c r="E14" s="122"/>
      <c r="F14" s="123">
        <f>SUM(C14:E14)</f>
        <v>22994367.52</v>
      </c>
      <c r="G14" s="124">
        <f>C14/F14</f>
        <v>1.8890452612892742E-2</v>
      </c>
      <c r="H14" s="16"/>
      <c r="I14" s="17"/>
      <c r="J14" s="5"/>
      <c r="K14" s="8"/>
      <c r="L14" s="8"/>
      <c r="M14" s="8"/>
    </row>
    <row r="15" spans="1:13" s="9" customFormat="1" ht="23.25" x14ac:dyDescent="0.25">
      <c r="A15" s="109"/>
      <c r="B15" s="120" t="s">
        <v>12</v>
      </c>
      <c r="C15" s="121">
        <v>418943927.19999993</v>
      </c>
      <c r="D15" s="121">
        <v>587291168.43000031</v>
      </c>
      <c r="E15" s="123"/>
      <c r="F15" s="123">
        <f>SUM(C15:E15)</f>
        <v>1006235095.6300002</v>
      </c>
      <c r="G15" s="124">
        <f>C15/F15</f>
        <v>0.41634795786734174</v>
      </c>
      <c r="H15" s="16"/>
      <c r="I15" s="8"/>
      <c r="J15" s="8"/>
      <c r="K15" s="8"/>
      <c r="L15" s="8"/>
      <c r="M15" s="8"/>
    </row>
    <row r="16" spans="1:13" s="9" customFormat="1" ht="23.25" x14ac:dyDescent="0.25">
      <c r="A16" s="109"/>
      <c r="B16" s="125" t="s">
        <v>13</v>
      </c>
      <c r="C16" s="121">
        <f>SUM(C14:C15)</f>
        <v>419378301.20999992</v>
      </c>
      <c r="D16" s="121">
        <f>SUM(D14:D15)</f>
        <v>609851161.9400003</v>
      </c>
      <c r="E16" s="121"/>
      <c r="F16" s="123">
        <f>SUM(F14:F15)</f>
        <v>1029229463.1500002</v>
      </c>
      <c r="G16" s="124">
        <f>C16/F16</f>
        <v>0.40746822377827674</v>
      </c>
      <c r="H16" s="16"/>
      <c r="I16" s="8"/>
      <c r="J16" s="6"/>
      <c r="K16" s="8"/>
      <c r="L16" s="8"/>
      <c r="M16" s="8"/>
    </row>
    <row r="17" spans="2:13" s="9" customFormat="1" ht="23.25" x14ac:dyDescent="0.25">
      <c r="B17" s="36"/>
      <c r="C17" s="23"/>
      <c r="D17" s="31"/>
      <c r="E17" s="23"/>
      <c r="F17" s="24"/>
      <c r="G17" s="37"/>
      <c r="H17" s="18"/>
      <c r="I17" s="8"/>
      <c r="J17" s="8"/>
      <c r="K17" s="8"/>
      <c r="L17" s="8"/>
      <c r="M17" s="8"/>
    </row>
    <row r="18" spans="2:13" s="9" customFormat="1" ht="23.25" x14ac:dyDescent="0.25">
      <c r="B18" s="22"/>
      <c r="C18" s="23"/>
      <c r="D18" s="31"/>
      <c r="E18" s="23"/>
      <c r="F18" s="24"/>
      <c r="G18" s="24"/>
      <c r="H18" s="18"/>
      <c r="I18" s="8"/>
      <c r="J18" s="8"/>
      <c r="K18" s="8"/>
      <c r="L18" s="8"/>
      <c r="M18" s="8"/>
    </row>
    <row r="19" spans="2:13" s="9" customFormat="1" ht="23.25" x14ac:dyDescent="0.25">
      <c r="B19" s="22"/>
      <c r="C19" s="23"/>
      <c r="D19" s="31"/>
      <c r="E19" s="23"/>
      <c r="F19" s="24"/>
      <c r="G19" s="24"/>
      <c r="H19" s="18"/>
      <c r="I19" s="8"/>
      <c r="J19" s="8"/>
      <c r="K19" s="8"/>
      <c r="L19" s="8"/>
      <c r="M19" s="8"/>
    </row>
    <row r="20" spans="2:13" s="9" customFormat="1" ht="23.25" x14ac:dyDescent="0.25">
      <c r="B20" s="22"/>
      <c r="C20" s="23"/>
      <c r="D20" s="31"/>
      <c r="E20" s="23"/>
      <c r="F20" s="24"/>
      <c r="G20" s="24"/>
      <c r="H20" s="18"/>
      <c r="I20" s="8"/>
      <c r="J20" s="8"/>
      <c r="K20" s="8"/>
      <c r="L20" s="8"/>
      <c r="M20" s="8"/>
    </row>
    <row r="21" spans="2:13" s="9" customFormat="1" ht="23.25" x14ac:dyDescent="0.25">
      <c r="B21" s="22"/>
      <c r="C21" s="23"/>
      <c r="D21" s="31"/>
      <c r="E21" s="23"/>
      <c r="F21" s="24"/>
      <c r="G21" s="24"/>
      <c r="H21" s="458"/>
      <c r="I21" s="459"/>
      <c r="J21" s="459"/>
      <c r="K21" s="459"/>
      <c r="L21" s="459"/>
      <c r="M21" s="459"/>
    </row>
    <row r="22" spans="2:13" s="9" customFormat="1" ht="23.25" x14ac:dyDescent="0.25">
      <c r="B22" s="22"/>
      <c r="C22" s="23"/>
      <c r="D22" s="23"/>
      <c r="E22" s="23"/>
      <c r="F22" s="24"/>
      <c r="G22" s="24"/>
      <c r="H22" s="458"/>
      <c r="I22" s="455"/>
      <c r="J22" s="455"/>
      <c r="K22" s="455"/>
      <c r="L22" s="459"/>
      <c r="M22" s="459"/>
    </row>
    <row r="23" spans="2:13" s="9" customFormat="1" ht="23.25" x14ac:dyDescent="0.25">
      <c r="B23" s="25"/>
      <c r="C23" s="25"/>
      <c r="D23" s="25"/>
      <c r="E23" s="25"/>
      <c r="F23" s="24"/>
      <c r="G23" s="24"/>
      <c r="H23" s="458"/>
      <c r="I23" s="449"/>
      <c r="J23" s="450" t="s">
        <v>14</v>
      </c>
      <c r="K23" s="450" t="s">
        <v>15</v>
      </c>
      <c r="L23" s="459"/>
      <c r="M23" s="459"/>
    </row>
    <row r="24" spans="2:13" s="9" customFormat="1" ht="23.25" x14ac:dyDescent="0.25">
      <c r="B24" s="25"/>
      <c r="C24" s="25"/>
      <c r="D24" s="25"/>
      <c r="E24" s="25"/>
      <c r="F24" s="24"/>
      <c r="G24" s="24"/>
      <c r="H24" s="458"/>
      <c r="I24" s="449" t="s">
        <v>11</v>
      </c>
      <c r="J24" s="456">
        <f t="shared" ref="J24:K26" si="0">C14</f>
        <v>434374.01</v>
      </c>
      <c r="K24" s="456">
        <f t="shared" si="0"/>
        <v>22559993.509999998</v>
      </c>
      <c r="L24" s="459"/>
      <c r="M24" s="459"/>
    </row>
    <row r="25" spans="2:13" s="9" customFormat="1" ht="23.25" x14ac:dyDescent="0.25">
      <c r="B25" s="25"/>
      <c r="C25" s="25"/>
      <c r="D25" s="25"/>
      <c r="E25" s="25"/>
      <c r="F25" s="24"/>
      <c r="G25" s="24"/>
      <c r="H25" s="458"/>
      <c r="I25" s="449" t="s">
        <v>12</v>
      </c>
      <c r="J25" s="456">
        <f t="shared" si="0"/>
        <v>418943927.19999993</v>
      </c>
      <c r="K25" s="456">
        <f t="shared" si="0"/>
        <v>587291168.43000031</v>
      </c>
      <c r="L25" s="459"/>
      <c r="M25" s="459"/>
    </row>
    <row r="26" spans="2:13" s="9" customFormat="1" ht="23.25" x14ac:dyDescent="0.25">
      <c r="B26" s="25"/>
      <c r="C26" s="25"/>
      <c r="D26" s="25"/>
      <c r="E26" s="25"/>
      <c r="F26" s="24"/>
      <c r="G26" s="24"/>
      <c r="H26" s="458"/>
      <c r="I26" s="449" t="s">
        <v>13</v>
      </c>
      <c r="J26" s="456">
        <f t="shared" si="0"/>
        <v>419378301.20999992</v>
      </c>
      <c r="K26" s="456">
        <f t="shared" si="0"/>
        <v>609851161.9400003</v>
      </c>
      <c r="L26" s="459"/>
      <c r="M26" s="459"/>
    </row>
    <row r="27" spans="2:13" s="9" customFormat="1" ht="23.25" x14ac:dyDescent="0.25">
      <c r="B27" s="26"/>
      <c r="C27" s="25"/>
      <c r="D27" s="25"/>
      <c r="E27" s="25"/>
      <c r="F27" s="24"/>
      <c r="G27" s="24"/>
      <c r="H27" s="458"/>
      <c r="I27" s="455"/>
      <c r="J27" s="455"/>
      <c r="K27" s="455"/>
      <c r="L27" s="459"/>
      <c r="M27" s="459"/>
    </row>
    <row r="28" spans="2:13" s="9" customFormat="1" ht="23.25" x14ac:dyDescent="0.25">
      <c r="B28" s="26"/>
      <c r="C28" s="25"/>
      <c r="D28" s="25"/>
      <c r="E28" s="25"/>
      <c r="F28" s="24"/>
      <c r="G28" s="24"/>
      <c r="H28" s="18"/>
      <c r="J28" s="452"/>
      <c r="L28" s="8"/>
      <c r="M28" s="8"/>
    </row>
    <row r="29" spans="2:13" s="9" customFormat="1" ht="23.25" x14ac:dyDescent="0.25">
      <c r="B29" s="26"/>
      <c r="C29" s="25"/>
      <c r="D29" s="25"/>
      <c r="E29" s="25"/>
      <c r="F29" s="24"/>
      <c r="G29" s="24"/>
      <c r="H29" s="18"/>
      <c r="I29" s="8"/>
      <c r="J29" s="20"/>
      <c r="K29" s="8"/>
      <c r="L29" s="8"/>
      <c r="M29" s="8"/>
    </row>
    <row r="30" spans="2:13" s="9" customFormat="1" ht="23.25" x14ac:dyDescent="0.25">
      <c r="B30" s="26"/>
      <c r="C30" s="25"/>
      <c r="D30" s="25"/>
      <c r="E30" s="25"/>
      <c r="F30" s="24"/>
      <c r="G30" s="24"/>
      <c r="H30" s="18"/>
      <c r="I30" s="8"/>
      <c r="J30" s="8"/>
      <c r="K30" s="8"/>
      <c r="L30" s="8"/>
      <c r="M30" s="8"/>
    </row>
    <row r="31" spans="2:13" s="9" customFormat="1" ht="23.25" x14ac:dyDescent="0.25">
      <c r="B31" s="26"/>
      <c r="C31" s="25"/>
      <c r="D31" s="25"/>
      <c r="E31" s="25"/>
      <c r="F31" s="24"/>
      <c r="G31" s="24"/>
      <c r="H31" s="18"/>
      <c r="I31" s="8"/>
      <c r="J31" s="8"/>
      <c r="K31" s="8"/>
      <c r="L31" s="8"/>
      <c r="M31" s="8"/>
    </row>
    <row r="32" spans="2:13" s="9" customFormat="1" ht="23.25" x14ac:dyDescent="0.25">
      <c r="B32" s="26"/>
      <c r="C32" s="25"/>
      <c r="D32" s="25"/>
      <c r="E32" s="25"/>
      <c r="F32" s="24"/>
      <c r="G32" s="24"/>
      <c r="H32" s="18"/>
      <c r="I32" s="8"/>
      <c r="J32" s="8"/>
      <c r="K32" s="8"/>
      <c r="L32" s="8"/>
      <c r="M32" s="8"/>
    </row>
    <row r="33" spans="2:13" s="9" customFormat="1" ht="23.25" x14ac:dyDescent="0.25">
      <c r="B33" s="26"/>
      <c r="C33" s="25"/>
      <c r="D33" s="25"/>
      <c r="E33" s="25"/>
      <c r="F33" s="24"/>
      <c r="G33" s="24"/>
      <c r="H33" s="18"/>
      <c r="I33" s="8"/>
      <c r="J33" s="8"/>
      <c r="K33" s="8"/>
      <c r="L33" s="8"/>
      <c r="M33" s="8"/>
    </row>
    <row r="34" spans="2:13" s="9" customFormat="1" x14ac:dyDescent="0.25">
      <c r="B34" s="32"/>
      <c r="C34" s="33"/>
      <c r="D34" s="33"/>
      <c r="E34" s="33"/>
      <c r="F34" s="34"/>
      <c r="G34" s="35"/>
      <c r="H34" s="7"/>
      <c r="I34" s="8"/>
      <c r="J34" s="8"/>
      <c r="K34" s="8"/>
      <c r="L34" s="8"/>
      <c r="M34" s="8"/>
    </row>
    <row r="35" spans="2:13" s="9" customFormat="1" x14ac:dyDescent="0.25">
      <c r="B35" s="468" t="s">
        <v>16</v>
      </c>
      <c r="C35" s="469"/>
      <c r="D35" s="469"/>
      <c r="E35" s="469"/>
      <c r="F35" s="469"/>
      <c r="G35" s="470"/>
      <c r="H35" s="7"/>
      <c r="I35" s="8"/>
      <c r="J35" s="21"/>
      <c r="K35" s="8"/>
      <c r="L35" s="8"/>
      <c r="M35" s="8"/>
    </row>
    <row r="36" spans="2:13" s="9" customFormat="1" x14ac:dyDescent="0.25">
      <c r="B36" s="468" t="s">
        <v>2</v>
      </c>
      <c r="C36" s="469"/>
      <c r="D36" s="469"/>
      <c r="E36" s="469"/>
      <c r="F36" s="469"/>
      <c r="G36" s="470"/>
      <c r="H36" s="7"/>
      <c r="I36" s="8"/>
      <c r="J36" s="8"/>
      <c r="K36" s="8"/>
      <c r="L36" s="8"/>
      <c r="M36" s="8"/>
    </row>
    <row r="37" spans="2:13" s="9" customFormat="1" x14ac:dyDescent="0.25">
      <c r="B37" s="468" t="str">
        <f>+B9</f>
        <v>EN NOVIEMBRE DE 2023</v>
      </c>
      <c r="C37" s="469"/>
      <c r="D37" s="469"/>
      <c r="E37" s="469"/>
      <c r="F37" s="469"/>
      <c r="G37" s="470"/>
      <c r="H37" s="7"/>
      <c r="I37" s="8"/>
      <c r="J37" s="8"/>
      <c r="K37" s="8"/>
      <c r="L37" s="8"/>
      <c r="M37" s="8"/>
    </row>
    <row r="38" spans="2:13" s="9" customFormat="1" x14ac:dyDescent="0.25">
      <c r="B38" s="477" t="s">
        <v>17</v>
      </c>
      <c r="C38" s="478"/>
      <c r="D38" s="478"/>
      <c r="E38" s="478"/>
      <c r="F38" s="478"/>
      <c r="G38" s="479"/>
      <c r="H38" s="7"/>
      <c r="I38" s="8"/>
      <c r="J38" s="8"/>
      <c r="K38" s="8"/>
      <c r="L38" s="8"/>
      <c r="M38" s="8"/>
    </row>
    <row r="39" spans="2:13" s="9" customFormat="1" x14ac:dyDescent="0.25">
      <c r="B39" s="128"/>
      <c r="C39" s="129"/>
      <c r="D39" s="130"/>
      <c r="E39" s="129"/>
      <c r="F39" s="129"/>
      <c r="G39" s="131"/>
      <c r="H39" s="8"/>
      <c r="I39" s="8"/>
      <c r="J39" s="8"/>
      <c r="K39" s="8"/>
      <c r="L39" s="8"/>
      <c r="M39" s="8"/>
    </row>
    <row r="40" spans="2:13" s="9" customFormat="1" ht="23.25" x14ac:dyDescent="0.25">
      <c r="B40" s="128"/>
      <c r="C40" s="132" t="s">
        <v>4</v>
      </c>
      <c r="D40" s="132" t="s">
        <v>4</v>
      </c>
      <c r="E40" s="132"/>
      <c r="F40" s="132" t="s">
        <v>5</v>
      </c>
      <c r="G40" s="133" t="s">
        <v>6</v>
      </c>
      <c r="H40" s="14"/>
      <c r="I40" s="8"/>
      <c r="J40" s="8"/>
      <c r="K40" s="8"/>
      <c r="L40" s="8"/>
      <c r="M40" s="8"/>
    </row>
    <row r="41" spans="2:13" s="9" customFormat="1" ht="23.25" x14ac:dyDescent="0.25">
      <c r="B41" s="128"/>
      <c r="C41" s="134" t="s">
        <v>7</v>
      </c>
      <c r="D41" s="132" t="s">
        <v>8</v>
      </c>
      <c r="E41" s="135"/>
      <c r="F41" s="134" t="s">
        <v>9</v>
      </c>
      <c r="G41" s="136" t="s">
        <v>10</v>
      </c>
      <c r="H41" s="15"/>
      <c r="I41" s="8"/>
      <c r="J41" s="8"/>
      <c r="K41" s="8"/>
      <c r="L41" s="8"/>
      <c r="M41" s="8"/>
    </row>
    <row r="42" spans="2:13" s="9" customFormat="1" ht="23.25" x14ac:dyDescent="0.25">
      <c r="B42" s="137" t="s">
        <v>11</v>
      </c>
      <c r="C42" s="160">
        <v>593408.63</v>
      </c>
      <c r="D42" s="161">
        <v>1947437.4500000002</v>
      </c>
      <c r="E42" s="162"/>
      <c r="F42" s="161">
        <f>SUM(C42:E42)</f>
        <v>2540846.0800000001</v>
      </c>
      <c r="G42" s="164">
        <f>C42/F42</f>
        <v>0.23354764960811794</v>
      </c>
      <c r="H42" s="16"/>
      <c r="I42" s="8"/>
      <c r="J42" s="8"/>
      <c r="K42" s="8"/>
      <c r="L42" s="8"/>
      <c r="M42" s="8"/>
    </row>
    <row r="43" spans="2:13" s="9" customFormat="1" ht="23.25" x14ac:dyDescent="0.25">
      <c r="B43" s="137" t="s">
        <v>12</v>
      </c>
      <c r="C43" s="160">
        <v>315273506.96764386</v>
      </c>
      <c r="D43" s="161">
        <v>440503048.98797268</v>
      </c>
      <c r="E43" s="163"/>
      <c r="F43" s="161">
        <f>SUM(C43:E43)</f>
        <v>755776555.95561647</v>
      </c>
      <c r="G43" s="164">
        <f>C43/F43</f>
        <v>0.41715174211643385</v>
      </c>
      <c r="H43" s="16"/>
      <c r="I43" s="8"/>
      <c r="J43" s="8"/>
      <c r="K43" s="8"/>
      <c r="L43" s="8"/>
      <c r="M43" s="8"/>
    </row>
    <row r="44" spans="2:13" s="9" customFormat="1" ht="23.25" x14ac:dyDescent="0.25">
      <c r="B44" s="139" t="s">
        <v>13</v>
      </c>
      <c r="C44" s="160">
        <f>SUM(C42:C43)</f>
        <v>315866915.59764385</v>
      </c>
      <c r="D44" s="161">
        <f>SUM(D42:D43)</f>
        <v>442450486.43797266</v>
      </c>
      <c r="E44" s="161"/>
      <c r="F44" s="161">
        <f>SUM(F42:F43)</f>
        <v>758317402.03561652</v>
      </c>
      <c r="G44" s="164">
        <f>C44/F44</f>
        <v>0.416536551514887</v>
      </c>
      <c r="H44" s="16"/>
      <c r="I44" s="8"/>
      <c r="J44" s="8"/>
      <c r="K44" s="8"/>
      <c r="L44" s="8"/>
      <c r="M44" s="8"/>
    </row>
    <row r="45" spans="2:13" s="9" customFormat="1" ht="23.25" x14ac:dyDescent="0.25">
      <c r="B45" s="140"/>
      <c r="C45" s="141"/>
      <c r="D45" s="142"/>
      <c r="E45" s="142"/>
      <c r="F45" s="143"/>
      <c r="G45" s="144"/>
      <c r="H45" s="18"/>
      <c r="I45" s="8"/>
      <c r="J45" s="8"/>
      <c r="K45" s="8"/>
      <c r="L45" s="8"/>
      <c r="M45" s="8"/>
    </row>
    <row r="46" spans="2:13" s="9" customFormat="1" ht="23.25" x14ac:dyDescent="0.25">
      <c r="B46" s="145"/>
      <c r="C46" s="138"/>
      <c r="D46" s="146"/>
      <c r="E46" s="146"/>
      <c r="F46" s="147"/>
      <c r="G46" s="147"/>
      <c r="H46" s="18"/>
      <c r="I46" s="8"/>
      <c r="J46" s="8"/>
      <c r="K46" s="8"/>
      <c r="L46" s="8"/>
      <c r="M46" s="8"/>
    </row>
    <row r="47" spans="2:13" s="9" customFormat="1" ht="23.25" x14ac:dyDescent="0.25">
      <c r="B47" s="145"/>
      <c r="C47" s="138"/>
      <c r="D47" s="146"/>
      <c r="E47" s="146"/>
      <c r="F47" s="147"/>
      <c r="G47" s="147"/>
      <c r="H47" s="18"/>
      <c r="I47" s="8"/>
      <c r="J47" s="8"/>
      <c r="K47" s="8"/>
      <c r="L47" s="8"/>
      <c r="M47" s="8"/>
    </row>
    <row r="48" spans="2:13" s="9" customFormat="1" ht="23.25" x14ac:dyDescent="0.25">
      <c r="B48" s="145"/>
      <c r="C48" s="138"/>
      <c r="D48" s="146"/>
      <c r="E48" s="146"/>
      <c r="F48" s="147"/>
      <c r="G48" s="147"/>
      <c r="H48" s="18"/>
      <c r="I48" s="8"/>
      <c r="J48" s="8"/>
      <c r="K48" s="8"/>
      <c r="L48" s="8"/>
      <c r="M48" s="8"/>
    </row>
    <row r="49" spans="2:13" s="9" customFormat="1" ht="23.25" x14ac:dyDescent="0.25">
      <c r="B49" s="145"/>
      <c r="C49" s="138"/>
      <c r="D49" s="146"/>
      <c r="E49" s="146"/>
      <c r="F49" s="147"/>
      <c r="G49" s="147"/>
      <c r="H49" s="18"/>
      <c r="I49" s="8"/>
      <c r="J49" s="8"/>
      <c r="K49" s="8"/>
      <c r="L49" s="8"/>
      <c r="M49" s="8"/>
    </row>
    <row r="50" spans="2:13" s="9" customFormat="1" ht="23.25" x14ac:dyDescent="0.25">
      <c r="B50" s="145"/>
      <c r="C50" s="146"/>
      <c r="D50" s="146"/>
      <c r="E50" s="146"/>
      <c r="F50" s="147"/>
      <c r="G50" s="147"/>
      <c r="H50" s="18"/>
      <c r="L50" s="8"/>
      <c r="M50" s="8"/>
    </row>
    <row r="51" spans="2:13" s="9" customFormat="1" ht="23.25" x14ac:dyDescent="0.25">
      <c r="B51" s="129"/>
      <c r="C51" s="129"/>
      <c r="D51" s="129"/>
      <c r="E51" s="129"/>
      <c r="F51" s="147"/>
      <c r="G51" s="147"/>
      <c r="H51" s="18"/>
      <c r="I51" s="457"/>
      <c r="J51" s="450" t="s">
        <v>14</v>
      </c>
      <c r="K51" s="450" t="s">
        <v>15</v>
      </c>
      <c r="L51" s="8"/>
      <c r="M51" s="8"/>
    </row>
    <row r="52" spans="2:13" s="9" customFormat="1" ht="23.25" x14ac:dyDescent="0.25">
      <c r="B52" s="129"/>
      <c r="C52" s="129"/>
      <c r="D52" s="129"/>
      <c r="E52" s="129"/>
      <c r="F52" s="147"/>
      <c r="G52" s="147"/>
      <c r="H52" s="18"/>
      <c r="I52" s="449" t="s">
        <v>11</v>
      </c>
      <c r="J52" s="451">
        <f t="shared" ref="J52:K54" si="1">C42</f>
        <v>593408.63</v>
      </c>
      <c r="K52" s="451">
        <f t="shared" si="1"/>
        <v>1947437.4500000002</v>
      </c>
      <c r="L52" s="8"/>
      <c r="M52" s="8"/>
    </row>
    <row r="53" spans="2:13" s="9" customFormat="1" ht="23.25" x14ac:dyDescent="0.25">
      <c r="B53" s="129"/>
      <c r="C53" s="129"/>
      <c r="D53" s="129"/>
      <c r="E53" s="129"/>
      <c r="F53" s="147"/>
      <c r="G53" s="147"/>
      <c r="H53" s="18"/>
      <c r="I53" s="449" t="s">
        <v>12</v>
      </c>
      <c r="J53" s="451">
        <f t="shared" si="1"/>
        <v>315273506.96764386</v>
      </c>
      <c r="K53" s="451">
        <f t="shared" si="1"/>
        <v>440503048.98797268</v>
      </c>
      <c r="L53" s="8"/>
      <c r="M53" s="8"/>
    </row>
    <row r="54" spans="2:13" s="9" customFormat="1" ht="23.25" x14ac:dyDescent="0.25">
      <c r="B54" s="129"/>
      <c r="C54" s="129"/>
      <c r="D54" s="129"/>
      <c r="E54" s="129"/>
      <c r="F54" s="147"/>
      <c r="G54" s="147"/>
      <c r="H54" s="18"/>
      <c r="I54" s="449" t="s">
        <v>13</v>
      </c>
      <c r="J54" s="451">
        <f t="shared" si="1"/>
        <v>315866915.59764385</v>
      </c>
      <c r="K54" s="451">
        <f t="shared" si="1"/>
        <v>442450486.43797266</v>
      </c>
      <c r="L54" s="8"/>
      <c r="M54" s="8"/>
    </row>
    <row r="55" spans="2:13" s="9" customFormat="1" ht="23.25" x14ac:dyDescent="0.25">
      <c r="B55" s="129"/>
      <c r="C55" s="129"/>
      <c r="D55" s="129"/>
      <c r="E55" s="129"/>
      <c r="F55" s="147"/>
      <c r="G55" s="147"/>
      <c r="H55" s="18"/>
      <c r="I55" s="8"/>
      <c r="J55" s="8"/>
      <c r="K55" s="8"/>
      <c r="L55" s="8"/>
      <c r="M55" s="8"/>
    </row>
    <row r="56" spans="2:13" s="9" customFormat="1" ht="23.25" x14ac:dyDescent="0.25">
      <c r="B56" s="129"/>
      <c r="C56" s="129"/>
      <c r="D56" s="129"/>
      <c r="E56" s="129"/>
      <c r="F56" s="147"/>
      <c r="G56" s="147"/>
      <c r="H56" s="18"/>
      <c r="I56" s="8"/>
      <c r="J56" s="8"/>
      <c r="K56" s="8"/>
      <c r="L56" s="8"/>
      <c r="M56" s="8"/>
    </row>
    <row r="57" spans="2:13" s="9" customFormat="1" ht="23.25" x14ac:dyDescent="0.25">
      <c r="B57" s="148"/>
      <c r="C57" s="129"/>
      <c r="D57" s="129"/>
      <c r="E57" s="129"/>
      <c r="F57" s="147"/>
      <c r="G57" s="147"/>
      <c r="H57" s="18"/>
      <c r="I57" s="8"/>
      <c r="J57" s="8"/>
      <c r="K57" s="8"/>
      <c r="L57" s="8"/>
      <c r="M57" s="8"/>
    </row>
    <row r="58" spans="2:13" s="9" customFormat="1" ht="23.25" x14ac:dyDescent="0.25">
      <c r="B58" s="148"/>
      <c r="C58" s="129"/>
      <c r="D58" s="129"/>
      <c r="E58" s="129"/>
      <c r="F58" s="147"/>
      <c r="G58" s="147"/>
      <c r="H58" s="18"/>
      <c r="I58" s="8"/>
      <c r="J58" s="8"/>
      <c r="K58" s="8"/>
      <c r="L58" s="8"/>
      <c r="M58" s="8"/>
    </row>
    <row r="59" spans="2:13" s="9" customFormat="1" ht="23.25" x14ac:dyDescent="0.25">
      <c r="B59" s="148"/>
      <c r="C59" s="129"/>
      <c r="D59" s="129"/>
      <c r="E59" s="129"/>
      <c r="F59" s="147"/>
      <c r="G59" s="147"/>
      <c r="H59" s="18"/>
      <c r="I59" s="8"/>
      <c r="J59" s="8"/>
      <c r="K59" s="8"/>
      <c r="L59" s="8"/>
      <c r="M59" s="8"/>
    </row>
    <row r="60" spans="2:13" s="9" customFormat="1" ht="23.25" x14ac:dyDescent="0.25">
      <c r="B60" s="148"/>
      <c r="C60" s="129"/>
      <c r="D60" s="129"/>
      <c r="E60" s="129"/>
      <c r="F60" s="147"/>
      <c r="G60" s="147"/>
      <c r="H60" s="18"/>
      <c r="I60" s="8"/>
      <c r="J60" s="8"/>
      <c r="K60" s="8"/>
      <c r="L60" s="8"/>
      <c r="M60" s="8"/>
    </row>
    <row r="61" spans="2:13" s="9" customFormat="1" ht="23.25" x14ac:dyDescent="0.25">
      <c r="B61" s="148"/>
      <c r="C61" s="129"/>
      <c r="D61" s="129"/>
      <c r="E61" s="129"/>
      <c r="F61" s="147"/>
      <c r="G61" s="147"/>
      <c r="H61" s="18"/>
      <c r="I61" s="8"/>
      <c r="J61" s="8"/>
      <c r="K61" s="8"/>
      <c r="L61" s="8"/>
      <c r="M61" s="8"/>
    </row>
    <row r="62" spans="2:13" s="9" customFormat="1" ht="23.25" x14ac:dyDescent="0.25">
      <c r="B62" s="149"/>
      <c r="C62" s="150"/>
      <c r="D62" s="150"/>
      <c r="E62" s="150"/>
      <c r="F62" s="151"/>
      <c r="G62" s="152"/>
      <c r="H62" s="18"/>
      <c r="I62" s="8"/>
      <c r="J62" s="8"/>
      <c r="K62" s="8"/>
      <c r="L62" s="8"/>
      <c r="M62" s="8"/>
    </row>
    <row r="63" spans="2:13" s="9" customFormat="1" ht="23.25" x14ac:dyDescent="0.25">
      <c r="B63" s="153" t="s">
        <v>18</v>
      </c>
      <c r="C63" s="146"/>
      <c r="D63" s="146"/>
      <c r="E63" s="146"/>
      <c r="F63" s="147"/>
      <c r="G63" s="154"/>
      <c r="H63" s="18"/>
      <c r="I63" s="8"/>
      <c r="J63" s="8"/>
      <c r="K63" s="8"/>
      <c r="L63" s="8"/>
      <c r="M63" s="8"/>
    </row>
    <row r="64" spans="2:13" s="9" customFormat="1" ht="23.25" x14ac:dyDescent="0.25">
      <c r="B64" s="153" t="s">
        <v>19</v>
      </c>
      <c r="C64" s="146"/>
      <c r="D64" s="146"/>
      <c r="E64" s="146"/>
      <c r="F64" s="147"/>
      <c r="G64" s="154"/>
      <c r="H64" s="18"/>
      <c r="I64" s="8"/>
      <c r="J64" s="8"/>
      <c r="K64" s="8"/>
      <c r="L64" s="8"/>
      <c r="M64" s="8"/>
    </row>
    <row r="65" spans="2:13" s="9" customFormat="1" ht="23.25" x14ac:dyDescent="0.25">
      <c r="B65" s="153" t="s">
        <v>20</v>
      </c>
      <c r="C65" s="146"/>
      <c r="D65" s="146"/>
      <c r="E65" s="146"/>
      <c r="F65" s="147"/>
      <c r="G65" s="154"/>
      <c r="H65" s="18"/>
      <c r="I65" s="8"/>
      <c r="J65" s="8"/>
      <c r="K65" s="8"/>
      <c r="L65" s="8"/>
      <c r="M65" s="8"/>
    </row>
    <row r="66" spans="2:13" s="9" customFormat="1" ht="23.25" x14ac:dyDescent="0.25">
      <c r="B66" s="153" t="s">
        <v>21</v>
      </c>
      <c r="C66" s="146"/>
      <c r="D66" s="146"/>
      <c r="E66" s="146"/>
      <c r="F66" s="147"/>
      <c r="G66" s="154"/>
      <c r="H66" s="18"/>
      <c r="I66" s="8"/>
      <c r="J66" s="8"/>
      <c r="K66" s="8"/>
      <c r="L66" s="8"/>
      <c r="M66" s="8"/>
    </row>
    <row r="67" spans="2:13" s="9" customFormat="1" ht="23.25" x14ac:dyDescent="0.25">
      <c r="B67" s="153" t="s">
        <v>22</v>
      </c>
      <c r="C67" s="146"/>
      <c r="D67" s="146"/>
      <c r="E67" s="146"/>
      <c r="F67" s="147"/>
      <c r="G67" s="154"/>
      <c r="H67" s="18"/>
      <c r="I67" s="8"/>
      <c r="J67" s="8"/>
      <c r="K67" s="8"/>
      <c r="L67" s="8"/>
      <c r="M67" s="8"/>
    </row>
    <row r="68" spans="2:13" s="9" customFormat="1" ht="23.25" x14ac:dyDescent="0.25">
      <c r="B68" s="153" t="s">
        <v>23</v>
      </c>
      <c r="C68" s="146"/>
      <c r="D68" s="146"/>
      <c r="E68" s="146"/>
      <c r="F68" s="147"/>
      <c r="G68" s="154"/>
      <c r="H68" s="18"/>
      <c r="I68" s="8"/>
      <c r="J68" s="8"/>
      <c r="K68" s="8"/>
      <c r="L68" s="8"/>
      <c r="M68" s="8"/>
    </row>
    <row r="69" spans="2:13" s="9" customFormat="1" ht="23.25" x14ac:dyDescent="0.25">
      <c r="B69" s="128"/>
      <c r="C69" s="146"/>
      <c r="D69" s="146"/>
      <c r="E69" s="146"/>
      <c r="F69" s="147"/>
      <c r="G69" s="154"/>
      <c r="H69" s="18"/>
      <c r="I69" s="8"/>
      <c r="J69" s="8"/>
      <c r="K69" s="8"/>
      <c r="L69" s="8"/>
      <c r="M69" s="8"/>
    </row>
    <row r="70" spans="2:13" s="9" customFormat="1" x14ac:dyDescent="0.25">
      <c r="B70" s="137" t="s">
        <v>24</v>
      </c>
      <c r="C70" s="155"/>
      <c r="D70" s="155"/>
      <c r="E70" s="155"/>
      <c r="F70" s="129"/>
      <c r="G70" s="131"/>
      <c r="H70" s="8"/>
      <c r="I70" s="8"/>
      <c r="J70" s="8"/>
      <c r="K70" s="8"/>
      <c r="L70" s="8"/>
      <c r="M70" s="8"/>
    </row>
    <row r="71" spans="2:13" s="9" customFormat="1" x14ac:dyDescent="0.25">
      <c r="B71" s="156" t="s">
        <v>25</v>
      </c>
      <c r="C71" s="157"/>
      <c r="D71" s="157"/>
      <c r="E71" s="157"/>
      <c r="F71" s="158"/>
      <c r="G71" s="159"/>
      <c r="H71" s="8"/>
      <c r="I71" s="8"/>
      <c r="J71" s="8"/>
      <c r="K71" s="8"/>
      <c r="L71" s="8"/>
      <c r="M71" s="8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9"/>
  <sheetViews>
    <sheetView showGridLines="0" zoomScale="70" zoomScaleNormal="70" workbookViewId="0">
      <selection activeCell="I3" sqref="I3"/>
    </sheetView>
  </sheetViews>
  <sheetFormatPr baseColWidth="10" defaultColWidth="11.5703125" defaultRowHeight="12.75" x14ac:dyDescent="0.25"/>
  <cols>
    <col min="1" max="1" width="1.140625" style="38" customWidth="1"/>
    <col min="2" max="2" width="85.7109375" style="38" customWidth="1"/>
    <col min="3" max="4" width="24.5703125" style="38" customWidth="1"/>
    <col min="5" max="5" width="23.85546875" style="38" customWidth="1"/>
    <col min="6" max="16384" width="11.5703125" style="38"/>
  </cols>
  <sheetData>
    <row r="1" spans="2:5" s="8" customFormat="1" ht="73.5" customHeight="1" x14ac:dyDescent="0.25">
      <c r="B1" s="482" t="s">
        <v>353</v>
      </c>
      <c r="C1" s="464"/>
      <c r="D1" s="108"/>
    </row>
    <row r="2" spans="2:5" ht="39.75" customHeight="1" x14ac:dyDescent="0.25">
      <c r="B2" s="480" t="s">
        <v>26</v>
      </c>
      <c r="C2" s="480"/>
      <c r="D2" s="480"/>
      <c r="E2" s="480"/>
    </row>
    <row r="3" spans="2:5" s="8" customFormat="1" ht="51" customHeight="1" x14ac:dyDescent="0.25">
      <c r="B3" s="481" t="s">
        <v>352</v>
      </c>
      <c r="C3" s="481"/>
      <c r="D3" s="481"/>
      <c r="E3" s="481"/>
    </row>
    <row r="4" spans="2:5" s="8" customFormat="1" ht="87.75" customHeight="1" x14ac:dyDescent="0.25">
      <c r="B4" s="481"/>
      <c r="C4" s="481"/>
      <c r="D4" s="481"/>
      <c r="E4" s="481"/>
    </row>
    <row r="5" spans="2:5" ht="15" x14ac:dyDescent="0.25">
      <c r="B5" s="394"/>
      <c r="C5" s="394"/>
      <c r="D5" s="394"/>
      <c r="E5" s="394"/>
    </row>
    <row r="6" spans="2:5" s="41" customFormat="1" ht="42" customHeight="1" x14ac:dyDescent="0.25">
      <c r="B6" s="397"/>
      <c r="C6" s="395">
        <v>2022</v>
      </c>
      <c r="D6" s="395">
        <v>2023</v>
      </c>
      <c r="E6" s="396" t="s">
        <v>27</v>
      </c>
    </row>
    <row r="7" spans="2:5" s="42" customFormat="1" ht="27.75" customHeight="1" x14ac:dyDescent="0.25">
      <c r="B7" s="401" t="s">
        <v>28</v>
      </c>
      <c r="C7" s="402">
        <v>5785807001.46</v>
      </c>
      <c r="D7" s="402">
        <v>5724733960.1700001</v>
      </c>
      <c r="E7" s="403">
        <f>(D7-C7)/C7</f>
        <v>-1.0555665143097357E-2</v>
      </c>
    </row>
    <row r="8" spans="2:5" s="42" customFormat="1" ht="28.5" customHeight="1" x14ac:dyDescent="0.25">
      <c r="B8" s="401" t="s">
        <v>29</v>
      </c>
      <c r="C8" s="402">
        <v>25265532.757467248</v>
      </c>
      <c r="D8" s="402">
        <v>25108482.28144737</v>
      </c>
      <c r="E8" s="403">
        <f t="shared" ref="E8:E17" si="0">(D8-C8)/C8</f>
        <v>-6.2159970077599706E-3</v>
      </c>
    </row>
    <row r="9" spans="2:5" s="42" customFormat="1" ht="28.5" customHeight="1" x14ac:dyDescent="0.25">
      <c r="B9" s="401" t="s">
        <v>30</v>
      </c>
      <c r="C9" s="402">
        <v>2592368851.5299997</v>
      </c>
      <c r="D9" s="402">
        <v>2864893215.3900003</v>
      </c>
      <c r="E9" s="403">
        <f t="shared" si="0"/>
        <v>0.1051256126994268</v>
      </c>
    </row>
    <row r="10" spans="2:5" s="42" customFormat="1" ht="28.5" customHeight="1" x14ac:dyDescent="0.25">
      <c r="B10" s="401" t="s">
        <v>31</v>
      </c>
      <c r="C10" s="402">
        <v>5777505099.6300001</v>
      </c>
      <c r="D10" s="402">
        <v>5697014458.5500002</v>
      </c>
      <c r="E10" s="403">
        <f t="shared" si="0"/>
        <v>-1.3931729992787831E-2</v>
      </c>
    </row>
    <row r="11" spans="2:5" s="42" customFormat="1" ht="28.5" customHeight="1" x14ac:dyDescent="0.25">
      <c r="B11" s="401" t="s">
        <v>32</v>
      </c>
      <c r="C11" s="402">
        <v>8301901.8299999982</v>
      </c>
      <c r="D11" s="402">
        <v>27719501.619999994</v>
      </c>
      <c r="E11" s="403">
        <f t="shared" si="0"/>
        <v>2.3389339199160344</v>
      </c>
    </row>
    <row r="12" spans="2:5" s="42" customFormat="1" ht="28.5" customHeight="1" x14ac:dyDescent="0.25">
      <c r="B12" s="401" t="s">
        <v>33</v>
      </c>
      <c r="C12" s="402">
        <v>2465669809.8400102</v>
      </c>
      <c r="D12" s="402">
        <v>2634734646.9000006</v>
      </c>
      <c r="E12" s="403">
        <f t="shared" si="0"/>
        <v>6.8567509074120722E-2</v>
      </c>
    </row>
    <row r="13" spans="2:5" s="42" customFormat="1" ht="28.5" customHeight="1" x14ac:dyDescent="0.25">
      <c r="B13" s="401" t="s">
        <v>34</v>
      </c>
      <c r="C13" s="402">
        <v>3320137191.6199884</v>
      </c>
      <c r="D13" s="402">
        <v>3089999313.2699995</v>
      </c>
      <c r="E13" s="403">
        <f t="shared" si="0"/>
        <v>-6.9315773736957589E-2</v>
      </c>
    </row>
    <row r="14" spans="2:5" s="42" customFormat="1" ht="28.5" customHeight="1" x14ac:dyDescent="0.25">
      <c r="B14" s="401" t="s">
        <v>35</v>
      </c>
      <c r="C14" s="402">
        <v>4244.2690000000002</v>
      </c>
      <c r="D14" s="402">
        <v>3090.5050000000001</v>
      </c>
      <c r="E14" s="403">
        <f t="shared" si="0"/>
        <v>-0.27184045120608519</v>
      </c>
    </row>
    <row r="15" spans="2:5" s="42" customFormat="1" ht="28.5" customHeight="1" x14ac:dyDescent="0.25">
      <c r="B15" s="401" t="s">
        <v>36</v>
      </c>
      <c r="C15" s="402">
        <v>9045</v>
      </c>
      <c r="D15" s="402">
        <v>9596</v>
      </c>
      <c r="E15" s="403">
        <f t="shared" si="0"/>
        <v>6.0917634051962412E-2</v>
      </c>
    </row>
    <row r="16" spans="2:5" s="42" customFormat="1" ht="28.5" customHeight="1" x14ac:dyDescent="0.25">
      <c r="B16" s="401" t="s">
        <v>37</v>
      </c>
      <c r="C16" s="402">
        <v>39.497816593886462</v>
      </c>
      <c r="D16" s="402">
        <v>42.087719298245617</v>
      </c>
      <c r="E16" s="403">
        <f t="shared" si="0"/>
        <v>6.5570781569734254E-2</v>
      </c>
    </row>
    <row r="17" spans="2:5" s="42" customFormat="1" ht="28.5" customHeight="1" x14ac:dyDescent="0.25">
      <c r="B17" s="401" t="s">
        <v>38</v>
      </c>
      <c r="C17" s="402">
        <v>170.76859999999999</v>
      </c>
      <c r="D17" s="402">
        <v>160.4057</v>
      </c>
      <c r="E17" s="403">
        <f t="shared" si="0"/>
        <v>-6.0683872796286883E-2</v>
      </c>
    </row>
    <row r="18" spans="2:5" s="42" customFormat="1" ht="28.5" customHeight="1" x14ac:dyDescent="0.25">
      <c r="B18" s="401" t="s">
        <v>39</v>
      </c>
      <c r="C18" s="402">
        <v>229</v>
      </c>
      <c r="D18" s="402">
        <v>228</v>
      </c>
      <c r="E18" s="403" t="s">
        <v>40</v>
      </c>
    </row>
    <row r="19" spans="2:5" s="42" customFormat="1" ht="20.25" x14ac:dyDescent="0.25">
      <c r="B19" s="400"/>
      <c r="C19" s="399"/>
      <c r="D19" s="399"/>
      <c r="E19" s="39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R48"/>
  <sheetViews>
    <sheetView showGridLines="0" zoomScale="80" zoomScaleNormal="80" workbookViewId="0">
      <selection activeCell="O50" sqref="A50:O51"/>
    </sheetView>
  </sheetViews>
  <sheetFormatPr baseColWidth="10" defaultColWidth="11.5703125" defaultRowHeight="12.75" x14ac:dyDescent="0.25"/>
  <cols>
    <col min="1" max="1" width="3" style="38" customWidth="1"/>
    <col min="2" max="2" width="51.7109375" style="38" customWidth="1"/>
    <col min="3" max="3" width="20.85546875" style="38" customWidth="1"/>
    <col min="4" max="4" width="12.7109375" style="38" customWidth="1"/>
    <col min="5" max="5" width="23.7109375" style="38" customWidth="1"/>
    <col min="6" max="6" width="13.28515625" style="38" customWidth="1"/>
    <col min="7" max="7" width="18.28515625" style="38" customWidth="1"/>
    <col min="8" max="8" width="22.7109375" style="38" customWidth="1"/>
    <col min="9" max="9" width="23.140625" style="38" customWidth="1"/>
    <col min="10" max="10" width="4.140625" style="38" customWidth="1"/>
    <col min="11" max="11" width="6.5703125" style="38" customWidth="1"/>
    <col min="12" max="12" width="31" style="38" customWidth="1"/>
    <col min="13" max="13" width="13.7109375" style="38" bestFit="1" customWidth="1"/>
    <col min="14" max="14" width="11.5703125" style="38" bestFit="1" customWidth="1"/>
    <col min="15" max="15" width="16.28515625" style="38" customWidth="1"/>
    <col min="16" max="16" width="14.42578125" style="38" bestFit="1" customWidth="1"/>
    <col min="17" max="16384" width="11.5703125" style="38"/>
  </cols>
  <sheetData>
    <row r="1" spans="2:9" ht="74.25" customHeight="1" x14ac:dyDescent="0.25">
      <c r="B1" s="482" t="s">
        <v>355</v>
      </c>
      <c r="C1" s="482"/>
      <c r="D1" s="482"/>
      <c r="E1" s="482"/>
      <c r="F1" s="482"/>
      <c r="G1" s="404"/>
      <c r="H1" s="404"/>
    </row>
    <row r="2" spans="2:9" ht="11.25" customHeight="1" x14ac:dyDescent="0.25">
      <c r="B2" s="405"/>
      <c r="C2" s="405"/>
      <c r="D2" s="405"/>
      <c r="E2" s="405"/>
      <c r="F2" s="405"/>
      <c r="G2" s="405"/>
      <c r="H2" s="406"/>
      <c r="I2" s="406"/>
    </row>
    <row r="3" spans="2:9" s="99" customFormat="1" ht="40.5" x14ac:dyDescent="0.25">
      <c r="B3" s="432" t="s">
        <v>41</v>
      </c>
      <c r="C3" s="273" t="s">
        <v>42</v>
      </c>
      <c r="D3" s="433" t="s">
        <v>43</v>
      </c>
      <c r="E3" s="273" t="s">
        <v>44</v>
      </c>
      <c r="F3" s="433" t="s">
        <v>43</v>
      </c>
      <c r="G3" s="433" t="s">
        <v>45</v>
      </c>
      <c r="H3" s="273" t="s">
        <v>46</v>
      </c>
      <c r="I3" s="273" t="s">
        <v>47</v>
      </c>
    </row>
    <row r="4" spans="2:9" s="99" customFormat="1" ht="12" customHeight="1" x14ac:dyDescent="0.25">
      <c r="B4" s="407"/>
      <c r="C4" s="408"/>
      <c r="D4" s="409"/>
      <c r="E4" s="408"/>
      <c r="F4" s="410"/>
      <c r="G4" s="411"/>
      <c r="H4" s="412"/>
      <c r="I4" s="413"/>
    </row>
    <row r="5" spans="2:9" s="99" customFormat="1" ht="18" customHeight="1" x14ac:dyDescent="0.25">
      <c r="B5" s="425" t="s">
        <v>48</v>
      </c>
      <c r="C5" s="426">
        <v>5464872.8400000092</v>
      </c>
      <c r="D5" s="427">
        <f>C5/$C$25</f>
        <v>9.5460730193263406E-4</v>
      </c>
      <c r="E5" s="426">
        <v>7987427.8599999994</v>
      </c>
      <c r="F5" s="427">
        <f>E5/$E$25</f>
        <v>1.3805209641428479E-3</v>
      </c>
      <c r="G5" s="427">
        <f>(C5-E5)/E5</f>
        <v>-0.31581568737949023</v>
      </c>
      <c r="H5" s="428">
        <f>C5/BVGInfo!$D$18</f>
        <v>23968.740526315829</v>
      </c>
      <c r="I5" s="428">
        <f>E5/BVGInfo!$C$18</f>
        <v>34879.597641921391</v>
      </c>
    </row>
    <row r="6" spans="2:9" s="99" customFormat="1" ht="20.25" x14ac:dyDescent="0.25">
      <c r="B6" s="425" t="s">
        <v>49</v>
      </c>
      <c r="C6" s="426">
        <v>15042</v>
      </c>
      <c r="D6" s="427">
        <f t="shared" ref="D6:D23" si="0">C6/$C$25</f>
        <v>2.6275456824116438E-6</v>
      </c>
      <c r="E6" s="426">
        <v>21420.75</v>
      </c>
      <c r="F6" s="427">
        <f t="shared" ref="F6:F23" si="1">E6/$E$25</f>
        <v>3.7022925228225989E-6</v>
      </c>
      <c r="G6" s="427">
        <f t="shared" ref="G6:G25" si="2">(C6-E6)/E6</f>
        <v>-0.29778369104723224</v>
      </c>
      <c r="H6" s="428">
        <f>C6/BVGInfo!$D$18</f>
        <v>65.973684210526315</v>
      </c>
      <c r="I6" s="428">
        <f>E6/BVGInfo!$C$18</f>
        <v>93.540393013100442</v>
      </c>
    </row>
    <row r="7" spans="2:9" s="99" customFormat="1" ht="20.25" x14ac:dyDescent="0.25">
      <c r="B7" s="425" t="s">
        <v>50</v>
      </c>
      <c r="C7" s="426">
        <v>22239586.780000001</v>
      </c>
      <c r="D7" s="427">
        <f t="shared" si="0"/>
        <v>3.8848245062098174E-3</v>
      </c>
      <c r="E7" s="426">
        <v>293053.21999999997</v>
      </c>
      <c r="F7" s="427">
        <f t="shared" si="1"/>
        <v>5.0650362157958338E-5</v>
      </c>
      <c r="G7" s="427">
        <f t="shared" si="2"/>
        <v>74.889242165638052</v>
      </c>
      <c r="H7" s="428">
        <f>C7/BVGInfo!$D$18</f>
        <v>97542.047280701765</v>
      </c>
      <c r="I7" s="428">
        <f>E7/BVGInfo!$C$18</f>
        <v>1279.7083842794759</v>
      </c>
    </row>
    <row r="8" spans="2:9" s="99" customFormat="1" ht="20.25" x14ac:dyDescent="0.25">
      <c r="B8" s="425" t="s">
        <v>51</v>
      </c>
      <c r="C8" s="426">
        <v>6126615.5200000005</v>
      </c>
      <c r="D8" s="427">
        <f t="shared" si="0"/>
        <v>1.0702009145972721E-3</v>
      </c>
      <c r="E8" s="426">
        <v>76250.86</v>
      </c>
      <c r="F8" s="427">
        <f t="shared" si="1"/>
        <v>1.317894979572577E-5</v>
      </c>
      <c r="G8" s="427">
        <f t="shared" si="2"/>
        <v>79.34814977824513</v>
      </c>
      <c r="H8" s="428">
        <f>C8/BVGInfo!$D$18</f>
        <v>26871.120701754389</v>
      </c>
      <c r="I8" s="428">
        <f>E8/BVGInfo!$C$18</f>
        <v>332.97318777292577</v>
      </c>
    </row>
    <row r="9" spans="2:9" s="99" customFormat="1" ht="20.25" x14ac:dyDescent="0.25">
      <c r="B9" s="425" t="s">
        <v>52</v>
      </c>
      <c r="C9" s="426">
        <v>29504355.120000012</v>
      </c>
      <c r="D9" s="427">
        <f t="shared" si="0"/>
        <v>5.1538386456519017E-3</v>
      </c>
      <c r="E9" s="426">
        <v>10319772.569999998</v>
      </c>
      <c r="F9" s="427">
        <f t="shared" si="1"/>
        <v>1.7836358121513368E-3</v>
      </c>
      <c r="G9" s="427">
        <f t="shared" si="2"/>
        <v>1.8590121458461575</v>
      </c>
      <c r="H9" s="428">
        <f>C9/BVGInfo!$D$18</f>
        <v>129405.06631578953</v>
      </c>
      <c r="I9" s="428">
        <f>E9/BVGInfo!$C$18</f>
        <v>45064.509039301302</v>
      </c>
    </row>
    <row r="10" spans="2:9" s="99" customFormat="1" ht="20.25" x14ac:dyDescent="0.25">
      <c r="B10" s="425" t="s">
        <v>53</v>
      </c>
      <c r="C10" s="426">
        <v>161061430.41999996</v>
      </c>
      <c r="D10" s="427">
        <f t="shared" si="0"/>
        <v>2.8134308343512451E-2</v>
      </c>
      <c r="E10" s="426">
        <v>222011166.94000003</v>
      </c>
      <c r="F10" s="427">
        <f t="shared" si="1"/>
        <v>3.8371685554664609E-2</v>
      </c>
      <c r="G10" s="427">
        <f t="shared" si="2"/>
        <v>-0.27453455319421899</v>
      </c>
      <c r="H10" s="428">
        <f>C10/BVGInfo!$D$18</f>
        <v>706409.78254385944</v>
      </c>
      <c r="I10" s="428">
        <f>E10/BVGInfo!$C$18</f>
        <v>969481.07834061142</v>
      </c>
    </row>
    <row r="11" spans="2:9" s="99" customFormat="1" ht="20.25" x14ac:dyDescent="0.25">
      <c r="B11" s="425" t="s">
        <v>54</v>
      </c>
      <c r="C11" s="426">
        <v>2018503321.4199996</v>
      </c>
      <c r="D11" s="427">
        <f t="shared" si="0"/>
        <v>0.35259338433258092</v>
      </c>
      <c r="E11" s="426">
        <v>1839874524.1700001</v>
      </c>
      <c r="F11" s="427">
        <f t="shared" si="1"/>
        <v>0.3179979082789528</v>
      </c>
      <c r="G11" s="427">
        <f t="shared" si="2"/>
        <v>9.708748879523843E-2</v>
      </c>
      <c r="H11" s="428">
        <f>C11/BVGInfo!$D$18</f>
        <v>8853084.743070174</v>
      </c>
      <c r="I11" s="428">
        <f>E11/BVGInfo!$C$18</f>
        <v>8034386.5684279483</v>
      </c>
    </row>
    <row r="12" spans="2:9" s="99" customFormat="1" ht="20.25" x14ac:dyDescent="0.25">
      <c r="B12" s="425" t="s">
        <v>55</v>
      </c>
      <c r="C12" s="426">
        <v>1200000</v>
      </c>
      <c r="D12" s="427">
        <f t="shared" si="0"/>
        <v>2.0961672775521691E-4</v>
      </c>
      <c r="E12" s="426">
        <v>179094.93</v>
      </c>
      <c r="F12" s="427">
        <f t="shared" si="1"/>
        <v>3.0954183220215762E-5</v>
      </c>
      <c r="G12" s="427">
        <f t="shared" si="2"/>
        <v>5.7003571792903358</v>
      </c>
      <c r="H12" s="428">
        <f>C12/BVGInfo!$D$18</f>
        <v>5263.1578947368425</v>
      </c>
      <c r="I12" s="428">
        <f>E12/BVGInfo!$C$18</f>
        <v>782.07393013100432</v>
      </c>
    </row>
    <row r="13" spans="2:9" s="99" customFormat="1" ht="20.25" x14ac:dyDescent="0.25">
      <c r="B13" s="425" t="s">
        <v>56</v>
      </c>
      <c r="C13" s="426">
        <v>912663312.8400017</v>
      </c>
      <c r="D13" s="427">
        <f t="shared" si="0"/>
        <v>0.15942458098313081</v>
      </c>
      <c r="E13" s="426">
        <v>1343639696.0800011</v>
      </c>
      <c r="F13" s="427">
        <f t="shared" si="1"/>
        <v>0.23223030006720669</v>
      </c>
      <c r="G13" s="427">
        <f t="shared" si="2"/>
        <v>-0.32075294031379886</v>
      </c>
      <c r="H13" s="428">
        <f>C13/BVGInfo!$D$18</f>
        <v>4002909.2668421129</v>
      </c>
      <c r="I13" s="428">
        <f>E13/BVGInfo!$C$18</f>
        <v>5867422.2536244588</v>
      </c>
    </row>
    <row r="14" spans="2:9" s="99" customFormat="1" ht="20.25" x14ac:dyDescent="0.25">
      <c r="B14" s="425" t="s">
        <v>57</v>
      </c>
      <c r="C14" s="426">
        <v>0</v>
      </c>
      <c r="D14" s="427">
        <f t="shared" si="0"/>
        <v>0</v>
      </c>
      <c r="E14" s="426">
        <v>0</v>
      </c>
      <c r="F14" s="427">
        <f t="shared" si="1"/>
        <v>0</v>
      </c>
      <c r="G14" s="427" t="s">
        <v>40</v>
      </c>
      <c r="H14" s="428">
        <f>C14/BVGInfo!$D$18</f>
        <v>0</v>
      </c>
      <c r="I14" s="428">
        <f>E14/BVGInfo!$C$18</f>
        <v>0</v>
      </c>
    </row>
    <row r="15" spans="2:9" s="99" customFormat="1" ht="20.25" x14ac:dyDescent="0.25">
      <c r="B15" s="425" t="s">
        <v>58</v>
      </c>
      <c r="C15" s="426">
        <v>1373948483.78</v>
      </c>
      <c r="D15" s="427">
        <f t="shared" si="0"/>
        <v>0.24000215439517109</v>
      </c>
      <c r="E15" s="426">
        <v>1419260065.4699998</v>
      </c>
      <c r="F15" s="427">
        <f t="shared" si="1"/>
        <v>0.24530027792352241</v>
      </c>
      <c r="G15" s="427">
        <f t="shared" si="2"/>
        <v>-3.1926200695990489E-2</v>
      </c>
      <c r="H15" s="428">
        <f>C15/BVGInfo!$D$18</f>
        <v>6026089.8411403503</v>
      </c>
      <c r="I15" s="428">
        <f>E15/BVGInfo!$C$18</f>
        <v>6197642.2072925754</v>
      </c>
    </row>
    <row r="16" spans="2:9" s="99" customFormat="1" ht="20.25" x14ac:dyDescent="0.25">
      <c r="B16" s="425" t="s">
        <v>59</v>
      </c>
      <c r="C16" s="426">
        <v>14057568.66</v>
      </c>
      <c r="D16" s="427">
        <f t="shared" si="0"/>
        <v>2.4555846189195743E-3</v>
      </c>
      <c r="E16" s="426">
        <v>13569085.919999996</v>
      </c>
      <c r="F16" s="427">
        <f t="shared" si="1"/>
        <v>2.3452365273463065E-3</v>
      </c>
      <c r="G16" s="427">
        <f t="shared" si="2"/>
        <v>3.5999679188412424E-2</v>
      </c>
      <c r="H16" s="428">
        <f>C16/BVGInfo!$D$18</f>
        <v>61656.002894736841</v>
      </c>
      <c r="I16" s="428">
        <f>E16/BVGInfo!$C$18</f>
        <v>59253.650305676842</v>
      </c>
    </row>
    <row r="17" spans="2:17" s="99" customFormat="1" ht="20.25" x14ac:dyDescent="0.25">
      <c r="B17" s="425" t="s">
        <v>60</v>
      </c>
      <c r="C17" s="426">
        <v>15972907.619999999</v>
      </c>
      <c r="D17" s="427">
        <f t="shared" si="0"/>
        <v>2.7901571900339744E-3</v>
      </c>
      <c r="E17" s="426">
        <v>4424458.0699999994</v>
      </c>
      <c r="F17" s="427">
        <f t="shared" si="1"/>
        <v>7.6470889348426662E-4</v>
      </c>
      <c r="G17" s="427">
        <f t="shared" si="2"/>
        <v>2.610138771187406</v>
      </c>
      <c r="H17" s="428">
        <f>C17/BVGInfo!$D$18</f>
        <v>70056.612368421047</v>
      </c>
      <c r="I17" s="428">
        <f>E17/BVGInfo!$C$18</f>
        <v>19320.777598253273</v>
      </c>
    </row>
    <row r="18" spans="2:17" s="99" customFormat="1" ht="20.25" x14ac:dyDescent="0.25">
      <c r="B18" s="425" t="s">
        <v>61</v>
      </c>
      <c r="C18" s="426">
        <v>321376125.22000009</v>
      </c>
      <c r="D18" s="427">
        <f t="shared" si="0"/>
        <v>5.6138176456056045E-2</v>
      </c>
      <c r="E18" s="426">
        <v>227045162.30000013</v>
      </c>
      <c r="F18" s="427">
        <f t="shared" si="1"/>
        <v>3.9241744884111619E-2</v>
      </c>
      <c r="G18" s="427">
        <f t="shared" si="2"/>
        <v>0.41547224333878663</v>
      </c>
      <c r="H18" s="428">
        <f>C18/BVGInfo!$D$18</f>
        <v>1409544.4088596494</v>
      </c>
      <c r="I18" s="428">
        <f>E18/BVGInfo!$C$18</f>
        <v>991463.59082969488</v>
      </c>
    </row>
    <row r="19" spans="2:17" s="99" customFormat="1" ht="20.25" x14ac:dyDescent="0.25">
      <c r="B19" s="425" t="s">
        <v>62</v>
      </c>
      <c r="C19" s="426">
        <v>601481012.46000063</v>
      </c>
      <c r="D19" s="427">
        <f t="shared" si="0"/>
        <v>0.10506706803230015</v>
      </c>
      <c r="E19" s="426">
        <v>530620298.32999986</v>
      </c>
      <c r="F19" s="427">
        <f t="shared" si="1"/>
        <v>9.171068067014719E-2</v>
      </c>
      <c r="G19" s="427">
        <f t="shared" si="2"/>
        <v>0.13354316514656125</v>
      </c>
      <c r="H19" s="428">
        <f>C19/BVGInfo!$D$18</f>
        <v>2638074.6160526345</v>
      </c>
      <c r="I19" s="428">
        <f>E19/BVGInfo!$C$18</f>
        <v>2317119.2066812222</v>
      </c>
    </row>
    <row r="20" spans="2:17" s="99" customFormat="1" ht="20.25" x14ac:dyDescent="0.25">
      <c r="B20" s="425" t="s">
        <v>63</v>
      </c>
      <c r="C20" s="426">
        <v>109355159.00999998</v>
      </c>
      <c r="D20" s="427">
        <f t="shared" si="0"/>
        <v>1.9102225495689684E-2</v>
      </c>
      <c r="E20" s="426">
        <v>98968702.790000007</v>
      </c>
      <c r="F20" s="427">
        <f t="shared" si="1"/>
        <v>1.7105427603275755E-2</v>
      </c>
      <c r="G20" s="427">
        <f t="shared" si="2"/>
        <v>0.10494687640838148</v>
      </c>
      <c r="H20" s="428">
        <f>C20/BVGInfo!$D$18</f>
        <v>479627.89039473672</v>
      </c>
      <c r="I20" s="428">
        <f>E20/BVGInfo!$C$18</f>
        <v>432177.74144104804</v>
      </c>
    </row>
    <row r="21" spans="2:17" s="99" customFormat="1" ht="20.25" x14ac:dyDescent="0.25">
      <c r="B21" s="425" t="s">
        <v>64</v>
      </c>
      <c r="C21" s="426">
        <v>159550.73000000001</v>
      </c>
      <c r="D21" s="427">
        <f t="shared" si="0"/>
        <v>2.7870418277963432E-5</v>
      </c>
      <c r="E21" s="426">
        <v>1420262.54</v>
      </c>
      <c r="F21" s="427">
        <f t="shared" si="1"/>
        <v>2.4547354234968584E-4</v>
      </c>
      <c r="G21" s="427">
        <f t="shared" si="2"/>
        <v>-0.88766110102432194</v>
      </c>
      <c r="H21" s="428">
        <f>C21/BVGInfo!$D$18</f>
        <v>699.78390350877203</v>
      </c>
      <c r="I21" s="428">
        <f>E21/BVGInfo!$C$18</f>
        <v>6202.0198253275112</v>
      </c>
    </row>
    <row r="22" spans="2:17" s="99" customFormat="1" ht="20.25" x14ac:dyDescent="0.25">
      <c r="B22" s="425" t="s">
        <v>65</v>
      </c>
      <c r="C22" s="426">
        <v>0</v>
      </c>
      <c r="D22" s="427">
        <f t="shared" si="0"/>
        <v>0</v>
      </c>
      <c r="E22" s="426">
        <v>0</v>
      </c>
      <c r="F22" s="427">
        <f t="shared" si="1"/>
        <v>0</v>
      </c>
      <c r="G22" s="427" t="s">
        <v>40</v>
      </c>
      <c r="H22" s="428">
        <f>C22/BVGInfo!$D$18</f>
        <v>0</v>
      </c>
      <c r="I22" s="428">
        <f>E22/BVGInfo!$C$18</f>
        <v>0</v>
      </c>
    </row>
    <row r="23" spans="2:17" s="99" customFormat="1" ht="20.25" x14ac:dyDescent="0.25">
      <c r="B23" s="425" t="s">
        <v>66</v>
      </c>
      <c r="C23" s="426">
        <v>131604615.75000001</v>
      </c>
      <c r="D23" s="427">
        <f t="shared" si="0"/>
        <v>2.2988774092498068E-2</v>
      </c>
      <c r="E23" s="426">
        <v>66096558.659999989</v>
      </c>
      <c r="F23" s="427">
        <f t="shared" si="1"/>
        <v>1.1423913490947948E-2</v>
      </c>
      <c r="G23" s="427">
        <f t="shared" si="2"/>
        <v>0.99109633569536937</v>
      </c>
      <c r="H23" s="428">
        <f>C23/BVGInfo!$D$18</f>
        <v>577213.22697368427</v>
      </c>
      <c r="I23" s="428">
        <f>E23/BVGInfo!$C$18</f>
        <v>288631.26052401745</v>
      </c>
    </row>
    <row r="24" spans="2:17" s="99" customFormat="1" ht="20.25" x14ac:dyDescent="0.25">
      <c r="B24" s="414"/>
      <c r="C24" s="408"/>
      <c r="D24" s="410"/>
      <c r="E24" s="413"/>
      <c r="F24" s="410"/>
      <c r="G24" s="415"/>
      <c r="H24" s="413"/>
      <c r="I24" s="413"/>
    </row>
    <row r="25" spans="2:17" s="99" customFormat="1" ht="20.25" x14ac:dyDescent="0.25">
      <c r="B25" s="429" t="s">
        <v>13</v>
      </c>
      <c r="C25" s="430">
        <f>SUM(C5:C24)</f>
        <v>5724733960.170002</v>
      </c>
      <c r="D25" s="431">
        <f>SUM(D5:D24)</f>
        <v>1</v>
      </c>
      <c r="E25" s="430">
        <f>SUM(E5:E24)</f>
        <v>5785807001.46</v>
      </c>
      <c r="F25" s="431">
        <f>SUM(F5:F24)</f>
        <v>1</v>
      </c>
      <c r="G25" s="431">
        <f t="shared" si="2"/>
        <v>-1.0555665143097028E-2</v>
      </c>
      <c r="H25" s="430">
        <f>C25/BVGInfo!$D$18</f>
        <v>25108482.281447377</v>
      </c>
      <c r="I25" s="430">
        <f>E25/BVGInfo!$C$18</f>
        <v>25265532.757467248</v>
      </c>
    </row>
    <row r="26" spans="2:17" ht="5.25" customHeight="1" x14ac:dyDescent="0.25">
      <c r="B26" s="19"/>
      <c r="C26" s="416"/>
      <c r="D26" s="417"/>
      <c r="E26" s="416"/>
      <c r="F26" s="417"/>
      <c r="G26" s="418"/>
      <c r="H26" s="419"/>
      <c r="I26" s="419"/>
    </row>
    <row r="27" spans="2:17" x14ac:dyDescent="0.25">
      <c r="B27" s="420"/>
      <c r="C27" s="421"/>
      <c r="D27" s="422"/>
      <c r="E27" s="423"/>
      <c r="F27" s="422"/>
      <c r="G27" s="422"/>
      <c r="H27" s="211"/>
      <c r="I27" s="211"/>
    </row>
    <row r="28" spans="2:17" x14ac:dyDescent="0.25">
      <c r="C28" s="40"/>
      <c r="E28" s="424"/>
      <c r="F28" s="406"/>
      <c r="H28" s="406"/>
      <c r="I28" s="406"/>
    </row>
    <row r="29" spans="2:17" x14ac:dyDescent="0.25">
      <c r="E29" s="406"/>
      <c r="F29" s="406"/>
      <c r="H29" s="406"/>
      <c r="I29" s="406"/>
      <c r="L29" s="460"/>
      <c r="M29" s="460"/>
      <c r="N29" s="460"/>
      <c r="O29" s="460"/>
      <c r="P29" s="460"/>
      <c r="Q29" s="460"/>
    </row>
    <row r="30" spans="2:17" x14ac:dyDescent="0.25">
      <c r="E30" s="406"/>
      <c r="F30" s="406"/>
      <c r="H30" s="406"/>
      <c r="I30" s="406"/>
      <c r="L30" s="460"/>
      <c r="M30" s="460"/>
      <c r="N30" s="460"/>
      <c r="O30" s="460"/>
      <c r="P30" s="460"/>
      <c r="Q30" s="460"/>
    </row>
    <row r="31" spans="2:17" x14ac:dyDescent="0.25">
      <c r="E31" s="406"/>
      <c r="F31" s="406"/>
      <c r="H31" s="406"/>
      <c r="I31" s="406"/>
      <c r="L31" s="434"/>
      <c r="M31" s="435">
        <v>2023</v>
      </c>
      <c r="N31" s="434"/>
      <c r="O31" s="436"/>
      <c r="P31" s="435">
        <v>2022</v>
      </c>
      <c r="Q31" s="434"/>
    </row>
    <row r="32" spans="2:17" ht="11.25" customHeight="1" x14ac:dyDescent="0.25">
      <c r="E32" s="406"/>
      <c r="F32" s="406"/>
      <c r="H32" s="406"/>
      <c r="I32" s="406"/>
      <c r="L32" s="434"/>
      <c r="M32" s="434"/>
      <c r="N32" s="434"/>
      <c r="O32" s="436"/>
      <c r="P32" s="435"/>
      <c r="Q32" s="434"/>
    </row>
    <row r="33" spans="5:18" x14ac:dyDescent="0.25">
      <c r="E33" s="406"/>
      <c r="F33" s="406"/>
      <c r="H33" s="406"/>
      <c r="I33" s="406"/>
      <c r="L33" s="436" t="s">
        <v>54</v>
      </c>
      <c r="M33" s="435">
        <v>2018503321.4199996</v>
      </c>
      <c r="N33" s="437">
        <v>0.35259338433258086</v>
      </c>
      <c r="O33" s="436" t="s">
        <v>54</v>
      </c>
      <c r="P33" s="435">
        <v>1839874524.1700001</v>
      </c>
      <c r="Q33" s="437">
        <v>0.31799790827895275</v>
      </c>
    </row>
    <row r="34" spans="5:18" x14ac:dyDescent="0.25">
      <c r="E34" s="406"/>
      <c r="F34" s="406"/>
      <c r="H34" s="406"/>
      <c r="I34" s="406"/>
      <c r="L34" s="436" t="s">
        <v>58</v>
      </c>
      <c r="M34" s="435">
        <v>1373948483.78</v>
      </c>
      <c r="N34" s="437">
        <v>0.24000215439517103</v>
      </c>
      <c r="O34" s="436" t="s">
        <v>58</v>
      </c>
      <c r="P34" s="435">
        <v>1419260065.4699998</v>
      </c>
      <c r="Q34" s="437">
        <v>0.24530027792352235</v>
      </c>
    </row>
    <row r="35" spans="5:18" x14ac:dyDescent="0.25">
      <c r="E35" s="406"/>
      <c r="F35" s="406"/>
      <c r="H35" s="406"/>
      <c r="I35" s="406"/>
      <c r="L35" s="436" t="s">
        <v>56</v>
      </c>
      <c r="M35" s="435">
        <v>912663312.8400017</v>
      </c>
      <c r="N35" s="437">
        <v>0.15942458098313081</v>
      </c>
      <c r="O35" s="436" t="s">
        <v>56</v>
      </c>
      <c r="P35" s="435">
        <v>1343639696.0800011</v>
      </c>
      <c r="Q35" s="437">
        <v>0.23223030006720663</v>
      </c>
    </row>
    <row r="36" spans="5:18" x14ac:dyDescent="0.25">
      <c r="E36" s="406"/>
      <c r="F36" s="406"/>
      <c r="H36" s="406"/>
      <c r="I36" s="406"/>
      <c r="L36" s="436" t="s">
        <v>62</v>
      </c>
      <c r="M36" s="435">
        <v>601481012.46000063</v>
      </c>
      <c r="N36" s="437">
        <v>0.10506706803230013</v>
      </c>
      <c r="O36" s="436" t="s">
        <v>62</v>
      </c>
      <c r="P36" s="435">
        <v>530620298.32999986</v>
      </c>
      <c r="Q36" s="437">
        <v>9.1710680670147163E-2</v>
      </c>
    </row>
    <row r="37" spans="5:18" x14ac:dyDescent="0.25">
      <c r="E37" s="406"/>
      <c r="F37" s="406"/>
      <c r="H37" s="406"/>
      <c r="I37" s="406"/>
      <c r="L37" s="436" t="s">
        <v>61</v>
      </c>
      <c r="M37" s="435">
        <v>321376125.22000009</v>
      </c>
      <c r="N37" s="437">
        <v>5.6138176456056038E-2</v>
      </c>
      <c r="O37" s="436" t="s">
        <v>61</v>
      </c>
      <c r="P37" s="435">
        <v>227045162.30000013</v>
      </c>
      <c r="Q37" s="437">
        <v>3.9241744884111612E-2</v>
      </c>
    </row>
    <row r="38" spans="5:18" x14ac:dyDescent="0.25">
      <c r="E38" s="406"/>
      <c r="F38" s="406"/>
      <c r="H38" s="406"/>
      <c r="I38" s="406"/>
      <c r="L38" s="436" t="s">
        <v>67</v>
      </c>
      <c r="M38" s="435">
        <v>496761704.44999999</v>
      </c>
      <c r="N38" s="437">
        <v>8.677463580076096E-2</v>
      </c>
      <c r="O38" s="436" t="s">
        <v>67</v>
      </c>
      <c r="P38" s="435">
        <v>425367255.11000007</v>
      </c>
      <c r="Q38" s="437">
        <v>7.3519088176059469E-2</v>
      </c>
    </row>
    <row r="39" spans="5:18" x14ac:dyDescent="0.25">
      <c r="E39" s="406"/>
      <c r="F39" s="406"/>
      <c r="H39" s="406"/>
      <c r="I39" s="406"/>
      <c r="L39" s="436" t="s">
        <v>68</v>
      </c>
      <c r="M39" s="435">
        <v>5724733960.1700029</v>
      </c>
      <c r="N39" s="437">
        <v>1</v>
      </c>
      <c r="O39" s="436" t="s">
        <v>68</v>
      </c>
      <c r="P39" s="435">
        <v>5785807001.460001</v>
      </c>
      <c r="Q39" s="437">
        <v>1</v>
      </c>
    </row>
    <row r="40" spans="5:18" x14ac:dyDescent="0.25">
      <c r="E40" s="406"/>
      <c r="F40" s="406"/>
      <c r="H40" s="406"/>
      <c r="I40" s="406"/>
      <c r="L40" s="436" t="s">
        <v>69</v>
      </c>
      <c r="M40" s="434">
        <v>228</v>
      </c>
      <c r="N40" s="437"/>
      <c r="O40" s="436" t="s">
        <v>69</v>
      </c>
      <c r="P40" s="434">
        <v>229</v>
      </c>
      <c r="Q40" s="437"/>
    </row>
    <row r="41" spans="5:18" x14ac:dyDescent="0.25">
      <c r="E41" s="406"/>
      <c r="F41" s="406"/>
      <c r="H41" s="406"/>
      <c r="I41" s="406"/>
      <c r="L41" s="460"/>
      <c r="M41" s="460"/>
      <c r="N41" s="460"/>
      <c r="O41" s="460"/>
      <c r="P41" s="461"/>
      <c r="Q41" s="460"/>
    </row>
    <row r="42" spans="5:18" x14ac:dyDescent="0.25">
      <c r="E42" s="406"/>
      <c r="F42" s="406"/>
      <c r="H42" s="406"/>
      <c r="I42" s="406"/>
      <c r="L42" s="462"/>
      <c r="M42" s="462"/>
      <c r="N42" s="462"/>
      <c r="O42" s="462"/>
      <c r="P42" s="461"/>
      <c r="Q42" s="460"/>
    </row>
    <row r="43" spans="5:18" x14ac:dyDescent="0.25">
      <c r="E43" s="406"/>
      <c r="F43" s="406"/>
      <c r="H43" s="406"/>
      <c r="I43" s="406"/>
      <c r="L43" s="462"/>
      <c r="M43" s="462"/>
      <c r="N43" s="462"/>
      <c r="O43" s="462"/>
      <c r="P43" s="460"/>
      <c r="Q43" s="460"/>
    </row>
    <row r="44" spans="5:18" x14ac:dyDescent="0.25">
      <c r="E44" s="406"/>
      <c r="F44" s="406"/>
      <c r="H44" s="406"/>
      <c r="I44" s="406"/>
      <c r="L44" s="462"/>
      <c r="M44" s="462"/>
      <c r="N44" s="462"/>
      <c r="O44" s="462"/>
      <c r="P44" s="460"/>
      <c r="Q44" s="460"/>
    </row>
    <row r="45" spans="5:18" x14ac:dyDescent="0.25">
      <c r="E45" s="406"/>
      <c r="F45" s="406"/>
      <c r="H45" s="406"/>
      <c r="I45" s="406"/>
      <c r="L45" s="39"/>
      <c r="M45" s="39"/>
      <c r="N45" s="39"/>
      <c r="O45" s="39"/>
    </row>
    <row r="46" spans="5:18" x14ac:dyDescent="0.25">
      <c r="E46" s="406"/>
      <c r="F46" s="406"/>
      <c r="H46" s="406"/>
      <c r="I46" s="406"/>
      <c r="L46" s="39"/>
      <c r="M46" s="39"/>
      <c r="N46" s="39"/>
      <c r="O46" s="39"/>
    </row>
    <row r="47" spans="5:18" x14ac:dyDescent="0.25">
      <c r="E47" s="406"/>
      <c r="F47" s="406"/>
      <c r="H47" s="406"/>
      <c r="I47" s="406"/>
      <c r="L47" s="39"/>
      <c r="M47" s="39"/>
      <c r="N47" s="39"/>
      <c r="O47" s="39"/>
    </row>
    <row r="48" spans="5:18" x14ac:dyDescent="0.25">
      <c r="E48" s="406"/>
      <c r="F48" s="406"/>
      <c r="H48" s="406"/>
      <c r="I48" s="406"/>
      <c r="L48" s="39"/>
      <c r="M48" s="39"/>
      <c r="N48" s="39"/>
      <c r="O48" s="39"/>
      <c r="R48" s="40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P65"/>
  <sheetViews>
    <sheetView showGridLines="0" zoomScaleNormal="100" workbookViewId="0">
      <selection activeCell="K42" sqref="K42"/>
    </sheetView>
  </sheetViews>
  <sheetFormatPr baseColWidth="10" defaultColWidth="11.5703125" defaultRowHeight="12.75" x14ac:dyDescent="0.2"/>
  <cols>
    <col min="1" max="1" width="3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3" customWidth="1"/>
    <col min="8" max="8" width="8.28515625" style="43" customWidth="1"/>
    <col min="9" max="9" width="6.85546875" style="43" customWidth="1"/>
    <col min="10" max="10" width="18.42578125" style="43" customWidth="1"/>
    <col min="11" max="12" width="11.5703125" style="1"/>
    <col min="13" max="13" width="18.140625" style="1" customWidth="1"/>
    <col min="14" max="14" width="24.85546875" style="1" customWidth="1"/>
    <col min="15" max="15" width="14.140625" style="1" bestFit="1" customWidth="1"/>
    <col min="16" max="16" width="11.7109375" style="1" bestFit="1" customWidth="1"/>
    <col min="17" max="16384" width="11.5703125" style="1"/>
  </cols>
  <sheetData>
    <row r="1" spans="1:16" ht="75" customHeight="1" x14ac:dyDescent="0.2">
      <c r="B1" s="487" t="s">
        <v>356</v>
      </c>
      <c r="C1" s="488"/>
      <c r="D1" s="488"/>
      <c r="E1" s="488"/>
      <c r="F1" s="489"/>
      <c r="G1" s="165"/>
      <c r="I1" s="176"/>
    </row>
    <row r="2" spans="1:16" ht="15.75" customHeight="1" x14ac:dyDescent="0.2">
      <c r="A2" s="167"/>
      <c r="B2" s="166"/>
      <c r="G2" s="1"/>
      <c r="H2" s="1"/>
      <c r="I2" s="167"/>
      <c r="J2" s="1"/>
    </row>
    <row r="3" spans="1:16" ht="9.75" customHeight="1" x14ac:dyDescent="0.25">
      <c r="B3" s="171"/>
      <c r="C3" s="168"/>
      <c r="D3" s="169"/>
      <c r="E3" s="170"/>
      <c r="F3" s="170"/>
      <c r="I3" s="176"/>
    </row>
    <row r="4" spans="1:16" s="101" customFormat="1" ht="35.25" customHeight="1" x14ac:dyDescent="0.8">
      <c r="B4" s="172"/>
      <c r="C4" s="196"/>
      <c r="D4" s="195" t="s">
        <v>10</v>
      </c>
      <c r="E4" s="194" t="s">
        <v>70</v>
      </c>
      <c r="F4" s="194" t="s">
        <v>71</v>
      </c>
      <c r="G4" s="193" t="s">
        <v>72</v>
      </c>
      <c r="H4" s="100"/>
      <c r="I4" s="177"/>
      <c r="J4" s="100"/>
    </row>
    <row r="5" spans="1:16" s="101" customFormat="1" ht="17.45" customHeight="1" x14ac:dyDescent="0.8">
      <c r="B5" s="172"/>
      <c r="C5" s="183" t="s">
        <v>73</v>
      </c>
      <c r="D5" s="210">
        <v>27719501.619999994</v>
      </c>
      <c r="E5" s="210">
        <v>64598669.640000001</v>
      </c>
      <c r="F5" s="210">
        <f>SUM(D5:E5)</f>
        <v>92318171.25999999</v>
      </c>
      <c r="G5" s="184">
        <f>D5/F5</f>
        <v>0.30026051471418624</v>
      </c>
      <c r="H5" s="178"/>
      <c r="I5" s="179"/>
    </row>
    <row r="6" spans="1:16" s="101" customFormat="1" ht="17.45" customHeight="1" x14ac:dyDescent="0.8">
      <c r="B6" s="172"/>
      <c r="C6" s="183" t="s">
        <v>12</v>
      </c>
      <c r="D6" s="210">
        <v>5697014458.5500002</v>
      </c>
      <c r="E6" s="210">
        <v>5881705941.8971806</v>
      </c>
      <c r="F6" s="210">
        <f>SUM(D6:E6)</f>
        <v>11578720400.447182</v>
      </c>
      <c r="G6" s="184">
        <f t="shared" ref="G6:G7" si="0">D6/F6</f>
        <v>0.49202452961295928</v>
      </c>
      <c r="H6" s="178"/>
      <c r="I6" s="179"/>
      <c r="N6" s="100"/>
      <c r="O6" s="100"/>
    </row>
    <row r="7" spans="1:16" s="101" customFormat="1" ht="17.45" customHeight="1" x14ac:dyDescent="0.8">
      <c r="B7" s="172"/>
      <c r="C7" s="183" t="s">
        <v>13</v>
      </c>
      <c r="D7" s="210">
        <f>SUM(D5:D6)</f>
        <v>5724733960.1700001</v>
      </c>
      <c r="E7" s="210">
        <f>SUM(E5:E6)</f>
        <v>5946304611.5371809</v>
      </c>
      <c r="F7" s="210">
        <f>SUM(F5:F6)</f>
        <v>11671038571.707182</v>
      </c>
      <c r="G7" s="184">
        <f t="shared" si="0"/>
        <v>0.49050767204624313</v>
      </c>
      <c r="H7" s="100"/>
      <c r="I7" s="179"/>
      <c r="N7" s="100"/>
      <c r="O7" s="102" t="s">
        <v>74</v>
      </c>
    </row>
    <row r="8" spans="1:16" ht="13.5" customHeight="1" x14ac:dyDescent="0.8">
      <c r="B8" s="173"/>
      <c r="C8" s="174"/>
      <c r="D8" s="174"/>
      <c r="E8" s="175"/>
      <c r="F8" s="175"/>
      <c r="G8" s="182"/>
      <c r="H8" s="180"/>
      <c r="I8" s="181"/>
      <c r="N8" s="103" t="s">
        <v>75</v>
      </c>
      <c r="O8" s="104">
        <f>+D5</f>
        <v>27719501.619999994</v>
      </c>
      <c r="P8" s="105">
        <f>+O8/O10</f>
        <v>0.30026051471418624</v>
      </c>
    </row>
    <row r="9" spans="1:16" ht="8.25" customHeight="1" x14ac:dyDescent="0.25">
      <c r="B9" s="185"/>
      <c r="D9" s="2"/>
      <c r="I9" s="186"/>
      <c r="N9" s="47" t="s">
        <v>76</v>
      </c>
      <c r="O9" s="48">
        <f>+E5</f>
        <v>64598669.640000001</v>
      </c>
      <c r="P9" s="3">
        <f>+O9/O10</f>
        <v>0.69973948528581376</v>
      </c>
    </row>
    <row r="10" spans="1:16" x14ac:dyDescent="0.2">
      <c r="B10" s="166"/>
      <c r="I10" s="176"/>
      <c r="L10" s="51"/>
      <c r="N10" s="43"/>
      <c r="O10" s="49">
        <f>+F5</f>
        <v>92318171.25999999</v>
      </c>
      <c r="P10" s="3">
        <v>0.99999999999999989</v>
      </c>
    </row>
    <row r="11" spans="1:16" ht="12" customHeight="1" x14ac:dyDescent="0.2">
      <c r="B11" s="166"/>
      <c r="I11" s="176"/>
      <c r="N11" s="43"/>
      <c r="O11" s="43"/>
      <c r="P11" s="50"/>
    </row>
    <row r="12" spans="1:16" ht="12" customHeight="1" x14ac:dyDescent="0.2">
      <c r="B12" s="166"/>
      <c r="I12" s="176"/>
      <c r="N12" s="43"/>
      <c r="O12" s="52" t="s">
        <v>77</v>
      </c>
    </row>
    <row r="13" spans="1:16" ht="12" customHeight="1" x14ac:dyDescent="0.25">
      <c r="B13" s="166"/>
      <c r="I13" s="176"/>
      <c r="N13" s="47" t="s">
        <v>75</v>
      </c>
      <c r="O13" s="53">
        <f>+D6</f>
        <v>5697014458.5500002</v>
      </c>
      <c r="P13" s="3">
        <f>+O13/O15</f>
        <v>0.49202452961295928</v>
      </c>
    </row>
    <row r="14" spans="1:16" ht="12" customHeight="1" x14ac:dyDescent="0.25">
      <c r="B14" s="166"/>
      <c r="I14" s="176"/>
      <c r="N14" s="47" t="s">
        <v>76</v>
      </c>
      <c r="O14" s="53">
        <f>+E6</f>
        <v>5881705941.8971806</v>
      </c>
      <c r="P14" s="3">
        <f>+O14/O15</f>
        <v>0.50797547038704061</v>
      </c>
    </row>
    <row r="15" spans="1:16" ht="12" customHeight="1" x14ac:dyDescent="0.2">
      <c r="B15" s="166"/>
      <c r="I15" s="176"/>
      <c r="N15" s="43"/>
      <c r="O15" s="45">
        <f>+F6</f>
        <v>11578720400.447182</v>
      </c>
      <c r="P15" s="3">
        <v>1</v>
      </c>
    </row>
    <row r="16" spans="1:16" ht="12" customHeight="1" x14ac:dyDescent="0.2">
      <c r="B16" s="166"/>
      <c r="I16" s="176"/>
      <c r="M16" s="2"/>
      <c r="N16" s="43"/>
      <c r="O16" s="43"/>
    </row>
    <row r="17" spans="2:16" ht="12" customHeight="1" x14ac:dyDescent="0.2">
      <c r="B17" s="166"/>
      <c r="I17" s="176"/>
      <c r="N17" s="43"/>
      <c r="O17" s="52" t="s">
        <v>13</v>
      </c>
    </row>
    <row r="18" spans="2:16" ht="12" customHeight="1" x14ac:dyDescent="0.25">
      <c r="B18" s="166"/>
      <c r="I18" s="176"/>
      <c r="N18" s="47" t="s">
        <v>75</v>
      </c>
      <c r="O18" s="46">
        <v>3963518552.3400002</v>
      </c>
      <c r="P18" s="3">
        <f>+O18/O20</f>
        <v>0.4993337738692214</v>
      </c>
    </row>
    <row r="19" spans="2:16" ht="12" customHeight="1" x14ac:dyDescent="0.25">
      <c r="B19" s="166"/>
      <c r="I19" s="176"/>
      <c r="N19" s="47" t="s">
        <v>76</v>
      </c>
      <c r="O19" s="46">
        <v>3974095043.5271807</v>
      </c>
      <c r="P19" s="3">
        <f>+O19/O20</f>
        <v>0.5006662261307786</v>
      </c>
    </row>
    <row r="20" spans="2:16" ht="12" customHeight="1" x14ac:dyDescent="0.2">
      <c r="B20" s="166"/>
      <c r="I20" s="176"/>
      <c r="N20" s="43"/>
      <c r="O20" s="46">
        <v>7937613595.8671808</v>
      </c>
      <c r="P20" s="3">
        <v>1</v>
      </c>
    </row>
    <row r="21" spans="2:16" ht="12" customHeight="1" x14ac:dyDescent="0.2">
      <c r="B21" s="166"/>
      <c r="I21" s="176"/>
      <c r="N21" s="43"/>
      <c r="O21" s="43"/>
    </row>
    <row r="22" spans="2:16" ht="12" customHeight="1" x14ac:dyDescent="0.2">
      <c r="B22" s="166"/>
      <c r="I22" s="176"/>
      <c r="N22" s="43"/>
      <c r="O22" s="43"/>
    </row>
    <row r="23" spans="2:16" ht="12" customHeight="1" x14ac:dyDescent="0.2">
      <c r="B23" s="166"/>
      <c r="I23" s="176"/>
      <c r="N23" s="43"/>
      <c r="O23" s="43"/>
    </row>
    <row r="24" spans="2:16" ht="34.5" customHeight="1" x14ac:dyDescent="0.2">
      <c r="B24" s="166"/>
      <c r="I24" s="176"/>
      <c r="N24" s="43"/>
      <c r="O24" s="43"/>
    </row>
    <row r="25" spans="2:16" ht="12" customHeight="1" x14ac:dyDescent="0.2">
      <c r="B25" s="166"/>
      <c r="I25" s="176"/>
      <c r="N25" s="43"/>
      <c r="O25" s="43"/>
    </row>
    <row r="26" spans="2:16" ht="12" customHeight="1" x14ac:dyDescent="0.2">
      <c r="B26" s="166"/>
      <c r="I26" s="176"/>
      <c r="N26" s="43"/>
      <c r="O26" s="43"/>
    </row>
    <row r="27" spans="2:16" ht="9.75" customHeight="1" x14ac:dyDescent="0.2">
      <c r="B27" s="166"/>
      <c r="I27" s="176"/>
      <c r="N27" s="43"/>
      <c r="O27" s="43"/>
    </row>
    <row r="28" spans="2:16" ht="16.5" customHeight="1" x14ac:dyDescent="0.2">
      <c r="B28" s="187"/>
      <c r="C28" s="188"/>
      <c r="D28" s="188"/>
      <c r="E28" s="188"/>
      <c r="F28" s="188"/>
      <c r="G28" s="180"/>
      <c r="H28" s="180"/>
      <c r="I28" s="181"/>
      <c r="N28" s="43"/>
      <c r="O28" s="43"/>
    </row>
    <row r="29" spans="2:16" ht="16.5" customHeight="1" x14ac:dyDescent="0.2">
      <c r="B29" s="185"/>
      <c r="I29" s="186"/>
      <c r="N29" s="43"/>
      <c r="O29" s="43"/>
    </row>
    <row r="30" spans="2:16" ht="21.75" customHeight="1" x14ac:dyDescent="0.2">
      <c r="B30" s="166"/>
      <c r="C30" s="486" t="s">
        <v>78</v>
      </c>
      <c r="D30" s="486"/>
      <c r="E30" s="486"/>
      <c r="F30" s="486"/>
      <c r="G30" s="486"/>
      <c r="I30" s="176"/>
      <c r="N30" s="43"/>
      <c r="O30" s="43"/>
    </row>
    <row r="31" spans="2:16" s="4" customFormat="1" ht="19.149999999999999" customHeight="1" x14ac:dyDescent="0.4">
      <c r="B31" s="189"/>
      <c r="C31" s="197"/>
      <c r="D31" s="198"/>
      <c r="E31" s="208"/>
      <c r="F31" s="198"/>
      <c r="G31" s="198"/>
      <c r="H31" s="44"/>
      <c r="I31" s="190"/>
      <c r="N31" s="43"/>
      <c r="O31" s="43"/>
      <c r="P31" s="1"/>
    </row>
    <row r="32" spans="2:16" ht="36" customHeight="1" x14ac:dyDescent="0.3">
      <c r="B32" s="166"/>
      <c r="C32" s="199"/>
      <c r="D32" s="207" t="s">
        <v>10</v>
      </c>
      <c r="E32" s="205" t="s">
        <v>70</v>
      </c>
      <c r="F32" s="205" t="s">
        <v>79</v>
      </c>
      <c r="G32" s="206" t="s">
        <v>80</v>
      </c>
      <c r="I32" s="176"/>
      <c r="N32" s="438" t="s">
        <v>74</v>
      </c>
      <c r="O32" s="438"/>
      <c r="P32" s="439"/>
    </row>
    <row r="33" spans="2:16" s="4" customFormat="1" ht="19.149999999999999" customHeight="1" x14ac:dyDescent="0.25">
      <c r="B33" s="189"/>
      <c r="C33" s="203" t="s">
        <v>73</v>
      </c>
      <c r="D33" s="209">
        <v>27719501.619999994</v>
      </c>
      <c r="E33" s="209">
        <v>64598669.640000001</v>
      </c>
      <c r="F33" s="209">
        <f>SUM(D33:E33)</f>
        <v>92318171.25999999</v>
      </c>
      <c r="G33" s="204">
        <f>D33/F33</f>
        <v>0.30026051471418624</v>
      </c>
      <c r="H33" s="45"/>
      <c r="I33" s="190"/>
      <c r="N33" s="440" t="s">
        <v>75</v>
      </c>
      <c r="O33" s="441">
        <v>26177871.469999999</v>
      </c>
      <c r="P33" s="442">
        <f>+O33/O35</f>
        <v>0.51866153524857472</v>
      </c>
    </row>
    <row r="34" spans="2:16" s="4" customFormat="1" ht="19.149999999999999" customHeight="1" x14ac:dyDescent="0.25">
      <c r="B34" s="189"/>
      <c r="C34" s="203" t="s">
        <v>12</v>
      </c>
      <c r="D34" s="209">
        <v>2837173713.7700005</v>
      </c>
      <c r="E34" s="209">
        <v>3199888163.7238078</v>
      </c>
      <c r="F34" s="209">
        <f>SUM(D34:E34)</f>
        <v>6037061877.4938087</v>
      </c>
      <c r="G34" s="204">
        <f t="shared" ref="G34:G35" si="1">D34/F34</f>
        <v>0.46995935628007984</v>
      </c>
      <c r="H34" s="45"/>
      <c r="I34" s="190"/>
      <c r="N34" s="443" t="s">
        <v>76</v>
      </c>
      <c r="O34" s="441">
        <v>24294102.430000003</v>
      </c>
      <c r="P34" s="444">
        <f>+O34/O35</f>
        <v>0.48133846475142517</v>
      </c>
    </row>
    <row r="35" spans="2:16" s="4" customFormat="1" ht="19.149999999999999" customHeight="1" x14ac:dyDescent="0.2">
      <c r="B35" s="189"/>
      <c r="C35" s="203" t="s">
        <v>13</v>
      </c>
      <c r="D35" s="209">
        <f>SUM(D33:D34)</f>
        <v>2864893215.3900003</v>
      </c>
      <c r="E35" s="209">
        <f>SUM(E33:E34)</f>
        <v>3264486833.3638077</v>
      </c>
      <c r="F35" s="209">
        <f>SUM(F33:F34)</f>
        <v>6129380048.753809</v>
      </c>
      <c r="G35" s="204">
        <f t="shared" si="1"/>
        <v>0.46740342295669435</v>
      </c>
      <c r="H35" s="44"/>
      <c r="I35" s="190"/>
      <c r="N35" s="438"/>
      <c r="O35" s="441">
        <v>50471973.900000006</v>
      </c>
      <c r="P35" s="444">
        <v>1</v>
      </c>
    </row>
    <row r="36" spans="2:16" ht="19.149999999999999" customHeight="1" x14ac:dyDescent="0.2">
      <c r="B36" s="166"/>
      <c r="I36" s="176"/>
      <c r="N36" s="438"/>
      <c r="O36" s="438"/>
      <c r="P36" s="445"/>
    </row>
    <row r="37" spans="2:16" ht="9.75" customHeight="1" x14ac:dyDescent="0.3">
      <c r="B37" s="166"/>
      <c r="C37" s="200"/>
      <c r="D37" s="201"/>
      <c r="E37" s="201"/>
      <c r="F37" s="202"/>
      <c r="G37" s="202"/>
      <c r="I37" s="176"/>
      <c r="N37" s="446"/>
      <c r="O37" s="446"/>
      <c r="P37" s="447"/>
    </row>
    <row r="38" spans="2:16" ht="12.75" customHeight="1" x14ac:dyDescent="0.2">
      <c r="B38" s="187"/>
      <c r="C38" s="188"/>
      <c r="D38" s="188"/>
      <c r="E38" s="188"/>
      <c r="F38" s="188"/>
      <c r="G38" s="182"/>
      <c r="H38" s="180"/>
      <c r="I38" s="181"/>
      <c r="N38" s="446" t="s">
        <v>77</v>
      </c>
      <c r="O38" s="446"/>
      <c r="P38" s="447"/>
    </row>
    <row r="39" spans="2:16" ht="15.75" x14ac:dyDescent="0.25">
      <c r="B39" s="185"/>
      <c r="H39" s="191"/>
      <c r="I39" s="186"/>
      <c r="L39" s="51"/>
      <c r="N39" s="440" t="s">
        <v>75</v>
      </c>
      <c r="O39" s="441">
        <v>2006928815.7999997</v>
      </c>
      <c r="P39" s="442">
        <f>+O39/O41</f>
        <v>0.4780988278998165</v>
      </c>
    </row>
    <row r="40" spans="2:16" ht="12" customHeight="1" x14ac:dyDescent="0.25">
      <c r="B40" s="166"/>
      <c r="I40" s="176"/>
      <c r="N40" s="440" t="s">
        <v>76</v>
      </c>
      <c r="O40" s="441">
        <v>2190799140.6059985</v>
      </c>
      <c r="P40" s="442">
        <f>+O40/O41</f>
        <v>0.5219011721001835</v>
      </c>
    </row>
    <row r="41" spans="2:16" ht="12" customHeight="1" x14ac:dyDescent="0.2">
      <c r="B41" s="166"/>
      <c r="I41" s="176"/>
      <c r="N41" s="446"/>
      <c r="O41" s="441">
        <f>SUM(O39:O40)</f>
        <v>4197727956.4059982</v>
      </c>
      <c r="P41" s="442">
        <v>1</v>
      </c>
    </row>
    <row r="42" spans="2:16" ht="12" customHeight="1" x14ac:dyDescent="0.2">
      <c r="B42" s="166"/>
      <c r="I42" s="176"/>
      <c r="N42" s="446"/>
      <c r="O42" s="446"/>
      <c r="P42" s="447"/>
    </row>
    <row r="43" spans="2:16" ht="12" customHeight="1" x14ac:dyDescent="0.2">
      <c r="B43" s="166"/>
      <c r="I43" s="176"/>
      <c r="N43" s="446" t="s">
        <v>13</v>
      </c>
      <c r="O43" s="446"/>
      <c r="P43" s="447"/>
    </row>
    <row r="44" spans="2:16" ht="12" customHeight="1" x14ac:dyDescent="0.25">
      <c r="B44" s="166"/>
      <c r="I44" s="176"/>
      <c r="N44" s="440" t="s">
        <v>75</v>
      </c>
      <c r="O44" s="441">
        <v>2033106687.2699997</v>
      </c>
      <c r="P44" s="442">
        <f>+O44/O46</f>
        <v>0.47858074488001368</v>
      </c>
    </row>
    <row r="45" spans="2:16" ht="12" customHeight="1" x14ac:dyDescent="0.25">
      <c r="B45" s="166"/>
      <c r="I45" s="176"/>
      <c r="M45" s="2"/>
      <c r="N45" s="440" t="s">
        <v>76</v>
      </c>
      <c r="O45" s="441">
        <v>2215093243.5059986</v>
      </c>
      <c r="P45" s="442">
        <f>+O45/O46</f>
        <v>0.52141925511998632</v>
      </c>
    </row>
    <row r="46" spans="2:16" ht="12" customHeight="1" x14ac:dyDescent="0.2">
      <c r="B46" s="166"/>
      <c r="I46" s="176"/>
      <c r="N46" s="446"/>
      <c r="O46" s="441">
        <f>SUM(O44:O45)</f>
        <v>4248199930.7759981</v>
      </c>
      <c r="P46" s="442">
        <v>1</v>
      </c>
    </row>
    <row r="47" spans="2:16" ht="12" customHeight="1" x14ac:dyDescent="0.2">
      <c r="B47" s="166"/>
      <c r="I47" s="176"/>
      <c r="N47" s="43"/>
      <c r="O47" s="43"/>
    </row>
    <row r="48" spans="2:16" ht="12" customHeight="1" x14ac:dyDescent="0.2">
      <c r="B48" s="166"/>
      <c r="I48" s="176"/>
      <c r="N48" s="43"/>
      <c r="O48" s="43"/>
    </row>
    <row r="49" spans="2:15" ht="12" customHeight="1" x14ac:dyDescent="0.2">
      <c r="B49" s="166"/>
      <c r="I49" s="176"/>
      <c r="N49" s="43"/>
      <c r="O49" s="43"/>
    </row>
    <row r="50" spans="2:15" ht="12" customHeight="1" x14ac:dyDescent="0.2">
      <c r="B50" s="166"/>
      <c r="I50" s="176"/>
    </row>
    <row r="51" spans="2:15" ht="12" customHeight="1" x14ac:dyDescent="0.2">
      <c r="B51" s="166"/>
      <c r="I51" s="176"/>
    </row>
    <row r="52" spans="2:15" ht="12" customHeight="1" x14ac:dyDescent="0.2">
      <c r="B52" s="166"/>
      <c r="I52" s="176"/>
    </row>
    <row r="53" spans="2:15" ht="12" customHeight="1" x14ac:dyDescent="0.2">
      <c r="B53" s="166"/>
      <c r="I53" s="176"/>
    </row>
    <row r="54" spans="2:15" ht="12" customHeight="1" x14ac:dyDescent="0.2">
      <c r="B54" s="166"/>
      <c r="I54" s="176"/>
    </row>
    <row r="55" spans="2:15" ht="9.75" customHeight="1" x14ac:dyDescent="0.2">
      <c r="B55" s="166"/>
      <c r="I55" s="176"/>
    </row>
    <row r="56" spans="2:15" ht="9.75" customHeight="1" x14ac:dyDescent="0.2">
      <c r="B56" s="166"/>
      <c r="I56" s="176"/>
    </row>
    <row r="57" spans="2:15" ht="9.75" customHeight="1" x14ac:dyDescent="0.2">
      <c r="B57" s="166"/>
      <c r="I57" s="176"/>
    </row>
    <row r="58" spans="2:15" ht="9.75" customHeight="1" x14ac:dyDescent="0.2">
      <c r="B58" s="166"/>
      <c r="I58" s="176"/>
    </row>
    <row r="59" spans="2:15" s="4" customFormat="1" ht="14.25" x14ac:dyDescent="0.2">
      <c r="B59" s="189"/>
      <c r="G59" s="44"/>
      <c r="H59" s="44"/>
      <c r="I59" s="192"/>
      <c r="J59" s="44"/>
    </row>
    <row r="60" spans="2:15" x14ac:dyDescent="0.2">
      <c r="B60" s="166"/>
      <c r="I60" s="176"/>
    </row>
    <row r="61" spans="2:15" x14ac:dyDescent="0.2">
      <c r="B61" s="166"/>
      <c r="I61" s="176"/>
    </row>
    <row r="62" spans="2:15" x14ac:dyDescent="0.2">
      <c r="B62" s="166"/>
      <c r="I62" s="176"/>
    </row>
    <row r="63" spans="2:15" x14ac:dyDescent="0.2">
      <c r="B63" s="166"/>
      <c r="I63" s="176"/>
    </row>
    <row r="64" spans="2:15" x14ac:dyDescent="0.2">
      <c r="B64" s="166"/>
      <c r="I64" s="176"/>
    </row>
    <row r="65" spans="2:10" s="106" customFormat="1" ht="21.75" x14ac:dyDescent="0.6">
      <c r="B65" s="483" t="s">
        <v>81</v>
      </c>
      <c r="C65" s="484"/>
      <c r="D65" s="484"/>
      <c r="E65" s="484"/>
      <c r="F65" s="484"/>
      <c r="G65" s="484"/>
      <c r="H65" s="484"/>
      <c r="I65" s="485"/>
      <c r="J65" s="107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1"/>
  <sheetViews>
    <sheetView showGridLines="0" zoomScale="50" zoomScaleNormal="50" workbookViewId="0">
      <selection activeCell="B1" sqref="B1:L1"/>
    </sheetView>
  </sheetViews>
  <sheetFormatPr baseColWidth="10" defaultColWidth="11.42578125" defaultRowHeight="12.75" x14ac:dyDescent="0.25"/>
  <cols>
    <col min="1" max="1" width="4.28515625" style="54" customWidth="1"/>
    <col min="2" max="2" width="5.140625" style="54" customWidth="1"/>
    <col min="3" max="3" width="79.28515625" style="54" customWidth="1"/>
    <col min="4" max="4" width="27.85546875" style="54" customWidth="1"/>
    <col min="5" max="5" width="14.28515625" style="54" customWidth="1"/>
    <col min="6" max="6" width="21.85546875" style="54" customWidth="1"/>
    <col min="7" max="7" width="14" style="54" bestFit="1" customWidth="1"/>
    <col min="8" max="8" width="28" style="54" customWidth="1"/>
    <col min="9" max="9" width="14" style="54" bestFit="1" customWidth="1"/>
    <col min="10" max="10" width="27.28515625" style="54" customWidth="1"/>
    <col min="11" max="11" width="14" style="54" bestFit="1" customWidth="1"/>
    <col min="12" max="12" width="25.42578125" style="54" customWidth="1"/>
    <col min="13" max="13" width="14" style="54" bestFit="1" customWidth="1"/>
    <col min="14" max="14" width="20.28515625" style="54" customWidth="1"/>
    <col min="15" max="15" width="22.42578125" style="54" customWidth="1"/>
    <col min="16" max="16" width="4.140625" style="54" customWidth="1"/>
    <col min="17" max="16384" width="11.42578125" style="54"/>
  </cols>
  <sheetData>
    <row r="1" spans="2:15" ht="77.25" customHeight="1" x14ac:dyDescent="0.25">
      <c r="B1" s="493" t="s">
        <v>357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212"/>
    </row>
    <row r="2" spans="2:15" x14ac:dyDescent="0.25">
      <c r="C2" s="213"/>
      <c r="I2" s="214"/>
    </row>
    <row r="3" spans="2:15" ht="31.9" customHeight="1" x14ac:dyDescent="0.25">
      <c r="B3" s="490" t="s">
        <v>82</v>
      </c>
      <c r="C3" s="490"/>
      <c r="D3" s="491" t="s">
        <v>83</v>
      </c>
      <c r="E3" s="491" t="s">
        <v>84</v>
      </c>
      <c r="F3" s="491" t="s">
        <v>85</v>
      </c>
      <c r="G3" s="491" t="s">
        <v>84</v>
      </c>
      <c r="H3" s="491" t="s">
        <v>86</v>
      </c>
      <c r="I3" s="491" t="s">
        <v>84</v>
      </c>
      <c r="J3" s="491" t="s">
        <v>87</v>
      </c>
      <c r="K3" s="491" t="s">
        <v>84</v>
      </c>
      <c r="L3" s="491" t="s">
        <v>88</v>
      </c>
      <c r="M3" s="491" t="s">
        <v>84</v>
      </c>
      <c r="N3" s="491" t="s">
        <v>89</v>
      </c>
      <c r="O3" s="491" t="s">
        <v>90</v>
      </c>
    </row>
    <row r="4" spans="2:15" ht="27.6" customHeight="1" x14ac:dyDescent="0.25">
      <c r="B4" s="490"/>
      <c r="C4" s="490"/>
      <c r="D4" s="491"/>
      <c r="E4" s="491"/>
      <c r="F4" s="492"/>
      <c r="G4" s="491"/>
      <c r="H4" s="491"/>
      <c r="I4" s="491"/>
      <c r="J4" s="491"/>
      <c r="K4" s="491"/>
      <c r="L4" s="491" t="s">
        <v>91</v>
      </c>
      <c r="M4" s="491"/>
      <c r="N4" s="491" t="s">
        <v>92</v>
      </c>
      <c r="O4" s="491" t="s">
        <v>93</v>
      </c>
    </row>
    <row r="5" spans="2:15" ht="15.6" customHeight="1" x14ac:dyDescent="0.25">
      <c r="B5" s="490"/>
      <c r="C5" s="490"/>
      <c r="D5" s="491"/>
      <c r="E5" s="491"/>
      <c r="F5" s="492"/>
      <c r="G5" s="491"/>
      <c r="H5" s="491"/>
      <c r="I5" s="491"/>
      <c r="J5" s="491"/>
      <c r="K5" s="491"/>
      <c r="L5" s="491"/>
      <c r="M5" s="491"/>
      <c r="N5" s="491"/>
      <c r="O5" s="491"/>
    </row>
    <row r="6" spans="2:15" s="55" customFormat="1" ht="28.5" x14ac:dyDescent="0.25">
      <c r="B6" s="218">
        <v>1</v>
      </c>
      <c r="C6" s="219" t="s">
        <v>94</v>
      </c>
      <c r="D6" s="220">
        <v>4941732.53</v>
      </c>
      <c r="E6" s="221">
        <f>D6/$D$53</f>
        <v>5.891736071873533E-3</v>
      </c>
      <c r="F6" s="220">
        <v>800</v>
      </c>
      <c r="G6" s="221">
        <f>F6/$F$53</f>
        <v>9.2086540813065675E-4</v>
      </c>
      <c r="H6" s="220">
        <v>4756175.3800000008</v>
      </c>
      <c r="I6" s="221">
        <f>H6/$H$53</f>
        <v>6.4874389536581974E-3</v>
      </c>
      <c r="J6" s="220">
        <v>184757.15</v>
      </c>
      <c r="K6" s="221">
        <f>J6/$J$53</f>
        <v>1.7637610542498548E-3</v>
      </c>
      <c r="L6" s="220">
        <v>2625540.88</v>
      </c>
      <c r="M6" s="221">
        <f>L6/$L$53</f>
        <v>6.2440708393029136E-3</v>
      </c>
      <c r="N6" s="220">
        <v>38282.5</v>
      </c>
      <c r="O6" s="222">
        <v>32</v>
      </c>
    </row>
    <row r="7" spans="2:15" s="55" customFormat="1" ht="28.5" x14ac:dyDescent="0.25">
      <c r="B7" s="225">
        <v>2</v>
      </c>
      <c r="C7" s="223" t="s">
        <v>95</v>
      </c>
      <c r="D7" s="220">
        <v>899122.94</v>
      </c>
      <c r="E7" s="221">
        <f t="shared" ref="E7:E34" si="0">D7/$D$53</f>
        <v>1.0719712219323576E-3</v>
      </c>
      <c r="F7" s="224">
        <v>0</v>
      </c>
      <c r="G7" s="221">
        <f t="shared" ref="G7:G34" si="1">F7/$F$53</f>
        <v>0</v>
      </c>
      <c r="H7" s="224">
        <v>899122.94</v>
      </c>
      <c r="I7" s="221">
        <f t="shared" ref="I7:I34" si="2">H7/$H$53</f>
        <v>1.2264066648197654E-3</v>
      </c>
      <c r="J7" s="224">
        <v>0</v>
      </c>
      <c r="K7" s="221">
        <f t="shared" ref="K7:K34" si="3">J7/$J$53</f>
        <v>0</v>
      </c>
      <c r="L7" s="224">
        <v>873086.54</v>
      </c>
      <c r="M7" s="221">
        <f t="shared" ref="M7:M34" si="4">L7/$L$53</f>
        <v>2.0763775746663968E-3</v>
      </c>
      <c r="N7" s="224">
        <v>5741.89</v>
      </c>
      <c r="O7" s="226">
        <v>12</v>
      </c>
    </row>
    <row r="8" spans="2:15" s="55" customFormat="1" ht="28.5" x14ac:dyDescent="0.25">
      <c r="B8" s="225">
        <v>3</v>
      </c>
      <c r="C8" s="223" t="s">
        <v>96</v>
      </c>
      <c r="D8" s="220">
        <v>21868703.07</v>
      </c>
      <c r="E8" s="221">
        <f t="shared" si="0"/>
        <v>2.6072764145049845E-2</v>
      </c>
      <c r="F8" s="224">
        <v>79527.94</v>
      </c>
      <c r="G8" s="221">
        <f t="shared" si="1"/>
        <v>9.1543161157362982E-2</v>
      </c>
      <c r="H8" s="224">
        <v>10469587.049999997</v>
      </c>
      <c r="I8" s="221">
        <f t="shared" si="2"/>
        <v>1.4280551373798453E-2</v>
      </c>
      <c r="J8" s="224">
        <v>11319588.08</v>
      </c>
      <c r="K8" s="221">
        <f t="shared" si="3"/>
        <v>0.10806103366313503</v>
      </c>
      <c r="L8" s="224">
        <v>16309206.939999999</v>
      </c>
      <c r="M8" s="221">
        <f t="shared" si="4"/>
        <v>3.8786615071181335E-2</v>
      </c>
      <c r="N8" s="224">
        <v>94043.57</v>
      </c>
      <c r="O8" s="226">
        <v>243</v>
      </c>
    </row>
    <row r="9" spans="2:15" s="55" customFormat="1" ht="28.5" x14ac:dyDescent="0.25">
      <c r="B9" s="225">
        <v>4</v>
      </c>
      <c r="C9" s="223" t="s">
        <v>97</v>
      </c>
      <c r="D9" s="220">
        <v>8222418.4299999997</v>
      </c>
      <c r="E9" s="221">
        <f t="shared" si="0"/>
        <v>9.8031042691962E-3</v>
      </c>
      <c r="F9" s="224">
        <v>3600</v>
      </c>
      <c r="G9" s="221">
        <f t="shared" si="1"/>
        <v>4.1438943365879558E-3</v>
      </c>
      <c r="H9" s="224">
        <v>6182014.7899999991</v>
      </c>
      <c r="I9" s="221">
        <f t="shared" si="2"/>
        <v>8.4322886261475674E-3</v>
      </c>
      <c r="J9" s="224">
        <v>2036803.6399999994</v>
      </c>
      <c r="K9" s="221">
        <f t="shared" si="3"/>
        <v>1.944409152980732E-2</v>
      </c>
      <c r="L9" s="224">
        <v>8206541.1699999999</v>
      </c>
      <c r="M9" s="221">
        <f t="shared" si="4"/>
        <v>1.9516825962022658E-2</v>
      </c>
      <c r="N9" s="224">
        <v>21294.75</v>
      </c>
      <c r="O9" s="226">
        <v>82</v>
      </c>
    </row>
    <row r="10" spans="2:15" s="55" customFormat="1" ht="28.5" x14ac:dyDescent="0.25">
      <c r="B10" s="225">
        <v>5</v>
      </c>
      <c r="C10" s="223" t="s">
        <v>98</v>
      </c>
      <c r="D10" s="220">
        <v>410906.92</v>
      </c>
      <c r="E10" s="221">
        <f t="shared" si="0"/>
        <v>4.8990007210010858E-4</v>
      </c>
      <c r="F10" s="224">
        <v>0</v>
      </c>
      <c r="G10" s="221">
        <f t="shared" si="1"/>
        <v>0</v>
      </c>
      <c r="H10" s="224">
        <v>14801.64</v>
      </c>
      <c r="I10" s="221">
        <f t="shared" si="2"/>
        <v>2.0189485929769329E-5</v>
      </c>
      <c r="J10" s="224">
        <v>396105.28</v>
      </c>
      <c r="K10" s="221">
        <f t="shared" si="3"/>
        <v>3.7813695775602402E-3</v>
      </c>
      <c r="L10" s="224">
        <v>410906.92</v>
      </c>
      <c r="M10" s="221">
        <f t="shared" si="4"/>
        <v>9.7722032682262994E-4</v>
      </c>
      <c r="N10" s="224">
        <v>1886.97</v>
      </c>
      <c r="O10" s="226">
        <v>2</v>
      </c>
    </row>
    <row r="11" spans="2:15" s="55" customFormat="1" ht="28.5" x14ac:dyDescent="0.25">
      <c r="B11" s="225">
        <v>6</v>
      </c>
      <c r="C11" s="223" t="s">
        <v>99</v>
      </c>
      <c r="D11" s="220">
        <v>46569399.649999999</v>
      </c>
      <c r="E11" s="221">
        <f t="shared" si="0"/>
        <v>5.5521947029253657E-2</v>
      </c>
      <c r="F11" s="224">
        <v>0</v>
      </c>
      <c r="G11" s="221">
        <f t="shared" si="1"/>
        <v>0</v>
      </c>
      <c r="H11" s="224">
        <v>36569399.649999999</v>
      </c>
      <c r="I11" s="221">
        <f t="shared" si="2"/>
        <v>4.9880782108859996E-2</v>
      </c>
      <c r="J11" s="224">
        <v>10000000</v>
      </c>
      <c r="K11" s="221">
        <f t="shared" si="3"/>
        <v>9.5463750888658688E-2</v>
      </c>
      <c r="L11" s="224">
        <v>28185273.640000001</v>
      </c>
      <c r="M11" s="221">
        <f t="shared" si="4"/>
        <v>6.7030319951939615E-2</v>
      </c>
      <c r="N11" s="224">
        <v>16167.24</v>
      </c>
      <c r="O11" s="226">
        <v>53</v>
      </c>
    </row>
    <row r="12" spans="2:15" s="55" customFormat="1" ht="28.5" x14ac:dyDescent="0.25">
      <c r="B12" s="225">
        <v>7</v>
      </c>
      <c r="C12" s="223" t="s">
        <v>100</v>
      </c>
      <c r="D12" s="220">
        <v>17621086.34</v>
      </c>
      <c r="E12" s="221">
        <f t="shared" si="0"/>
        <v>2.100858138005619E-2</v>
      </c>
      <c r="F12" s="224">
        <v>6007.99</v>
      </c>
      <c r="G12" s="221">
        <f t="shared" si="1"/>
        <v>6.9156877042436306E-3</v>
      </c>
      <c r="H12" s="224">
        <v>16702306.030000001</v>
      </c>
      <c r="I12" s="221">
        <f t="shared" si="2"/>
        <v>2.2782000682855852E-2</v>
      </c>
      <c r="J12" s="224">
        <v>912772.32</v>
      </c>
      <c r="K12" s="221">
        <f t="shared" si="3"/>
        <v>8.7136669374543053E-3</v>
      </c>
      <c r="L12" s="224">
        <v>8109017.4299999997</v>
      </c>
      <c r="M12" s="221">
        <f t="shared" si="4"/>
        <v>1.9284894649997626E-2</v>
      </c>
      <c r="N12" s="224">
        <v>17001.07</v>
      </c>
      <c r="O12" s="226">
        <v>45</v>
      </c>
    </row>
    <row r="13" spans="2:15" s="55" customFormat="1" ht="28.5" x14ac:dyDescent="0.25">
      <c r="B13" s="225">
        <v>8</v>
      </c>
      <c r="C13" s="223" t="s">
        <v>101</v>
      </c>
      <c r="D13" s="220">
        <v>50472463.039999999</v>
      </c>
      <c r="E13" s="221">
        <f t="shared" si="0"/>
        <v>6.0175339179895204E-2</v>
      </c>
      <c r="F13" s="224">
        <v>145545.66</v>
      </c>
      <c r="G13" s="221">
        <f t="shared" si="1"/>
        <v>0.16753495449693226</v>
      </c>
      <c r="H13" s="224">
        <v>50326917.380000003</v>
      </c>
      <c r="I13" s="221">
        <f t="shared" si="2"/>
        <v>6.8646081807973547E-2</v>
      </c>
      <c r="J13" s="224">
        <v>0</v>
      </c>
      <c r="K13" s="221">
        <f t="shared" si="3"/>
        <v>0</v>
      </c>
      <c r="L13" s="224">
        <v>17448776.629999999</v>
      </c>
      <c r="M13" s="221">
        <f t="shared" si="4"/>
        <v>4.1496743839270621E-2</v>
      </c>
      <c r="N13" s="224">
        <v>33669</v>
      </c>
      <c r="O13" s="226">
        <v>47</v>
      </c>
    </row>
    <row r="14" spans="2:15" s="55" customFormat="1" ht="28.5" x14ac:dyDescent="0.25">
      <c r="B14" s="225">
        <v>9</v>
      </c>
      <c r="C14" s="223" t="s">
        <v>275</v>
      </c>
      <c r="D14" s="220">
        <v>374625.68</v>
      </c>
      <c r="E14" s="221">
        <f t="shared" si="0"/>
        <v>4.4664409069224777E-4</v>
      </c>
      <c r="F14" s="224">
        <v>0</v>
      </c>
      <c r="G14" s="221">
        <f t="shared" si="1"/>
        <v>0</v>
      </c>
      <c r="H14" s="224">
        <v>374625.68</v>
      </c>
      <c r="I14" s="221">
        <f t="shared" si="2"/>
        <v>5.109906669321959E-4</v>
      </c>
      <c r="J14" s="224">
        <v>0</v>
      </c>
      <c r="K14" s="221">
        <f t="shared" si="3"/>
        <v>0</v>
      </c>
      <c r="L14" s="224">
        <v>374625.68</v>
      </c>
      <c r="M14" s="221">
        <f t="shared" si="4"/>
        <v>8.9093615032268122E-4</v>
      </c>
      <c r="N14" s="224">
        <v>1442.64</v>
      </c>
      <c r="O14" s="226">
        <v>2</v>
      </c>
    </row>
    <row r="15" spans="2:15" s="55" customFormat="1" ht="28.5" x14ac:dyDescent="0.25">
      <c r="B15" s="225">
        <v>10</v>
      </c>
      <c r="C15" s="223" t="s">
        <v>102</v>
      </c>
      <c r="D15" s="220">
        <v>7473844.75</v>
      </c>
      <c r="E15" s="221">
        <f t="shared" si="0"/>
        <v>8.9106240456841602E-3</v>
      </c>
      <c r="F15" s="224">
        <v>107</v>
      </c>
      <c r="G15" s="221">
        <f t="shared" si="1"/>
        <v>1.2316574833747535E-4</v>
      </c>
      <c r="H15" s="224">
        <v>7433737.75</v>
      </c>
      <c r="I15" s="221">
        <f t="shared" si="2"/>
        <v>1.0139642884789801E-2</v>
      </c>
      <c r="J15" s="224">
        <v>40000</v>
      </c>
      <c r="K15" s="221">
        <f t="shared" si="3"/>
        <v>3.8185500355463479E-4</v>
      </c>
      <c r="L15" s="224">
        <v>1754474</v>
      </c>
      <c r="M15" s="221">
        <f t="shared" si="4"/>
        <v>4.1724964273704779E-3</v>
      </c>
      <c r="N15" s="224">
        <v>5238.93</v>
      </c>
      <c r="O15" s="226">
        <v>14</v>
      </c>
    </row>
    <row r="16" spans="2:15" s="55" customFormat="1" ht="28.5" x14ac:dyDescent="0.25">
      <c r="B16" s="225">
        <v>11</v>
      </c>
      <c r="C16" s="223" t="s">
        <v>103</v>
      </c>
      <c r="D16" s="220">
        <v>9808802.8800000008</v>
      </c>
      <c r="E16" s="221">
        <f t="shared" si="0"/>
        <v>1.1694456832529744E-2</v>
      </c>
      <c r="F16" s="224">
        <v>4188.21</v>
      </c>
      <c r="G16" s="221">
        <f t="shared" si="1"/>
        <v>4.8209721387336224E-3</v>
      </c>
      <c r="H16" s="224">
        <v>9508912.2000000011</v>
      </c>
      <c r="I16" s="221">
        <f t="shared" si="2"/>
        <v>1.2970187700100257E-2</v>
      </c>
      <c r="J16" s="224">
        <v>295702.46999999997</v>
      </c>
      <c r="K16" s="221">
        <f t="shared" si="3"/>
        <v>2.8228866933241066E-3</v>
      </c>
      <c r="L16" s="224">
        <v>7299347.5700000003</v>
      </c>
      <c r="M16" s="221">
        <f t="shared" si="4"/>
        <v>1.7359334853614464E-2</v>
      </c>
      <c r="N16" s="224">
        <v>14241.15</v>
      </c>
      <c r="O16" s="226">
        <v>34</v>
      </c>
    </row>
    <row r="17" spans="2:15" s="55" customFormat="1" ht="28.5" x14ac:dyDescent="0.25">
      <c r="B17" s="225">
        <v>12</v>
      </c>
      <c r="C17" s="223" t="s">
        <v>104</v>
      </c>
      <c r="D17" s="220">
        <v>2760522.21</v>
      </c>
      <c r="E17" s="221">
        <f t="shared" si="0"/>
        <v>3.2912077258590608E-3</v>
      </c>
      <c r="F17" s="224">
        <v>54900.369999999995</v>
      </c>
      <c r="G17" s="221">
        <f t="shared" si="1"/>
        <v>6.3194814533217583E-2</v>
      </c>
      <c r="H17" s="224">
        <v>2705621.84</v>
      </c>
      <c r="I17" s="221">
        <f t="shared" si="2"/>
        <v>3.690477141043601E-3</v>
      </c>
      <c r="J17" s="224">
        <v>0</v>
      </c>
      <c r="K17" s="221">
        <f t="shared" si="3"/>
        <v>0</v>
      </c>
      <c r="L17" s="224">
        <v>2009172.02</v>
      </c>
      <c r="M17" s="221">
        <f t="shared" si="4"/>
        <v>4.7782201819022265E-3</v>
      </c>
      <c r="N17" s="224">
        <v>2225.23</v>
      </c>
      <c r="O17" s="226">
        <v>34</v>
      </c>
    </row>
    <row r="18" spans="2:15" s="55" customFormat="1" ht="28.5" x14ac:dyDescent="0.25">
      <c r="B18" s="225">
        <v>13</v>
      </c>
      <c r="C18" s="223" t="s">
        <v>105</v>
      </c>
      <c r="D18" s="220">
        <v>10593201.91</v>
      </c>
      <c r="E18" s="221">
        <f t="shared" si="0"/>
        <v>1.2629649506705819E-2</v>
      </c>
      <c r="F18" s="224">
        <v>0</v>
      </c>
      <c r="G18" s="221">
        <f t="shared" si="1"/>
        <v>0</v>
      </c>
      <c r="H18" s="224">
        <v>3145173.21</v>
      </c>
      <c r="I18" s="221">
        <f t="shared" si="2"/>
        <v>4.2900266639360534E-3</v>
      </c>
      <c r="J18" s="224">
        <v>7448028.7000000002</v>
      </c>
      <c r="K18" s="221">
        <f t="shared" si="3"/>
        <v>7.110167564283805E-2</v>
      </c>
      <c r="L18" s="224">
        <v>9258576.1899999995</v>
      </c>
      <c r="M18" s="221">
        <f t="shared" si="4"/>
        <v>2.2018779460574719E-2</v>
      </c>
      <c r="N18" s="224">
        <v>14045.66</v>
      </c>
      <c r="O18" s="226">
        <v>15</v>
      </c>
    </row>
    <row r="19" spans="2:15" s="55" customFormat="1" ht="28.5" x14ac:dyDescent="0.25">
      <c r="B19" s="225">
        <v>14</v>
      </c>
      <c r="C19" s="223" t="s">
        <v>106</v>
      </c>
      <c r="D19" s="220">
        <v>2246756.44</v>
      </c>
      <c r="E19" s="221">
        <f t="shared" si="0"/>
        <v>2.6786751168546472E-3</v>
      </c>
      <c r="F19" s="224">
        <v>33088</v>
      </c>
      <c r="G19" s="221">
        <f t="shared" si="1"/>
        <v>3.8086993280283962E-2</v>
      </c>
      <c r="H19" s="224">
        <v>1313668.44</v>
      </c>
      <c r="I19" s="221">
        <f t="shared" si="2"/>
        <v>1.7918480983027574E-3</v>
      </c>
      <c r="J19" s="224">
        <v>900000</v>
      </c>
      <c r="K19" s="221">
        <f t="shared" si="3"/>
        <v>8.5917375799792819E-3</v>
      </c>
      <c r="L19" s="224">
        <v>1532755.29</v>
      </c>
      <c r="M19" s="221">
        <f t="shared" si="4"/>
        <v>3.6452041874420488E-3</v>
      </c>
      <c r="N19" s="224">
        <v>2394.7800000000002</v>
      </c>
      <c r="O19" s="226">
        <v>8</v>
      </c>
    </row>
    <row r="20" spans="2:15" s="55" customFormat="1" ht="28.5" x14ac:dyDescent="0.25">
      <c r="B20" s="225">
        <v>15</v>
      </c>
      <c r="C20" s="223" t="s">
        <v>107</v>
      </c>
      <c r="D20" s="220">
        <v>14234114.609999999</v>
      </c>
      <c r="E20" s="221">
        <f t="shared" si="0"/>
        <v>1.6970494859809632E-2</v>
      </c>
      <c r="F20" s="224">
        <v>34498.11</v>
      </c>
      <c r="G20" s="221">
        <f t="shared" si="1"/>
        <v>3.9710145181107867E-2</v>
      </c>
      <c r="H20" s="224">
        <v>14107464.609999999</v>
      </c>
      <c r="I20" s="221">
        <f t="shared" si="2"/>
        <v>1.9242628401198364E-2</v>
      </c>
      <c r="J20" s="224">
        <v>92151.89</v>
      </c>
      <c r="K20" s="221">
        <f t="shared" si="3"/>
        <v>8.797165070879078E-4</v>
      </c>
      <c r="L20" s="224">
        <v>14048468.289999999</v>
      </c>
      <c r="M20" s="221">
        <f t="shared" si="4"/>
        <v>3.3410118217797727E-2</v>
      </c>
      <c r="N20" s="224">
        <v>17083.849999999999</v>
      </c>
      <c r="O20" s="226">
        <v>90</v>
      </c>
    </row>
    <row r="21" spans="2:15" s="55" customFormat="1" ht="28.5" x14ac:dyDescent="0.25">
      <c r="B21" s="225">
        <v>16</v>
      </c>
      <c r="C21" s="223" t="s">
        <v>108</v>
      </c>
      <c r="D21" s="220">
        <v>97879.49</v>
      </c>
      <c r="E21" s="221">
        <f t="shared" si="0"/>
        <v>1.1669593982043879E-4</v>
      </c>
      <c r="F21" s="224">
        <v>0</v>
      </c>
      <c r="G21" s="221">
        <f t="shared" si="1"/>
        <v>0</v>
      </c>
      <c r="H21" s="224">
        <v>97879.49</v>
      </c>
      <c r="I21" s="221">
        <f t="shared" si="2"/>
        <v>1.3350794818466047E-4</v>
      </c>
      <c r="J21" s="224">
        <v>0</v>
      </c>
      <c r="K21" s="221">
        <f t="shared" si="3"/>
        <v>0</v>
      </c>
      <c r="L21" s="224">
        <v>97879.49</v>
      </c>
      <c r="M21" s="221">
        <f t="shared" si="4"/>
        <v>2.3277735796474867E-4</v>
      </c>
      <c r="N21" s="224">
        <v>592.16999999999996</v>
      </c>
      <c r="O21" s="226">
        <v>1</v>
      </c>
    </row>
    <row r="22" spans="2:15" s="55" customFormat="1" ht="28.5" x14ac:dyDescent="0.25">
      <c r="B22" s="225">
        <v>17</v>
      </c>
      <c r="C22" s="223" t="s">
        <v>109</v>
      </c>
      <c r="D22" s="220">
        <v>8567753.0700000003</v>
      </c>
      <c r="E22" s="221">
        <f t="shared" si="0"/>
        <v>1.0214826381431898E-2</v>
      </c>
      <c r="F22" s="224">
        <v>36629.839999999997</v>
      </c>
      <c r="G22" s="221">
        <f t="shared" si="1"/>
        <v>4.2163940701700819E-2</v>
      </c>
      <c r="H22" s="224">
        <v>7800529.1199999992</v>
      </c>
      <c r="I22" s="221">
        <f t="shared" si="2"/>
        <v>1.0639947526962953E-2</v>
      </c>
      <c r="J22" s="224">
        <v>730594.11</v>
      </c>
      <c r="K22" s="221">
        <f t="shared" si="3"/>
        <v>6.9745254117761302E-3</v>
      </c>
      <c r="L22" s="224">
        <v>5165880.71</v>
      </c>
      <c r="M22" s="221">
        <f t="shared" si="4"/>
        <v>1.2285516232612776E-2</v>
      </c>
      <c r="N22" s="224">
        <v>17755.310000000001</v>
      </c>
      <c r="O22" s="226">
        <v>72</v>
      </c>
    </row>
    <row r="23" spans="2:15" s="55" customFormat="1" ht="28.5" x14ac:dyDescent="0.25">
      <c r="B23" s="225">
        <v>18</v>
      </c>
      <c r="C23" s="223" t="s">
        <v>110</v>
      </c>
      <c r="D23" s="220">
        <v>411192.81</v>
      </c>
      <c r="E23" s="221">
        <f t="shared" si="0"/>
        <v>4.9024092187604487E-4</v>
      </c>
      <c r="F23" s="224">
        <v>6574</v>
      </c>
      <c r="G23" s="221">
        <f t="shared" si="1"/>
        <v>7.5672114913136719E-3</v>
      </c>
      <c r="H23" s="224">
        <v>404618.81000000006</v>
      </c>
      <c r="I23" s="221">
        <f t="shared" si="2"/>
        <v>5.5190139548151498E-4</v>
      </c>
      <c r="J23" s="224">
        <v>0</v>
      </c>
      <c r="K23" s="221">
        <f t="shared" si="3"/>
        <v>0</v>
      </c>
      <c r="L23" s="224">
        <v>365758.5</v>
      </c>
      <c r="M23" s="221">
        <f t="shared" si="4"/>
        <v>8.6984819070011011E-4</v>
      </c>
      <c r="N23" s="224">
        <v>1190.94</v>
      </c>
      <c r="O23" s="226">
        <v>10</v>
      </c>
    </row>
    <row r="24" spans="2:15" s="55" customFormat="1" ht="28.5" x14ac:dyDescent="0.25">
      <c r="B24" s="225">
        <v>19</v>
      </c>
      <c r="C24" s="223" t="s">
        <v>111</v>
      </c>
      <c r="D24" s="220">
        <v>108767120.92</v>
      </c>
      <c r="E24" s="221">
        <f t="shared" si="0"/>
        <v>0.12967661966079624</v>
      </c>
      <c r="F24" s="224">
        <v>4429.72</v>
      </c>
      <c r="G24" s="221">
        <f t="shared" si="1"/>
        <v>5.0989698946306665E-3</v>
      </c>
      <c r="H24" s="224">
        <v>88404455.61999999</v>
      </c>
      <c r="I24" s="221">
        <f t="shared" si="2"/>
        <v>0.12058396994312165</v>
      </c>
      <c r="J24" s="224">
        <v>20358235.580000002</v>
      </c>
      <c r="K24" s="221">
        <f t="shared" si="3"/>
        <v>0.19434735299417483</v>
      </c>
      <c r="L24" s="224">
        <v>66747166.159999996</v>
      </c>
      <c r="M24" s="221">
        <f t="shared" si="4"/>
        <v>0.15873835254310048</v>
      </c>
      <c r="N24" s="224">
        <v>29266.42</v>
      </c>
      <c r="O24" s="226">
        <v>45</v>
      </c>
    </row>
    <row r="25" spans="2:15" s="55" customFormat="1" ht="28.5" x14ac:dyDescent="0.25">
      <c r="B25" s="225">
        <v>20</v>
      </c>
      <c r="C25" s="223" t="s">
        <v>112</v>
      </c>
      <c r="D25" s="220">
        <v>76561462.480000004</v>
      </c>
      <c r="E25" s="221">
        <f t="shared" si="0"/>
        <v>9.1279713636951545E-2</v>
      </c>
      <c r="F25" s="224">
        <v>106572.25</v>
      </c>
      <c r="G25" s="221">
        <f t="shared" si="1"/>
        <v>0.12267337311456548</v>
      </c>
      <c r="H25" s="224">
        <v>73379607.160000041</v>
      </c>
      <c r="I25" s="221">
        <f t="shared" si="2"/>
        <v>0.10009002693544916</v>
      </c>
      <c r="J25" s="224">
        <v>3075283.0700000003</v>
      </c>
      <c r="K25" s="221">
        <f t="shared" si="3"/>
        <v>2.9357805690658958E-2</v>
      </c>
      <c r="L25" s="224">
        <v>35818417.539999999</v>
      </c>
      <c r="M25" s="221">
        <f t="shared" si="4"/>
        <v>8.5183490447686347E-2</v>
      </c>
      <c r="N25" s="224">
        <v>37763.79</v>
      </c>
      <c r="O25" s="226">
        <v>388</v>
      </c>
    </row>
    <row r="26" spans="2:15" s="55" customFormat="1" ht="28.5" x14ac:dyDescent="0.25">
      <c r="B26" s="225">
        <v>21</v>
      </c>
      <c r="C26" s="223" t="s">
        <v>113</v>
      </c>
      <c r="D26" s="220">
        <v>24981.09</v>
      </c>
      <c r="E26" s="221">
        <f t="shared" si="0"/>
        <v>2.9783479412172713E-5</v>
      </c>
      <c r="F26" s="224">
        <v>11221.51</v>
      </c>
      <c r="G26" s="221">
        <f t="shared" si="1"/>
        <v>1.2916875482490308E-2</v>
      </c>
      <c r="H26" s="224">
        <v>13759.58</v>
      </c>
      <c r="I26" s="221">
        <f t="shared" si="2"/>
        <v>1.8768112642216369E-5</v>
      </c>
      <c r="J26" s="224">
        <v>0</v>
      </c>
      <c r="K26" s="221">
        <f t="shared" si="3"/>
        <v>0</v>
      </c>
      <c r="L26" s="224">
        <v>24981.09</v>
      </c>
      <c r="M26" s="221">
        <f t="shared" si="4"/>
        <v>5.941011880302608E-5</v>
      </c>
      <c r="N26" s="224">
        <v>355.11</v>
      </c>
      <c r="O26" s="226">
        <v>5</v>
      </c>
    </row>
    <row r="27" spans="2:15" s="55" customFormat="1" ht="28.5" x14ac:dyDescent="0.25">
      <c r="B27" s="225">
        <v>22</v>
      </c>
      <c r="C27" s="223" t="s">
        <v>114</v>
      </c>
      <c r="D27" s="220">
        <v>27046082.949999999</v>
      </c>
      <c r="E27" s="221">
        <f t="shared" si="0"/>
        <v>3.2245448646205606E-2</v>
      </c>
      <c r="F27" s="224">
        <v>16551.690000000002</v>
      </c>
      <c r="G27" s="221">
        <f t="shared" si="1"/>
        <v>1.9052348458877641E-2</v>
      </c>
      <c r="H27" s="224">
        <v>23399618.399999999</v>
      </c>
      <c r="I27" s="221">
        <f t="shared" si="2"/>
        <v>3.1917156912934751E-2</v>
      </c>
      <c r="J27" s="224">
        <v>3629912.86</v>
      </c>
      <c r="K27" s="221">
        <f t="shared" si="3"/>
        <v>3.4652509701457862E-2</v>
      </c>
      <c r="L27" s="224">
        <v>13857162.779999999</v>
      </c>
      <c r="M27" s="221">
        <f t="shared" si="4"/>
        <v>3.2955154760367582E-2</v>
      </c>
      <c r="N27" s="224">
        <v>6878.16</v>
      </c>
      <c r="O27" s="226">
        <v>38</v>
      </c>
    </row>
    <row r="28" spans="2:15" s="55" customFormat="1" ht="28.5" x14ac:dyDescent="0.25">
      <c r="B28" s="225">
        <v>23</v>
      </c>
      <c r="C28" s="223" t="s">
        <v>115</v>
      </c>
      <c r="D28" s="220">
        <v>3821259.73</v>
      </c>
      <c r="E28" s="221">
        <f t="shared" si="0"/>
        <v>4.5558624742563138E-3</v>
      </c>
      <c r="F28" s="224">
        <v>177280.96000000002</v>
      </c>
      <c r="G28" s="221">
        <f t="shared" si="1"/>
        <v>0.20406487948024332</v>
      </c>
      <c r="H28" s="224">
        <v>3491738.1700000009</v>
      </c>
      <c r="I28" s="221">
        <f t="shared" si="2"/>
        <v>4.7627424159521195E-3</v>
      </c>
      <c r="J28" s="224">
        <v>152240.59999999998</v>
      </c>
      <c r="K28" s="221">
        <f t="shared" si="3"/>
        <v>1.4533458713539931E-3</v>
      </c>
      <c r="L28" s="224">
        <v>3735485.64</v>
      </c>
      <c r="M28" s="221">
        <f t="shared" si="4"/>
        <v>8.88374549146566E-3</v>
      </c>
      <c r="N28" s="224">
        <v>24893.98</v>
      </c>
      <c r="O28" s="226">
        <v>125</v>
      </c>
    </row>
    <row r="29" spans="2:15" s="55" customFormat="1" ht="28.5" x14ac:dyDescent="0.25">
      <c r="B29" s="225">
        <v>24</v>
      </c>
      <c r="C29" s="223" t="s">
        <v>116</v>
      </c>
      <c r="D29" s="220">
        <v>124873719.33</v>
      </c>
      <c r="E29" s="221">
        <f t="shared" si="0"/>
        <v>0.14887956645552652</v>
      </c>
      <c r="F29" s="224">
        <v>80775.740000000005</v>
      </c>
      <c r="G29" s="221">
        <f t="shared" si="1"/>
        <v>9.2979480977694776E-2</v>
      </c>
      <c r="H29" s="224">
        <v>110794535.60999998</v>
      </c>
      <c r="I29" s="221">
        <f t="shared" si="2"/>
        <v>0.15112411312485791</v>
      </c>
      <c r="J29" s="224">
        <v>13998407.98</v>
      </c>
      <c r="K29" s="221">
        <f t="shared" si="3"/>
        <v>0.1336340532240532</v>
      </c>
      <c r="L29" s="224">
        <v>57316776.049999997</v>
      </c>
      <c r="M29" s="221">
        <f t="shared" si="4"/>
        <v>0.13631096459509731</v>
      </c>
      <c r="N29" s="224">
        <v>56166.61</v>
      </c>
      <c r="O29" s="226">
        <v>191</v>
      </c>
    </row>
    <row r="30" spans="2:15" s="55" customFormat="1" ht="28.5" x14ac:dyDescent="0.25">
      <c r="B30" s="225">
        <v>25</v>
      </c>
      <c r="C30" s="223" t="s">
        <v>117</v>
      </c>
      <c r="D30" s="220">
        <v>12031097.9</v>
      </c>
      <c r="E30" s="221">
        <f t="shared" si="0"/>
        <v>1.4343968041846228E-2</v>
      </c>
      <c r="F30" s="224">
        <v>0</v>
      </c>
      <c r="G30" s="221">
        <f t="shared" si="1"/>
        <v>0</v>
      </c>
      <c r="H30" s="224">
        <v>10152540.479999999</v>
      </c>
      <c r="I30" s="221">
        <f t="shared" si="2"/>
        <v>1.3848098803401078E-2</v>
      </c>
      <c r="J30" s="224">
        <v>1878557.4200000002</v>
      </c>
      <c r="K30" s="221">
        <f t="shared" si="3"/>
        <v>1.7933413757292141E-2</v>
      </c>
      <c r="L30" s="224">
        <v>7065537.4299999997</v>
      </c>
      <c r="M30" s="221">
        <f t="shared" si="4"/>
        <v>1.6803286731024446E-2</v>
      </c>
      <c r="N30" s="224">
        <v>79545.31</v>
      </c>
      <c r="O30" s="226">
        <v>23</v>
      </c>
    </row>
    <row r="31" spans="2:15" s="55" customFormat="1" ht="28.5" x14ac:dyDescent="0.25">
      <c r="B31" s="225">
        <v>26</v>
      </c>
      <c r="C31" s="223" t="s">
        <v>118</v>
      </c>
      <c r="D31" s="220">
        <v>7417244</v>
      </c>
      <c r="E31" s="221">
        <f t="shared" si="0"/>
        <v>8.8431423116069625E-3</v>
      </c>
      <c r="F31" s="224">
        <v>25970</v>
      </c>
      <c r="G31" s="221">
        <f t="shared" si="1"/>
        <v>2.9893593311441445E-2</v>
      </c>
      <c r="H31" s="224">
        <v>7391274.0000000009</v>
      </c>
      <c r="I31" s="221">
        <f t="shared" si="2"/>
        <v>1.0081722189302665E-2</v>
      </c>
      <c r="J31" s="224">
        <v>0</v>
      </c>
      <c r="K31" s="221">
        <f t="shared" si="3"/>
        <v>0</v>
      </c>
      <c r="L31" s="224">
        <v>7417244</v>
      </c>
      <c r="M31" s="221">
        <f t="shared" si="4"/>
        <v>1.7639716570855488E-2</v>
      </c>
      <c r="N31" s="224">
        <v>15305.66</v>
      </c>
      <c r="O31" s="226">
        <v>48</v>
      </c>
    </row>
    <row r="32" spans="2:15" s="55" customFormat="1" ht="28.5" x14ac:dyDescent="0.25">
      <c r="B32" s="225">
        <v>27</v>
      </c>
      <c r="C32" s="219" t="s">
        <v>119</v>
      </c>
      <c r="D32" s="220">
        <v>2792143.04</v>
      </c>
      <c r="E32" s="221">
        <f t="shared" si="0"/>
        <v>3.3289073754460409E-3</v>
      </c>
      <c r="F32" s="220">
        <v>40479.03</v>
      </c>
      <c r="G32" s="221">
        <f t="shared" si="1"/>
        <v>4.659467310210387E-2</v>
      </c>
      <c r="H32" s="220">
        <v>1807342.6500000004</v>
      </c>
      <c r="I32" s="221">
        <f t="shared" si="2"/>
        <v>2.4652213540152998E-3</v>
      </c>
      <c r="J32" s="220">
        <v>944321.36</v>
      </c>
      <c r="K32" s="221">
        <f t="shared" si="3"/>
        <v>9.0148459069879384E-3</v>
      </c>
      <c r="L32" s="220">
        <v>2753277.53</v>
      </c>
      <c r="M32" s="221">
        <f t="shared" si="4"/>
        <v>6.5478546034221157E-3</v>
      </c>
      <c r="N32" s="220">
        <v>3840.02</v>
      </c>
      <c r="O32" s="222">
        <v>22</v>
      </c>
    </row>
    <row r="33" spans="2:15" s="55" customFormat="1" ht="20.25" customHeight="1" x14ac:dyDescent="0.25">
      <c r="B33" s="240"/>
      <c r="C33" s="241"/>
      <c r="D33" s="242"/>
      <c r="E33" s="243"/>
      <c r="F33" s="242"/>
      <c r="G33" s="243"/>
      <c r="H33" s="242"/>
      <c r="I33" s="243"/>
      <c r="J33" s="242"/>
      <c r="K33" s="243"/>
      <c r="L33" s="242"/>
      <c r="M33" s="243"/>
      <c r="N33" s="244"/>
      <c r="O33" s="245"/>
    </row>
    <row r="34" spans="2:15" s="69" customFormat="1" ht="30.75" x14ac:dyDescent="0.25">
      <c r="B34" s="246" t="s">
        <v>120</v>
      </c>
      <c r="C34" s="247"/>
      <c r="D34" s="248">
        <f>SUM(D6:D33)</f>
        <v>570909638.20999992</v>
      </c>
      <c r="E34" s="249">
        <f t="shared" si="0"/>
        <v>0.68066187087266827</v>
      </c>
      <c r="F34" s="248">
        <f>SUM(F6:F32)</f>
        <v>868748.02</v>
      </c>
      <c r="G34" s="249">
        <f t="shared" si="1"/>
        <v>1</v>
      </c>
      <c r="H34" s="248">
        <f>SUM(H6:H32)</f>
        <v>491647427.67999995</v>
      </c>
      <c r="I34" s="249">
        <f t="shared" si="2"/>
        <v>0.67060871792265209</v>
      </c>
      <c r="J34" s="248">
        <f>SUM(J6:J32)</f>
        <v>78393462.510000005</v>
      </c>
      <c r="K34" s="249">
        <f t="shared" si="3"/>
        <v>0.74837339763540445</v>
      </c>
      <c r="L34" s="248">
        <f>SUM(L6:L32)</f>
        <v>318811336.10999995</v>
      </c>
      <c r="M34" s="249">
        <f t="shared" si="4"/>
        <v>0.7581982753373282</v>
      </c>
      <c r="N34" s="248">
        <f>SUM(N6:N32)</f>
        <v>558312.71</v>
      </c>
      <c r="O34" s="250">
        <f>SUM(O6:O33)</f>
        <v>1681</v>
      </c>
    </row>
    <row r="35" spans="2:15" ht="15.75" x14ac:dyDescent="0.25">
      <c r="B35" s="215"/>
      <c r="C35" s="215"/>
      <c r="D35" s="60"/>
      <c r="E35" s="61"/>
      <c r="F35" s="60"/>
      <c r="G35" s="61"/>
      <c r="H35" s="60"/>
      <c r="I35" s="61"/>
      <c r="J35" s="60"/>
      <c r="K35" s="61"/>
      <c r="L35" s="60"/>
      <c r="M35" s="61"/>
      <c r="N35" s="62"/>
      <c r="O35" s="216"/>
    </row>
    <row r="36" spans="2:15" x14ac:dyDescent="0.25">
      <c r="B36" s="490" t="s">
        <v>121</v>
      </c>
      <c r="C36" s="490"/>
      <c r="D36" s="491" t="s">
        <v>83</v>
      </c>
      <c r="E36" s="491" t="s">
        <v>84</v>
      </c>
      <c r="F36" s="491" t="s">
        <v>85</v>
      </c>
      <c r="G36" s="491" t="s">
        <v>84</v>
      </c>
      <c r="H36" s="491" t="s">
        <v>86</v>
      </c>
      <c r="I36" s="491" t="s">
        <v>84</v>
      </c>
      <c r="J36" s="491" t="s">
        <v>87</v>
      </c>
      <c r="K36" s="491" t="s">
        <v>84</v>
      </c>
      <c r="L36" s="491" t="s">
        <v>88</v>
      </c>
      <c r="M36" s="491" t="s">
        <v>84</v>
      </c>
      <c r="N36" s="491" t="s">
        <v>89</v>
      </c>
      <c r="O36" s="491" t="s">
        <v>90</v>
      </c>
    </row>
    <row r="37" spans="2:15" ht="76.900000000000006" customHeight="1" x14ac:dyDescent="0.25">
      <c r="B37" s="490"/>
      <c r="C37" s="490"/>
      <c r="D37" s="491"/>
      <c r="E37" s="491"/>
      <c r="F37" s="492"/>
      <c r="G37" s="491"/>
      <c r="H37" s="491"/>
      <c r="I37" s="491"/>
      <c r="J37" s="491"/>
      <c r="K37" s="491"/>
      <c r="L37" s="491" t="s">
        <v>91</v>
      </c>
      <c r="M37" s="491"/>
      <c r="N37" s="491" t="s">
        <v>92</v>
      </c>
      <c r="O37" s="491" t="s">
        <v>93</v>
      </c>
    </row>
    <row r="38" spans="2:15" ht="15.6" customHeight="1" x14ac:dyDescent="0.25">
      <c r="B38" s="490"/>
      <c r="C38" s="490"/>
      <c r="D38" s="491"/>
      <c r="E38" s="491"/>
      <c r="F38" s="492"/>
      <c r="G38" s="491"/>
      <c r="H38" s="491"/>
      <c r="I38" s="491"/>
      <c r="J38" s="491"/>
      <c r="K38" s="491"/>
      <c r="L38" s="491"/>
      <c r="M38" s="491"/>
      <c r="N38" s="491"/>
      <c r="O38" s="491"/>
    </row>
    <row r="39" spans="2:15" s="55" customFormat="1" ht="28.5" x14ac:dyDescent="0.25">
      <c r="B39" s="218">
        <v>1</v>
      </c>
      <c r="C39" s="219" t="s">
        <v>276</v>
      </c>
      <c r="D39" s="220">
        <v>0</v>
      </c>
      <c r="E39" s="221">
        <f t="shared" ref="E39:E45" si="5">D39/$D$53</f>
        <v>0</v>
      </c>
      <c r="F39" s="220">
        <v>0</v>
      </c>
      <c r="G39" s="221">
        <f t="shared" ref="G39:G45" si="6">F39/$F$53</f>
        <v>0</v>
      </c>
      <c r="H39" s="220">
        <v>0</v>
      </c>
      <c r="I39" s="221">
        <f t="shared" ref="I39:I45" si="7">H39/$H$53</f>
        <v>0</v>
      </c>
      <c r="J39" s="220">
        <v>0</v>
      </c>
      <c r="K39" s="221">
        <f t="shared" ref="K39:K45" si="8">J39/$J$53</f>
        <v>0</v>
      </c>
      <c r="L39" s="220">
        <v>0</v>
      </c>
      <c r="M39" s="221">
        <f t="shared" ref="M39:M45" si="9">L39/$L$53</f>
        <v>0</v>
      </c>
      <c r="N39" s="220">
        <v>0</v>
      </c>
      <c r="O39" s="222">
        <v>0</v>
      </c>
    </row>
    <row r="40" spans="2:15" s="55" customFormat="1" ht="28.5" x14ac:dyDescent="0.25">
      <c r="B40" s="218">
        <v>2</v>
      </c>
      <c r="C40" s="219" t="s">
        <v>122</v>
      </c>
      <c r="D40" s="220">
        <v>43820000</v>
      </c>
      <c r="E40" s="221">
        <f t="shared" si="5"/>
        <v>5.2244000075313303E-2</v>
      </c>
      <c r="F40" s="220">
        <v>0</v>
      </c>
      <c r="G40" s="221">
        <f t="shared" si="6"/>
        <v>0</v>
      </c>
      <c r="H40" s="220">
        <v>43820000</v>
      </c>
      <c r="I40" s="221">
        <f t="shared" si="7"/>
        <v>5.9770624974157735E-2</v>
      </c>
      <c r="J40" s="220">
        <v>0</v>
      </c>
      <c r="K40" s="221">
        <f t="shared" si="8"/>
        <v>0</v>
      </c>
      <c r="L40" s="220">
        <v>6741095.8799999999</v>
      </c>
      <c r="M40" s="221">
        <f t="shared" si="9"/>
        <v>1.6031698660602466E-2</v>
      </c>
      <c r="N40" s="220">
        <v>0</v>
      </c>
      <c r="O40" s="222">
        <v>9</v>
      </c>
    </row>
    <row r="41" spans="2:15" s="55" customFormat="1" ht="28.5" x14ac:dyDescent="0.25">
      <c r="B41" s="225">
        <v>3</v>
      </c>
      <c r="C41" s="223" t="s">
        <v>123</v>
      </c>
      <c r="D41" s="220">
        <v>28852188.649999999</v>
      </c>
      <c r="E41" s="221">
        <f t="shared" si="5"/>
        <v>3.4398761889629245E-2</v>
      </c>
      <c r="F41" s="224">
        <v>0</v>
      </c>
      <c r="G41" s="221">
        <f t="shared" si="6"/>
        <v>0</v>
      </c>
      <c r="H41" s="224">
        <v>28065000</v>
      </c>
      <c r="I41" s="221">
        <f t="shared" si="7"/>
        <v>3.8280752850290659E-2</v>
      </c>
      <c r="J41" s="224">
        <v>787188.64999999991</v>
      </c>
      <c r="K41" s="221">
        <f t="shared" si="8"/>
        <v>7.5147981185979531E-3</v>
      </c>
      <c r="L41" s="224">
        <v>12703544.810000001</v>
      </c>
      <c r="M41" s="221">
        <f t="shared" si="9"/>
        <v>3.0211616321852465E-2</v>
      </c>
      <c r="N41" s="224">
        <v>0</v>
      </c>
      <c r="O41" s="226">
        <v>13</v>
      </c>
    </row>
    <row r="42" spans="2:15" s="55" customFormat="1" ht="28.5" x14ac:dyDescent="0.25">
      <c r="B42" s="218">
        <v>4</v>
      </c>
      <c r="C42" s="223" t="s">
        <v>124</v>
      </c>
      <c r="D42" s="220">
        <v>3540000</v>
      </c>
      <c r="E42" s="221">
        <f t="shared" si="5"/>
        <v>4.2205330959974689E-3</v>
      </c>
      <c r="F42" s="224">
        <v>0</v>
      </c>
      <c r="G42" s="221">
        <f t="shared" si="6"/>
        <v>0</v>
      </c>
      <c r="H42" s="224">
        <v>2053000</v>
      </c>
      <c r="I42" s="221">
        <f t="shared" si="7"/>
        <v>2.8002987921484672E-3</v>
      </c>
      <c r="J42" s="224">
        <v>1487000</v>
      </c>
      <c r="K42" s="221">
        <f t="shared" si="8"/>
        <v>1.4195459757143548E-2</v>
      </c>
      <c r="L42" s="224">
        <v>3098021.92</v>
      </c>
      <c r="M42" s="221">
        <f t="shared" si="9"/>
        <v>7.3677269615368638E-3</v>
      </c>
      <c r="N42" s="224">
        <v>0</v>
      </c>
      <c r="O42" s="226">
        <v>13</v>
      </c>
    </row>
    <row r="43" spans="2:15" s="55" customFormat="1" ht="28.5" x14ac:dyDescent="0.25">
      <c r="B43" s="225">
        <v>5</v>
      </c>
      <c r="C43" s="223" t="s">
        <v>125</v>
      </c>
      <c r="D43" s="220">
        <v>111176151.04000001</v>
      </c>
      <c r="E43" s="221">
        <f t="shared" si="5"/>
        <v>0.13254876411015068</v>
      </c>
      <c r="F43" s="224">
        <v>0</v>
      </c>
      <c r="G43" s="221">
        <f t="shared" si="6"/>
        <v>0</v>
      </c>
      <c r="H43" s="224">
        <v>107960000</v>
      </c>
      <c r="I43" s="221">
        <f t="shared" si="7"/>
        <v>0.14725779717503582</v>
      </c>
      <c r="J43" s="224">
        <v>3216151.04</v>
      </c>
      <c r="K43" s="221">
        <f t="shared" si="8"/>
        <v>3.0702584170286058E-2</v>
      </c>
      <c r="L43" s="224">
        <v>20913575.690000001</v>
      </c>
      <c r="M43" s="221">
        <f t="shared" si="9"/>
        <v>4.973674152484852E-2</v>
      </c>
      <c r="N43" s="224">
        <v>0</v>
      </c>
      <c r="O43" s="226">
        <v>20</v>
      </c>
    </row>
    <row r="44" spans="2:15" s="55" customFormat="1" ht="28.5" x14ac:dyDescent="0.25">
      <c r="B44" s="218">
        <v>6</v>
      </c>
      <c r="C44" s="223" t="s">
        <v>126</v>
      </c>
      <c r="D44" s="220">
        <v>0</v>
      </c>
      <c r="E44" s="221">
        <f t="shared" si="5"/>
        <v>0</v>
      </c>
      <c r="F44" s="224">
        <v>0</v>
      </c>
      <c r="G44" s="221">
        <f t="shared" si="6"/>
        <v>0</v>
      </c>
      <c r="H44" s="224">
        <v>0</v>
      </c>
      <c r="I44" s="221">
        <f t="shared" si="7"/>
        <v>0</v>
      </c>
      <c r="J44" s="224">
        <v>0</v>
      </c>
      <c r="K44" s="221">
        <f t="shared" si="8"/>
        <v>0</v>
      </c>
      <c r="L44" s="224">
        <v>0</v>
      </c>
      <c r="M44" s="221">
        <f t="shared" si="9"/>
        <v>0</v>
      </c>
      <c r="N44" s="224">
        <v>0</v>
      </c>
      <c r="O44" s="226">
        <v>0</v>
      </c>
    </row>
    <row r="45" spans="2:15" s="55" customFormat="1" ht="28.5" x14ac:dyDescent="0.25">
      <c r="B45" s="225">
        <v>7</v>
      </c>
      <c r="C45" s="223" t="s">
        <v>127</v>
      </c>
      <c r="D45" s="220">
        <v>80458624.519999996</v>
      </c>
      <c r="E45" s="221">
        <f t="shared" si="5"/>
        <v>9.5926069956241089E-2</v>
      </c>
      <c r="F45" s="224">
        <v>0</v>
      </c>
      <c r="G45" s="221">
        <f t="shared" si="6"/>
        <v>0</v>
      </c>
      <c r="H45" s="224">
        <v>59590624</v>
      </c>
      <c r="I45" s="221">
        <f t="shared" si="7"/>
        <v>8.1281808285715268E-2</v>
      </c>
      <c r="J45" s="224">
        <v>20868000.52</v>
      </c>
      <c r="K45" s="221">
        <f t="shared" si="8"/>
        <v>0.199213760318568</v>
      </c>
      <c r="L45" s="224">
        <v>58217866.509999998</v>
      </c>
      <c r="M45" s="221">
        <f t="shared" si="9"/>
        <v>0.13845394119383153</v>
      </c>
      <c r="N45" s="224">
        <v>0</v>
      </c>
      <c r="O45" s="226">
        <v>26</v>
      </c>
    </row>
    <row r="46" spans="2:15" ht="17.25" x14ac:dyDescent="0.25">
      <c r="B46" s="227"/>
      <c r="C46" s="227"/>
      <c r="D46" s="228"/>
      <c r="E46" s="229"/>
      <c r="F46" s="228"/>
      <c r="G46" s="229"/>
      <c r="H46" s="228"/>
      <c r="I46" s="229"/>
      <c r="J46" s="228"/>
      <c r="K46" s="229"/>
      <c r="L46" s="228"/>
      <c r="M46" s="229" t="s">
        <v>128</v>
      </c>
      <c r="N46" s="228"/>
      <c r="O46" s="230"/>
    </row>
    <row r="47" spans="2:15" s="69" customFormat="1" ht="30.75" x14ac:dyDescent="0.25">
      <c r="B47" s="246" t="s">
        <v>129</v>
      </c>
      <c r="C47" s="247"/>
      <c r="D47" s="248">
        <f>SUM(D39:D46)</f>
        <v>267846964.20999998</v>
      </c>
      <c r="E47" s="249">
        <f t="shared" ref="E47" si="10">D47/$D$53</f>
        <v>0.31933812912733178</v>
      </c>
      <c r="F47" s="248">
        <f>SUM(F39:F45)</f>
        <v>0</v>
      </c>
      <c r="G47" s="249">
        <f t="shared" ref="G47" si="11">F47/$F$53</f>
        <v>0</v>
      </c>
      <c r="H47" s="248">
        <f>SUM(H39:H45)</f>
        <v>241488624</v>
      </c>
      <c r="I47" s="249">
        <f t="shared" ref="I47" si="12">H47/$H$53</f>
        <v>0.32939128207734791</v>
      </c>
      <c r="J47" s="248">
        <f>SUM(J39:J45)</f>
        <v>26358340.210000001</v>
      </c>
      <c r="K47" s="249">
        <f t="shared" ref="K47" si="13">J47/$J$53</f>
        <v>0.25162660236459555</v>
      </c>
      <c r="L47" s="248">
        <f>SUM(L39:L45)</f>
        <v>101674104.81</v>
      </c>
      <c r="M47" s="249">
        <f t="shared" ref="M47" si="14">L47/$L$53</f>
        <v>0.24180172466267186</v>
      </c>
      <c r="N47" s="248">
        <f>SUM(N39:N45)</f>
        <v>0</v>
      </c>
      <c r="O47" s="250">
        <f>SUM(O39:O45)</f>
        <v>81</v>
      </c>
    </row>
    <row r="48" spans="2:15" ht="17.25" hidden="1" x14ac:dyDescent="0.25">
      <c r="B48" s="236"/>
      <c r="C48" s="236"/>
      <c r="D48" s="237"/>
      <c r="E48" s="238"/>
      <c r="F48" s="237"/>
      <c r="G48" s="238"/>
      <c r="H48" s="237"/>
      <c r="I48" s="238"/>
      <c r="J48" s="237"/>
      <c r="K48" s="238"/>
      <c r="L48" s="237"/>
      <c r="M48" s="238"/>
      <c r="N48" s="237"/>
      <c r="O48" s="239"/>
    </row>
    <row r="49" spans="2:15" ht="17.25" hidden="1" x14ac:dyDescent="0.25">
      <c r="B49" s="236"/>
      <c r="C49" s="236"/>
      <c r="D49" s="237"/>
      <c r="E49" s="238"/>
      <c r="F49" s="237"/>
      <c r="G49" s="238"/>
      <c r="H49" s="237"/>
      <c r="I49" s="238"/>
      <c r="J49" s="237"/>
      <c r="K49" s="238"/>
      <c r="L49" s="237"/>
      <c r="M49" s="238"/>
      <c r="N49" s="237"/>
      <c r="O49" s="239"/>
    </row>
    <row r="50" spans="2:15" ht="17.25" hidden="1" x14ac:dyDescent="0.25">
      <c r="B50" s="236" t="s">
        <v>130</v>
      </c>
      <c r="C50" s="236"/>
      <c r="D50" s="237">
        <v>0</v>
      </c>
      <c r="E50" s="238">
        <v>0</v>
      </c>
      <c r="F50" s="237">
        <v>0</v>
      </c>
      <c r="G50" s="238">
        <v>0</v>
      </c>
      <c r="H50" s="237">
        <v>0</v>
      </c>
      <c r="I50" s="238">
        <v>0</v>
      </c>
      <c r="J50" s="237">
        <v>0</v>
      </c>
      <c r="K50" s="238">
        <v>0</v>
      </c>
      <c r="L50" s="237">
        <v>0</v>
      </c>
      <c r="M50" s="238">
        <v>0</v>
      </c>
      <c r="N50" s="237">
        <v>0</v>
      </c>
      <c r="O50" s="239">
        <v>0</v>
      </c>
    </row>
    <row r="51" spans="2:15" ht="17.25" x14ac:dyDescent="0.25">
      <c r="B51" s="236"/>
      <c r="C51" s="236"/>
      <c r="D51" s="237"/>
      <c r="E51" s="238"/>
      <c r="F51" s="237"/>
      <c r="G51" s="238"/>
      <c r="H51" s="237"/>
      <c r="I51" s="238"/>
      <c r="J51" s="237"/>
      <c r="K51" s="238"/>
      <c r="L51" s="237"/>
      <c r="M51" s="238"/>
      <c r="N51" s="237"/>
      <c r="O51" s="239"/>
    </row>
    <row r="52" spans="2:15" ht="17.25" x14ac:dyDescent="0.25">
      <c r="B52" s="236"/>
      <c r="C52" s="236"/>
      <c r="D52" s="237"/>
      <c r="E52" s="238"/>
      <c r="F52" s="237"/>
      <c r="G52" s="238"/>
      <c r="H52" s="237"/>
      <c r="I52" s="238"/>
      <c r="J52" s="237"/>
      <c r="K52" s="238"/>
      <c r="L52" s="237"/>
      <c r="M52" s="238"/>
      <c r="N52" s="237"/>
      <c r="O52" s="239"/>
    </row>
    <row r="53" spans="2:15" s="69" customFormat="1" ht="30.75" x14ac:dyDescent="0.25">
      <c r="B53" s="246" t="s">
        <v>131</v>
      </c>
      <c r="C53" s="247"/>
      <c r="D53" s="248">
        <f>D34+D47</f>
        <v>838756602.41999984</v>
      </c>
      <c r="E53" s="249">
        <f>E47+E34</f>
        <v>1</v>
      </c>
      <c r="F53" s="248">
        <f>F34+F47</f>
        <v>868748.02</v>
      </c>
      <c r="G53" s="249">
        <f>G47+G34</f>
        <v>1</v>
      </c>
      <c r="H53" s="248">
        <f>H34+H47</f>
        <v>733136051.67999995</v>
      </c>
      <c r="I53" s="249">
        <f>I47+I34</f>
        <v>1</v>
      </c>
      <c r="J53" s="248">
        <f>J34+J47</f>
        <v>104751802.72</v>
      </c>
      <c r="K53" s="249">
        <f>K47+K34</f>
        <v>1</v>
      </c>
      <c r="L53" s="248">
        <f>L34+L47</f>
        <v>420485440.91999996</v>
      </c>
      <c r="M53" s="249">
        <f>M47+M34</f>
        <v>1</v>
      </c>
      <c r="N53" s="248">
        <f>N34+N47</f>
        <v>558312.71</v>
      </c>
      <c r="O53" s="250">
        <f>O34+O47</f>
        <v>1762</v>
      </c>
    </row>
    <row r="54" spans="2:15" ht="15.75" x14ac:dyDescent="0.25">
      <c r="B54" s="67"/>
      <c r="C54" s="67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</row>
    <row r="55" spans="2:15" ht="27.75" x14ac:dyDescent="0.25">
      <c r="B55" s="63"/>
      <c r="C55" s="64"/>
      <c r="D55" s="65"/>
      <c r="E55" s="65"/>
      <c r="F55" s="65"/>
      <c r="G55" s="64"/>
      <c r="H55" s="65"/>
      <c r="I55" s="64"/>
      <c r="J55" s="65"/>
      <c r="K55" s="64"/>
      <c r="L55" s="64"/>
      <c r="M55" s="64"/>
      <c r="N55" s="64"/>
      <c r="O55" s="64"/>
    </row>
    <row r="56" spans="2:15" x14ac:dyDescent="0.25">
      <c r="D56" s="66"/>
      <c r="E56" s="66"/>
      <c r="F56" s="66"/>
      <c r="H56" s="66"/>
      <c r="J56" s="66"/>
      <c r="L56" s="66"/>
    </row>
    <row r="57" spans="2:15" x14ac:dyDescent="0.25">
      <c r="D57" s="66"/>
      <c r="E57" s="66"/>
      <c r="F57" s="66"/>
      <c r="H57" s="66"/>
      <c r="J57" s="66"/>
      <c r="L57" s="66"/>
    </row>
    <row r="58" spans="2:15" ht="15.75" x14ac:dyDescent="0.25">
      <c r="B58" s="67"/>
      <c r="C58" s="67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</row>
    <row r="59" spans="2:15" ht="27.75" x14ac:dyDescent="0.25">
      <c r="B59" s="63"/>
      <c r="C59" s="64"/>
      <c r="D59" s="65"/>
      <c r="E59" s="65"/>
      <c r="F59" s="65"/>
      <c r="G59" s="64"/>
      <c r="H59" s="65"/>
      <c r="I59" s="64"/>
      <c r="J59" s="65"/>
      <c r="K59" s="64"/>
      <c r="L59" s="65"/>
      <c r="M59" s="64"/>
      <c r="N59" s="64"/>
      <c r="O59" s="64"/>
    </row>
    <row r="60" spans="2:15" x14ac:dyDescent="0.25">
      <c r="D60" s="66"/>
      <c r="E60" s="66"/>
      <c r="F60" s="66"/>
      <c r="H60" s="66"/>
      <c r="J60" s="66"/>
      <c r="L60" s="66"/>
    </row>
    <row r="61" spans="2:15" x14ac:dyDescent="0.25">
      <c r="D61" s="66"/>
      <c r="E61" s="66"/>
      <c r="F61" s="66"/>
      <c r="H61" s="66"/>
      <c r="J61" s="66"/>
      <c r="L61" s="66"/>
    </row>
  </sheetData>
  <mergeCells count="27"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  <mergeCell ref="O3:O5"/>
    <mergeCell ref="H36:H38"/>
    <mergeCell ref="I36:I38"/>
    <mergeCell ref="J36:J38"/>
    <mergeCell ref="K36:K38"/>
    <mergeCell ref="L36:L38"/>
    <mergeCell ref="N3:N5"/>
    <mergeCell ref="M36:M38"/>
    <mergeCell ref="N36:N38"/>
    <mergeCell ref="O36:O38"/>
    <mergeCell ref="B36:C38"/>
    <mergeCell ref="D36:D38"/>
    <mergeCell ref="E36:E38"/>
    <mergeCell ref="F36:F38"/>
    <mergeCell ref="G36:G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61"/>
  <sheetViews>
    <sheetView showGridLines="0" zoomScale="51" zoomScaleNormal="51" workbookViewId="0">
      <selection activeCell="D53" sqref="D53"/>
    </sheetView>
  </sheetViews>
  <sheetFormatPr baseColWidth="10" defaultColWidth="11.42578125" defaultRowHeight="12.75" x14ac:dyDescent="0.25"/>
  <cols>
    <col min="1" max="1" width="4.85546875" style="54" customWidth="1"/>
    <col min="2" max="2" width="5.140625" style="54" customWidth="1"/>
    <col min="3" max="3" width="79.28515625" style="54" customWidth="1"/>
    <col min="4" max="4" width="27.5703125" style="54" customWidth="1"/>
    <col min="5" max="5" width="16.28515625" style="54" customWidth="1"/>
    <col min="6" max="6" width="26.5703125" style="54" customWidth="1"/>
    <col min="7" max="7" width="14" style="54" bestFit="1" customWidth="1"/>
    <col min="8" max="8" width="29.42578125" style="54" customWidth="1"/>
    <col min="9" max="9" width="15.42578125" style="54" customWidth="1"/>
    <col min="10" max="10" width="27.28515625" style="54" customWidth="1"/>
    <col min="11" max="11" width="14" style="54" bestFit="1" customWidth="1"/>
    <col min="12" max="12" width="27" style="54" customWidth="1"/>
    <col min="13" max="13" width="14" style="54" bestFit="1" customWidth="1"/>
    <col min="14" max="14" width="22.7109375" style="54" customWidth="1"/>
    <col min="15" max="15" width="22.42578125" style="54" customWidth="1"/>
    <col min="16" max="16" width="15.28515625" style="54" bestFit="1" customWidth="1"/>
    <col min="17" max="16384" width="11.42578125" style="54"/>
  </cols>
  <sheetData>
    <row r="1" spans="2:15" ht="95.25" customHeight="1" x14ac:dyDescent="0.25">
      <c r="B1" s="493" t="s">
        <v>358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212"/>
    </row>
    <row r="2" spans="2:15" x14ac:dyDescent="0.25">
      <c r="C2" s="213"/>
      <c r="I2" s="214"/>
    </row>
    <row r="3" spans="2:15" ht="31.9" customHeight="1" x14ac:dyDescent="0.25">
      <c r="B3" s="490" t="s">
        <v>82</v>
      </c>
      <c r="C3" s="490"/>
      <c r="D3" s="491" t="s">
        <v>83</v>
      </c>
      <c r="E3" s="491" t="s">
        <v>84</v>
      </c>
      <c r="F3" s="491" t="s">
        <v>85</v>
      </c>
      <c r="G3" s="491" t="s">
        <v>84</v>
      </c>
      <c r="H3" s="491" t="s">
        <v>86</v>
      </c>
      <c r="I3" s="491" t="s">
        <v>84</v>
      </c>
      <c r="J3" s="491" t="s">
        <v>87</v>
      </c>
      <c r="K3" s="491" t="s">
        <v>84</v>
      </c>
      <c r="L3" s="491" t="s">
        <v>88</v>
      </c>
      <c r="M3" s="491" t="s">
        <v>84</v>
      </c>
      <c r="N3" s="491" t="s">
        <v>89</v>
      </c>
      <c r="O3" s="491" t="s">
        <v>90</v>
      </c>
    </row>
    <row r="4" spans="2:15" ht="27.6" customHeight="1" x14ac:dyDescent="0.25">
      <c r="B4" s="490"/>
      <c r="C4" s="490"/>
      <c r="D4" s="491"/>
      <c r="E4" s="491"/>
      <c r="F4" s="492"/>
      <c r="G4" s="491"/>
      <c r="H4" s="491"/>
      <c r="I4" s="491"/>
      <c r="J4" s="491"/>
      <c r="K4" s="491"/>
      <c r="L4" s="491" t="s">
        <v>91</v>
      </c>
      <c r="M4" s="491"/>
      <c r="N4" s="491" t="s">
        <v>92</v>
      </c>
      <c r="O4" s="491" t="s">
        <v>93</v>
      </c>
    </row>
    <row r="5" spans="2:15" ht="15.6" customHeight="1" x14ac:dyDescent="0.25">
      <c r="B5" s="490"/>
      <c r="C5" s="490"/>
      <c r="D5" s="491"/>
      <c r="E5" s="491"/>
      <c r="F5" s="492"/>
      <c r="G5" s="491"/>
      <c r="H5" s="491"/>
      <c r="I5" s="491"/>
      <c r="J5" s="491"/>
      <c r="K5" s="491"/>
      <c r="L5" s="491"/>
      <c r="M5" s="491"/>
      <c r="N5" s="491"/>
      <c r="O5" s="491"/>
    </row>
    <row r="6" spans="2:15" s="55" customFormat="1" ht="28.5" x14ac:dyDescent="0.25">
      <c r="B6" s="218">
        <v>1</v>
      </c>
      <c r="C6" s="219" t="s">
        <v>94</v>
      </c>
      <c r="D6" s="220">
        <v>121897610.69</v>
      </c>
      <c r="E6" s="221">
        <f>D6/$D$53</f>
        <v>1.0646574280840482E-2</v>
      </c>
      <c r="F6" s="220">
        <v>510134.40000000014</v>
      </c>
      <c r="G6" s="221">
        <f>F6/$F$53</f>
        <v>9.2017238800558253E-3</v>
      </c>
      <c r="H6" s="220">
        <v>104709903.22000003</v>
      </c>
      <c r="I6" s="221">
        <f>H6/$H$53</f>
        <v>1.0420945923271131E-2</v>
      </c>
      <c r="J6" s="220">
        <v>16677573.070000008</v>
      </c>
      <c r="K6" s="221">
        <f>J6/$J$53</f>
        <v>1.2390414894673617E-2</v>
      </c>
      <c r="L6" s="220">
        <v>63198701.030000001</v>
      </c>
      <c r="M6" s="221">
        <f>L6/$L$53</f>
        <v>1.1029852821477101E-2</v>
      </c>
      <c r="N6" s="220">
        <v>766569.03</v>
      </c>
      <c r="O6" s="222">
        <v>629</v>
      </c>
    </row>
    <row r="7" spans="2:15" s="55" customFormat="1" ht="28.5" x14ac:dyDescent="0.25">
      <c r="B7" s="218">
        <v>2</v>
      </c>
      <c r="C7" s="219" t="s">
        <v>95</v>
      </c>
      <c r="D7" s="220">
        <v>11860430.41</v>
      </c>
      <c r="E7" s="221">
        <f t="shared" ref="E7:E34" si="0">D7/$D$53</f>
        <v>1.0358935884636109E-3</v>
      </c>
      <c r="F7" s="220">
        <v>37488.85</v>
      </c>
      <c r="G7" s="221">
        <f t="shared" ref="G7:G32" si="1">F7/$F$53</f>
        <v>6.7621796585533289E-4</v>
      </c>
      <c r="H7" s="220">
        <v>7696093.8499999996</v>
      </c>
      <c r="I7" s="221">
        <f t="shared" ref="I7:I32" si="2">H7/$H$53</f>
        <v>7.6593116185739031E-4</v>
      </c>
      <c r="J7" s="220">
        <v>4126847.71</v>
      </c>
      <c r="K7" s="221">
        <f t="shared" ref="K7:K32" si="3">J7/$J$53</f>
        <v>3.0659949813689339E-3</v>
      </c>
      <c r="L7" s="220">
        <v>8308595.9100000001</v>
      </c>
      <c r="M7" s="221">
        <f t="shared" ref="M7:M34" si="4">L7/$L$53</f>
        <v>1.4500707854252335E-3</v>
      </c>
      <c r="N7" s="220">
        <v>17175.990000000002</v>
      </c>
      <c r="O7" s="222">
        <v>52</v>
      </c>
    </row>
    <row r="8" spans="2:15" s="55" customFormat="1" ht="28.5" x14ac:dyDescent="0.25">
      <c r="B8" s="218">
        <v>3</v>
      </c>
      <c r="C8" s="219" t="s">
        <v>96</v>
      </c>
      <c r="D8" s="220">
        <v>252575022</v>
      </c>
      <c r="E8" s="221">
        <f t="shared" si="0"/>
        <v>2.2059979010142474E-2</v>
      </c>
      <c r="F8" s="220">
        <v>1333792.92</v>
      </c>
      <c r="G8" s="221">
        <f t="shared" si="1"/>
        <v>2.4058746406855496E-2</v>
      </c>
      <c r="H8" s="220">
        <v>144358996.36999986</v>
      </c>
      <c r="I8" s="221">
        <f t="shared" si="2"/>
        <v>1.4366905597732644E-2</v>
      </c>
      <c r="J8" s="220">
        <v>106882232.71000007</v>
      </c>
      <c r="K8" s="221">
        <f t="shared" si="3"/>
        <v>7.9406949835414867E-2</v>
      </c>
      <c r="L8" s="220">
        <v>179232314.03</v>
      </c>
      <c r="M8" s="221">
        <f t="shared" si="4"/>
        <v>3.1280801858019854E-2</v>
      </c>
      <c r="N8" s="220">
        <v>1035860.01</v>
      </c>
      <c r="O8" s="222">
        <v>3080</v>
      </c>
    </row>
    <row r="9" spans="2:15" s="55" customFormat="1" ht="28.5" x14ac:dyDescent="0.25">
      <c r="B9" s="218">
        <v>4</v>
      </c>
      <c r="C9" s="219" t="s">
        <v>97</v>
      </c>
      <c r="D9" s="220">
        <v>202378219.38</v>
      </c>
      <c r="E9" s="221">
        <f t="shared" si="0"/>
        <v>1.7675775048067929E-2</v>
      </c>
      <c r="F9" s="220">
        <v>637609.31999999995</v>
      </c>
      <c r="G9" s="221">
        <f t="shared" si="1"/>
        <v>1.1501096389481193E-2</v>
      </c>
      <c r="H9" s="220">
        <v>172427342.31</v>
      </c>
      <c r="I9" s="221">
        <f t="shared" si="2"/>
        <v>1.7160325381359566E-2</v>
      </c>
      <c r="J9" s="220">
        <v>29313267.750000004</v>
      </c>
      <c r="K9" s="221">
        <f t="shared" si="3"/>
        <v>2.1777961806355058E-2</v>
      </c>
      <c r="L9" s="220">
        <v>120018189.31</v>
      </c>
      <c r="M9" s="221">
        <f t="shared" si="4"/>
        <v>2.0946363491887048E-2</v>
      </c>
      <c r="N9" s="220">
        <v>252728.66</v>
      </c>
      <c r="O9" s="222">
        <v>1047</v>
      </c>
    </row>
    <row r="10" spans="2:15" s="55" customFormat="1" ht="28.5" x14ac:dyDescent="0.25">
      <c r="B10" s="218">
        <v>5</v>
      </c>
      <c r="C10" s="219" t="s">
        <v>98</v>
      </c>
      <c r="D10" s="220">
        <v>3624770.03</v>
      </c>
      <c r="E10" s="221">
        <f t="shared" si="0"/>
        <v>3.1658851356407481E-4</v>
      </c>
      <c r="F10" s="220">
        <v>86561.9</v>
      </c>
      <c r="G10" s="221">
        <f t="shared" si="1"/>
        <v>1.5613899049603478E-3</v>
      </c>
      <c r="H10" s="220">
        <v>1530827.19</v>
      </c>
      <c r="I10" s="221">
        <f t="shared" si="2"/>
        <v>1.5235108499093782E-4</v>
      </c>
      <c r="J10" s="220">
        <v>2007380.9400000004</v>
      </c>
      <c r="K10" s="221">
        <f t="shared" si="3"/>
        <v>1.4913610387953119E-3</v>
      </c>
      <c r="L10" s="220">
        <v>2974135.28</v>
      </c>
      <c r="M10" s="221">
        <f t="shared" si="4"/>
        <v>5.1906564335856551E-4</v>
      </c>
      <c r="N10" s="220">
        <v>15342.93</v>
      </c>
      <c r="O10" s="222">
        <v>33</v>
      </c>
    </row>
    <row r="11" spans="2:15" s="55" customFormat="1" ht="28.5" x14ac:dyDescent="0.25">
      <c r="B11" s="218">
        <v>6</v>
      </c>
      <c r="C11" s="219" t="s">
        <v>99</v>
      </c>
      <c r="D11" s="220">
        <v>429861570.20999998</v>
      </c>
      <c r="E11" s="221">
        <f t="shared" si="0"/>
        <v>3.754423988964152E-2</v>
      </c>
      <c r="F11" s="220">
        <v>24390</v>
      </c>
      <c r="G11" s="221">
        <f t="shared" si="1"/>
        <v>4.3994297470345366E-4</v>
      </c>
      <c r="H11" s="220">
        <v>411900117.65999997</v>
      </c>
      <c r="I11" s="221">
        <f t="shared" si="2"/>
        <v>4.0993150790192036E-2</v>
      </c>
      <c r="J11" s="220">
        <v>17937062.550000001</v>
      </c>
      <c r="K11" s="221">
        <f t="shared" si="3"/>
        <v>1.332613840475365E-2</v>
      </c>
      <c r="L11" s="220">
        <v>176504022.59999999</v>
      </c>
      <c r="M11" s="221">
        <f t="shared" si="4"/>
        <v>3.0804642499733161E-2</v>
      </c>
      <c r="N11" s="220">
        <v>132933.44</v>
      </c>
      <c r="O11" s="222">
        <v>369</v>
      </c>
    </row>
    <row r="12" spans="2:15" s="55" customFormat="1" ht="28.5" x14ac:dyDescent="0.25">
      <c r="B12" s="218">
        <v>7</v>
      </c>
      <c r="C12" s="219" t="s">
        <v>100</v>
      </c>
      <c r="D12" s="220">
        <v>51117750.170000002</v>
      </c>
      <c r="E12" s="221">
        <f t="shared" si="0"/>
        <v>4.4646398003517027E-3</v>
      </c>
      <c r="F12" s="220">
        <v>41703.100000000006</v>
      </c>
      <c r="G12" s="221">
        <f t="shared" si="1"/>
        <v>7.5223394294200903E-4</v>
      </c>
      <c r="H12" s="220">
        <v>46470218.499999993</v>
      </c>
      <c r="I12" s="221">
        <f t="shared" si="2"/>
        <v>4.624812163312144E-3</v>
      </c>
      <c r="J12" s="220">
        <v>4605828.5699999994</v>
      </c>
      <c r="K12" s="221">
        <f t="shared" si="3"/>
        <v>3.421848411427242E-3</v>
      </c>
      <c r="L12" s="220">
        <v>27494806.66</v>
      </c>
      <c r="M12" s="221">
        <f t="shared" si="4"/>
        <v>4.7985744306803264E-3</v>
      </c>
      <c r="N12" s="220">
        <v>81238.960000000006</v>
      </c>
      <c r="O12" s="222">
        <v>226</v>
      </c>
    </row>
    <row r="13" spans="2:15" s="55" customFormat="1" ht="28.5" x14ac:dyDescent="0.25">
      <c r="B13" s="218">
        <v>8</v>
      </c>
      <c r="C13" s="219" t="s">
        <v>101</v>
      </c>
      <c r="D13" s="220">
        <v>186593680.02000001</v>
      </c>
      <c r="E13" s="221">
        <f t="shared" si="0"/>
        <v>1.6297148593998504E-2</v>
      </c>
      <c r="F13" s="220">
        <v>476760.39</v>
      </c>
      <c r="G13" s="221">
        <f t="shared" si="1"/>
        <v>8.5997287493800208E-3</v>
      </c>
      <c r="H13" s="220">
        <v>185756922.83999997</v>
      </c>
      <c r="I13" s="221">
        <f t="shared" si="2"/>
        <v>1.8486912777693685E-2</v>
      </c>
      <c r="J13" s="220">
        <v>359996.79000000004</v>
      </c>
      <c r="K13" s="221">
        <f t="shared" si="3"/>
        <v>2.6745555664057353E-4</v>
      </c>
      <c r="L13" s="220">
        <v>64896567.240000002</v>
      </c>
      <c r="M13" s="221">
        <f t="shared" si="4"/>
        <v>1.132617559554756E-2</v>
      </c>
      <c r="N13" s="220">
        <v>61482.78</v>
      </c>
      <c r="O13" s="222">
        <v>183</v>
      </c>
    </row>
    <row r="14" spans="2:15" s="55" customFormat="1" ht="28.5" x14ac:dyDescent="0.25">
      <c r="B14" s="218">
        <v>9</v>
      </c>
      <c r="C14" s="223" t="s">
        <v>275</v>
      </c>
      <c r="D14" s="220">
        <v>1879444.54</v>
      </c>
      <c r="E14" s="221">
        <f t="shared" si="0"/>
        <v>1.6415125603008707E-4</v>
      </c>
      <c r="F14" s="220">
        <v>0</v>
      </c>
      <c r="G14" s="221">
        <f t="shared" si="1"/>
        <v>0</v>
      </c>
      <c r="H14" s="220">
        <v>1879444.5399999998</v>
      </c>
      <c r="I14" s="221">
        <f t="shared" si="2"/>
        <v>1.8704620398680928E-4</v>
      </c>
      <c r="J14" s="220">
        <v>0</v>
      </c>
      <c r="K14" s="221">
        <f t="shared" si="3"/>
        <v>0</v>
      </c>
      <c r="L14" s="220">
        <v>1309306.6499999999</v>
      </c>
      <c r="M14" s="221">
        <f t="shared" si="4"/>
        <v>2.2850880496461416E-4</v>
      </c>
      <c r="N14" s="220">
        <v>3425.35</v>
      </c>
      <c r="O14" s="222">
        <v>12</v>
      </c>
    </row>
    <row r="15" spans="2:15" s="55" customFormat="1" ht="28.5" x14ac:dyDescent="0.25">
      <c r="B15" s="218">
        <v>10</v>
      </c>
      <c r="C15" s="219" t="s">
        <v>102</v>
      </c>
      <c r="D15" s="220">
        <v>29275635.420000002</v>
      </c>
      <c r="E15" s="221">
        <f t="shared" si="0"/>
        <v>2.5569428748729696E-3</v>
      </c>
      <c r="F15" s="220">
        <v>252852.80000000002</v>
      </c>
      <c r="G15" s="221">
        <f t="shared" si="1"/>
        <v>4.5609189419474148E-3</v>
      </c>
      <c r="H15" s="220">
        <v>25882782.620000001</v>
      </c>
      <c r="I15" s="221">
        <f t="shared" si="2"/>
        <v>2.5759080061424759E-3</v>
      </c>
      <c r="J15" s="220">
        <v>3140000</v>
      </c>
      <c r="K15" s="221">
        <f t="shared" si="3"/>
        <v>2.33282760063333E-3</v>
      </c>
      <c r="L15" s="220">
        <v>13822800.939999999</v>
      </c>
      <c r="M15" s="221">
        <f t="shared" si="4"/>
        <v>2.4124461019602592E-3</v>
      </c>
      <c r="N15" s="220">
        <v>34360.1</v>
      </c>
      <c r="O15" s="222">
        <v>91</v>
      </c>
    </row>
    <row r="16" spans="2:15" s="55" customFormat="1" ht="28.5" x14ac:dyDescent="0.25">
      <c r="B16" s="218">
        <v>11</v>
      </c>
      <c r="C16" s="219" t="s">
        <v>103</v>
      </c>
      <c r="D16" s="220">
        <v>113116637.52</v>
      </c>
      <c r="E16" s="221">
        <f t="shared" si="0"/>
        <v>9.8796414215064163E-3</v>
      </c>
      <c r="F16" s="220">
        <v>88530.59</v>
      </c>
      <c r="G16" s="221">
        <f t="shared" si="1"/>
        <v>1.5969008247991728E-3</v>
      </c>
      <c r="H16" s="220">
        <v>99553413.179999977</v>
      </c>
      <c r="I16" s="221">
        <f t="shared" si="2"/>
        <v>9.9077613799922956E-3</v>
      </c>
      <c r="J16" s="220">
        <v>13474693.749999996</v>
      </c>
      <c r="K16" s="221">
        <f t="shared" si="3"/>
        <v>1.001087181212784E-2</v>
      </c>
      <c r="L16" s="220">
        <v>84854304.760000005</v>
      </c>
      <c r="M16" s="221">
        <f t="shared" si="4"/>
        <v>1.4809331165323856E-2</v>
      </c>
      <c r="N16" s="220">
        <v>270637.82</v>
      </c>
      <c r="O16" s="222">
        <v>541</v>
      </c>
    </row>
    <row r="17" spans="2:15" s="55" customFormat="1" ht="28.5" x14ac:dyDescent="0.25">
      <c r="B17" s="218">
        <v>12</v>
      </c>
      <c r="C17" s="219" t="s">
        <v>104</v>
      </c>
      <c r="D17" s="220">
        <v>19790300.18</v>
      </c>
      <c r="E17" s="221">
        <f t="shared" si="0"/>
        <v>1.7284908187604506E-3</v>
      </c>
      <c r="F17" s="220">
        <v>1073523.24</v>
      </c>
      <c r="G17" s="221">
        <f t="shared" si="1"/>
        <v>1.9364042952804004E-2</v>
      </c>
      <c r="H17" s="220">
        <v>12446783.600000003</v>
      </c>
      <c r="I17" s="221">
        <f t="shared" si="2"/>
        <v>1.2387296217984027E-3</v>
      </c>
      <c r="J17" s="220">
        <v>6269993.3400000008</v>
      </c>
      <c r="K17" s="221">
        <f t="shared" si="3"/>
        <v>4.65822086603158E-3</v>
      </c>
      <c r="L17" s="220">
        <v>15328625.470000001</v>
      </c>
      <c r="M17" s="221">
        <f t="shared" si="4"/>
        <v>2.6752524994048169E-3</v>
      </c>
      <c r="N17" s="220">
        <v>119189.83</v>
      </c>
      <c r="O17" s="222">
        <v>424</v>
      </c>
    </row>
    <row r="18" spans="2:15" s="55" customFormat="1" ht="28.5" x14ac:dyDescent="0.25">
      <c r="B18" s="218">
        <v>13</v>
      </c>
      <c r="C18" s="219" t="s">
        <v>105</v>
      </c>
      <c r="D18" s="220">
        <v>90006645.769999996</v>
      </c>
      <c r="E18" s="221">
        <f t="shared" si="0"/>
        <v>7.8612077343876412E-3</v>
      </c>
      <c r="F18" s="220">
        <v>15000</v>
      </c>
      <c r="G18" s="221">
        <f t="shared" si="1"/>
        <v>2.7056763511897519E-4</v>
      </c>
      <c r="H18" s="220">
        <v>51806728.079999991</v>
      </c>
      <c r="I18" s="221">
        <f t="shared" si="2"/>
        <v>5.1559126231736745E-3</v>
      </c>
      <c r="J18" s="220">
        <v>38184917.689999983</v>
      </c>
      <c r="K18" s="221">
        <f t="shared" si="3"/>
        <v>2.8369054113103139E-2</v>
      </c>
      <c r="L18" s="220">
        <v>67301821.159999996</v>
      </c>
      <c r="M18" s="221">
        <f t="shared" si="4"/>
        <v>1.1745956323687643E-2</v>
      </c>
      <c r="N18" s="220">
        <v>317603.75</v>
      </c>
      <c r="O18" s="222">
        <v>255</v>
      </c>
    </row>
    <row r="19" spans="2:15" s="55" customFormat="1" ht="28.5" x14ac:dyDescent="0.25">
      <c r="B19" s="218">
        <v>14</v>
      </c>
      <c r="C19" s="219" t="s">
        <v>106</v>
      </c>
      <c r="D19" s="220">
        <v>353046993.91000003</v>
      </c>
      <c r="E19" s="221">
        <f t="shared" si="0"/>
        <v>3.0835231503012591E-2</v>
      </c>
      <c r="F19" s="220">
        <v>270532.89999999997</v>
      </c>
      <c r="G19" s="221">
        <f t="shared" si="1"/>
        <v>4.8798297983252128E-3</v>
      </c>
      <c r="H19" s="220">
        <v>340344578.86999995</v>
      </c>
      <c r="I19" s="221">
        <f t="shared" si="2"/>
        <v>3.3871795719560158E-2</v>
      </c>
      <c r="J19" s="220">
        <v>12431882.140000001</v>
      </c>
      <c r="K19" s="221">
        <f t="shared" si="3"/>
        <v>9.2361266828065447E-3</v>
      </c>
      <c r="L19" s="220">
        <v>210993218.55000001</v>
      </c>
      <c r="M19" s="221">
        <f t="shared" si="4"/>
        <v>3.6823923735893473E-2</v>
      </c>
      <c r="N19" s="220">
        <v>372222.9</v>
      </c>
      <c r="O19" s="222">
        <v>188</v>
      </c>
    </row>
    <row r="20" spans="2:15" s="55" customFormat="1" ht="28.5" x14ac:dyDescent="0.25">
      <c r="B20" s="218">
        <v>15</v>
      </c>
      <c r="C20" s="219" t="s">
        <v>107</v>
      </c>
      <c r="D20" s="220">
        <v>149966690.06999999</v>
      </c>
      <c r="E20" s="221">
        <f t="shared" si="0"/>
        <v>1.3098136185314245E-2</v>
      </c>
      <c r="F20" s="220">
        <v>168609.33000000002</v>
      </c>
      <c r="G20" s="221">
        <f t="shared" si="1"/>
        <v>3.0413485118063253E-3</v>
      </c>
      <c r="H20" s="220">
        <v>142400502.54999995</v>
      </c>
      <c r="I20" s="221">
        <f t="shared" si="2"/>
        <v>1.4171992246066197E-2</v>
      </c>
      <c r="J20" s="220">
        <v>7397578.1899999976</v>
      </c>
      <c r="K20" s="221">
        <f t="shared" si="3"/>
        <v>5.495947318304187E-3</v>
      </c>
      <c r="L20" s="220">
        <v>107433172.09999999</v>
      </c>
      <c r="M20" s="221">
        <f t="shared" si="4"/>
        <v>1.8749943544645351E-2</v>
      </c>
      <c r="N20" s="220">
        <v>104775.03</v>
      </c>
      <c r="O20" s="222">
        <v>559</v>
      </c>
    </row>
    <row r="21" spans="2:15" s="55" customFormat="1" ht="28.5" x14ac:dyDescent="0.25">
      <c r="B21" s="218">
        <v>16</v>
      </c>
      <c r="C21" s="219" t="s">
        <v>108</v>
      </c>
      <c r="D21" s="220">
        <v>5599959.1799999997</v>
      </c>
      <c r="E21" s="221">
        <f t="shared" si="0"/>
        <v>4.8910213286432831E-4</v>
      </c>
      <c r="F21" s="220">
        <v>29236.43</v>
      </c>
      <c r="G21" s="221">
        <f t="shared" si="1"/>
        <v>5.2736211496143064E-4</v>
      </c>
      <c r="H21" s="220">
        <v>1121752.0900000001</v>
      </c>
      <c r="I21" s="221">
        <f t="shared" si="2"/>
        <v>1.1163908579540723E-4</v>
      </c>
      <c r="J21" s="220">
        <v>4448970.6600000029</v>
      </c>
      <c r="K21" s="221">
        <f t="shared" si="3"/>
        <v>3.3053125955592004E-3</v>
      </c>
      <c r="L21" s="220">
        <v>5599959.1799999997</v>
      </c>
      <c r="M21" s="221">
        <f t="shared" si="4"/>
        <v>9.7734169460792137E-4</v>
      </c>
      <c r="N21" s="220">
        <v>101189.78</v>
      </c>
      <c r="O21" s="222">
        <v>114</v>
      </c>
    </row>
    <row r="22" spans="2:15" s="55" customFormat="1" ht="28.5" x14ac:dyDescent="0.25">
      <c r="B22" s="218">
        <v>17</v>
      </c>
      <c r="C22" s="219" t="s">
        <v>109</v>
      </c>
      <c r="D22" s="220">
        <v>208745788.38999999</v>
      </c>
      <c r="E22" s="221">
        <f t="shared" si="0"/>
        <v>1.8231920456247816E-2</v>
      </c>
      <c r="F22" s="220">
        <v>738403.67000000016</v>
      </c>
      <c r="G22" s="221">
        <f t="shared" si="1"/>
        <v>1.331920898367148E-2</v>
      </c>
      <c r="H22" s="220">
        <v>198138470.89000005</v>
      </c>
      <c r="I22" s="221">
        <f t="shared" si="2"/>
        <v>1.9719150022764399E-2</v>
      </c>
      <c r="J22" s="220">
        <v>9868913.8299999945</v>
      </c>
      <c r="K22" s="221">
        <f t="shared" si="3"/>
        <v>7.3319982709859795E-3</v>
      </c>
      <c r="L22" s="220">
        <v>111999271.69</v>
      </c>
      <c r="M22" s="221">
        <f t="shared" si="4"/>
        <v>1.9546849266204404E-2</v>
      </c>
      <c r="N22" s="220">
        <v>275483.87</v>
      </c>
      <c r="O22" s="222">
        <v>732</v>
      </c>
    </row>
    <row r="23" spans="2:15" s="55" customFormat="1" ht="28.5" x14ac:dyDescent="0.25">
      <c r="B23" s="218">
        <v>18</v>
      </c>
      <c r="C23" s="219" t="s">
        <v>110</v>
      </c>
      <c r="D23" s="220">
        <v>19014563.52</v>
      </c>
      <c r="E23" s="221">
        <f t="shared" si="0"/>
        <v>1.6607377436483833E-3</v>
      </c>
      <c r="F23" s="220">
        <v>330370.21999999997</v>
      </c>
      <c r="G23" s="221">
        <f t="shared" si="1"/>
        <v>5.9591659426090366E-3</v>
      </c>
      <c r="H23" s="220">
        <v>13710992.699999999</v>
      </c>
      <c r="I23" s="221">
        <f t="shared" si="2"/>
        <v>1.3645463235780573E-3</v>
      </c>
      <c r="J23" s="220">
        <v>4973200.6000000006</v>
      </c>
      <c r="K23" s="221">
        <f t="shared" si="3"/>
        <v>3.6947833194796937E-3</v>
      </c>
      <c r="L23" s="220">
        <v>13057958.300000001</v>
      </c>
      <c r="M23" s="221">
        <f t="shared" si="4"/>
        <v>2.2789607357533584E-3</v>
      </c>
      <c r="N23" s="220">
        <v>58138.58</v>
      </c>
      <c r="O23" s="222">
        <v>223</v>
      </c>
    </row>
    <row r="24" spans="2:15" s="55" customFormat="1" ht="28.5" x14ac:dyDescent="0.25">
      <c r="B24" s="218">
        <v>19</v>
      </c>
      <c r="C24" s="219" t="s">
        <v>111</v>
      </c>
      <c r="D24" s="220">
        <v>1058646656.0599999</v>
      </c>
      <c r="E24" s="221">
        <f t="shared" si="0"/>
        <v>9.246251995512493E-2</v>
      </c>
      <c r="F24" s="220">
        <v>2659307.6300000004</v>
      </c>
      <c r="G24" s="221">
        <f t="shared" si="1"/>
        <v>4.7968171766863119E-2</v>
      </c>
      <c r="H24" s="220">
        <v>912886844.06000006</v>
      </c>
      <c r="I24" s="221">
        <f t="shared" si="2"/>
        <v>9.0852384955674909E-2</v>
      </c>
      <c r="J24" s="220">
        <v>143100504.37</v>
      </c>
      <c r="K24" s="221">
        <f t="shared" si="3"/>
        <v>0.10631490645187466</v>
      </c>
      <c r="L24" s="220">
        <v>656166558.28999996</v>
      </c>
      <c r="M24" s="221">
        <f t="shared" si="4"/>
        <v>0.11451850190525782</v>
      </c>
      <c r="N24" s="220">
        <v>378724.95</v>
      </c>
      <c r="O24" s="222">
        <v>769</v>
      </c>
    </row>
    <row r="25" spans="2:15" s="55" customFormat="1" ht="28.5" x14ac:dyDescent="0.25">
      <c r="B25" s="218">
        <v>20</v>
      </c>
      <c r="C25" s="219" t="s">
        <v>112</v>
      </c>
      <c r="D25" s="220">
        <v>609946319.36000001</v>
      </c>
      <c r="E25" s="221">
        <f t="shared" si="0"/>
        <v>5.3272896487742395E-2</v>
      </c>
      <c r="F25" s="220">
        <v>3171524.63</v>
      </c>
      <c r="G25" s="221">
        <f t="shared" si="1"/>
        <v>5.7207461257378849E-2</v>
      </c>
      <c r="H25" s="220">
        <v>559437517.70000005</v>
      </c>
      <c r="I25" s="221">
        <f t="shared" si="2"/>
        <v>5.5676377688478343E-2</v>
      </c>
      <c r="J25" s="220">
        <v>47337277.030000024</v>
      </c>
      <c r="K25" s="221">
        <f t="shared" si="3"/>
        <v>3.5168696303952293E-2</v>
      </c>
      <c r="L25" s="220">
        <v>277773001.93000001</v>
      </c>
      <c r="M25" s="221">
        <f t="shared" si="4"/>
        <v>4.847877059393059E-2</v>
      </c>
      <c r="N25" s="220">
        <v>389607</v>
      </c>
      <c r="O25" s="222">
        <v>2812</v>
      </c>
    </row>
    <row r="26" spans="2:15" s="55" customFormat="1" ht="28.5" x14ac:dyDescent="0.25">
      <c r="B26" s="218">
        <v>21</v>
      </c>
      <c r="C26" s="219" t="s">
        <v>113</v>
      </c>
      <c r="D26" s="220">
        <v>54891009.719999999</v>
      </c>
      <c r="E26" s="221">
        <f t="shared" si="0"/>
        <v>4.7941974336192534E-3</v>
      </c>
      <c r="F26" s="220">
        <v>90805.950000000012</v>
      </c>
      <c r="G26" s="221">
        <f t="shared" si="1"/>
        <v>1.6379434097487939E-3</v>
      </c>
      <c r="H26" s="220">
        <v>52057871.310000002</v>
      </c>
      <c r="I26" s="221">
        <f t="shared" si="2"/>
        <v>5.1809069163431271E-3</v>
      </c>
      <c r="J26" s="220">
        <v>2742332.46</v>
      </c>
      <c r="K26" s="221">
        <f t="shared" si="3"/>
        <v>2.0373849849683748E-3</v>
      </c>
      <c r="L26" s="220">
        <v>17978880.66</v>
      </c>
      <c r="M26" s="221">
        <f t="shared" si="4"/>
        <v>3.1377924600153938E-3</v>
      </c>
      <c r="N26" s="220">
        <v>42164.98</v>
      </c>
      <c r="O26" s="222">
        <v>102</v>
      </c>
    </row>
    <row r="27" spans="2:15" s="55" customFormat="1" ht="28.5" x14ac:dyDescent="0.25">
      <c r="B27" s="218">
        <v>22</v>
      </c>
      <c r="C27" s="219" t="s">
        <v>114</v>
      </c>
      <c r="D27" s="220">
        <v>498678535.33999997</v>
      </c>
      <c r="E27" s="221">
        <f t="shared" si="0"/>
        <v>4.35547344915563E-2</v>
      </c>
      <c r="F27" s="220">
        <v>40340308.129999995</v>
      </c>
      <c r="G27" s="221">
        <f t="shared" si="1"/>
        <v>0.72765211804699115</v>
      </c>
      <c r="H27" s="220">
        <v>388264026.89999998</v>
      </c>
      <c r="I27" s="221">
        <f t="shared" si="2"/>
        <v>3.8640838200140457E-2</v>
      </c>
      <c r="J27" s="220">
        <v>70074200.310000002</v>
      </c>
      <c r="K27" s="221">
        <f t="shared" si="3"/>
        <v>5.206083712594798E-2</v>
      </c>
      <c r="L27" s="220">
        <v>353788841.61000001</v>
      </c>
      <c r="M27" s="221">
        <f t="shared" si="4"/>
        <v>6.1745554722506202E-2</v>
      </c>
      <c r="N27" s="220">
        <v>139360.70000000001</v>
      </c>
      <c r="O27" s="222">
        <v>624</v>
      </c>
    </row>
    <row r="28" spans="2:15" s="55" customFormat="1" ht="28.5" x14ac:dyDescent="0.25">
      <c r="B28" s="218">
        <v>23</v>
      </c>
      <c r="C28" s="219" t="s">
        <v>115</v>
      </c>
      <c r="D28" s="220">
        <v>45285444.960000001</v>
      </c>
      <c r="E28" s="221">
        <f t="shared" si="0"/>
        <v>3.9552444947725763E-3</v>
      </c>
      <c r="F28" s="220">
        <v>2040946.7299999981</v>
      </c>
      <c r="G28" s="221">
        <f t="shared" si="1"/>
        <v>3.6814275342660338E-2</v>
      </c>
      <c r="H28" s="220">
        <v>19219175.499999996</v>
      </c>
      <c r="I28" s="221">
        <f t="shared" si="2"/>
        <v>1.9127320570104648E-3</v>
      </c>
      <c r="J28" s="220">
        <v>24025322.730000004</v>
      </c>
      <c r="K28" s="221">
        <f t="shared" si="3"/>
        <v>1.7849342668365388E-2</v>
      </c>
      <c r="L28" s="220">
        <v>44967082.590000004</v>
      </c>
      <c r="M28" s="221">
        <f t="shared" si="4"/>
        <v>7.8479509024001436E-3</v>
      </c>
      <c r="N28" s="220">
        <v>333824.84999999998</v>
      </c>
      <c r="O28" s="222">
        <v>1256</v>
      </c>
    </row>
    <row r="29" spans="2:15" s="55" customFormat="1" ht="28.5" x14ac:dyDescent="0.25">
      <c r="B29" s="218">
        <v>24</v>
      </c>
      <c r="C29" s="219" t="s">
        <v>116</v>
      </c>
      <c r="D29" s="220">
        <v>2610461239.0999999</v>
      </c>
      <c r="E29" s="221">
        <f t="shared" si="0"/>
        <v>0.22799847619665459</v>
      </c>
      <c r="F29" s="220">
        <v>792882.07000000007</v>
      </c>
      <c r="G29" s="221">
        <f t="shared" si="1"/>
        <v>1.4301881773875851E-2</v>
      </c>
      <c r="H29" s="220">
        <v>2035253730.4600008</v>
      </c>
      <c r="I29" s="221">
        <f t="shared" si="2"/>
        <v>0.20255265655912139</v>
      </c>
      <c r="J29" s="220">
        <v>574414626.57000017</v>
      </c>
      <c r="K29" s="221">
        <f t="shared" si="3"/>
        <v>0.42675487104139609</v>
      </c>
      <c r="L29" s="220">
        <v>1332934647.1199999</v>
      </c>
      <c r="M29" s="221">
        <f t="shared" si="4"/>
        <v>0.23263251837094151</v>
      </c>
      <c r="N29" s="220">
        <v>745746.39</v>
      </c>
      <c r="O29" s="222">
        <v>2461</v>
      </c>
    </row>
    <row r="30" spans="2:15" s="55" customFormat="1" ht="28.5" x14ac:dyDescent="0.25">
      <c r="B30" s="218">
        <v>25</v>
      </c>
      <c r="C30" s="219" t="s">
        <v>117</v>
      </c>
      <c r="D30" s="220">
        <v>125929660.8</v>
      </c>
      <c r="E30" s="221">
        <f t="shared" si="0"/>
        <v>1.0998734760091841E-2</v>
      </c>
      <c r="F30" s="220">
        <v>0</v>
      </c>
      <c r="G30" s="221">
        <f t="shared" si="1"/>
        <v>0</v>
      </c>
      <c r="H30" s="220">
        <v>112584617.32000002</v>
      </c>
      <c r="I30" s="221">
        <f t="shared" si="2"/>
        <v>1.1204653741479165E-2</v>
      </c>
      <c r="J30" s="220">
        <v>13345043.479999999</v>
      </c>
      <c r="K30" s="221">
        <f t="shared" si="3"/>
        <v>9.914549605667471E-3</v>
      </c>
      <c r="L30" s="220">
        <v>70374308.420000002</v>
      </c>
      <c r="M30" s="221">
        <f t="shared" si="4"/>
        <v>1.2282187001238698E-2</v>
      </c>
      <c r="N30" s="220">
        <v>622990.89</v>
      </c>
      <c r="O30" s="222">
        <v>311</v>
      </c>
    </row>
    <row r="31" spans="2:15" s="55" customFormat="1" ht="28.5" x14ac:dyDescent="0.25">
      <c r="B31" s="218">
        <v>26</v>
      </c>
      <c r="C31" s="219" t="s">
        <v>118</v>
      </c>
      <c r="D31" s="220">
        <v>57441495.359999999</v>
      </c>
      <c r="E31" s="221">
        <f t="shared" si="0"/>
        <v>5.016957622804033E-3</v>
      </c>
      <c r="F31" s="220">
        <v>124930.07</v>
      </c>
      <c r="G31" s="221">
        <f t="shared" si="1"/>
        <v>2.2534689063432021E-3</v>
      </c>
      <c r="H31" s="220">
        <v>56971954.109999999</v>
      </c>
      <c r="I31" s="221">
        <f t="shared" si="2"/>
        <v>5.6699665902278755E-3</v>
      </c>
      <c r="J31" s="220">
        <v>344611.18</v>
      </c>
      <c r="K31" s="221">
        <f t="shared" si="3"/>
        <v>2.5602499114357345E-4</v>
      </c>
      <c r="L31" s="220">
        <v>18292930.710000001</v>
      </c>
      <c r="M31" s="221">
        <f t="shared" si="4"/>
        <v>3.192602539552206E-3</v>
      </c>
      <c r="N31" s="220">
        <v>45715.53</v>
      </c>
      <c r="O31" s="222">
        <v>134</v>
      </c>
    </row>
    <row r="32" spans="2:15" s="55" customFormat="1" ht="28.5" x14ac:dyDescent="0.25">
      <c r="B32" s="218">
        <v>27</v>
      </c>
      <c r="C32" s="219" t="s">
        <v>119</v>
      </c>
      <c r="D32" s="220">
        <v>65329917.210000001</v>
      </c>
      <c r="E32" s="221">
        <f t="shared" si="0"/>
        <v>5.7059347791997639E-3</v>
      </c>
      <c r="F32" s="220">
        <v>102797.97</v>
      </c>
      <c r="G32" s="221">
        <f t="shared" si="1"/>
        <v>1.8542535758620906E-3</v>
      </c>
      <c r="H32" s="220">
        <v>59142547.010000005</v>
      </c>
      <c r="I32" s="221">
        <f t="shared" si="2"/>
        <v>5.8859884805815658E-3</v>
      </c>
      <c r="J32" s="220">
        <v>6084572.2299999995</v>
      </c>
      <c r="K32" s="221">
        <f t="shared" si="3"/>
        <v>4.5204643427360159E-3</v>
      </c>
      <c r="L32" s="220">
        <v>46484015.340000004</v>
      </c>
      <c r="M32" s="221">
        <f t="shared" si="4"/>
        <v>8.1126959794332321E-3</v>
      </c>
      <c r="N32" s="220">
        <v>48816.21</v>
      </c>
      <c r="O32" s="217">
        <v>225</v>
      </c>
    </row>
    <row r="33" spans="2:15" s="55" customFormat="1" ht="28.5" x14ac:dyDescent="0.25">
      <c r="B33" s="240"/>
      <c r="C33" s="56"/>
      <c r="D33" s="57"/>
      <c r="E33" s="58"/>
      <c r="F33" s="57"/>
      <c r="G33" s="58"/>
      <c r="H33" s="57"/>
      <c r="I33" s="58"/>
      <c r="J33" s="57"/>
      <c r="K33" s="58"/>
      <c r="L33" s="57"/>
      <c r="M33" s="58"/>
      <c r="N33" s="59"/>
      <c r="O33" s="245"/>
    </row>
    <row r="34" spans="2:15" s="69" customFormat="1" ht="30.75" x14ac:dyDescent="0.25">
      <c r="B34" s="253" t="s">
        <v>120</v>
      </c>
      <c r="C34" s="254"/>
      <c r="D34" s="255">
        <f>SUM(D6:D33)</f>
        <v>7376961989.3200006</v>
      </c>
      <c r="E34" s="256">
        <f t="shared" si="0"/>
        <v>0.64430609707328101</v>
      </c>
      <c r="F34" s="255">
        <f>SUM(F6:F33)</f>
        <v>55439003.239999987</v>
      </c>
      <c r="G34" s="256">
        <f>F34/$F$53</f>
        <v>1</v>
      </c>
      <c r="H34" s="255">
        <f>SUM(H6:H33)</f>
        <v>6157954155.4300003</v>
      </c>
      <c r="I34" s="256">
        <f>H34/$H$53</f>
        <v>0.6128523213023247</v>
      </c>
      <c r="J34" s="255">
        <f>SUM(J6:J33)</f>
        <v>1163568830.6500003</v>
      </c>
      <c r="K34" s="256">
        <f>J34/$J$53</f>
        <v>0.86446034502451263</v>
      </c>
      <c r="L34" s="255">
        <f>SUM(L6:L33)</f>
        <v>4093088037.5300002</v>
      </c>
      <c r="M34" s="256">
        <f t="shared" si="4"/>
        <v>0.71435263547385042</v>
      </c>
      <c r="N34" s="255">
        <f>SUM(N6:N33)</f>
        <v>6767310.3099999996</v>
      </c>
      <c r="O34" s="257">
        <f>SUM(O6:O32)</f>
        <v>17452</v>
      </c>
    </row>
    <row r="35" spans="2:15" ht="15.75" x14ac:dyDescent="0.25">
      <c r="B35" s="215"/>
      <c r="C35" s="215"/>
      <c r="D35" s="60"/>
      <c r="E35" s="61"/>
      <c r="F35" s="60"/>
      <c r="G35" s="61"/>
      <c r="H35" s="60"/>
      <c r="I35" s="61"/>
      <c r="J35" s="60"/>
      <c r="K35" s="61"/>
      <c r="L35" s="60"/>
      <c r="M35" s="61"/>
      <c r="N35" s="62"/>
      <c r="O35" s="216"/>
    </row>
    <row r="36" spans="2:15" ht="12.75" customHeight="1" x14ac:dyDescent="0.25">
      <c r="B36" s="490" t="s">
        <v>121</v>
      </c>
      <c r="C36" s="490"/>
      <c r="D36" s="491" t="s">
        <v>83</v>
      </c>
      <c r="E36" s="491" t="s">
        <v>84</v>
      </c>
      <c r="F36" s="491" t="s">
        <v>85</v>
      </c>
      <c r="G36" s="491" t="s">
        <v>84</v>
      </c>
      <c r="H36" s="491" t="s">
        <v>86</v>
      </c>
      <c r="I36" s="491" t="s">
        <v>84</v>
      </c>
      <c r="J36" s="491" t="s">
        <v>87</v>
      </c>
      <c r="K36" s="491" t="s">
        <v>84</v>
      </c>
      <c r="L36" s="491" t="s">
        <v>88</v>
      </c>
      <c r="M36" s="491" t="s">
        <v>84</v>
      </c>
      <c r="N36" s="491" t="s">
        <v>89</v>
      </c>
      <c r="O36" s="491" t="s">
        <v>90</v>
      </c>
    </row>
    <row r="37" spans="2:15" ht="76.900000000000006" customHeight="1" x14ac:dyDescent="0.25">
      <c r="B37" s="490"/>
      <c r="C37" s="490"/>
      <c r="D37" s="491"/>
      <c r="E37" s="491"/>
      <c r="F37" s="492"/>
      <c r="G37" s="491"/>
      <c r="H37" s="491"/>
      <c r="I37" s="491"/>
      <c r="J37" s="491"/>
      <c r="K37" s="491"/>
      <c r="L37" s="491" t="s">
        <v>91</v>
      </c>
      <c r="M37" s="491"/>
      <c r="N37" s="491" t="s">
        <v>92</v>
      </c>
      <c r="O37" s="491" t="s">
        <v>93</v>
      </c>
    </row>
    <row r="38" spans="2:15" ht="15.6" customHeight="1" x14ac:dyDescent="0.25">
      <c r="B38" s="490"/>
      <c r="C38" s="490"/>
      <c r="D38" s="491"/>
      <c r="E38" s="491"/>
      <c r="F38" s="492"/>
      <c r="G38" s="491"/>
      <c r="H38" s="491"/>
      <c r="I38" s="491"/>
      <c r="J38" s="491"/>
      <c r="K38" s="491"/>
      <c r="L38" s="491"/>
      <c r="M38" s="491"/>
      <c r="N38" s="491"/>
      <c r="O38" s="491"/>
    </row>
    <row r="39" spans="2:15" s="55" customFormat="1" ht="28.5" customHeight="1" x14ac:dyDescent="0.25">
      <c r="B39" s="266">
        <v>1</v>
      </c>
      <c r="C39" s="219" t="s">
        <v>276</v>
      </c>
      <c r="D39" s="220">
        <v>9000000</v>
      </c>
      <c r="E39" s="221">
        <f t="shared" ref="E39:E45" si="5">D39/$D$53</f>
        <v>7.8606272908206363E-4</v>
      </c>
      <c r="F39" s="220">
        <v>0</v>
      </c>
      <c r="G39" s="221">
        <f t="shared" ref="G39:G45" si="6">F39/$F$53</f>
        <v>0</v>
      </c>
      <c r="H39" s="220">
        <v>9000000</v>
      </c>
      <c r="I39" s="221">
        <f t="shared" ref="I39:I45" si="7">H39/$H$53</f>
        <v>8.9569859607630865E-4</v>
      </c>
      <c r="J39" s="220">
        <v>0</v>
      </c>
      <c r="K39" s="221">
        <f t="shared" ref="K39:K45" si="8">J39/$J$53</f>
        <v>0</v>
      </c>
      <c r="L39" s="220">
        <v>8926027.4000000004</v>
      </c>
      <c r="M39" s="221">
        <f t="shared" ref="M39:M45" si="9">L39/$L$53</f>
        <v>1.5578289885378664E-3</v>
      </c>
      <c r="N39" s="220">
        <v>0</v>
      </c>
      <c r="O39" s="251">
        <v>2</v>
      </c>
    </row>
    <row r="40" spans="2:15" s="55" customFormat="1" ht="28.5" customHeight="1" x14ac:dyDescent="0.25">
      <c r="B40" s="266">
        <v>2</v>
      </c>
      <c r="C40" s="219" t="s">
        <v>122</v>
      </c>
      <c r="D40" s="220">
        <v>433910000</v>
      </c>
      <c r="E40" s="221">
        <f t="shared" si="5"/>
        <v>3.7897830975110916E-2</v>
      </c>
      <c r="F40" s="220">
        <v>0</v>
      </c>
      <c r="G40" s="221">
        <f t="shared" si="6"/>
        <v>0</v>
      </c>
      <c r="H40" s="220">
        <v>433910000</v>
      </c>
      <c r="I40" s="221">
        <f t="shared" si="7"/>
        <v>4.3183619758163455E-2</v>
      </c>
      <c r="J40" s="220">
        <v>0</v>
      </c>
      <c r="K40" s="221">
        <f t="shared" si="8"/>
        <v>0</v>
      </c>
      <c r="L40" s="220">
        <v>69785451.959999993</v>
      </c>
      <c r="M40" s="221">
        <f t="shared" si="9"/>
        <v>1.2179415900236275E-2</v>
      </c>
      <c r="N40" s="220">
        <v>0</v>
      </c>
      <c r="O40" s="251">
        <v>80</v>
      </c>
    </row>
    <row r="41" spans="2:15" s="55" customFormat="1" ht="28.5" customHeight="1" x14ac:dyDescent="0.25">
      <c r="B41" s="269">
        <v>3</v>
      </c>
      <c r="C41" s="219" t="s">
        <v>123</v>
      </c>
      <c r="D41" s="220">
        <v>480971823.69</v>
      </c>
      <c r="E41" s="221">
        <f t="shared" si="5"/>
        <v>4.2008224926815392E-2</v>
      </c>
      <c r="F41" s="220">
        <v>0</v>
      </c>
      <c r="G41" s="221">
        <f t="shared" si="6"/>
        <v>0</v>
      </c>
      <c r="H41" s="220">
        <v>478609523.69999999</v>
      </c>
      <c r="I41" s="221">
        <f t="shared" si="7"/>
        <v>4.7632208716315641E-2</v>
      </c>
      <c r="J41" s="220">
        <v>2362299.9899999998</v>
      </c>
      <c r="K41" s="221">
        <f t="shared" si="8"/>
        <v>1.7550441457477193E-3</v>
      </c>
      <c r="L41" s="220">
        <v>192368888.02000001</v>
      </c>
      <c r="M41" s="221">
        <f t="shared" si="9"/>
        <v>3.3573483120873091E-2</v>
      </c>
      <c r="N41" s="220">
        <v>0</v>
      </c>
      <c r="O41" s="252">
        <v>200</v>
      </c>
    </row>
    <row r="42" spans="2:15" s="55" customFormat="1" ht="28.5" x14ac:dyDescent="0.25">
      <c r="B42" s="266">
        <v>4</v>
      </c>
      <c r="C42" s="219" t="s">
        <v>124</v>
      </c>
      <c r="D42" s="220">
        <v>523151578.69999999</v>
      </c>
      <c r="E42" s="221">
        <f t="shared" si="5"/>
        <v>4.5692217519612444E-2</v>
      </c>
      <c r="F42" s="220">
        <v>0</v>
      </c>
      <c r="G42" s="221">
        <f t="shared" si="6"/>
        <v>0</v>
      </c>
      <c r="H42" s="220">
        <v>432543909.7899999</v>
      </c>
      <c r="I42" s="221">
        <f t="shared" si="7"/>
        <v>4.304766363780671E-2</v>
      </c>
      <c r="J42" s="220">
        <v>90607668.909999773</v>
      </c>
      <c r="K42" s="221">
        <f t="shared" si="8"/>
        <v>6.7315946134488519E-2</v>
      </c>
      <c r="L42" s="220">
        <v>315412558.49000001</v>
      </c>
      <c r="M42" s="221">
        <f t="shared" si="9"/>
        <v>5.50478734766843E-2</v>
      </c>
      <c r="N42" s="220">
        <v>0</v>
      </c>
      <c r="O42" s="252">
        <v>456</v>
      </c>
    </row>
    <row r="43" spans="2:15" s="55" customFormat="1" ht="28.5" x14ac:dyDescent="0.25">
      <c r="B43" s="269">
        <v>5</v>
      </c>
      <c r="C43" s="219" t="s">
        <v>125</v>
      </c>
      <c r="D43" s="220">
        <v>1464768636.25</v>
      </c>
      <c r="E43" s="221">
        <f t="shared" si="5"/>
        <v>0.12793333685383196</v>
      </c>
      <c r="F43" s="220">
        <v>0</v>
      </c>
      <c r="G43" s="221">
        <f t="shared" si="6"/>
        <v>0</v>
      </c>
      <c r="H43" s="220">
        <v>1445203104.9099998</v>
      </c>
      <c r="I43" s="221">
        <f t="shared" si="7"/>
        <v>0.14382959912366766</v>
      </c>
      <c r="J43" s="220">
        <v>19565531.339999974</v>
      </c>
      <c r="K43" s="221">
        <f t="shared" si="8"/>
        <v>1.4535990933442154E-2</v>
      </c>
      <c r="L43" s="220">
        <v>546728831.49000001</v>
      </c>
      <c r="M43" s="221">
        <f t="shared" si="9"/>
        <v>9.5418710294857073E-2</v>
      </c>
      <c r="N43" s="220">
        <v>0</v>
      </c>
      <c r="O43" s="252">
        <v>592</v>
      </c>
    </row>
    <row r="44" spans="2:15" s="55" customFormat="1" ht="28.5" x14ac:dyDescent="0.25">
      <c r="B44" s="266">
        <v>6</v>
      </c>
      <c r="C44" s="219" t="s">
        <v>126</v>
      </c>
      <c r="D44" s="220">
        <v>180750000</v>
      </c>
      <c r="E44" s="221">
        <f t="shared" si="5"/>
        <v>1.5786759809064778E-2</v>
      </c>
      <c r="F44" s="220">
        <v>0</v>
      </c>
      <c r="G44" s="221">
        <f t="shared" si="6"/>
        <v>0</v>
      </c>
      <c r="H44" s="220">
        <v>180750000</v>
      </c>
      <c r="I44" s="221">
        <f t="shared" si="7"/>
        <v>1.7988613471199198E-2</v>
      </c>
      <c r="J44" s="220">
        <v>0</v>
      </c>
      <c r="K44" s="221">
        <f t="shared" si="8"/>
        <v>0</v>
      </c>
      <c r="L44" s="220">
        <v>66343835.560000002</v>
      </c>
      <c r="M44" s="221">
        <f t="shared" si="9"/>
        <v>1.1578762378228566E-2</v>
      </c>
      <c r="N44" s="220">
        <v>0</v>
      </c>
      <c r="O44" s="252">
        <v>108</v>
      </c>
    </row>
    <row r="45" spans="2:15" s="55" customFormat="1" ht="28.5" x14ac:dyDescent="0.25">
      <c r="B45" s="269">
        <v>7</v>
      </c>
      <c r="C45" s="267" t="s">
        <v>127</v>
      </c>
      <c r="D45" s="220">
        <v>979953892.38</v>
      </c>
      <c r="E45" s="221">
        <f t="shared" si="5"/>
        <v>8.5589470113201518E-2</v>
      </c>
      <c r="F45" s="268">
        <v>0</v>
      </c>
      <c r="G45" s="221">
        <f t="shared" si="6"/>
        <v>0</v>
      </c>
      <c r="H45" s="268">
        <v>910052200.73000145</v>
      </c>
      <c r="I45" s="221">
        <f t="shared" si="7"/>
        <v>9.057027539444637E-2</v>
      </c>
      <c r="J45" s="268">
        <v>69901691.649999991</v>
      </c>
      <c r="K45" s="221">
        <f t="shared" si="8"/>
        <v>5.1932673761809031E-2</v>
      </c>
      <c r="L45" s="268">
        <v>437132800.32999998</v>
      </c>
      <c r="M45" s="221">
        <f t="shared" si="9"/>
        <v>7.6291290366732351E-2</v>
      </c>
      <c r="N45" s="268">
        <v>0</v>
      </c>
      <c r="O45" s="251">
        <v>302</v>
      </c>
    </row>
    <row r="46" spans="2:15" ht="15.75" x14ac:dyDescent="0.25">
      <c r="B46" s="258"/>
      <c r="C46" s="259"/>
      <c r="D46" s="60"/>
      <c r="E46" s="61"/>
      <c r="F46" s="60"/>
      <c r="G46" s="61"/>
      <c r="H46" s="60"/>
      <c r="I46" s="61"/>
      <c r="J46" s="60"/>
      <c r="K46" s="61"/>
      <c r="L46" s="60"/>
      <c r="M46" s="61" t="s">
        <v>128</v>
      </c>
      <c r="N46" s="60"/>
      <c r="O46" s="260"/>
    </row>
    <row r="47" spans="2:15" s="69" customFormat="1" ht="33.75" customHeight="1" x14ac:dyDescent="0.25">
      <c r="B47" s="253" t="s">
        <v>129</v>
      </c>
      <c r="C47" s="254"/>
      <c r="D47" s="255">
        <f>SUM(D39:D46)</f>
        <v>4072505931.0200005</v>
      </c>
      <c r="E47" s="256">
        <f t="shared" ref="E47" si="10">D47/$D$53</f>
        <v>0.3556939029267191</v>
      </c>
      <c r="F47" s="255">
        <f>SUM(F39:F45)</f>
        <v>0</v>
      </c>
      <c r="G47" s="256">
        <f>F47/$F$53</f>
        <v>0</v>
      </c>
      <c r="H47" s="255">
        <f>SUM(H39:H45)</f>
        <v>3890068739.1300011</v>
      </c>
      <c r="I47" s="256">
        <f>H47/$H$53</f>
        <v>0.38714767869767536</v>
      </c>
      <c r="J47" s="255">
        <f>SUM(J39:J45)</f>
        <v>182437191.88999975</v>
      </c>
      <c r="K47" s="256">
        <f>J47/$J$53</f>
        <v>0.13553965497548742</v>
      </c>
      <c r="L47" s="255">
        <f>SUM(L39:L45)</f>
        <v>1636698393.25</v>
      </c>
      <c r="M47" s="256">
        <f t="shared" ref="M47" si="11">L47/$L$53</f>
        <v>0.28564736452614953</v>
      </c>
      <c r="N47" s="255">
        <f>SUM(N39:N45)</f>
        <v>0</v>
      </c>
      <c r="O47" s="257">
        <f>SUM(O39:O45)</f>
        <v>1740</v>
      </c>
    </row>
    <row r="48" spans="2:15" ht="15.75" hidden="1" customHeight="1" x14ac:dyDescent="0.25">
      <c r="B48" s="261"/>
      <c r="C48" s="261"/>
      <c r="D48" s="262"/>
      <c r="E48" s="263"/>
      <c r="F48" s="262"/>
      <c r="G48" s="263"/>
      <c r="H48" s="262"/>
      <c r="I48" s="263"/>
      <c r="J48" s="262"/>
      <c r="K48" s="263"/>
      <c r="L48" s="262"/>
      <c r="M48" s="263"/>
      <c r="N48" s="262"/>
      <c r="O48" s="264"/>
    </row>
    <row r="49" spans="2:15" ht="15.75" hidden="1" customHeight="1" x14ac:dyDescent="0.25">
      <c r="B49" s="261"/>
      <c r="C49" s="261"/>
      <c r="D49" s="262"/>
      <c r="E49" s="263"/>
      <c r="F49" s="262"/>
      <c r="G49" s="263"/>
      <c r="H49" s="262"/>
      <c r="I49" s="263"/>
      <c r="J49" s="262"/>
      <c r="K49" s="263"/>
      <c r="L49" s="262"/>
      <c r="M49" s="263"/>
      <c r="N49" s="262"/>
      <c r="O49" s="264"/>
    </row>
    <row r="50" spans="2:15" ht="15.75" hidden="1" customHeight="1" x14ac:dyDescent="0.25">
      <c r="B50" s="261" t="s">
        <v>130</v>
      </c>
      <c r="C50" s="261"/>
      <c r="D50" s="265">
        <v>0</v>
      </c>
      <c r="E50" s="263">
        <v>0</v>
      </c>
      <c r="F50" s="265">
        <v>0</v>
      </c>
      <c r="G50" s="263">
        <v>0</v>
      </c>
      <c r="H50" s="262">
        <v>0</v>
      </c>
      <c r="I50" s="263">
        <v>0</v>
      </c>
      <c r="J50" s="262">
        <v>0</v>
      </c>
      <c r="K50" s="263">
        <v>0</v>
      </c>
      <c r="L50" s="265">
        <v>0</v>
      </c>
      <c r="M50" s="263">
        <v>0</v>
      </c>
      <c r="N50" s="262">
        <v>0</v>
      </c>
      <c r="O50" s="264">
        <v>0</v>
      </c>
    </row>
    <row r="51" spans="2:15" ht="15.75" x14ac:dyDescent="0.25">
      <c r="B51" s="261"/>
      <c r="C51" s="261"/>
      <c r="D51" s="262"/>
      <c r="E51" s="263"/>
      <c r="F51" s="262"/>
      <c r="G51" s="263"/>
      <c r="H51" s="262"/>
      <c r="I51" s="263"/>
      <c r="J51" s="262"/>
      <c r="K51" s="263"/>
      <c r="L51" s="262"/>
      <c r="M51" s="263"/>
      <c r="N51" s="262"/>
      <c r="O51" s="264"/>
    </row>
    <row r="52" spans="2:15" ht="15.75" x14ac:dyDescent="0.25">
      <c r="B52" s="261"/>
      <c r="C52" s="261"/>
      <c r="D52" s="262"/>
      <c r="E52" s="263"/>
      <c r="F52" s="262"/>
      <c r="G52" s="263"/>
      <c r="H52" s="262"/>
      <c r="I52" s="263"/>
      <c r="J52" s="262"/>
      <c r="K52" s="263"/>
      <c r="L52" s="262"/>
      <c r="M52" s="263"/>
      <c r="N52" s="262"/>
      <c r="O52" s="264"/>
    </row>
    <row r="53" spans="2:15" s="69" customFormat="1" ht="30.75" x14ac:dyDescent="0.25">
      <c r="B53" s="231" t="s">
        <v>131</v>
      </c>
      <c r="C53" s="232"/>
      <c r="D53" s="233">
        <f>D34+D47</f>
        <v>11449467920.34</v>
      </c>
      <c r="E53" s="234">
        <f>E34+E47</f>
        <v>1</v>
      </c>
      <c r="F53" s="233">
        <f>F34+F47</f>
        <v>55439003.239999987</v>
      </c>
      <c r="G53" s="234">
        <f>F53/$F$53</f>
        <v>1</v>
      </c>
      <c r="H53" s="233">
        <f>H34+H47</f>
        <v>10048022894.560001</v>
      </c>
      <c r="I53" s="234">
        <f>I34+I47</f>
        <v>1</v>
      </c>
      <c r="J53" s="233">
        <f>J34+J47</f>
        <v>1346006022.54</v>
      </c>
      <c r="K53" s="234">
        <f>J53/$J$53</f>
        <v>1</v>
      </c>
      <c r="L53" s="233">
        <f>L34+L47</f>
        <v>5729786430.7800007</v>
      </c>
      <c r="M53" s="234">
        <f>M34+M47</f>
        <v>1</v>
      </c>
      <c r="N53" s="233">
        <f>N34+N47</f>
        <v>6767310.3099999996</v>
      </c>
      <c r="O53" s="235">
        <f>O47+O34</f>
        <v>19192</v>
      </c>
    </row>
    <row r="54" spans="2:15" ht="15.75" x14ac:dyDescent="0.25">
      <c r="B54" s="67"/>
      <c r="C54" s="67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</row>
    <row r="55" spans="2:15" ht="27.75" x14ac:dyDescent="0.25">
      <c r="B55" s="63"/>
      <c r="C55" s="64"/>
      <c r="D55" s="65"/>
      <c r="E55" s="65"/>
      <c r="F55" s="65"/>
      <c r="G55" s="64"/>
      <c r="H55" s="65"/>
      <c r="I55" s="64"/>
      <c r="J55" s="65"/>
      <c r="K55" s="64"/>
      <c r="L55" s="65"/>
      <c r="M55" s="64"/>
      <c r="N55" s="64"/>
      <c r="O55" s="64"/>
    </row>
    <row r="56" spans="2:15" x14ac:dyDescent="0.25">
      <c r="D56" s="66"/>
      <c r="E56" s="66"/>
      <c r="F56" s="66"/>
      <c r="H56" s="66"/>
      <c r="J56" s="66"/>
      <c r="L56" s="66"/>
    </row>
    <row r="57" spans="2:15" x14ac:dyDescent="0.25">
      <c r="D57" s="66"/>
      <c r="E57" s="66"/>
      <c r="F57" s="66"/>
      <c r="H57" s="66"/>
      <c r="J57" s="66"/>
      <c r="L57" s="66"/>
    </row>
    <row r="58" spans="2:15" ht="15.75" x14ac:dyDescent="0.25">
      <c r="B58" s="67"/>
      <c r="C58" s="67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</row>
    <row r="59" spans="2:15" ht="27.75" x14ac:dyDescent="0.25">
      <c r="B59" s="63"/>
      <c r="C59" s="64"/>
      <c r="D59" s="65"/>
      <c r="E59" s="65"/>
      <c r="F59" s="65"/>
      <c r="G59" s="64"/>
      <c r="H59" s="65"/>
      <c r="I59" s="64"/>
      <c r="J59" s="65"/>
      <c r="K59" s="64"/>
      <c r="L59" s="65"/>
      <c r="M59" s="64"/>
      <c r="N59" s="64"/>
      <c r="O59" s="64"/>
    </row>
    <row r="60" spans="2:15" x14ac:dyDescent="0.25">
      <c r="D60" s="66"/>
      <c r="E60" s="66"/>
      <c r="F60" s="66"/>
      <c r="H60" s="66"/>
      <c r="J60" s="66"/>
      <c r="L60" s="66"/>
    </row>
    <row r="61" spans="2:15" x14ac:dyDescent="0.25">
      <c r="D61" s="66"/>
      <c r="E61" s="66"/>
      <c r="F61" s="66"/>
      <c r="H61" s="66"/>
      <c r="J61" s="66"/>
      <c r="L61" s="66"/>
    </row>
  </sheetData>
  <mergeCells count="27">
    <mergeCell ref="N36:N38"/>
    <mergeCell ref="O36:O38"/>
    <mergeCell ref="J3:J5"/>
    <mergeCell ref="K3:K5"/>
    <mergeCell ref="L3:L5"/>
    <mergeCell ref="M3:M5"/>
    <mergeCell ref="M36:M38"/>
    <mergeCell ref="B36:C38"/>
    <mergeCell ref="D36:D38"/>
    <mergeCell ref="E36:E38"/>
    <mergeCell ref="F36:F38"/>
    <mergeCell ref="G36:G38"/>
    <mergeCell ref="H36:H38"/>
    <mergeCell ref="I36:I38"/>
    <mergeCell ref="J36:J38"/>
    <mergeCell ref="K36:K38"/>
    <mergeCell ref="L36:L38"/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M561"/>
  <sheetViews>
    <sheetView showGridLines="0" zoomScale="70" zoomScaleNormal="70" workbookViewId="0"/>
  </sheetViews>
  <sheetFormatPr baseColWidth="10" defaultColWidth="11.42578125" defaultRowHeight="21.75" x14ac:dyDescent="0.6"/>
  <cols>
    <col min="1" max="1" width="3.42578125" style="71" customWidth="1"/>
    <col min="2" max="2" width="74" style="71" customWidth="1"/>
    <col min="3" max="3" width="17.140625" style="71" bestFit="1" customWidth="1"/>
    <col min="4" max="4" width="19.28515625" style="71" bestFit="1" customWidth="1"/>
    <col min="5" max="5" width="16.85546875" style="71" bestFit="1" customWidth="1"/>
    <col min="6" max="6" width="16.7109375" style="71" bestFit="1" customWidth="1"/>
    <col min="7" max="7" width="16.85546875" style="71" bestFit="1" customWidth="1"/>
    <col min="8" max="8" width="16.42578125" style="71" bestFit="1" customWidth="1"/>
    <col min="9" max="9" width="14.85546875" style="71" customWidth="1"/>
    <col min="10" max="10" width="22" style="71" bestFit="1" customWidth="1"/>
    <col min="11" max="11" width="24.7109375" style="71" bestFit="1" customWidth="1"/>
    <col min="12" max="12" width="25.140625" style="71" bestFit="1" customWidth="1"/>
    <col min="13" max="13" width="10.5703125" style="71" customWidth="1"/>
    <col min="14" max="16384" width="11.42578125" style="71"/>
  </cols>
  <sheetData>
    <row r="1" spans="2:13" ht="96" customHeight="1" x14ac:dyDescent="0.6">
      <c r="B1" s="463" t="s">
        <v>359</v>
      </c>
      <c r="C1" s="482"/>
      <c r="D1" s="482"/>
      <c r="E1" s="482"/>
      <c r="F1" s="482"/>
      <c r="G1" s="482"/>
      <c r="H1" s="270"/>
      <c r="I1" s="270"/>
      <c r="J1" s="270"/>
      <c r="K1" s="270"/>
      <c r="L1" s="271"/>
    </row>
    <row r="2" spans="2:13" s="88" customFormat="1" ht="16.899999999999999" customHeight="1" x14ac:dyDescent="0.6"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</row>
    <row r="3" spans="2:13" s="91" customFormat="1" ht="38.25" x14ac:dyDescent="0.6">
      <c r="B3" s="495" t="s">
        <v>11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7"/>
    </row>
    <row r="4" spans="2:13" s="91" customFormat="1" ht="30.75" x14ac:dyDescent="0.6">
      <c r="B4" s="293" t="s">
        <v>132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94"/>
    </row>
    <row r="5" spans="2:13" s="88" customFormat="1" ht="42" customHeight="1" x14ac:dyDescent="0.6">
      <c r="B5" s="295" t="s">
        <v>133</v>
      </c>
      <c r="C5" s="273" t="s">
        <v>134</v>
      </c>
      <c r="D5" s="273" t="s">
        <v>135</v>
      </c>
      <c r="E5" s="273" t="s">
        <v>136</v>
      </c>
      <c r="F5" s="273" t="s">
        <v>137</v>
      </c>
      <c r="G5" s="273" t="s">
        <v>138</v>
      </c>
      <c r="H5" s="273" t="s">
        <v>139</v>
      </c>
      <c r="I5" s="273" t="s">
        <v>140</v>
      </c>
      <c r="J5" s="273" t="s">
        <v>141</v>
      </c>
      <c r="K5" s="273" t="s">
        <v>142</v>
      </c>
      <c r="L5" s="273" t="s">
        <v>143</v>
      </c>
      <c r="M5" s="296" t="s">
        <v>144</v>
      </c>
    </row>
    <row r="6" spans="2:13" s="89" customFormat="1" ht="28.5" x14ac:dyDescent="0.8">
      <c r="B6" s="297" t="s">
        <v>145</v>
      </c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98"/>
    </row>
    <row r="7" spans="2:13" s="90" customFormat="1" ht="28.5" x14ac:dyDescent="0.8">
      <c r="B7" s="363" t="s">
        <v>146</v>
      </c>
      <c r="C7" s="364">
        <v>1</v>
      </c>
      <c r="D7" s="364">
        <v>1</v>
      </c>
      <c r="E7" s="364">
        <v>1</v>
      </c>
      <c r="F7" s="364">
        <v>1</v>
      </c>
      <c r="G7" s="364">
        <v>1</v>
      </c>
      <c r="H7" s="364">
        <v>1</v>
      </c>
      <c r="I7" s="365">
        <v>5.2631578947368478</v>
      </c>
      <c r="J7" s="366">
        <v>16544</v>
      </c>
      <c r="K7" s="367">
        <v>16544</v>
      </c>
      <c r="L7" s="367">
        <v>16544</v>
      </c>
      <c r="M7" s="368">
        <v>1</v>
      </c>
    </row>
    <row r="8" spans="2:13" s="90" customFormat="1" ht="28.5" x14ac:dyDescent="0.8">
      <c r="B8" s="363" t="s">
        <v>147</v>
      </c>
      <c r="C8" s="364">
        <v>1</v>
      </c>
      <c r="D8" s="364">
        <v>1</v>
      </c>
      <c r="E8" s="364">
        <v>0.96</v>
      </c>
      <c r="F8" s="364">
        <v>0.96</v>
      </c>
      <c r="G8" s="364">
        <v>1</v>
      </c>
      <c r="H8" s="364">
        <v>0.99420492550927331</v>
      </c>
      <c r="I8" s="365">
        <v>0</v>
      </c>
      <c r="J8" s="366">
        <v>52624</v>
      </c>
      <c r="K8" s="367">
        <v>52624</v>
      </c>
      <c r="L8" s="367">
        <v>52319.040000000001</v>
      </c>
      <c r="M8" s="368">
        <v>5</v>
      </c>
    </row>
    <row r="9" spans="2:13" s="90" customFormat="1" ht="28.5" x14ac:dyDescent="0.8">
      <c r="B9" s="363" t="s">
        <v>14</v>
      </c>
      <c r="C9" s="364">
        <v>1</v>
      </c>
      <c r="D9" s="364">
        <v>1</v>
      </c>
      <c r="E9" s="364">
        <v>1</v>
      </c>
      <c r="F9" s="364">
        <v>1</v>
      </c>
      <c r="G9" s="364">
        <v>1</v>
      </c>
      <c r="H9" s="364">
        <v>1</v>
      </c>
      <c r="I9" s="365">
        <v>0</v>
      </c>
      <c r="J9" s="366">
        <v>4947</v>
      </c>
      <c r="K9" s="367">
        <v>4947</v>
      </c>
      <c r="L9" s="367">
        <v>4947</v>
      </c>
      <c r="M9" s="368">
        <v>1</v>
      </c>
    </row>
    <row r="10" spans="2:13" s="90" customFormat="1" ht="28.5" x14ac:dyDescent="0.8">
      <c r="B10" s="363" t="s">
        <v>148</v>
      </c>
      <c r="C10" s="364">
        <v>1</v>
      </c>
      <c r="D10" s="364">
        <v>1.74</v>
      </c>
      <c r="E10" s="364">
        <v>1.71</v>
      </c>
      <c r="F10" s="364">
        <v>1.74</v>
      </c>
      <c r="G10" s="364">
        <v>1.72</v>
      </c>
      <c r="H10" s="364">
        <v>1.7221411596958176</v>
      </c>
      <c r="I10" s="365">
        <v>1.176470588235295</v>
      </c>
      <c r="J10" s="366">
        <v>79952</v>
      </c>
      <c r="K10" s="367">
        <v>79952</v>
      </c>
      <c r="L10" s="367">
        <v>137688.63</v>
      </c>
      <c r="M10" s="368">
        <v>12</v>
      </c>
    </row>
    <row r="11" spans="2:13" s="90" customFormat="1" ht="28.5" x14ac:dyDescent="0.8">
      <c r="B11" s="363" t="s">
        <v>366</v>
      </c>
      <c r="C11" s="364">
        <v>3</v>
      </c>
      <c r="D11" s="364">
        <v>50</v>
      </c>
      <c r="E11" s="364">
        <v>50</v>
      </c>
      <c r="F11" s="364">
        <v>50</v>
      </c>
      <c r="G11" s="364">
        <v>50</v>
      </c>
      <c r="H11" s="364">
        <v>50</v>
      </c>
      <c r="I11" s="365">
        <v>1.0101010101010102</v>
      </c>
      <c r="J11" s="366">
        <v>840</v>
      </c>
      <c r="K11" s="367">
        <v>2520</v>
      </c>
      <c r="L11" s="367">
        <v>42000</v>
      </c>
      <c r="M11" s="368">
        <v>3</v>
      </c>
    </row>
    <row r="12" spans="2:13" s="90" customFormat="1" ht="28.5" x14ac:dyDescent="0.8">
      <c r="B12" s="363" t="s">
        <v>278</v>
      </c>
      <c r="C12" s="364">
        <v>1</v>
      </c>
      <c r="D12" s="364">
        <v>2.42</v>
      </c>
      <c r="E12" s="364">
        <v>2.4</v>
      </c>
      <c r="F12" s="364">
        <v>2.4</v>
      </c>
      <c r="G12" s="364">
        <v>2.42</v>
      </c>
      <c r="H12" s="364">
        <v>2.4019886363636362</v>
      </c>
      <c r="I12" s="365">
        <v>0.83333333333333415</v>
      </c>
      <c r="J12" s="366">
        <v>19360</v>
      </c>
      <c r="K12" s="367">
        <v>19360</v>
      </c>
      <c r="L12" s="367">
        <v>46502.5</v>
      </c>
      <c r="M12" s="368">
        <v>2</v>
      </c>
    </row>
    <row r="13" spans="2:13" s="90" customFormat="1" ht="28.5" x14ac:dyDescent="0.8">
      <c r="B13" s="363" t="s">
        <v>155</v>
      </c>
      <c r="C13" s="364">
        <v>1</v>
      </c>
      <c r="D13" s="364">
        <v>0.93</v>
      </c>
      <c r="E13" s="364">
        <v>0.92</v>
      </c>
      <c r="F13" s="364">
        <v>0.92</v>
      </c>
      <c r="G13" s="364">
        <v>0.89300000000000002</v>
      </c>
      <c r="H13" s="364">
        <v>0.89994797784863234</v>
      </c>
      <c r="I13" s="365">
        <v>12.048192771084349</v>
      </c>
      <c r="J13" s="366">
        <v>23836</v>
      </c>
      <c r="K13" s="367">
        <v>23836</v>
      </c>
      <c r="L13" s="367">
        <v>21451.16</v>
      </c>
      <c r="M13" s="368">
        <v>3</v>
      </c>
    </row>
    <row r="14" spans="2:13" s="90" customFormat="1" ht="28.5" x14ac:dyDescent="0.8">
      <c r="B14" s="363" t="s">
        <v>367</v>
      </c>
      <c r="C14" s="364">
        <v>1</v>
      </c>
      <c r="D14" s="364">
        <v>0.5</v>
      </c>
      <c r="E14" s="364">
        <v>0.5</v>
      </c>
      <c r="F14" s="364">
        <v>0.5</v>
      </c>
      <c r="G14" s="364">
        <v>0.5</v>
      </c>
      <c r="H14" s="364">
        <v>0.5</v>
      </c>
      <c r="I14" s="365">
        <v>0</v>
      </c>
      <c r="J14" s="366">
        <v>54670</v>
      </c>
      <c r="K14" s="367">
        <v>54670</v>
      </c>
      <c r="L14" s="367">
        <v>27335</v>
      </c>
      <c r="M14" s="368">
        <v>2</v>
      </c>
    </row>
    <row r="15" spans="2:13" s="90" customFormat="1" ht="28.5" x14ac:dyDescent="0.8">
      <c r="B15" s="363" t="s">
        <v>368</v>
      </c>
      <c r="C15" s="364">
        <v>1</v>
      </c>
      <c r="D15" s="364">
        <v>3.4499999999999997</v>
      </c>
      <c r="E15" s="364">
        <v>3.4499999999999997</v>
      </c>
      <c r="F15" s="364">
        <v>3.4499999999999997</v>
      </c>
      <c r="G15" s="364">
        <v>3.4499999999999997</v>
      </c>
      <c r="H15" s="364">
        <v>3.4499999999999997</v>
      </c>
      <c r="I15" s="365">
        <v>1.1730205278592385</v>
      </c>
      <c r="J15" s="366">
        <v>7128</v>
      </c>
      <c r="K15" s="367">
        <v>7128</v>
      </c>
      <c r="L15" s="367">
        <v>24591.599999999999</v>
      </c>
      <c r="M15" s="368">
        <v>6</v>
      </c>
    </row>
    <row r="16" spans="2:13" s="90" customFormat="1" ht="28.5" x14ac:dyDescent="0.8">
      <c r="B16" s="301" t="s">
        <v>149</v>
      </c>
      <c r="C16" s="280"/>
      <c r="D16" s="280"/>
      <c r="E16" s="280"/>
      <c r="F16" s="280"/>
      <c r="G16" s="280"/>
      <c r="H16" s="280"/>
      <c r="I16" s="281"/>
      <c r="J16" s="282">
        <f>SUM(J7:J15)</f>
        <v>259901</v>
      </c>
      <c r="K16" s="283">
        <f>SUM(K7:K15)</f>
        <v>261581</v>
      </c>
      <c r="L16" s="283">
        <f>SUM(L7:L15)</f>
        <v>373378.93</v>
      </c>
      <c r="M16" s="302">
        <f>SUM(M7:M15)</f>
        <v>35</v>
      </c>
    </row>
    <row r="17" spans="2:13" s="93" customFormat="1" ht="23.25" x14ac:dyDescent="0.65">
      <c r="B17" s="303" t="s">
        <v>150</v>
      </c>
      <c r="C17" s="284"/>
      <c r="D17" s="284"/>
      <c r="E17" s="284"/>
      <c r="F17" s="284"/>
      <c r="G17" s="284"/>
      <c r="H17" s="284"/>
      <c r="I17" s="284"/>
      <c r="J17" s="284"/>
      <c r="K17" s="285"/>
      <c r="L17" s="285"/>
      <c r="M17" s="304"/>
    </row>
    <row r="18" spans="2:13" s="93" customFormat="1" ht="23.25" x14ac:dyDescent="0.65">
      <c r="B18" s="303" t="s">
        <v>151</v>
      </c>
      <c r="C18" s="284"/>
      <c r="D18" s="284"/>
      <c r="E18" s="284"/>
      <c r="F18" s="284"/>
      <c r="G18" s="284"/>
      <c r="H18" s="284"/>
      <c r="I18" s="284"/>
      <c r="J18" s="284"/>
      <c r="K18" s="285"/>
      <c r="L18" s="285"/>
      <c r="M18" s="304"/>
    </row>
    <row r="19" spans="2:13" s="93" customFormat="1" ht="23.25" x14ac:dyDescent="0.65">
      <c r="B19" s="303"/>
      <c r="C19" s="284"/>
      <c r="D19" s="284"/>
      <c r="E19" s="284"/>
      <c r="F19" s="284"/>
      <c r="G19" s="284"/>
      <c r="H19" s="284"/>
      <c r="I19" s="284"/>
      <c r="J19" s="284"/>
      <c r="K19" s="285"/>
      <c r="L19" s="285"/>
      <c r="M19" s="304"/>
    </row>
    <row r="20" spans="2:13" s="88" customFormat="1" ht="41.25" customHeight="1" x14ac:dyDescent="0.6">
      <c r="B20" s="295" t="s">
        <v>133</v>
      </c>
      <c r="C20" s="273" t="s">
        <v>134</v>
      </c>
      <c r="D20" s="273" t="s">
        <v>135</v>
      </c>
      <c r="E20" s="273" t="s">
        <v>152</v>
      </c>
      <c r="F20" s="273" t="s">
        <v>137</v>
      </c>
      <c r="G20" s="273" t="s">
        <v>153</v>
      </c>
      <c r="H20" s="273" t="s">
        <v>139</v>
      </c>
      <c r="I20" s="273" t="s">
        <v>140</v>
      </c>
      <c r="J20" s="273" t="s">
        <v>141</v>
      </c>
      <c r="K20" s="273" t="s">
        <v>142</v>
      </c>
      <c r="L20" s="273" t="s">
        <v>143</v>
      </c>
      <c r="M20" s="296" t="s">
        <v>144</v>
      </c>
    </row>
    <row r="21" spans="2:13" s="90" customFormat="1" ht="28.5" x14ac:dyDescent="0.8">
      <c r="B21" s="305" t="s">
        <v>154</v>
      </c>
      <c r="C21" s="286"/>
      <c r="D21" s="286"/>
      <c r="E21" s="286"/>
      <c r="F21" s="286"/>
      <c r="G21" s="286"/>
      <c r="H21" s="286"/>
      <c r="I21" s="286"/>
      <c r="J21" s="286"/>
      <c r="K21" s="287"/>
      <c r="L21" s="287"/>
      <c r="M21" s="306"/>
    </row>
    <row r="22" spans="2:13" s="90" customFormat="1" ht="28.5" x14ac:dyDescent="0.8">
      <c r="B22" s="363" t="s">
        <v>147</v>
      </c>
      <c r="C22" s="364">
        <v>1</v>
      </c>
      <c r="D22" s="364">
        <v>1</v>
      </c>
      <c r="E22" s="364">
        <v>0.95</v>
      </c>
      <c r="F22" s="364">
        <v>1</v>
      </c>
      <c r="G22" s="364">
        <v>0.99</v>
      </c>
      <c r="H22" s="364">
        <v>0.98440519861649711</v>
      </c>
      <c r="I22" s="365">
        <v>4.2105263157894779</v>
      </c>
      <c r="J22" s="366">
        <v>9541</v>
      </c>
      <c r="K22" s="367">
        <v>9541</v>
      </c>
      <c r="L22" s="367">
        <v>9392.2099999999991</v>
      </c>
      <c r="M22" s="368">
        <v>11</v>
      </c>
    </row>
    <row r="23" spans="2:13" s="90" customFormat="1" ht="28.5" x14ac:dyDescent="0.8">
      <c r="B23" s="363" t="s">
        <v>279</v>
      </c>
      <c r="C23" s="364">
        <v>1</v>
      </c>
      <c r="D23" s="364">
        <v>80</v>
      </c>
      <c r="E23" s="364">
        <v>80</v>
      </c>
      <c r="F23" s="364">
        <v>80</v>
      </c>
      <c r="G23" s="364">
        <v>80</v>
      </c>
      <c r="H23" s="364">
        <v>80</v>
      </c>
      <c r="I23" s="365">
        <v>-20</v>
      </c>
      <c r="J23" s="366">
        <v>28</v>
      </c>
      <c r="K23" s="367">
        <v>2800</v>
      </c>
      <c r="L23" s="367">
        <v>2240</v>
      </c>
      <c r="M23" s="368">
        <v>1</v>
      </c>
    </row>
    <row r="24" spans="2:13" s="90" customFormat="1" ht="28.5" x14ac:dyDescent="0.8">
      <c r="B24" s="363" t="s">
        <v>14</v>
      </c>
      <c r="C24" s="364">
        <v>1</v>
      </c>
      <c r="D24" s="364">
        <v>1</v>
      </c>
      <c r="E24" s="364">
        <v>1</v>
      </c>
      <c r="F24" s="364">
        <v>1</v>
      </c>
      <c r="G24" s="364">
        <v>1</v>
      </c>
      <c r="H24" s="364">
        <v>1</v>
      </c>
      <c r="I24" s="365">
        <v>-2.9126213592233037</v>
      </c>
      <c r="J24" s="366">
        <v>1450</v>
      </c>
      <c r="K24" s="367">
        <v>1450</v>
      </c>
      <c r="L24" s="367">
        <v>1450</v>
      </c>
      <c r="M24" s="368">
        <v>1</v>
      </c>
    </row>
    <row r="25" spans="2:13" s="90" customFormat="1" ht="28.5" x14ac:dyDescent="0.8">
      <c r="B25" s="363" t="s">
        <v>277</v>
      </c>
      <c r="C25" s="364">
        <v>1000</v>
      </c>
      <c r="D25" s="364">
        <v>400</v>
      </c>
      <c r="E25" s="364">
        <v>400</v>
      </c>
      <c r="F25" s="364">
        <v>400</v>
      </c>
      <c r="G25" s="364">
        <v>400</v>
      </c>
      <c r="H25" s="364">
        <v>400</v>
      </c>
      <c r="I25" s="365">
        <v>-20</v>
      </c>
      <c r="J25" s="366">
        <v>2</v>
      </c>
      <c r="K25" s="367">
        <v>2000</v>
      </c>
      <c r="L25" s="367">
        <v>800</v>
      </c>
      <c r="M25" s="368">
        <v>1</v>
      </c>
    </row>
    <row r="26" spans="2:13" s="90" customFormat="1" ht="28.5" x14ac:dyDescent="0.8">
      <c r="B26" s="363" t="s">
        <v>148</v>
      </c>
      <c r="C26" s="364">
        <v>1</v>
      </c>
      <c r="D26" s="364">
        <v>1.84</v>
      </c>
      <c r="E26" s="364">
        <v>1.71</v>
      </c>
      <c r="F26" s="364">
        <v>1.84</v>
      </c>
      <c r="G26" s="364">
        <v>1.71</v>
      </c>
      <c r="H26" s="364">
        <v>1.7276981659931612</v>
      </c>
      <c r="I26" s="365">
        <v>-1.1560693641618507</v>
      </c>
      <c r="J26" s="366">
        <v>12868</v>
      </c>
      <c r="K26" s="367">
        <v>12868</v>
      </c>
      <c r="L26" s="367">
        <v>22232.019999999997</v>
      </c>
      <c r="M26" s="368">
        <v>29</v>
      </c>
    </row>
    <row r="27" spans="2:13" s="90" customFormat="1" ht="28.5" x14ac:dyDescent="0.8">
      <c r="B27" s="363" t="s">
        <v>278</v>
      </c>
      <c r="C27" s="364">
        <v>1</v>
      </c>
      <c r="D27" s="364">
        <v>2.42</v>
      </c>
      <c r="E27" s="364">
        <v>2.41</v>
      </c>
      <c r="F27" s="364">
        <v>2.41</v>
      </c>
      <c r="G27" s="364">
        <v>2.42</v>
      </c>
      <c r="H27" s="364">
        <v>2.416765625</v>
      </c>
      <c r="I27" s="365">
        <v>5.2173913043478315</v>
      </c>
      <c r="J27" s="366">
        <v>640</v>
      </c>
      <c r="K27" s="367">
        <v>640</v>
      </c>
      <c r="L27" s="367">
        <v>1546.73</v>
      </c>
      <c r="M27" s="368">
        <v>2</v>
      </c>
    </row>
    <row r="28" spans="2:13" s="90" customFormat="1" ht="28.5" x14ac:dyDescent="0.8">
      <c r="B28" s="363" t="s">
        <v>155</v>
      </c>
      <c r="C28" s="364">
        <v>1</v>
      </c>
      <c r="D28" s="364">
        <v>0.93</v>
      </c>
      <c r="E28" s="364">
        <v>0.9</v>
      </c>
      <c r="F28" s="364">
        <v>0.93</v>
      </c>
      <c r="G28" s="364">
        <v>0.92</v>
      </c>
      <c r="H28" s="364">
        <v>0.9181587403598972</v>
      </c>
      <c r="I28" s="365">
        <v>-4.166666666666659</v>
      </c>
      <c r="J28" s="366">
        <v>6224</v>
      </c>
      <c r="K28" s="367">
        <v>6224</v>
      </c>
      <c r="L28" s="367">
        <v>5714.62</v>
      </c>
      <c r="M28" s="368">
        <v>4</v>
      </c>
    </row>
    <row r="29" spans="2:13" s="90" customFormat="1" ht="28.5" x14ac:dyDescent="0.8">
      <c r="B29" s="363" t="s">
        <v>368</v>
      </c>
      <c r="C29" s="364">
        <v>1</v>
      </c>
      <c r="D29" s="364">
        <v>3.45</v>
      </c>
      <c r="E29" s="364">
        <v>3.45</v>
      </c>
      <c r="F29" s="364">
        <v>3.45</v>
      </c>
      <c r="G29" s="364">
        <v>3.45</v>
      </c>
      <c r="H29" s="364">
        <v>3.45</v>
      </c>
      <c r="I29" s="365">
        <v>1.1730205278592385</v>
      </c>
      <c r="J29" s="366">
        <v>110</v>
      </c>
      <c r="K29" s="367">
        <v>110</v>
      </c>
      <c r="L29" s="367">
        <v>379.5</v>
      </c>
      <c r="M29" s="368">
        <v>1</v>
      </c>
    </row>
    <row r="30" spans="2:13" s="90" customFormat="1" ht="28.5" x14ac:dyDescent="0.8">
      <c r="B30" s="301" t="s">
        <v>156</v>
      </c>
      <c r="C30" s="280"/>
      <c r="D30" s="280"/>
      <c r="E30" s="280"/>
      <c r="F30" s="280"/>
      <c r="G30" s="280"/>
      <c r="H30" s="280"/>
      <c r="I30" s="281"/>
      <c r="J30" s="282">
        <f>SUM(J22:J29)</f>
        <v>30863</v>
      </c>
      <c r="K30" s="283">
        <f>SUM(K22:K29)</f>
        <v>35633</v>
      </c>
      <c r="L30" s="283">
        <f>SUM(L22:L29)</f>
        <v>43755.08</v>
      </c>
      <c r="M30" s="302">
        <f>SUM(M22:M29)</f>
        <v>50</v>
      </c>
    </row>
    <row r="31" spans="2:13" s="94" customFormat="1" ht="23.25" x14ac:dyDescent="0.65">
      <c r="B31" s="303" t="s">
        <v>157</v>
      </c>
      <c r="C31" s="284"/>
      <c r="D31" s="284"/>
      <c r="E31" s="284"/>
      <c r="F31" s="284"/>
      <c r="G31" s="284"/>
      <c r="H31" s="284"/>
      <c r="I31" s="284"/>
      <c r="J31" s="284"/>
      <c r="K31" s="285"/>
      <c r="L31" s="285"/>
      <c r="M31" s="304"/>
    </row>
    <row r="32" spans="2:13" s="94" customFormat="1" ht="23.25" x14ac:dyDescent="0.65">
      <c r="B32" s="303" t="s">
        <v>158</v>
      </c>
      <c r="C32" s="284"/>
      <c r="D32" s="284"/>
      <c r="E32" s="284"/>
      <c r="F32" s="284"/>
      <c r="G32" s="284"/>
      <c r="H32" s="284"/>
      <c r="I32" s="284"/>
      <c r="J32" s="284"/>
      <c r="K32" s="285"/>
      <c r="L32" s="285"/>
      <c r="M32" s="304"/>
    </row>
    <row r="33" spans="2:13" s="90" customFormat="1" ht="30" x14ac:dyDescent="0.8">
      <c r="B33" s="369" t="s">
        <v>159</v>
      </c>
      <c r="C33" s="289"/>
      <c r="D33" s="289"/>
      <c r="E33" s="289"/>
      <c r="F33" s="289"/>
      <c r="G33" s="289"/>
      <c r="H33" s="289"/>
      <c r="I33" s="290"/>
      <c r="J33" s="291">
        <f>J16+J30</f>
        <v>290764</v>
      </c>
      <c r="K33" s="292">
        <f>K16+K30</f>
        <v>297214</v>
      </c>
      <c r="L33" s="292">
        <f>L16+L30</f>
        <v>417134.01</v>
      </c>
      <c r="M33" s="370">
        <f>M16+M30</f>
        <v>85</v>
      </c>
    </row>
    <row r="34" spans="2:13" x14ac:dyDescent="0.6">
      <c r="B34" s="307"/>
      <c r="C34" s="70"/>
      <c r="D34" s="70"/>
      <c r="E34" s="70"/>
      <c r="F34" s="70"/>
      <c r="G34" s="70"/>
      <c r="H34" s="70"/>
      <c r="I34" s="70"/>
      <c r="J34" s="72"/>
      <c r="K34" s="73"/>
      <c r="L34" s="73"/>
      <c r="M34" s="308"/>
    </row>
    <row r="35" spans="2:13" s="91" customFormat="1" ht="25.5" x14ac:dyDescent="0.6">
      <c r="B35" s="309" t="s">
        <v>160</v>
      </c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310"/>
    </row>
    <row r="36" spans="2:13" s="88" customFormat="1" ht="42" customHeight="1" x14ac:dyDescent="0.6">
      <c r="B36" s="295" t="s">
        <v>133</v>
      </c>
      <c r="C36" s="273" t="s">
        <v>134</v>
      </c>
      <c r="D36" s="273" t="s">
        <v>135</v>
      </c>
      <c r="E36" s="273" t="s">
        <v>152</v>
      </c>
      <c r="F36" s="273" t="s">
        <v>137</v>
      </c>
      <c r="G36" s="273" t="s">
        <v>153</v>
      </c>
      <c r="H36" s="273" t="s">
        <v>139</v>
      </c>
      <c r="I36" s="273" t="s">
        <v>140</v>
      </c>
      <c r="J36" s="273" t="s">
        <v>141</v>
      </c>
      <c r="K36" s="273" t="s">
        <v>142</v>
      </c>
      <c r="L36" s="273" t="s">
        <v>143</v>
      </c>
      <c r="M36" s="296" t="s">
        <v>144</v>
      </c>
    </row>
    <row r="37" spans="2:13" s="90" customFormat="1" ht="28.5" x14ac:dyDescent="0.8">
      <c r="B37" s="299" t="s">
        <v>369</v>
      </c>
      <c r="C37" s="276">
        <v>6000</v>
      </c>
      <c r="D37" s="276">
        <v>7000</v>
      </c>
      <c r="E37" s="276">
        <v>7000</v>
      </c>
      <c r="F37" s="276">
        <v>7000</v>
      </c>
      <c r="G37" s="276">
        <v>7000</v>
      </c>
      <c r="H37" s="276">
        <v>7000</v>
      </c>
      <c r="I37" s="277"/>
      <c r="J37" s="278">
        <v>1</v>
      </c>
      <c r="K37" s="279">
        <v>6000</v>
      </c>
      <c r="L37" s="279">
        <v>7000</v>
      </c>
      <c r="M37" s="300">
        <v>1</v>
      </c>
    </row>
    <row r="38" spans="2:13" s="90" customFormat="1" ht="28.5" x14ac:dyDescent="0.8">
      <c r="B38" s="299" t="s">
        <v>161</v>
      </c>
      <c r="C38" s="276">
        <v>5000</v>
      </c>
      <c r="D38" s="276">
        <v>3600</v>
      </c>
      <c r="E38" s="276">
        <v>3320</v>
      </c>
      <c r="F38" s="276">
        <v>3320</v>
      </c>
      <c r="G38" s="276">
        <v>3320</v>
      </c>
      <c r="H38" s="276">
        <v>3320</v>
      </c>
      <c r="I38" s="277"/>
      <c r="J38" s="278">
        <v>3</v>
      </c>
      <c r="K38" s="279">
        <v>15000</v>
      </c>
      <c r="L38" s="279">
        <v>10240</v>
      </c>
      <c r="M38" s="300">
        <v>3</v>
      </c>
    </row>
    <row r="39" spans="2:13" s="90" customFormat="1" ht="28.5" x14ac:dyDescent="0.8">
      <c r="B39" s="301" t="s">
        <v>162</v>
      </c>
      <c r="C39" s="280"/>
      <c r="D39" s="280"/>
      <c r="E39" s="280"/>
      <c r="F39" s="280"/>
      <c r="G39" s="280"/>
      <c r="H39" s="280"/>
      <c r="I39" s="281"/>
      <c r="J39" s="282">
        <f>SUM(J37:J38)</f>
        <v>4</v>
      </c>
      <c r="K39" s="283">
        <f>SUM(K37:K38)</f>
        <v>21000</v>
      </c>
      <c r="L39" s="283">
        <f>SUM(L37:L38)</f>
        <v>17240</v>
      </c>
      <c r="M39" s="302">
        <f>SUM(M37:M38)</f>
        <v>4</v>
      </c>
    </row>
    <row r="40" spans="2:13" x14ac:dyDescent="0.6">
      <c r="B40" s="307"/>
      <c r="C40" s="70"/>
      <c r="D40" s="70"/>
      <c r="E40" s="70"/>
      <c r="F40" s="70"/>
      <c r="G40" s="70"/>
      <c r="H40" s="70"/>
      <c r="I40" s="70"/>
      <c r="J40" s="72"/>
      <c r="K40" s="73"/>
      <c r="L40" s="73"/>
      <c r="M40" s="308"/>
    </row>
    <row r="41" spans="2:13" s="95" customFormat="1" ht="30.75" x14ac:dyDescent="0.85">
      <c r="B41" s="311" t="s">
        <v>163</v>
      </c>
      <c r="C41" s="312"/>
      <c r="D41" s="312"/>
      <c r="E41" s="312"/>
      <c r="F41" s="312"/>
      <c r="G41" s="312"/>
      <c r="H41" s="312"/>
      <c r="I41" s="313"/>
      <c r="J41" s="314">
        <f>J33+J39</f>
        <v>290768</v>
      </c>
      <c r="K41" s="315">
        <f>K33+K39</f>
        <v>318214</v>
      </c>
      <c r="L41" s="315">
        <f>L33+L39</f>
        <v>434374.01</v>
      </c>
      <c r="M41" s="316">
        <f>M33+M39</f>
        <v>89</v>
      </c>
    </row>
    <row r="42" spans="2:13" x14ac:dyDescent="0.6">
      <c r="B42" s="70"/>
      <c r="C42" s="70"/>
      <c r="D42" s="70"/>
      <c r="E42" s="70"/>
      <c r="F42" s="70"/>
      <c r="G42" s="70"/>
      <c r="H42" s="70"/>
      <c r="I42" s="70"/>
      <c r="J42" s="72"/>
      <c r="K42" s="73"/>
      <c r="L42" s="73"/>
      <c r="M42" s="74"/>
    </row>
    <row r="43" spans="2:13" ht="38.25" x14ac:dyDescent="0.6">
      <c r="B43" s="495" t="s">
        <v>12</v>
      </c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7"/>
    </row>
    <row r="44" spans="2:13" s="91" customFormat="1" x14ac:dyDescent="0.6">
      <c r="B44" s="371"/>
      <c r="M44" s="372"/>
    </row>
    <row r="45" spans="2:13" s="88" customFormat="1" ht="42" customHeight="1" x14ac:dyDescent="0.6">
      <c r="B45" s="295" t="s">
        <v>133</v>
      </c>
      <c r="C45" s="273" t="s">
        <v>341</v>
      </c>
      <c r="D45" s="273" t="s">
        <v>342</v>
      </c>
      <c r="E45" s="273" t="s">
        <v>343</v>
      </c>
      <c r="F45" s="273" t="s">
        <v>344</v>
      </c>
      <c r="G45" s="273" t="s">
        <v>345</v>
      </c>
      <c r="H45" s="273" t="s">
        <v>346</v>
      </c>
      <c r="I45" s="273" t="s">
        <v>347</v>
      </c>
      <c r="J45" s="273" t="s">
        <v>348</v>
      </c>
      <c r="K45" s="273" t="s">
        <v>349</v>
      </c>
      <c r="L45" s="273" t="s">
        <v>350</v>
      </c>
      <c r="M45" s="296" t="s">
        <v>144</v>
      </c>
    </row>
    <row r="46" spans="2:13" s="96" customFormat="1" ht="24.75" x14ac:dyDescent="0.65">
      <c r="B46" s="317" t="s">
        <v>164</v>
      </c>
      <c r="C46" s="318"/>
      <c r="D46" s="319"/>
      <c r="E46" s="319"/>
      <c r="F46" s="320"/>
      <c r="G46" s="321"/>
      <c r="H46" s="321"/>
      <c r="I46" s="318"/>
      <c r="J46" s="322"/>
      <c r="K46" s="322"/>
      <c r="L46" s="322"/>
      <c r="M46" s="323"/>
    </row>
    <row r="47" spans="2:13" s="90" customFormat="1" ht="28.5" x14ac:dyDescent="0.8">
      <c r="B47" s="299" t="s">
        <v>168</v>
      </c>
      <c r="C47" s="453" t="s">
        <v>166</v>
      </c>
      <c r="D47" s="276">
        <v>95.065799999999996</v>
      </c>
      <c r="E47" s="276"/>
      <c r="F47" s="276" t="s">
        <v>370</v>
      </c>
      <c r="G47" s="276">
        <v>9.25</v>
      </c>
      <c r="H47" s="276">
        <v>9.4369999999999994</v>
      </c>
      <c r="I47" s="454" t="s">
        <v>167</v>
      </c>
      <c r="J47" s="278">
        <v>115000</v>
      </c>
      <c r="K47" s="279">
        <v>115000</v>
      </c>
      <c r="L47" s="279">
        <v>109325.69</v>
      </c>
      <c r="M47" s="300">
        <v>1</v>
      </c>
    </row>
    <row r="48" spans="2:13" s="90" customFormat="1" ht="28.5" x14ac:dyDescent="0.8">
      <c r="B48" s="299" t="s">
        <v>168</v>
      </c>
      <c r="C48" s="453" t="s">
        <v>166</v>
      </c>
      <c r="D48" s="276">
        <v>94.324700000000007</v>
      </c>
      <c r="E48" s="276"/>
      <c r="F48" s="276" t="s">
        <v>371</v>
      </c>
      <c r="G48" s="276">
        <v>9.5</v>
      </c>
      <c r="H48" s="276">
        <v>9.6639999999999997</v>
      </c>
      <c r="I48" s="454" t="s">
        <v>167</v>
      </c>
      <c r="J48" s="278">
        <v>125000</v>
      </c>
      <c r="K48" s="279">
        <v>125000</v>
      </c>
      <c r="L48" s="279">
        <v>117905.99</v>
      </c>
      <c r="M48" s="300">
        <v>1</v>
      </c>
    </row>
    <row r="49" spans="2:13" s="90" customFormat="1" ht="28.5" x14ac:dyDescent="0.8">
      <c r="B49" s="299" t="s">
        <v>257</v>
      </c>
      <c r="C49" s="453" t="s">
        <v>166</v>
      </c>
      <c r="D49" s="276">
        <v>95.696899999999999</v>
      </c>
      <c r="E49" s="276"/>
      <c r="F49" s="276" t="s">
        <v>169</v>
      </c>
      <c r="G49" s="276">
        <v>9.25</v>
      </c>
      <c r="H49" s="276">
        <v>9.4700000000000006</v>
      </c>
      <c r="I49" s="454" t="s">
        <v>167</v>
      </c>
      <c r="J49" s="278">
        <v>200000</v>
      </c>
      <c r="K49" s="279">
        <v>200000</v>
      </c>
      <c r="L49" s="279">
        <v>191393.92000000001</v>
      </c>
      <c r="M49" s="300">
        <v>1</v>
      </c>
    </row>
    <row r="50" spans="2:13" s="97" customFormat="1" ht="28.5" x14ac:dyDescent="0.8">
      <c r="B50" s="330" t="s">
        <v>257</v>
      </c>
      <c r="C50" s="331" t="s">
        <v>166</v>
      </c>
      <c r="D50" s="332">
        <v>93.183599999999998</v>
      </c>
      <c r="E50" s="332"/>
      <c r="F50" s="333" t="s">
        <v>192</v>
      </c>
      <c r="G50" s="334">
        <v>9.9</v>
      </c>
      <c r="H50" s="334">
        <v>10.025</v>
      </c>
      <c r="I50" s="335" t="s">
        <v>167</v>
      </c>
      <c r="J50" s="336">
        <v>400000</v>
      </c>
      <c r="K50" s="336">
        <v>400000</v>
      </c>
      <c r="L50" s="336">
        <v>372734.48</v>
      </c>
      <c r="M50" s="337">
        <v>1</v>
      </c>
    </row>
    <row r="51" spans="2:13" s="98" customFormat="1" ht="28.5" x14ac:dyDescent="0.8">
      <c r="B51" s="317" t="s">
        <v>172</v>
      </c>
      <c r="C51" s="324"/>
      <c r="D51" s="325"/>
      <c r="E51" s="325"/>
      <c r="F51" s="326"/>
      <c r="G51" s="327"/>
      <c r="H51" s="327"/>
      <c r="I51" s="448"/>
      <c r="J51" s="328">
        <v>840000</v>
      </c>
      <c r="K51" s="328">
        <v>840000</v>
      </c>
      <c r="L51" s="328">
        <v>791360.08</v>
      </c>
      <c r="M51" s="329">
        <v>4</v>
      </c>
    </row>
    <row r="52" spans="2:13" s="98" customFormat="1" ht="28.5" x14ac:dyDescent="0.8">
      <c r="B52" s="317" t="s">
        <v>361</v>
      </c>
      <c r="C52" s="324"/>
      <c r="D52" s="325"/>
      <c r="E52" s="325"/>
      <c r="F52" s="326"/>
      <c r="G52" s="327"/>
      <c r="H52" s="327"/>
      <c r="I52" s="448"/>
      <c r="J52" s="328"/>
      <c r="K52" s="328"/>
      <c r="L52" s="328"/>
      <c r="M52" s="329"/>
    </row>
    <row r="53" spans="2:13" s="97" customFormat="1" ht="28.5" x14ac:dyDescent="0.8">
      <c r="B53" s="330" t="s">
        <v>173</v>
      </c>
      <c r="C53" s="331" t="s">
        <v>166</v>
      </c>
      <c r="D53" s="332">
        <v>94.573700000000002</v>
      </c>
      <c r="E53" s="332">
        <v>7.1295000000000002</v>
      </c>
      <c r="F53" s="333" t="s">
        <v>372</v>
      </c>
      <c r="G53" s="334">
        <v>10.18</v>
      </c>
      <c r="H53" s="334">
        <v>10.439080000000001</v>
      </c>
      <c r="I53" s="335" t="s">
        <v>174</v>
      </c>
      <c r="J53" s="336">
        <v>100000</v>
      </c>
      <c r="K53" s="336">
        <v>100000</v>
      </c>
      <c r="L53" s="336">
        <v>94573.8</v>
      </c>
      <c r="M53" s="337">
        <v>1</v>
      </c>
    </row>
    <row r="54" spans="2:13" s="98" customFormat="1" ht="28.5" x14ac:dyDescent="0.8">
      <c r="B54" s="317" t="s">
        <v>172</v>
      </c>
      <c r="C54" s="324"/>
      <c r="D54" s="325"/>
      <c r="E54" s="325"/>
      <c r="F54" s="326"/>
      <c r="G54" s="327"/>
      <c r="H54" s="327"/>
      <c r="I54" s="448"/>
      <c r="J54" s="328">
        <v>100000</v>
      </c>
      <c r="K54" s="328">
        <v>100000</v>
      </c>
      <c r="L54" s="328">
        <v>94573.8</v>
      </c>
      <c r="M54" s="329">
        <v>1</v>
      </c>
    </row>
    <row r="55" spans="2:13" s="98" customFormat="1" ht="28.5" x14ac:dyDescent="0.8">
      <c r="B55" s="317" t="s">
        <v>362</v>
      </c>
      <c r="C55" s="324"/>
      <c r="D55" s="325"/>
      <c r="E55" s="325"/>
      <c r="F55" s="326"/>
      <c r="G55" s="327"/>
      <c r="H55" s="327"/>
      <c r="I55" s="448"/>
      <c r="J55" s="328"/>
      <c r="K55" s="328"/>
      <c r="L55" s="328"/>
      <c r="M55" s="329"/>
    </row>
    <row r="56" spans="2:13" s="97" customFormat="1" ht="28.5" x14ac:dyDescent="0.8">
      <c r="B56" s="330" t="s">
        <v>173</v>
      </c>
      <c r="C56" s="331" t="s">
        <v>166</v>
      </c>
      <c r="D56" s="332">
        <v>98.248599999999996</v>
      </c>
      <c r="E56" s="332">
        <v>6.5</v>
      </c>
      <c r="F56" s="333" t="s">
        <v>373</v>
      </c>
      <c r="G56" s="334">
        <v>10</v>
      </c>
      <c r="H56" s="334">
        <v>10.471299999999999</v>
      </c>
      <c r="I56" s="335" t="s">
        <v>174</v>
      </c>
      <c r="J56" s="336">
        <v>20400</v>
      </c>
      <c r="K56" s="336">
        <v>51000</v>
      </c>
      <c r="L56" s="336">
        <v>20042.72</v>
      </c>
      <c r="M56" s="337">
        <v>1</v>
      </c>
    </row>
    <row r="57" spans="2:13" s="98" customFormat="1" ht="28.5" x14ac:dyDescent="0.8">
      <c r="B57" s="317" t="s">
        <v>172</v>
      </c>
      <c r="C57" s="324"/>
      <c r="D57" s="325"/>
      <c r="E57" s="325"/>
      <c r="F57" s="326"/>
      <c r="G57" s="327"/>
      <c r="H57" s="327"/>
      <c r="I57" s="448"/>
      <c r="J57" s="328">
        <v>51000</v>
      </c>
      <c r="K57" s="328">
        <v>51000</v>
      </c>
      <c r="L57" s="328">
        <v>20042.72</v>
      </c>
      <c r="M57" s="329">
        <v>1</v>
      </c>
    </row>
    <row r="58" spans="2:13" s="98" customFormat="1" ht="28.5" x14ac:dyDescent="0.8">
      <c r="B58" s="317" t="s">
        <v>280</v>
      </c>
      <c r="C58" s="324"/>
      <c r="D58" s="325"/>
      <c r="E58" s="325"/>
      <c r="F58" s="326"/>
      <c r="G58" s="327"/>
      <c r="H58" s="327"/>
      <c r="I58" s="448"/>
      <c r="J58" s="328"/>
      <c r="K58" s="328"/>
      <c r="L58" s="328"/>
      <c r="M58" s="329"/>
    </row>
    <row r="59" spans="2:13" s="97" customFormat="1" ht="28.5" x14ac:dyDescent="0.8">
      <c r="B59" s="330" t="s">
        <v>173</v>
      </c>
      <c r="C59" s="331" t="s">
        <v>166</v>
      </c>
      <c r="D59" s="332">
        <v>96.360299999999995</v>
      </c>
      <c r="E59" s="332">
        <v>7.1295000000000002</v>
      </c>
      <c r="F59" s="333" t="s">
        <v>374</v>
      </c>
      <c r="G59" s="334">
        <v>9.5</v>
      </c>
      <c r="H59" s="334">
        <v>9.7256199999999993</v>
      </c>
      <c r="I59" s="335" t="s">
        <v>174</v>
      </c>
      <c r="J59" s="336">
        <v>821613.69</v>
      </c>
      <c r="K59" s="336">
        <v>821613.69</v>
      </c>
      <c r="L59" s="336">
        <v>791709.65</v>
      </c>
      <c r="M59" s="337">
        <v>2</v>
      </c>
    </row>
    <row r="60" spans="2:13" s="97" customFormat="1" ht="28.5" x14ac:dyDescent="0.8">
      <c r="B60" s="330" t="s">
        <v>173</v>
      </c>
      <c r="C60" s="331" t="s">
        <v>166</v>
      </c>
      <c r="D60" s="332">
        <v>95.618099999999998</v>
      </c>
      <c r="E60" s="332">
        <v>7.1295000000000002</v>
      </c>
      <c r="F60" s="333" t="s">
        <v>374</v>
      </c>
      <c r="G60" s="334">
        <v>10</v>
      </c>
      <c r="H60" s="334">
        <v>10.25</v>
      </c>
      <c r="I60" s="335" t="s">
        <v>174</v>
      </c>
      <c r="J60" s="336">
        <v>32994.83</v>
      </c>
      <c r="K60" s="336">
        <v>32994.83</v>
      </c>
      <c r="L60" s="336">
        <v>31549.040000000001</v>
      </c>
      <c r="M60" s="337">
        <v>1</v>
      </c>
    </row>
    <row r="61" spans="2:13" s="97" customFormat="1" ht="28.5" x14ac:dyDescent="0.8">
      <c r="B61" s="330" t="s">
        <v>173</v>
      </c>
      <c r="C61" s="331" t="s">
        <v>166</v>
      </c>
      <c r="D61" s="332">
        <v>95.531400000000005</v>
      </c>
      <c r="E61" s="332">
        <v>7.1295000000000002</v>
      </c>
      <c r="F61" s="333" t="s">
        <v>375</v>
      </c>
      <c r="G61" s="334">
        <v>10</v>
      </c>
      <c r="H61" s="334">
        <v>10.25</v>
      </c>
      <c r="I61" s="335" t="s">
        <v>174</v>
      </c>
      <c r="J61" s="336">
        <v>91075.1</v>
      </c>
      <c r="K61" s="336">
        <v>91075.1</v>
      </c>
      <c r="L61" s="336">
        <v>87005.35</v>
      </c>
      <c r="M61" s="337">
        <v>1</v>
      </c>
    </row>
    <row r="62" spans="2:13" s="97" customFormat="1" ht="28.5" x14ac:dyDescent="0.8">
      <c r="B62" s="330" t="s">
        <v>173</v>
      </c>
      <c r="C62" s="331" t="s">
        <v>166</v>
      </c>
      <c r="D62" s="332">
        <v>85.557599999999994</v>
      </c>
      <c r="E62" s="332">
        <v>7.5481999999999996</v>
      </c>
      <c r="F62" s="333" t="s">
        <v>376</v>
      </c>
      <c r="G62" s="334">
        <v>12.5</v>
      </c>
      <c r="H62" s="334">
        <v>12.89062</v>
      </c>
      <c r="I62" s="335" t="s">
        <v>174</v>
      </c>
      <c r="J62" s="336">
        <v>1286321.1499999999</v>
      </c>
      <c r="K62" s="336">
        <v>1286321.1499999999</v>
      </c>
      <c r="L62" s="336">
        <v>1100546.77</v>
      </c>
      <c r="M62" s="337">
        <v>1</v>
      </c>
    </row>
    <row r="63" spans="2:13" s="98" customFormat="1" ht="28.5" x14ac:dyDescent="0.8">
      <c r="B63" s="317" t="s">
        <v>172</v>
      </c>
      <c r="C63" s="324"/>
      <c r="D63" s="325"/>
      <c r="E63" s="325"/>
      <c r="F63" s="326"/>
      <c r="G63" s="327"/>
      <c r="H63" s="327"/>
      <c r="I63" s="448"/>
      <c r="J63" s="328">
        <v>2232004.77</v>
      </c>
      <c r="K63" s="328">
        <v>2232004.77</v>
      </c>
      <c r="L63" s="328">
        <v>2010810.81</v>
      </c>
      <c r="M63" s="329">
        <v>5</v>
      </c>
    </row>
    <row r="64" spans="2:13" s="98" customFormat="1" ht="28.5" x14ac:dyDescent="0.8">
      <c r="B64" s="317" t="s">
        <v>175</v>
      </c>
      <c r="C64" s="324"/>
      <c r="D64" s="325"/>
      <c r="E64" s="325"/>
      <c r="F64" s="326"/>
      <c r="G64" s="327"/>
      <c r="H64" s="327"/>
      <c r="I64" s="448"/>
      <c r="J64" s="328"/>
      <c r="K64" s="328"/>
      <c r="L64" s="328"/>
      <c r="M64" s="329"/>
    </row>
    <row r="65" spans="2:13" s="97" customFormat="1" ht="28.5" x14ac:dyDescent="0.8">
      <c r="B65" s="330" t="s">
        <v>173</v>
      </c>
      <c r="C65" s="331" t="s">
        <v>166</v>
      </c>
      <c r="D65" s="332">
        <v>98.578699999999998</v>
      </c>
      <c r="E65" s="332">
        <v>6.1653000000000002</v>
      </c>
      <c r="F65" s="333" t="s">
        <v>377</v>
      </c>
      <c r="G65" s="334">
        <v>10</v>
      </c>
      <c r="H65" s="334">
        <v>10.25</v>
      </c>
      <c r="I65" s="335" t="s">
        <v>174</v>
      </c>
      <c r="J65" s="336">
        <v>63957.53</v>
      </c>
      <c r="K65" s="336">
        <v>63957.53</v>
      </c>
      <c r="L65" s="336">
        <v>63048.5</v>
      </c>
      <c r="M65" s="337">
        <v>1</v>
      </c>
    </row>
    <row r="66" spans="2:13" s="97" customFormat="1" ht="28.5" x14ac:dyDescent="0.8">
      <c r="B66" s="330" t="s">
        <v>173</v>
      </c>
      <c r="C66" s="331" t="s">
        <v>166</v>
      </c>
      <c r="D66" s="332">
        <v>92.151799999999994</v>
      </c>
      <c r="E66" s="332">
        <v>7.1295000000000002</v>
      </c>
      <c r="F66" s="333" t="s">
        <v>378</v>
      </c>
      <c r="G66" s="334">
        <v>11</v>
      </c>
      <c r="H66" s="334">
        <v>11.3025</v>
      </c>
      <c r="I66" s="335" t="s">
        <v>174</v>
      </c>
      <c r="J66" s="336">
        <v>100000</v>
      </c>
      <c r="K66" s="336">
        <v>100000</v>
      </c>
      <c r="L66" s="336">
        <v>92151.89</v>
      </c>
      <c r="M66" s="337">
        <v>1</v>
      </c>
    </row>
    <row r="67" spans="2:13" s="98" customFormat="1" ht="28.5" x14ac:dyDescent="0.8">
      <c r="B67" s="317" t="s">
        <v>172</v>
      </c>
      <c r="C67" s="324"/>
      <c r="D67" s="325"/>
      <c r="E67" s="325"/>
      <c r="F67" s="326"/>
      <c r="G67" s="327"/>
      <c r="H67" s="327"/>
      <c r="I67" s="448"/>
      <c r="J67" s="328">
        <v>163957.53</v>
      </c>
      <c r="K67" s="328">
        <v>163957.53</v>
      </c>
      <c r="L67" s="328">
        <v>155200.39000000001</v>
      </c>
      <c r="M67" s="329">
        <v>2</v>
      </c>
    </row>
    <row r="68" spans="2:13" s="98" customFormat="1" ht="28.5" x14ac:dyDescent="0.8">
      <c r="B68" s="317" t="s">
        <v>176</v>
      </c>
      <c r="C68" s="324"/>
      <c r="D68" s="325"/>
      <c r="E68" s="325"/>
      <c r="F68" s="326"/>
      <c r="G68" s="327"/>
      <c r="H68" s="327"/>
      <c r="I68" s="448"/>
      <c r="J68" s="328"/>
      <c r="K68" s="328"/>
      <c r="L68" s="328"/>
      <c r="M68" s="329"/>
    </row>
    <row r="69" spans="2:13" s="97" customFormat="1" ht="28.5" x14ac:dyDescent="0.8">
      <c r="B69" s="330" t="s">
        <v>173</v>
      </c>
      <c r="C69" s="331" t="s">
        <v>166</v>
      </c>
      <c r="D69" s="332">
        <v>87.887500000000003</v>
      </c>
      <c r="E69" s="332">
        <v>5.07</v>
      </c>
      <c r="F69" s="333" t="s">
        <v>379</v>
      </c>
      <c r="G69" s="334">
        <v>11.2</v>
      </c>
      <c r="H69" s="334">
        <v>11.793200000000001</v>
      </c>
      <c r="I69" s="335" t="s">
        <v>174</v>
      </c>
      <c r="J69" s="336">
        <v>44102.5</v>
      </c>
      <c r="K69" s="336">
        <v>44102.5</v>
      </c>
      <c r="L69" s="336">
        <v>38760.61</v>
      </c>
      <c r="M69" s="337">
        <v>1</v>
      </c>
    </row>
    <row r="70" spans="2:13" s="98" customFormat="1" ht="28.5" x14ac:dyDescent="0.8">
      <c r="B70" s="317" t="s">
        <v>172</v>
      </c>
      <c r="C70" s="324"/>
      <c r="D70" s="325"/>
      <c r="E70" s="325"/>
      <c r="F70" s="326"/>
      <c r="G70" s="327"/>
      <c r="H70" s="327"/>
      <c r="I70" s="448"/>
      <c r="J70" s="328">
        <v>44102.5</v>
      </c>
      <c r="K70" s="328">
        <v>44102.5</v>
      </c>
      <c r="L70" s="328">
        <v>38760.61</v>
      </c>
      <c r="M70" s="329">
        <v>1</v>
      </c>
    </row>
    <row r="71" spans="2:13" s="98" customFormat="1" ht="28.5" x14ac:dyDescent="0.8">
      <c r="B71" s="317" t="s">
        <v>363</v>
      </c>
      <c r="C71" s="324"/>
      <c r="D71" s="325"/>
      <c r="E71" s="325"/>
      <c r="F71" s="326"/>
      <c r="G71" s="327"/>
      <c r="H71" s="327"/>
      <c r="I71" s="448"/>
      <c r="J71" s="328"/>
      <c r="K71" s="328"/>
      <c r="L71" s="328"/>
      <c r="M71" s="329"/>
    </row>
    <row r="72" spans="2:13" s="97" customFormat="1" ht="28.5" x14ac:dyDescent="0.8">
      <c r="B72" s="330" t="s">
        <v>173</v>
      </c>
      <c r="C72" s="331" t="s">
        <v>166</v>
      </c>
      <c r="D72" s="332">
        <v>95.484399999999994</v>
      </c>
      <c r="E72" s="332">
        <v>6.1653000000000002</v>
      </c>
      <c r="F72" s="333" t="s">
        <v>380</v>
      </c>
      <c r="G72" s="334">
        <v>9.6</v>
      </c>
      <c r="H72" s="334">
        <v>9.8303999999999991</v>
      </c>
      <c r="I72" s="335" t="s">
        <v>174</v>
      </c>
      <c r="J72" s="336">
        <v>169239.6</v>
      </c>
      <c r="K72" s="336">
        <v>169239.6</v>
      </c>
      <c r="L72" s="336">
        <v>161597.44</v>
      </c>
      <c r="M72" s="337">
        <v>1</v>
      </c>
    </row>
    <row r="73" spans="2:13" s="97" customFormat="1" ht="28.5" x14ac:dyDescent="0.8">
      <c r="B73" s="330" t="s">
        <v>173</v>
      </c>
      <c r="C73" s="331" t="s">
        <v>166</v>
      </c>
      <c r="D73" s="332">
        <v>87.227599999999995</v>
      </c>
      <c r="E73" s="332">
        <v>7.1295000000000002</v>
      </c>
      <c r="F73" s="333" t="s">
        <v>381</v>
      </c>
      <c r="G73" s="334">
        <v>11.75</v>
      </c>
      <c r="H73" s="334">
        <v>12.09515</v>
      </c>
      <c r="I73" s="335" t="s">
        <v>174</v>
      </c>
      <c r="J73" s="336">
        <v>394046.67</v>
      </c>
      <c r="K73" s="336">
        <v>394046.67</v>
      </c>
      <c r="L73" s="336">
        <v>343717.48</v>
      </c>
      <c r="M73" s="337">
        <v>1</v>
      </c>
    </row>
    <row r="74" spans="2:13" s="98" customFormat="1" ht="28.5" x14ac:dyDescent="0.8">
      <c r="B74" s="317" t="s">
        <v>172</v>
      </c>
      <c r="C74" s="324"/>
      <c r="D74" s="325"/>
      <c r="E74" s="325"/>
      <c r="F74" s="326"/>
      <c r="G74" s="327"/>
      <c r="H74" s="327"/>
      <c r="I74" s="448"/>
      <c r="J74" s="328">
        <v>563286.27</v>
      </c>
      <c r="K74" s="328">
        <v>563286.27</v>
      </c>
      <c r="L74" s="328">
        <v>505314.92</v>
      </c>
      <c r="M74" s="329">
        <v>2</v>
      </c>
    </row>
    <row r="75" spans="2:13" s="98" customFormat="1" ht="28.5" x14ac:dyDescent="0.8">
      <c r="B75" s="317" t="s">
        <v>177</v>
      </c>
      <c r="C75" s="324"/>
      <c r="D75" s="325"/>
      <c r="E75" s="325"/>
      <c r="F75" s="326"/>
      <c r="G75" s="327"/>
      <c r="H75" s="327"/>
      <c r="I75" s="448"/>
      <c r="J75" s="328"/>
      <c r="K75" s="328"/>
      <c r="L75" s="328"/>
      <c r="M75" s="329"/>
    </row>
    <row r="76" spans="2:13" s="97" customFormat="1" ht="28.5" x14ac:dyDescent="0.8">
      <c r="B76" s="330" t="s">
        <v>173</v>
      </c>
      <c r="C76" s="331" t="s">
        <v>166</v>
      </c>
      <c r="D76" s="332">
        <v>97.095200000000006</v>
      </c>
      <c r="E76" s="332">
        <v>3.25</v>
      </c>
      <c r="F76" s="333" t="s">
        <v>382</v>
      </c>
      <c r="G76" s="334">
        <v>10</v>
      </c>
      <c r="H76" s="334">
        <v>10.471299999999999</v>
      </c>
      <c r="I76" s="335" t="s">
        <v>174</v>
      </c>
      <c r="J76" s="336">
        <v>40710</v>
      </c>
      <c r="K76" s="336">
        <v>40710</v>
      </c>
      <c r="L76" s="336">
        <v>39527.46</v>
      </c>
      <c r="M76" s="337">
        <v>1</v>
      </c>
    </row>
    <row r="77" spans="2:13" s="97" customFormat="1" ht="28.5" x14ac:dyDescent="0.8">
      <c r="B77" s="330" t="s">
        <v>173</v>
      </c>
      <c r="C77" s="331" t="s">
        <v>166</v>
      </c>
      <c r="D77" s="332">
        <v>96.596800000000002</v>
      </c>
      <c r="E77" s="332">
        <v>3.25</v>
      </c>
      <c r="F77" s="333" t="s">
        <v>383</v>
      </c>
      <c r="G77" s="334">
        <v>10</v>
      </c>
      <c r="H77" s="334">
        <v>10.471299999999999</v>
      </c>
      <c r="I77" s="335" t="s">
        <v>174</v>
      </c>
      <c r="J77" s="336">
        <v>46167.5</v>
      </c>
      <c r="K77" s="336">
        <v>46167.5</v>
      </c>
      <c r="L77" s="336">
        <v>44596.35</v>
      </c>
      <c r="M77" s="337">
        <v>1</v>
      </c>
    </row>
    <row r="78" spans="2:13" s="97" customFormat="1" ht="28.5" x14ac:dyDescent="0.8">
      <c r="B78" s="330" t="s">
        <v>173</v>
      </c>
      <c r="C78" s="331" t="s">
        <v>166</v>
      </c>
      <c r="D78" s="332">
        <v>93.299099999999996</v>
      </c>
      <c r="E78" s="332">
        <v>3.82</v>
      </c>
      <c r="F78" s="333" t="s">
        <v>283</v>
      </c>
      <c r="G78" s="334">
        <v>10</v>
      </c>
      <c r="H78" s="334">
        <v>10.471299999999999</v>
      </c>
      <c r="I78" s="335" t="s">
        <v>174</v>
      </c>
      <c r="J78" s="336">
        <v>46610</v>
      </c>
      <c r="K78" s="336">
        <v>46610</v>
      </c>
      <c r="L78" s="336">
        <v>43486.720000000001</v>
      </c>
      <c r="M78" s="337">
        <v>2</v>
      </c>
    </row>
    <row r="79" spans="2:13" s="97" customFormat="1" ht="28.5" x14ac:dyDescent="0.8">
      <c r="B79" s="330" t="s">
        <v>173</v>
      </c>
      <c r="C79" s="331" t="s">
        <v>166</v>
      </c>
      <c r="D79" s="332">
        <v>92.873900000000006</v>
      </c>
      <c r="E79" s="332">
        <v>3.82</v>
      </c>
      <c r="F79" s="333" t="s">
        <v>384</v>
      </c>
      <c r="G79" s="334">
        <v>10</v>
      </c>
      <c r="H79" s="334">
        <v>10.471299999999999</v>
      </c>
      <c r="I79" s="335" t="s">
        <v>174</v>
      </c>
      <c r="J79" s="336">
        <v>39972.5</v>
      </c>
      <c r="K79" s="336">
        <v>39972.5</v>
      </c>
      <c r="L79" s="336">
        <v>37124.03</v>
      </c>
      <c r="M79" s="337">
        <v>1</v>
      </c>
    </row>
    <row r="80" spans="2:13" s="97" customFormat="1" ht="28.5" x14ac:dyDescent="0.8">
      <c r="B80" s="330" t="s">
        <v>173</v>
      </c>
      <c r="C80" s="331" t="s">
        <v>166</v>
      </c>
      <c r="D80" s="332">
        <v>94.935699999999997</v>
      </c>
      <c r="E80" s="332">
        <v>3.25</v>
      </c>
      <c r="F80" s="333" t="s">
        <v>232</v>
      </c>
      <c r="G80" s="334">
        <v>10.4</v>
      </c>
      <c r="H80" s="334">
        <v>10.91033</v>
      </c>
      <c r="I80" s="335" t="s">
        <v>174</v>
      </c>
      <c r="J80" s="336">
        <v>5300</v>
      </c>
      <c r="K80" s="336">
        <v>5300</v>
      </c>
      <c r="L80" s="336">
        <v>5031.6000000000004</v>
      </c>
      <c r="M80" s="337">
        <v>1</v>
      </c>
    </row>
    <row r="81" spans="2:13" s="97" customFormat="1" ht="28.5" x14ac:dyDescent="0.8">
      <c r="B81" s="330" t="s">
        <v>173</v>
      </c>
      <c r="C81" s="331" t="s">
        <v>166</v>
      </c>
      <c r="D81" s="332">
        <v>94.515100000000004</v>
      </c>
      <c r="E81" s="332">
        <v>3.25</v>
      </c>
      <c r="F81" s="333" t="s">
        <v>385</v>
      </c>
      <c r="G81" s="334">
        <v>10.5</v>
      </c>
      <c r="H81" s="334">
        <v>11.020339999999999</v>
      </c>
      <c r="I81" s="335" t="s">
        <v>174</v>
      </c>
      <c r="J81" s="336">
        <v>5300</v>
      </c>
      <c r="K81" s="336">
        <v>5300</v>
      </c>
      <c r="L81" s="336">
        <v>5009.3</v>
      </c>
      <c r="M81" s="337">
        <v>1</v>
      </c>
    </row>
    <row r="82" spans="2:13" s="97" customFormat="1" ht="28.5" x14ac:dyDescent="0.8">
      <c r="B82" s="330" t="s">
        <v>173</v>
      </c>
      <c r="C82" s="331" t="s">
        <v>166</v>
      </c>
      <c r="D82" s="332">
        <v>77.426199999999994</v>
      </c>
      <c r="E82" s="332">
        <v>5.07</v>
      </c>
      <c r="F82" s="333" t="s">
        <v>386</v>
      </c>
      <c r="G82" s="334">
        <v>12</v>
      </c>
      <c r="H82" s="334">
        <v>12.682499999999999</v>
      </c>
      <c r="I82" s="335" t="s">
        <v>174</v>
      </c>
      <c r="J82" s="336">
        <v>5340</v>
      </c>
      <c r="K82" s="336">
        <v>5340</v>
      </c>
      <c r="L82" s="336">
        <v>4134.5600000000004</v>
      </c>
      <c r="M82" s="337">
        <v>1</v>
      </c>
    </row>
    <row r="83" spans="2:13" s="97" customFormat="1" ht="28.5" x14ac:dyDescent="0.8">
      <c r="B83" s="330" t="s">
        <v>173</v>
      </c>
      <c r="C83" s="331" t="s">
        <v>166</v>
      </c>
      <c r="D83" s="332">
        <v>72.776499999999999</v>
      </c>
      <c r="E83" s="332">
        <v>6.21</v>
      </c>
      <c r="F83" s="333" t="s">
        <v>387</v>
      </c>
      <c r="G83" s="334">
        <v>12</v>
      </c>
      <c r="H83" s="334">
        <v>12.682499999999999</v>
      </c>
      <c r="I83" s="335" t="s">
        <v>174</v>
      </c>
      <c r="J83" s="336">
        <v>2006</v>
      </c>
      <c r="K83" s="336">
        <v>2006</v>
      </c>
      <c r="L83" s="336">
        <v>1459.9</v>
      </c>
      <c r="M83" s="337">
        <v>1</v>
      </c>
    </row>
    <row r="84" spans="2:13" s="97" customFormat="1" ht="28.5" x14ac:dyDescent="0.8">
      <c r="B84" s="330" t="s">
        <v>173</v>
      </c>
      <c r="C84" s="331" t="s">
        <v>166</v>
      </c>
      <c r="D84" s="332">
        <v>75.834100000000007</v>
      </c>
      <c r="E84" s="332">
        <v>5.07</v>
      </c>
      <c r="F84" s="333" t="s">
        <v>388</v>
      </c>
      <c r="G84" s="334">
        <v>12.5</v>
      </c>
      <c r="H84" s="334">
        <v>13.2416</v>
      </c>
      <c r="I84" s="335" t="s">
        <v>174</v>
      </c>
      <c r="J84" s="336">
        <v>2584</v>
      </c>
      <c r="K84" s="336">
        <v>2584</v>
      </c>
      <c r="L84" s="336">
        <v>1959.56</v>
      </c>
      <c r="M84" s="337">
        <v>1</v>
      </c>
    </row>
    <row r="85" spans="2:13" s="97" customFormat="1" ht="28.5" x14ac:dyDescent="0.8">
      <c r="B85" s="330" t="s">
        <v>173</v>
      </c>
      <c r="C85" s="331" t="s">
        <v>166</v>
      </c>
      <c r="D85" s="332">
        <v>75.785399999999996</v>
      </c>
      <c r="E85" s="332">
        <v>5.07</v>
      </c>
      <c r="F85" s="333" t="s">
        <v>389</v>
      </c>
      <c r="G85" s="334">
        <v>12.5</v>
      </c>
      <c r="H85" s="334">
        <v>13.2416</v>
      </c>
      <c r="I85" s="335" t="s">
        <v>174</v>
      </c>
      <c r="J85" s="336">
        <v>3675</v>
      </c>
      <c r="K85" s="336">
        <v>3675</v>
      </c>
      <c r="L85" s="336">
        <v>2785.12</v>
      </c>
      <c r="M85" s="337">
        <v>1</v>
      </c>
    </row>
    <row r="86" spans="2:13" s="97" customFormat="1" ht="28.5" x14ac:dyDescent="0.8">
      <c r="B86" s="330" t="s">
        <v>173</v>
      </c>
      <c r="C86" s="331" t="s">
        <v>166</v>
      </c>
      <c r="D86" s="332">
        <v>75.761099999999999</v>
      </c>
      <c r="E86" s="332">
        <v>5.07</v>
      </c>
      <c r="F86" s="333" t="s">
        <v>390</v>
      </c>
      <c r="G86" s="334">
        <v>12.5</v>
      </c>
      <c r="H86" s="334">
        <v>13.2416</v>
      </c>
      <c r="I86" s="335" t="s">
        <v>174</v>
      </c>
      <c r="J86" s="336">
        <v>1760</v>
      </c>
      <c r="K86" s="336">
        <v>1760</v>
      </c>
      <c r="L86" s="336">
        <v>1333.4</v>
      </c>
      <c r="M86" s="337">
        <v>1</v>
      </c>
    </row>
    <row r="87" spans="2:13" s="97" customFormat="1" ht="28.5" x14ac:dyDescent="0.8">
      <c r="B87" s="330" t="s">
        <v>173</v>
      </c>
      <c r="C87" s="331" t="s">
        <v>166</v>
      </c>
      <c r="D87" s="332">
        <v>72.514399999999995</v>
      </c>
      <c r="E87" s="332">
        <v>5.64</v>
      </c>
      <c r="F87" s="333" t="s">
        <v>391</v>
      </c>
      <c r="G87" s="334">
        <v>12.5</v>
      </c>
      <c r="H87" s="334">
        <v>13.2416</v>
      </c>
      <c r="I87" s="335" t="s">
        <v>174</v>
      </c>
      <c r="J87" s="336">
        <v>7100</v>
      </c>
      <c r="K87" s="336">
        <v>7100</v>
      </c>
      <c r="L87" s="336">
        <v>5148.53</v>
      </c>
      <c r="M87" s="337">
        <v>1</v>
      </c>
    </row>
    <row r="88" spans="2:13" s="97" customFormat="1" ht="28.5" x14ac:dyDescent="0.8">
      <c r="B88" s="330" t="s">
        <v>173</v>
      </c>
      <c r="C88" s="331" t="s">
        <v>166</v>
      </c>
      <c r="D88" s="332">
        <v>72.476399999999998</v>
      </c>
      <c r="E88" s="332">
        <v>5.64</v>
      </c>
      <c r="F88" s="333" t="s">
        <v>392</v>
      </c>
      <c r="G88" s="334">
        <v>12.5</v>
      </c>
      <c r="H88" s="334">
        <v>13.2416</v>
      </c>
      <c r="I88" s="335" t="s">
        <v>174</v>
      </c>
      <c r="J88" s="336">
        <v>3000</v>
      </c>
      <c r="K88" s="336">
        <v>3000</v>
      </c>
      <c r="L88" s="336">
        <v>2174.29</v>
      </c>
      <c r="M88" s="337">
        <v>1</v>
      </c>
    </row>
    <row r="89" spans="2:13" s="97" customFormat="1" ht="28.5" x14ac:dyDescent="0.8">
      <c r="B89" s="330" t="s">
        <v>173</v>
      </c>
      <c r="C89" s="331" t="s">
        <v>166</v>
      </c>
      <c r="D89" s="332">
        <v>70.965999999999994</v>
      </c>
      <c r="E89" s="332">
        <v>5.93</v>
      </c>
      <c r="F89" s="333" t="s">
        <v>393</v>
      </c>
      <c r="G89" s="334">
        <v>12.5</v>
      </c>
      <c r="H89" s="334">
        <v>13.2416</v>
      </c>
      <c r="I89" s="335" t="s">
        <v>174</v>
      </c>
      <c r="J89" s="336">
        <v>8340</v>
      </c>
      <c r="K89" s="336">
        <v>8340</v>
      </c>
      <c r="L89" s="336">
        <v>5918.57</v>
      </c>
      <c r="M89" s="337">
        <v>1</v>
      </c>
    </row>
    <row r="90" spans="2:13" s="97" customFormat="1" ht="28.5" x14ac:dyDescent="0.8">
      <c r="B90" s="330" t="s">
        <v>173</v>
      </c>
      <c r="C90" s="331" t="s">
        <v>166</v>
      </c>
      <c r="D90" s="332">
        <v>70.080699999999993</v>
      </c>
      <c r="E90" s="332">
        <v>5.93</v>
      </c>
      <c r="F90" s="333" t="s">
        <v>394</v>
      </c>
      <c r="G90" s="334">
        <v>12.5</v>
      </c>
      <c r="H90" s="334">
        <v>13.2416</v>
      </c>
      <c r="I90" s="335" t="s">
        <v>174</v>
      </c>
      <c r="J90" s="336">
        <v>4800</v>
      </c>
      <c r="K90" s="336">
        <v>4800</v>
      </c>
      <c r="L90" s="336">
        <v>3363.88</v>
      </c>
      <c r="M90" s="337">
        <v>1</v>
      </c>
    </row>
    <row r="91" spans="2:13" s="97" customFormat="1" ht="28.5" x14ac:dyDescent="0.8">
      <c r="B91" s="330" t="s">
        <v>173</v>
      </c>
      <c r="C91" s="331" t="s">
        <v>166</v>
      </c>
      <c r="D91" s="332">
        <v>70.837900000000005</v>
      </c>
      <c r="E91" s="332">
        <v>6.21</v>
      </c>
      <c r="F91" s="333" t="s">
        <v>395</v>
      </c>
      <c r="G91" s="334">
        <v>12.5</v>
      </c>
      <c r="H91" s="334">
        <v>13.2416</v>
      </c>
      <c r="I91" s="335" t="s">
        <v>174</v>
      </c>
      <c r="J91" s="336">
        <v>2800</v>
      </c>
      <c r="K91" s="336">
        <v>2800</v>
      </c>
      <c r="L91" s="336">
        <v>1983.46</v>
      </c>
      <c r="M91" s="337">
        <v>1</v>
      </c>
    </row>
    <row r="92" spans="2:13" s="97" customFormat="1" ht="28.5" x14ac:dyDescent="0.8">
      <c r="B92" s="330" t="s">
        <v>173</v>
      </c>
      <c r="C92" s="331" t="s">
        <v>166</v>
      </c>
      <c r="D92" s="332">
        <v>75.229500000000002</v>
      </c>
      <c r="E92" s="332">
        <v>5.07</v>
      </c>
      <c r="F92" s="333" t="s">
        <v>396</v>
      </c>
      <c r="G92" s="334">
        <v>12.75</v>
      </c>
      <c r="H92" s="334">
        <v>13.5221</v>
      </c>
      <c r="I92" s="335" t="s">
        <v>174</v>
      </c>
      <c r="J92" s="336">
        <v>27609.95</v>
      </c>
      <c r="K92" s="336">
        <v>27609.95</v>
      </c>
      <c r="L92" s="336">
        <v>20770.849999999999</v>
      </c>
      <c r="M92" s="337">
        <v>1</v>
      </c>
    </row>
    <row r="93" spans="2:13" s="97" customFormat="1" ht="28.5" x14ac:dyDescent="0.8">
      <c r="B93" s="330" t="s">
        <v>173</v>
      </c>
      <c r="C93" s="331" t="s">
        <v>166</v>
      </c>
      <c r="D93" s="332">
        <v>68.947999999999993</v>
      </c>
      <c r="E93" s="332">
        <v>5.93</v>
      </c>
      <c r="F93" s="333" t="s">
        <v>397</v>
      </c>
      <c r="G93" s="334">
        <v>12.875</v>
      </c>
      <c r="H93" s="334">
        <v>13.66259</v>
      </c>
      <c r="I93" s="335" t="s">
        <v>174</v>
      </c>
      <c r="J93" s="336">
        <v>4600</v>
      </c>
      <c r="K93" s="336">
        <v>4600</v>
      </c>
      <c r="L93" s="336">
        <v>3171.61</v>
      </c>
      <c r="M93" s="337">
        <v>1</v>
      </c>
    </row>
    <row r="94" spans="2:13" s="97" customFormat="1" ht="28.5" x14ac:dyDescent="0.8">
      <c r="B94" s="330" t="s">
        <v>173</v>
      </c>
      <c r="C94" s="331" t="s">
        <v>166</v>
      </c>
      <c r="D94" s="332">
        <v>74.584800000000001</v>
      </c>
      <c r="E94" s="332">
        <v>5.07</v>
      </c>
      <c r="F94" s="333" t="s">
        <v>398</v>
      </c>
      <c r="G94" s="334">
        <v>13</v>
      </c>
      <c r="H94" s="334">
        <v>13.803240000000001</v>
      </c>
      <c r="I94" s="335" t="s">
        <v>174</v>
      </c>
      <c r="J94" s="336">
        <v>4000</v>
      </c>
      <c r="K94" s="336">
        <v>4000</v>
      </c>
      <c r="L94" s="336">
        <v>2983.39</v>
      </c>
      <c r="M94" s="337">
        <v>1</v>
      </c>
    </row>
    <row r="95" spans="2:13" s="97" customFormat="1" ht="28.5" x14ac:dyDescent="0.8">
      <c r="B95" s="330" t="s">
        <v>173</v>
      </c>
      <c r="C95" s="331" t="s">
        <v>166</v>
      </c>
      <c r="D95" s="332">
        <v>71.236699999999999</v>
      </c>
      <c r="E95" s="332">
        <v>5.36</v>
      </c>
      <c r="F95" s="333" t="s">
        <v>399</v>
      </c>
      <c r="G95" s="334">
        <v>13</v>
      </c>
      <c r="H95" s="334">
        <v>13.803240000000001</v>
      </c>
      <c r="I95" s="335" t="s">
        <v>174</v>
      </c>
      <c r="J95" s="336">
        <v>1200</v>
      </c>
      <c r="K95" s="336">
        <v>1200</v>
      </c>
      <c r="L95" s="336">
        <v>854.84</v>
      </c>
      <c r="M95" s="337">
        <v>1</v>
      </c>
    </row>
    <row r="96" spans="2:13" s="97" customFormat="1" ht="28.5" x14ac:dyDescent="0.8">
      <c r="B96" s="330" t="s">
        <v>173</v>
      </c>
      <c r="C96" s="331" t="s">
        <v>166</v>
      </c>
      <c r="D96" s="332">
        <v>70.876900000000006</v>
      </c>
      <c r="E96" s="332">
        <v>5.64</v>
      </c>
      <c r="F96" s="333" t="s">
        <v>400</v>
      </c>
      <c r="G96" s="334">
        <v>13</v>
      </c>
      <c r="H96" s="334">
        <v>13.803240000000001</v>
      </c>
      <c r="I96" s="335" t="s">
        <v>174</v>
      </c>
      <c r="J96" s="336">
        <v>14684.37</v>
      </c>
      <c r="K96" s="336">
        <v>14684.37</v>
      </c>
      <c r="L96" s="336">
        <v>10407.84</v>
      </c>
      <c r="M96" s="337">
        <v>1</v>
      </c>
    </row>
    <row r="97" spans="2:13" s="97" customFormat="1" ht="28.5" x14ac:dyDescent="0.8">
      <c r="B97" s="330" t="s">
        <v>173</v>
      </c>
      <c r="C97" s="331" t="s">
        <v>166</v>
      </c>
      <c r="D97" s="332">
        <v>70.6541</v>
      </c>
      <c r="E97" s="332">
        <v>5.93</v>
      </c>
      <c r="F97" s="333" t="s">
        <v>401</v>
      </c>
      <c r="G97" s="334">
        <v>13</v>
      </c>
      <c r="H97" s="334">
        <v>13.803240000000001</v>
      </c>
      <c r="I97" s="335" t="s">
        <v>174</v>
      </c>
      <c r="J97" s="336">
        <v>14600</v>
      </c>
      <c r="K97" s="336">
        <v>14600</v>
      </c>
      <c r="L97" s="336">
        <v>10315.51</v>
      </c>
      <c r="M97" s="337">
        <v>1</v>
      </c>
    </row>
    <row r="98" spans="2:13" s="97" customFormat="1" ht="28.5" x14ac:dyDescent="0.8">
      <c r="B98" s="330" t="s">
        <v>173</v>
      </c>
      <c r="C98" s="331" t="s">
        <v>166</v>
      </c>
      <c r="D98" s="332">
        <v>69.163499999999999</v>
      </c>
      <c r="E98" s="332">
        <v>6.21</v>
      </c>
      <c r="F98" s="333" t="s">
        <v>402</v>
      </c>
      <c r="G98" s="334">
        <v>13</v>
      </c>
      <c r="H98" s="334">
        <v>13.803240000000001</v>
      </c>
      <c r="I98" s="335" t="s">
        <v>174</v>
      </c>
      <c r="J98" s="336">
        <v>10000</v>
      </c>
      <c r="K98" s="336">
        <v>10000</v>
      </c>
      <c r="L98" s="336">
        <v>6916.35</v>
      </c>
      <c r="M98" s="337">
        <v>1</v>
      </c>
    </row>
    <row r="99" spans="2:13" s="98" customFormat="1" ht="28.5" x14ac:dyDescent="0.8">
      <c r="B99" s="317" t="s">
        <v>172</v>
      </c>
      <c r="C99" s="324"/>
      <c r="D99" s="325"/>
      <c r="E99" s="325"/>
      <c r="F99" s="326"/>
      <c r="G99" s="327"/>
      <c r="H99" s="327"/>
      <c r="I99" s="448"/>
      <c r="J99" s="328">
        <v>302159.32</v>
      </c>
      <c r="K99" s="328">
        <v>302159.32</v>
      </c>
      <c r="L99" s="328">
        <v>260457.12</v>
      </c>
      <c r="M99" s="329">
        <v>24</v>
      </c>
    </row>
    <row r="100" spans="2:13" s="98" customFormat="1" ht="28.5" x14ac:dyDescent="0.8">
      <c r="B100" s="317" t="s">
        <v>179</v>
      </c>
      <c r="C100" s="324"/>
      <c r="D100" s="325"/>
      <c r="E100" s="325"/>
      <c r="F100" s="326"/>
      <c r="G100" s="327"/>
      <c r="H100" s="327"/>
      <c r="I100" s="448"/>
      <c r="J100" s="328"/>
      <c r="K100" s="328"/>
      <c r="L100" s="328"/>
      <c r="M100" s="329"/>
    </row>
    <row r="101" spans="2:13" s="97" customFormat="1" ht="28.5" x14ac:dyDescent="0.8">
      <c r="B101" s="330" t="s">
        <v>173</v>
      </c>
      <c r="C101" s="331" t="s">
        <v>166</v>
      </c>
      <c r="D101" s="332">
        <v>99.989000000000004</v>
      </c>
      <c r="E101" s="332">
        <v>6.1653000000000002</v>
      </c>
      <c r="F101" s="333" t="s">
        <v>403</v>
      </c>
      <c r="G101" s="334">
        <v>6.1653000000000002</v>
      </c>
      <c r="H101" s="334">
        <v>6.2603200000000001</v>
      </c>
      <c r="I101" s="335" t="s">
        <v>174</v>
      </c>
      <c r="J101" s="336">
        <v>5008908.7300000004</v>
      </c>
      <c r="K101" s="336">
        <v>5008908.7300000004</v>
      </c>
      <c r="L101" s="336">
        <v>5008361.7300000004</v>
      </c>
      <c r="M101" s="337">
        <v>1</v>
      </c>
    </row>
    <row r="102" spans="2:13" s="97" customFormat="1" ht="28.5" x14ac:dyDescent="0.8">
      <c r="B102" s="330" t="s">
        <v>173</v>
      </c>
      <c r="C102" s="331" t="s">
        <v>166</v>
      </c>
      <c r="D102" s="332">
        <v>99.989199999999997</v>
      </c>
      <c r="E102" s="332">
        <v>6.1653000000000002</v>
      </c>
      <c r="F102" s="333" t="s">
        <v>404</v>
      </c>
      <c r="G102" s="334">
        <v>6.1653000000000002</v>
      </c>
      <c r="H102" s="334">
        <v>6.2603200000000001</v>
      </c>
      <c r="I102" s="335" t="s">
        <v>174</v>
      </c>
      <c r="J102" s="336">
        <v>1533028.65</v>
      </c>
      <c r="K102" s="336">
        <v>1533028.65</v>
      </c>
      <c r="L102" s="336">
        <v>1532864.51</v>
      </c>
      <c r="M102" s="337">
        <v>1</v>
      </c>
    </row>
    <row r="103" spans="2:13" s="97" customFormat="1" ht="28.5" x14ac:dyDescent="0.8">
      <c r="B103" s="330" t="s">
        <v>173</v>
      </c>
      <c r="C103" s="331" t="s">
        <v>166</v>
      </c>
      <c r="D103" s="332">
        <v>99.986199999999997</v>
      </c>
      <c r="E103" s="332">
        <v>7.1295000000000002</v>
      </c>
      <c r="F103" s="333" t="s">
        <v>405</v>
      </c>
      <c r="G103" s="334">
        <v>7.1295000000000002</v>
      </c>
      <c r="H103" s="334">
        <v>7.25657</v>
      </c>
      <c r="I103" s="335" t="s">
        <v>174</v>
      </c>
      <c r="J103" s="336">
        <v>5008007.7</v>
      </c>
      <c r="K103" s="336">
        <v>5008007.7</v>
      </c>
      <c r="L103" s="336">
        <v>5007320.2</v>
      </c>
      <c r="M103" s="337">
        <v>1</v>
      </c>
    </row>
    <row r="104" spans="2:13" s="97" customFormat="1" ht="28.5" x14ac:dyDescent="0.8">
      <c r="B104" s="330" t="s">
        <v>173</v>
      </c>
      <c r="C104" s="331" t="s">
        <v>166</v>
      </c>
      <c r="D104" s="332">
        <v>99.9863</v>
      </c>
      <c r="E104" s="332">
        <v>7.1295000000000002</v>
      </c>
      <c r="F104" s="333" t="s">
        <v>406</v>
      </c>
      <c r="G104" s="334">
        <v>7.1295000000000002</v>
      </c>
      <c r="H104" s="334">
        <v>7.25657</v>
      </c>
      <c r="I104" s="335" t="s">
        <v>174</v>
      </c>
      <c r="J104" s="336">
        <v>9320722.2599999998</v>
      </c>
      <c r="K104" s="336">
        <v>9320722.2599999998</v>
      </c>
      <c r="L104" s="336">
        <v>9319454.0800000001</v>
      </c>
      <c r="M104" s="337">
        <v>2</v>
      </c>
    </row>
    <row r="105" spans="2:13" s="97" customFormat="1" ht="28.5" x14ac:dyDescent="0.8">
      <c r="B105" s="330" t="s">
        <v>173</v>
      </c>
      <c r="C105" s="331" t="s">
        <v>166</v>
      </c>
      <c r="D105" s="332">
        <v>91.277199999999993</v>
      </c>
      <c r="E105" s="332">
        <v>6.1653000000000002</v>
      </c>
      <c r="F105" s="333" t="s">
        <v>403</v>
      </c>
      <c r="G105" s="334">
        <v>10.5</v>
      </c>
      <c r="H105" s="334">
        <v>10.77562</v>
      </c>
      <c r="I105" s="335" t="s">
        <v>174</v>
      </c>
      <c r="J105" s="336">
        <v>1000000</v>
      </c>
      <c r="K105" s="336">
        <v>1000000</v>
      </c>
      <c r="L105" s="336">
        <v>912772.32</v>
      </c>
      <c r="M105" s="337">
        <v>1</v>
      </c>
    </row>
    <row r="106" spans="2:13" s="97" customFormat="1" ht="28.5" x14ac:dyDescent="0.8">
      <c r="B106" s="330" t="s">
        <v>173</v>
      </c>
      <c r="C106" s="331" t="s">
        <v>166</v>
      </c>
      <c r="D106" s="332">
        <v>89.637699999999995</v>
      </c>
      <c r="E106" s="332">
        <v>6.1653000000000002</v>
      </c>
      <c r="F106" s="333" t="s">
        <v>407</v>
      </c>
      <c r="G106" s="334">
        <v>11.5</v>
      </c>
      <c r="H106" s="334">
        <v>11.83062</v>
      </c>
      <c r="I106" s="335" t="s">
        <v>174</v>
      </c>
      <c r="J106" s="336">
        <v>636226.72</v>
      </c>
      <c r="K106" s="336">
        <v>636226.72</v>
      </c>
      <c r="L106" s="336">
        <v>570299.23</v>
      </c>
      <c r="M106" s="337">
        <v>2</v>
      </c>
    </row>
    <row r="107" spans="2:13" s="97" customFormat="1" ht="28.5" x14ac:dyDescent="0.8">
      <c r="B107" s="330" t="s">
        <v>173</v>
      </c>
      <c r="C107" s="331" t="s">
        <v>166</v>
      </c>
      <c r="D107" s="332">
        <v>78.869</v>
      </c>
      <c r="E107" s="332">
        <v>7.3772000000000002</v>
      </c>
      <c r="F107" s="333" t="s">
        <v>408</v>
      </c>
      <c r="G107" s="334">
        <v>13</v>
      </c>
      <c r="H107" s="334">
        <v>13.422499999999999</v>
      </c>
      <c r="I107" s="335" t="s">
        <v>174</v>
      </c>
      <c r="J107" s="336">
        <v>250000</v>
      </c>
      <c r="K107" s="336">
        <v>250000</v>
      </c>
      <c r="L107" s="336">
        <v>197172.74</v>
      </c>
      <c r="M107" s="337">
        <v>1</v>
      </c>
    </row>
    <row r="108" spans="2:13" s="97" customFormat="1" ht="28.5" x14ac:dyDescent="0.8">
      <c r="B108" s="330" t="s">
        <v>173</v>
      </c>
      <c r="C108" s="331" t="s">
        <v>166</v>
      </c>
      <c r="D108" s="332">
        <v>78.823700000000002</v>
      </c>
      <c r="E108" s="332">
        <v>7.3772000000000002</v>
      </c>
      <c r="F108" s="333" t="s">
        <v>409</v>
      </c>
      <c r="G108" s="334">
        <v>13</v>
      </c>
      <c r="H108" s="334">
        <v>13.422499999999999</v>
      </c>
      <c r="I108" s="335" t="s">
        <v>174</v>
      </c>
      <c r="J108" s="336">
        <v>125000</v>
      </c>
      <c r="K108" s="336">
        <v>125000</v>
      </c>
      <c r="L108" s="336">
        <v>98529.73</v>
      </c>
      <c r="M108" s="337">
        <v>1</v>
      </c>
    </row>
    <row r="109" spans="2:13" s="98" customFormat="1" ht="28.5" x14ac:dyDescent="0.8">
      <c r="B109" s="317" t="s">
        <v>172</v>
      </c>
      <c r="C109" s="324"/>
      <c r="D109" s="325"/>
      <c r="E109" s="325"/>
      <c r="F109" s="326"/>
      <c r="G109" s="327"/>
      <c r="H109" s="327"/>
      <c r="I109" s="448"/>
      <c r="J109" s="328">
        <v>22881894.059999999</v>
      </c>
      <c r="K109" s="328">
        <v>22881894.059999999</v>
      </c>
      <c r="L109" s="328">
        <v>22646774.539999999</v>
      </c>
      <c r="M109" s="329">
        <v>10</v>
      </c>
    </row>
    <row r="110" spans="2:13" s="98" customFormat="1" ht="28.5" x14ac:dyDescent="0.8">
      <c r="B110" s="317" t="s">
        <v>180</v>
      </c>
      <c r="C110" s="324"/>
      <c r="D110" s="325"/>
      <c r="E110" s="325"/>
      <c r="F110" s="326"/>
      <c r="G110" s="327"/>
      <c r="H110" s="327"/>
      <c r="I110" s="448"/>
      <c r="J110" s="328"/>
      <c r="K110" s="328"/>
      <c r="L110" s="328"/>
      <c r="M110" s="329"/>
    </row>
    <row r="111" spans="2:13" s="97" customFormat="1" ht="28.5" x14ac:dyDescent="0.8">
      <c r="B111" s="330" t="s">
        <v>173</v>
      </c>
      <c r="C111" s="331" t="s">
        <v>166</v>
      </c>
      <c r="D111" s="332">
        <v>95.768900000000002</v>
      </c>
      <c r="E111" s="332">
        <v>3.25</v>
      </c>
      <c r="F111" s="333" t="s">
        <v>410</v>
      </c>
      <c r="G111" s="334">
        <v>10</v>
      </c>
      <c r="H111" s="334">
        <v>10.471299999999999</v>
      </c>
      <c r="I111" s="335" t="s">
        <v>174</v>
      </c>
      <c r="J111" s="336">
        <v>53100</v>
      </c>
      <c r="K111" s="336">
        <v>53100</v>
      </c>
      <c r="L111" s="336">
        <v>50853.29</v>
      </c>
      <c r="M111" s="337">
        <v>1</v>
      </c>
    </row>
    <row r="112" spans="2:13" s="97" customFormat="1" ht="28.5" x14ac:dyDescent="0.8">
      <c r="B112" s="330" t="s">
        <v>173</v>
      </c>
      <c r="C112" s="331" t="s">
        <v>166</v>
      </c>
      <c r="D112" s="332">
        <v>94.093900000000005</v>
      </c>
      <c r="E112" s="332">
        <v>3.25</v>
      </c>
      <c r="F112" s="333" t="s">
        <v>306</v>
      </c>
      <c r="G112" s="334">
        <v>10</v>
      </c>
      <c r="H112" s="334">
        <v>10.471299999999999</v>
      </c>
      <c r="I112" s="335" t="s">
        <v>174</v>
      </c>
      <c r="J112" s="336">
        <v>12095</v>
      </c>
      <c r="K112" s="336">
        <v>12095</v>
      </c>
      <c r="L112" s="336">
        <v>11380.66</v>
      </c>
      <c r="M112" s="337">
        <v>1</v>
      </c>
    </row>
    <row r="113" spans="2:13" s="97" customFormat="1" ht="28.5" x14ac:dyDescent="0.8">
      <c r="B113" s="330" t="s">
        <v>173</v>
      </c>
      <c r="C113" s="331" t="s">
        <v>166</v>
      </c>
      <c r="D113" s="332">
        <v>94.059799999999996</v>
      </c>
      <c r="E113" s="332">
        <v>3.25</v>
      </c>
      <c r="F113" s="333" t="s">
        <v>411</v>
      </c>
      <c r="G113" s="334">
        <v>10</v>
      </c>
      <c r="H113" s="334">
        <v>10.471299999999999</v>
      </c>
      <c r="I113" s="335" t="s">
        <v>174</v>
      </c>
      <c r="J113" s="336">
        <v>34367.5</v>
      </c>
      <c r="K113" s="336">
        <v>34367.5</v>
      </c>
      <c r="L113" s="336">
        <v>32326.01</v>
      </c>
      <c r="M113" s="337">
        <v>1</v>
      </c>
    </row>
    <row r="114" spans="2:13" s="97" customFormat="1" ht="28.5" x14ac:dyDescent="0.8">
      <c r="B114" s="330" t="s">
        <v>173</v>
      </c>
      <c r="C114" s="331" t="s">
        <v>166</v>
      </c>
      <c r="D114" s="332">
        <v>93.489800000000002</v>
      </c>
      <c r="E114" s="332">
        <v>3.25</v>
      </c>
      <c r="F114" s="333" t="s">
        <v>412</v>
      </c>
      <c r="G114" s="334">
        <v>10.5</v>
      </c>
      <c r="H114" s="334">
        <v>11.020339999999999</v>
      </c>
      <c r="I114" s="335" t="s">
        <v>174</v>
      </c>
      <c r="J114" s="336">
        <v>34160</v>
      </c>
      <c r="K114" s="336">
        <v>34160</v>
      </c>
      <c r="L114" s="336">
        <v>31936.14</v>
      </c>
      <c r="M114" s="337">
        <v>1</v>
      </c>
    </row>
    <row r="115" spans="2:13" s="97" customFormat="1" ht="28.5" x14ac:dyDescent="0.8">
      <c r="B115" s="330" t="s">
        <v>173</v>
      </c>
      <c r="C115" s="331" t="s">
        <v>166</v>
      </c>
      <c r="D115" s="332">
        <v>93.011399999999995</v>
      </c>
      <c r="E115" s="332">
        <v>3.25</v>
      </c>
      <c r="F115" s="333" t="s">
        <v>300</v>
      </c>
      <c r="G115" s="334">
        <v>11.1</v>
      </c>
      <c r="H115" s="334">
        <v>11.68249</v>
      </c>
      <c r="I115" s="335" t="s">
        <v>174</v>
      </c>
      <c r="J115" s="336">
        <v>190372.5</v>
      </c>
      <c r="K115" s="336">
        <v>190372.5</v>
      </c>
      <c r="L115" s="336">
        <v>177068.28</v>
      </c>
      <c r="M115" s="337">
        <v>5</v>
      </c>
    </row>
    <row r="116" spans="2:13" s="97" customFormat="1" ht="28.5" x14ac:dyDescent="0.8">
      <c r="B116" s="330" t="s">
        <v>173</v>
      </c>
      <c r="C116" s="331" t="s">
        <v>166</v>
      </c>
      <c r="D116" s="332">
        <v>92.972300000000004</v>
      </c>
      <c r="E116" s="332">
        <v>3.25</v>
      </c>
      <c r="F116" s="333" t="s">
        <v>412</v>
      </c>
      <c r="G116" s="334">
        <v>11.1</v>
      </c>
      <c r="H116" s="334">
        <v>11.68249</v>
      </c>
      <c r="I116" s="335" t="s">
        <v>174</v>
      </c>
      <c r="J116" s="336">
        <v>24042.5</v>
      </c>
      <c r="K116" s="336">
        <v>24042.5</v>
      </c>
      <c r="L116" s="336">
        <v>22352.880000000001</v>
      </c>
      <c r="M116" s="337">
        <v>1</v>
      </c>
    </row>
    <row r="117" spans="2:13" s="97" customFormat="1" ht="28.5" x14ac:dyDescent="0.8">
      <c r="B117" s="330" t="s">
        <v>173</v>
      </c>
      <c r="C117" s="331" t="s">
        <v>166</v>
      </c>
      <c r="D117" s="332">
        <v>93.009699999999995</v>
      </c>
      <c r="E117" s="332">
        <v>3.25</v>
      </c>
      <c r="F117" s="333" t="s">
        <v>308</v>
      </c>
      <c r="G117" s="334">
        <v>11.125</v>
      </c>
      <c r="H117" s="334">
        <v>11.71016</v>
      </c>
      <c r="I117" s="335" t="s">
        <v>174</v>
      </c>
      <c r="J117" s="336">
        <v>3000</v>
      </c>
      <c r="K117" s="336">
        <v>3000</v>
      </c>
      <c r="L117" s="336">
        <v>2790.29</v>
      </c>
      <c r="M117" s="337">
        <v>1</v>
      </c>
    </row>
    <row r="118" spans="2:13" s="97" customFormat="1" ht="28.5" x14ac:dyDescent="0.8">
      <c r="B118" s="330" t="s">
        <v>173</v>
      </c>
      <c r="C118" s="331" t="s">
        <v>166</v>
      </c>
      <c r="D118" s="332">
        <v>80.583399999999997</v>
      </c>
      <c r="E118" s="332">
        <v>4.71</v>
      </c>
      <c r="F118" s="333" t="s">
        <v>413</v>
      </c>
      <c r="G118" s="334">
        <v>11.25</v>
      </c>
      <c r="H118" s="334">
        <v>11.84859</v>
      </c>
      <c r="I118" s="335" t="s">
        <v>174</v>
      </c>
      <c r="J118" s="336">
        <v>4900</v>
      </c>
      <c r="K118" s="336">
        <v>4900</v>
      </c>
      <c r="L118" s="336">
        <v>3948.59</v>
      </c>
      <c r="M118" s="337">
        <v>1</v>
      </c>
    </row>
    <row r="119" spans="2:13" s="97" customFormat="1" ht="28.5" x14ac:dyDescent="0.8">
      <c r="B119" s="330" t="s">
        <v>173</v>
      </c>
      <c r="C119" s="331" t="s">
        <v>166</v>
      </c>
      <c r="D119" s="332">
        <v>70.555700000000002</v>
      </c>
      <c r="E119" s="332">
        <v>5.36</v>
      </c>
      <c r="F119" s="333" t="s">
        <v>414</v>
      </c>
      <c r="G119" s="334">
        <v>12.7</v>
      </c>
      <c r="H119" s="334">
        <v>13.465949999999999</v>
      </c>
      <c r="I119" s="335" t="s">
        <v>174</v>
      </c>
      <c r="J119" s="336">
        <v>7275</v>
      </c>
      <c r="K119" s="336">
        <v>7275</v>
      </c>
      <c r="L119" s="336">
        <v>5132.93</v>
      </c>
      <c r="M119" s="337">
        <v>1</v>
      </c>
    </row>
    <row r="120" spans="2:13" s="97" customFormat="1" ht="28.5" x14ac:dyDescent="0.8">
      <c r="B120" s="330" t="s">
        <v>173</v>
      </c>
      <c r="C120" s="331" t="s">
        <v>166</v>
      </c>
      <c r="D120" s="332">
        <v>74.438699999999997</v>
      </c>
      <c r="E120" s="332">
        <v>5.07</v>
      </c>
      <c r="F120" s="333" t="s">
        <v>415</v>
      </c>
      <c r="G120" s="334">
        <v>12.75</v>
      </c>
      <c r="H120" s="334">
        <v>13.5221</v>
      </c>
      <c r="I120" s="335" t="s">
        <v>174</v>
      </c>
      <c r="J120" s="336">
        <v>10000</v>
      </c>
      <c r="K120" s="336">
        <v>10000</v>
      </c>
      <c r="L120" s="336">
        <v>7443.87</v>
      </c>
      <c r="M120" s="337">
        <v>1</v>
      </c>
    </row>
    <row r="121" spans="2:13" s="97" customFormat="1" ht="28.5" x14ac:dyDescent="0.8">
      <c r="B121" s="330" t="s">
        <v>173</v>
      </c>
      <c r="C121" s="331" t="s">
        <v>166</v>
      </c>
      <c r="D121" s="332">
        <v>74.402000000000001</v>
      </c>
      <c r="E121" s="332">
        <v>5.07</v>
      </c>
      <c r="F121" s="333" t="s">
        <v>297</v>
      </c>
      <c r="G121" s="334">
        <v>12.75</v>
      </c>
      <c r="H121" s="334">
        <v>13.5221</v>
      </c>
      <c r="I121" s="335" t="s">
        <v>174</v>
      </c>
      <c r="J121" s="336">
        <v>27966.86</v>
      </c>
      <c r="K121" s="336">
        <v>27966.86</v>
      </c>
      <c r="L121" s="336">
        <v>20807.919999999998</v>
      </c>
      <c r="M121" s="337">
        <v>1</v>
      </c>
    </row>
    <row r="122" spans="2:13" s="97" customFormat="1" ht="28.5" x14ac:dyDescent="0.8">
      <c r="B122" s="330" t="s">
        <v>173</v>
      </c>
      <c r="C122" s="331" t="s">
        <v>166</v>
      </c>
      <c r="D122" s="332">
        <v>70.607600000000005</v>
      </c>
      <c r="E122" s="332">
        <v>5.36</v>
      </c>
      <c r="F122" s="333" t="s">
        <v>416</v>
      </c>
      <c r="G122" s="334">
        <v>13</v>
      </c>
      <c r="H122" s="334">
        <v>13.803240000000001</v>
      </c>
      <c r="I122" s="335" t="s">
        <v>174</v>
      </c>
      <c r="J122" s="336">
        <v>25000</v>
      </c>
      <c r="K122" s="336">
        <v>25000</v>
      </c>
      <c r="L122" s="336">
        <v>17651.900000000001</v>
      </c>
      <c r="M122" s="337">
        <v>2</v>
      </c>
    </row>
    <row r="123" spans="2:13" s="97" customFormat="1" ht="28.5" x14ac:dyDescent="0.8">
      <c r="B123" s="330" t="s">
        <v>173</v>
      </c>
      <c r="C123" s="331" t="s">
        <v>166</v>
      </c>
      <c r="D123" s="332">
        <v>69.601699999999994</v>
      </c>
      <c r="E123" s="332">
        <v>5.36</v>
      </c>
      <c r="F123" s="333" t="s">
        <v>417</v>
      </c>
      <c r="G123" s="334">
        <v>13</v>
      </c>
      <c r="H123" s="334">
        <v>13.803240000000001</v>
      </c>
      <c r="I123" s="335" t="s">
        <v>174</v>
      </c>
      <c r="J123" s="336">
        <v>13000</v>
      </c>
      <c r="K123" s="336">
        <v>13000</v>
      </c>
      <c r="L123" s="336">
        <v>9048.23</v>
      </c>
      <c r="M123" s="337">
        <v>2</v>
      </c>
    </row>
    <row r="124" spans="2:13" s="97" customFormat="1" ht="28.5" x14ac:dyDescent="0.8">
      <c r="B124" s="330" t="s">
        <v>173</v>
      </c>
      <c r="C124" s="331" t="s">
        <v>166</v>
      </c>
      <c r="D124" s="332">
        <v>69.540899999999993</v>
      </c>
      <c r="E124" s="332">
        <v>5.36</v>
      </c>
      <c r="F124" s="333" t="s">
        <v>418</v>
      </c>
      <c r="G124" s="334">
        <v>13</v>
      </c>
      <c r="H124" s="334">
        <v>13.803240000000001</v>
      </c>
      <c r="I124" s="335" t="s">
        <v>174</v>
      </c>
      <c r="J124" s="336">
        <v>9541</v>
      </c>
      <c r="K124" s="336">
        <v>9541</v>
      </c>
      <c r="L124" s="336">
        <v>6634.9</v>
      </c>
      <c r="M124" s="337">
        <v>1</v>
      </c>
    </row>
    <row r="125" spans="2:13" s="97" customFormat="1" ht="28.5" x14ac:dyDescent="0.8">
      <c r="B125" s="330" t="s">
        <v>173</v>
      </c>
      <c r="C125" s="331" t="s">
        <v>166</v>
      </c>
      <c r="D125" s="332">
        <v>69.530699999999996</v>
      </c>
      <c r="E125" s="332">
        <v>5.36</v>
      </c>
      <c r="F125" s="333" t="s">
        <v>419</v>
      </c>
      <c r="G125" s="334">
        <v>13</v>
      </c>
      <c r="H125" s="334">
        <v>13.803240000000001</v>
      </c>
      <c r="I125" s="335" t="s">
        <v>174</v>
      </c>
      <c r="J125" s="336">
        <v>42674</v>
      </c>
      <c r="K125" s="336">
        <v>42674</v>
      </c>
      <c r="L125" s="336">
        <v>29671.57</v>
      </c>
      <c r="M125" s="337">
        <v>1</v>
      </c>
    </row>
    <row r="126" spans="2:13" s="97" customFormat="1" ht="28.5" x14ac:dyDescent="0.8">
      <c r="B126" s="330" t="s">
        <v>173</v>
      </c>
      <c r="C126" s="331" t="s">
        <v>166</v>
      </c>
      <c r="D126" s="332">
        <v>69.520600000000002</v>
      </c>
      <c r="E126" s="332">
        <v>5.36</v>
      </c>
      <c r="F126" s="333" t="s">
        <v>420</v>
      </c>
      <c r="G126" s="334">
        <v>13</v>
      </c>
      <c r="H126" s="334">
        <v>13.803240000000001</v>
      </c>
      <c r="I126" s="335" t="s">
        <v>174</v>
      </c>
      <c r="J126" s="336">
        <v>7478.48</v>
      </c>
      <c r="K126" s="336">
        <v>7478.48</v>
      </c>
      <c r="L126" s="336">
        <v>5199.09</v>
      </c>
      <c r="M126" s="337">
        <v>1</v>
      </c>
    </row>
    <row r="127" spans="2:13" s="98" customFormat="1" ht="28.5" x14ac:dyDescent="0.8">
      <c r="B127" s="317" t="s">
        <v>172</v>
      </c>
      <c r="C127" s="324"/>
      <c r="D127" s="325"/>
      <c r="E127" s="325"/>
      <c r="F127" s="326"/>
      <c r="G127" s="327"/>
      <c r="H127" s="327"/>
      <c r="I127" s="448"/>
      <c r="J127" s="328">
        <v>498972.84</v>
      </c>
      <c r="K127" s="328">
        <v>498972.84</v>
      </c>
      <c r="L127" s="328">
        <v>434246.55</v>
      </c>
      <c r="M127" s="329">
        <v>22</v>
      </c>
    </row>
    <row r="128" spans="2:13" s="98" customFormat="1" ht="28.5" x14ac:dyDescent="0.8">
      <c r="B128" s="317" t="s">
        <v>181</v>
      </c>
      <c r="C128" s="324"/>
      <c r="D128" s="325"/>
      <c r="E128" s="325"/>
      <c r="F128" s="326"/>
      <c r="G128" s="327"/>
      <c r="H128" s="327"/>
      <c r="I128" s="448"/>
      <c r="J128" s="328"/>
      <c r="K128" s="328"/>
      <c r="L128" s="328"/>
      <c r="M128" s="329"/>
    </row>
    <row r="129" spans="2:13" s="97" customFormat="1" ht="28.5" x14ac:dyDescent="0.8">
      <c r="B129" s="330" t="s">
        <v>173</v>
      </c>
      <c r="C129" s="331" t="s">
        <v>166</v>
      </c>
      <c r="D129" s="332">
        <v>99.684299999999993</v>
      </c>
      <c r="E129" s="332"/>
      <c r="F129" s="333" t="s">
        <v>421</v>
      </c>
      <c r="G129" s="334">
        <v>1.9</v>
      </c>
      <c r="H129" s="334">
        <v>1.915</v>
      </c>
      <c r="I129" s="335" t="s">
        <v>167</v>
      </c>
      <c r="J129" s="336">
        <v>8000000</v>
      </c>
      <c r="K129" s="336">
        <v>8000000</v>
      </c>
      <c r="L129" s="336">
        <v>7974746.6399999997</v>
      </c>
      <c r="M129" s="337">
        <v>1</v>
      </c>
    </row>
    <row r="130" spans="2:13" s="97" customFormat="1" ht="28.5" x14ac:dyDescent="0.8">
      <c r="B130" s="330" t="s">
        <v>173</v>
      </c>
      <c r="C130" s="331" t="s">
        <v>166</v>
      </c>
      <c r="D130" s="332">
        <v>99.494399999999999</v>
      </c>
      <c r="E130" s="332"/>
      <c r="F130" s="333" t="s">
        <v>182</v>
      </c>
      <c r="G130" s="334">
        <v>2.0099999999999998</v>
      </c>
      <c r="H130" s="334">
        <v>2.0249999999999999</v>
      </c>
      <c r="I130" s="335" t="s">
        <v>167</v>
      </c>
      <c r="J130" s="336">
        <v>5600000</v>
      </c>
      <c r="K130" s="336">
        <v>5600000</v>
      </c>
      <c r="L130" s="336">
        <v>5571691.1699999999</v>
      </c>
      <c r="M130" s="337">
        <v>5</v>
      </c>
    </row>
    <row r="131" spans="2:13" s="97" customFormat="1" ht="28.5" x14ac:dyDescent="0.8">
      <c r="B131" s="330" t="s">
        <v>173</v>
      </c>
      <c r="C131" s="331" t="s">
        <v>166</v>
      </c>
      <c r="D131" s="332">
        <v>99.277500000000003</v>
      </c>
      <c r="E131" s="332"/>
      <c r="F131" s="333" t="s">
        <v>226</v>
      </c>
      <c r="G131" s="334">
        <v>2.13</v>
      </c>
      <c r="H131" s="334">
        <v>2.1440000000000001</v>
      </c>
      <c r="I131" s="335" t="s">
        <v>167</v>
      </c>
      <c r="J131" s="336">
        <v>1000000</v>
      </c>
      <c r="K131" s="336">
        <v>1000000</v>
      </c>
      <c r="L131" s="336">
        <v>992775.08</v>
      </c>
      <c r="M131" s="337">
        <v>1</v>
      </c>
    </row>
    <row r="132" spans="2:13" s="97" customFormat="1" ht="28.5" x14ac:dyDescent="0.8">
      <c r="B132" s="330" t="s">
        <v>173</v>
      </c>
      <c r="C132" s="331" t="s">
        <v>166</v>
      </c>
      <c r="D132" s="332">
        <v>98.828800000000001</v>
      </c>
      <c r="E132" s="332"/>
      <c r="F132" s="333" t="s">
        <v>187</v>
      </c>
      <c r="G132" s="334">
        <v>2.37</v>
      </c>
      <c r="H132" s="334">
        <v>2.3839999999999999</v>
      </c>
      <c r="I132" s="335" t="s">
        <v>167</v>
      </c>
      <c r="J132" s="336">
        <v>1618185.57</v>
      </c>
      <c r="K132" s="336">
        <v>1618185.57</v>
      </c>
      <c r="L132" s="336">
        <v>1599234.64</v>
      </c>
      <c r="M132" s="337">
        <v>1</v>
      </c>
    </row>
    <row r="133" spans="2:13" s="97" customFormat="1" ht="28.5" x14ac:dyDescent="0.8">
      <c r="B133" s="330" t="s">
        <v>173</v>
      </c>
      <c r="C133" s="331" t="s">
        <v>166</v>
      </c>
      <c r="D133" s="332">
        <v>98.816000000000003</v>
      </c>
      <c r="E133" s="332"/>
      <c r="F133" s="333" t="s">
        <v>185</v>
      </c>
      <c r="G133" s="334">
        <v>2.37</v>
      </c>
      <c r="H133" s="334">
        <v>2.383</v>
      </c>
      <c r="I133" s="335" t="s">
        <v>167</v>
      </c>
      <c r="J133" s="336">
        <v>3025155.16</v>
      </c>
      <c r="K133" s="336">
        <v>3025155.16</v>
      </c>
      <c r="L133" s="336">
        <v>2989337.9</v>
      </c>
      <c r="M133" s="337">
        <v>4</v>
      </c>
    </row>
    <row r="134" spans="2:13" s="97" customFormat="1" ht="28.5" x14ac:dyDescent="0.8">
      <c r="B134" s="330" t="s">
        <v>173</v>
      </c>
      <c r="C134" s="331" t="s">
        <v>166</v>
      </c>
      <c r="D134" s="332">
        <v>99.4315</v>
      </c>
      <c r="E134" s="332"/>
      <c r="F134" s="333" t="s">
        <v>186</v>
      </c>
      <c r="G134" s="334">
        <v>2.4500000000000002</v>
      </c>
      <c r="H134" s="334">
        <v>2.4729999999999999</v>
      </c>
      <c r="I134" s="335" t="s">
        <v>167</v>
      </c>
      <c r="J134" s="336">
        <v>10000000</v>
      </c>
      <c r="K134" s="336">
        <v>10000000</v>
      </c>
      <c r="L134" s="336">
        <v>9943158.2799999993</v>
      </c>
      <c r="M134" s="337">
        <v>1</v>
      </c>
    </row>
    <row r="135" spans="2:13" s="97" customFormat="1" ht="28.5" x14ac:dyDescent="0.8">
      <c r="B135" s="330" t="s">
        <v>173</v>
      </c>
      <c r="C135" s="331" t="s">
        <v>166</v>
      </c>
      <c r="D135" s="332">
        <v>97.135900000000007</v>
      </c>
      <c r="E135" s="332"/>
      <c r="F135" s="333" t="s">
        <v>325</v>
      </c>
      <c r="G135" s="334">
        <v>2.99</v>
      </c>
      <c r="H135" s="334">
        <v>2.9899999999999998</v>
      </c>
      <c r="I135" s="335" t="s">
        <v>167</v>
      </c>
      <c r="J135" s="336">
        <v>17500000</v>
      </c>
      <c r="K135" s="336">
        <v>17500000</v>
      </c>
      <c r="L135" s="336">
        <v>16998795.239999998</v>
      </c>
      <c r="M135" s="337">
        <v>1</v>
      </c>
    </row>
    <row r="136" spans="2:13" s="97" customFormat="1" ht="28.5" x14ac:dyDescent="0.8">
      <c r="B136" s="330" t="s">
        <v>173</v>
      </c>
      <c r="C136" s="331" t="s">
        <v>166</v>
      </c>
      <c r="D136" s="332">
        <v>98.522099999999995</v>
      </c>
      <c r="E136" s="332"/>
      <c r="F136" s="333" t="s">
        <v>187</v>
      </c>
      <c r="G136" s="334">
        <v>3</v>
      </c>
      <c r="H136" s="334">
        <v>3.0220000000000002</v>
      </c>
      <c r="I136" s="335" t="s">
        <v>167</v>
      </c>
      <c r="J136" s="336">
        <v>1618185.57</v>
      </c>
      <c r="K136" s="336">
        <v>1618185.57</v>
      </c>
      <c r="L136" s="336">
        <v>1594271.5</v>
      </c>
      <c r="M136" s="337">
        <v>1</v>
      </c>
    </row>
    <row r="137" spans="2:13" s="97" customFormat="1" ht="28.5" x14ac:dyDescent="0.8">
      <c r="B137" s="330" t="s">
        <v>173</v>
      </c>
      <c r="C137" s="331" t="s">
        <v>166</v>
      </c>
      <c r="D137" s="332">
        <v>97.118799999999993</v>
      </c>
      <c r="E137" s="332"/>
      <c r="F137" s="333" t="s">
        <v>422</v>
      </c>
      <c r="G137" s="334">
        <v>3</v>
      </c>
      <c r="H137" s="334">
        <v>3</v>
      </c>
      <c r="I137" s="335" t="s">
        <v>167</v>
      </c>
      <c r="J137" s="336">
        <v>10015000</v>
      </c>
      <c r="K137" s="336">
        <v>10015000</v>
      </c>
      <c r="L137" s="336">
        <v>9726448.6899999995</v>
      </c>
      <c r="M137" s="337">
        <v>2</v>
      </c>
    </row>
    <row r="138" spans="2:13" s="97" customFormat="1" ht="28.5" x14ac:dyDescent="0.8">
      <c r="B138" s="330" t="s">
        <v>173</v>
      </c>
      <c r="C138" s="331" t="s">
        <v>166</v>
      </c>
      <c r="D138" s="332">
        <v>97.110900000000001</v>
      </c>
      <c r="E138" s="332"/>
      <c r="F138" s="333" t="s">
        <v>188</v>
      </c>
      <c r="G138" s="334">
        <v>3</v>
      </c>
      <c r="H138" s="334">
        <v>3</v>
      </c>
      <c r="I138" s="335" t="s">
        <v>167</v>
      </c>
      <c r="J138" s="336">
        <v>750000</v>
      </c>
      <c r="K138" s="336">
        <v>750000</v>
      </c>
      <c r="L138" s="336">
        <v>728332.12</v>
      </c>
      <c r="M138" s="337">
        <v>2</v>
      </c>
    </row>
    <row r="139" spans="2:13" s="97" customFormat="1" ht="28.5" x14ac:dyDescent="0.8">
      <c r="B139" s="330" t="s">
        <v>173</v>
      </c>
      <c r="C139" s="331" t="s">
        <v>166</v>
      </c>
      <c r="D139" s="332">
        <v>97.095200000000006</v>
      </c>
      <c r="E139" s="332"/>
      <c r="F139" s="333" t="s">
        <v>189</v>
      </c>
      <c r="G139" s="334">
        <v>3</v>
      </c>
      <c r="H139" s="334">
        <v>3</v>
      </c>
      <c r="I139" s="335" t="s">
        <v>167</v>
      </c>
      <c r="J139" s="336">
        <v>3157831.85</v>
      </c>
      <c r="K139" s="336">
        <v>3157831.85</v>
      </c>
      <c r="L139" s="336">
        <v>3066104.24</v>
      </c>
      <c r="M139" s="337">
        <v>3</v>
      </c>
    </row>
    <row r="140" spans="2:13" s="98" customFormat="1" ht="28.5" x14ac:dyDescent="0.8">
      <c r="B140" s="317" t="s">
        <v>172</v>
      </c>
      <c r="C140" s="324"/>
      <c r="D140" s="325"/>
      <c r="E140" s="325"/>
      <c r="F140" s="326"/>
      <c r="G140" s="327"/>
      <c r="H140" s="327"/>
      <c r="I140" s="448"/>
      <c r="J140" s="328">
        <v>62284358.150000006</v>
      </c>
      <c r="K140" s="328">
        <v>62284358.150000006</v>
      </c>
      <c r="L140" s="328">
        <v>61184895.5</v>
      </c>
      <c r="M140" s="329">
        <v>22</v>
      </c>
    </row>
    <row r="141" spans="2:13" s="98" customFormat="1" ht="28.5" x14ac:dyDescent="0.8">
      <c r="B141" s="317" t="s">
        <v>190</v>
      </c>
      <c r="C141" s="324"/>
      <c r="D141" s="325"/>
      <c r="E141" s="325"/>
      <c r="F141" s="326"/>
      <c r="G141" s="327"/>
      <c r="H141" s="327"/>
      <c r="I141" s="448"/>
      <c r="J141" s="328"/>
      <c r="K141" s="328"/>
      <c r="L141" s="328"/>
      <c r="M141" s="329"/>
    </row>
    <row r="142" spans="2:13" s="97" customFormat="1" ht="28.5" x14ac:dyDescent="0.8">
      <c r="B142" s="330" t="s">
        <v>165</v>
      </c>
      <c r="C142" s="331" t="s">
        <v>166</v>
      </c>
      <c r="D142" s="332">
        <v>91.253500000000003</v>
      </c>
      <c r="E142" s="332"/>
      <c r="F142" s="333" t="s">
        <v>423</v>
      </c>
      <c r="G142" s="334">
        <v>10.3</v>
      </c>
      <c r="H142" s="334">
        <v>10.334999999999999</v>
      </c>
      <c r="I142" s="335" t="s">
        <v>167</v>
      </c>
      <c r="J142" s="336">
        <v>100000</v>
      </c>
      <c r="K142" s="336">
        <v>100000</v>
      </c>
      <c r="L142" s="336">
        <v>91253.6</v>
      </c>
      <c r="M142" s="337">
        <v>1</v>
      </c>
    </row>
    <row r="143" spans="2:13" s="97" customFormat="1" ht="28.5" x14ac:dyDescent="0.8">
      <c r="B143" s="330" t="s">
        <v>155</v>
      </c>
      <c r="C143" s="331" t="s">
        <v>166</v>
      </c>
      <c r="D143" s="332">
        <v>91.214200000000005</v>
      </c>
      <c r="E143" s="332"/>
      <c r="F143" s="333" t="s">
        <v>253</v>
      </c>
      <c r="G143" s="334">
        <v>9.5</v>
      </c>
      <c r="H143" s="334">
        <v>9.5</v>
      </c>
      <c r="I143" s="335" t="s">
        <v>167</v>
      </c>
      <c r="J143" s="336">
        <v>500000</v>
      </c>
      <c r="K143" s="336">
        <v>500000</v>
      </c>
      <c r="L143" s="336">
        <v>456071.45</v>
      </c>
      <c r="M143" s="337">
        <v>1</v>
      </c>
    </row>
    <row r="144" spans="2:13" s="97" customFormat="1" ht="28.5" x14ac:dyDescent="0.8">
      <c r="B144" s="330" t="s">
        <v>193</v>
      </c>
      <c r="C144" s="331" t="s">
        <v>166</v>
      </c>
      <c r="D144" s="332">
        <v>91.236199999999997</v>
      </c>
      <c r="E144" s="332"/>
      <c r="F144" s="333" t="s">
        <v>249</v>
      </c>
      <c r="G144" s="334">
        <v>9.5</v>
      </c>
      <c r="H144" s="334">
        <v>9.495000000000001</v>
      </c>
      <c r="I144" s="335" t="s">
        <v>167</v>
      </c>
      <c r="J144" s="336">
        <v>140000</v>
      </c>
      <c r="K144" s="336">
        <v>140000</v>
      </c>
      <c r="L144" s="336">
        <v>127730.75</v>
      </c>
      <c r="M144" s="337">
        <v>1</v>
      </c>
    </row>
    <row r="145" spans="2:13" s="98" customFormat="1" ht="28.5" x14ac:dyDescent="0.8">
      <c r="B145" s="317" t="s">
        <v>172</v>
      </c>
      <c r="C145" s="324"/>
      <c r="D145" s="325"/>
      <c r="E145" s="325"/>
      <c r="F145" s="326"/>
      <c r="G145" s="327"/>
      <c r="H145" s="327"/>
      <c r="I145" s="448"/>
      <c r="J145" s="328">
        <v>740000</v>
      </c>
      <c r="K145" s="328">
        <v>740000</v>
      </c>
      <c r="L145" s="328">
        <v>675055.8</v>
      </c>
      <c r="M145" s="329">
        <v>3</v>
      </c>
    </row>
    <row r="146" spans="2:13" s="98" customFormat="1" ht="28.5" x14ac:dyDescent="0.8">
      <c r="B146" s="317" t="s">
        <v>195</v>
      </c>
      <c r="C146" s="324"/>
      <c r="D146" s="325"/>
      <c r="E146" s="325"/>
      <c r="F146" s="326"/>
      <c r="G146" s="327"/>
      <c r="H146" s="327"/>
      <c r="I146" s="448"/>
      <c r="J146" s="328"/>
      <c r="K146" s="328"/>
      <c r="L146" s="328"/>
      <c r="M146" s="329"/>
    </row>
    <row r="147" spans="2:13" s="97" customFormat="1" ht="28.5" x14ac:dyDescent="0.8">
      <c r="B147" s="330" t="s">
        <v>196</v>
      </c>
      <c r="C147" s="331" t="s">
        <v>166</v>
      </c>
      <c r="D147" s="332">
        <v>94.5</v>
      </c>
      <c r="E147" s="332"/>
      <c r="F147" s="333"/>
      <c r="G147" s="334"/>
      <c r="H147" s="334"/>
      <c r="I147" s="335"/>
      <c r="J147" s="336">
        <v>303.01</v>
      </c>
      <c r="K147" s="336">
        <v>303.01</v>
      </c>
      <c r="L147" s="336">
        <v>286.33999999999997</v>
      </c>
      <c r="M147" s="337">
        <v>1</v>
      </c>
    </row>
    <row r="148" spans="2:13" s="97" customFormat="1" ht="28.5" x14ac:dyDescent="0.8">
      <c r="B148" s="330" t="s">
        <v>196</v>
      </c>
      <c r="C148" s="331" t="s">
        <v>166</v>
      </c>
      <c r="D148" s="332">
        <v>98</v>
      </c>
      <c r="E148" s="332"/>
      <c r="F148" s="333"/>
      <c r="G148" s="334"/>
      <c r="H148" s="334"/>
      <c r="I148" s="335"/>
      <c r="J148" s="336">
        <v>1573.8899999999999</v>
      </c>
      <c r="K148" s="336">
        <v>1573.8899999999999</v>
      </c>
      <c r="L148" s="336">
        <v>1542.4099999999999</v>
      </c>
      <c r="M148" s="337">
        <v>2</v>
      </c>
    </row>
    <row r="149" spans="2:13" s="97" customFormat="1" ht="28.5" x14ac:dyDescent="0.8">
      <c r="B149" s="330" t="s">
        <v>196</v>
      </c>
      <c r="C149" s="331" t="s">
        <v>166</v>
      </c>
      <c r="D149" s="332">
        <v>98.01</v>
      </c>
      <c r="E149" s="332"/>
      <c r="F149" s="333"/>
      <c r="G149" s="334"/>
      <c r="H149" s="334"/>
      <c r="I149" s="335"/>
      <c r="J149" s="336">
        <v>1153.05</v>
      </c>
      <c r="K149" s="336">
        <v>1153.05</v>
      </c>
      <c r="L149" s="336">
        <v>1130.0999999999999</v>
      </c>
      <c r="M149" s="337">
        <v>2</v>
      </c>
    </row>
    <row r="150" spans="2:13" s="97" customFormat="1" ht="28.5" x14ac:dyDescent="0.8">
      <c r="B150" s="330" t="s">
        <v>196</v>
      </c>
      <c r="C150" s="331" t="s">
        <v>166</v>
      </c>
      <c r="D150" s="332">
        <v>98.5</v>
      </c>
      <c r="E150" s="332"/>
      <c r="F150" s="333"/>
      <c r="G150" s="334"/>
      <c r="H150" s="334"/>
      <c r="I150" s="335"/>
      <c r="J150" s="336">
        <v>697.01</v>
      </c>
      <c r="K150" s="336">
        <v>697.01</v>
      </c>
      <c r="L150" s="336">
        <v>686.55</v>
      </c>
      <c r="M150" s="337">
        <v>1</v>
      </c>
    </row>
    <row r="151" spans="2:13" s="97" customFormat="1" ht="28.5" x14ac:dyDescent="0.8">
      <c r="B151" s="330" t="s">
        <v>196</v>
      </c>
      <c r="C151" s="331" t="s">
        <v>166</v>
      </c>
      <c r="D151" s="332">
        <v>98.9</v>
      </c>
      <c r="E151" s="332"/>
      <c r="F151" s="333"/>
      <c r="G151" s="334"/>
      <c r="H151" s="334"/>
      <c r="I151" s="335"/>
      <c r="J151" s="336">
        <v>1222.8699999999999</v>
      </c>
      <c r="K151" s="336">
        <v>1222.8699999999999</v>
      </c>
      <c r="L151" s="336">
        <v>1209.42</v>
      </c>
      <c r="M151" s="337">
        <v>1</v>
      </c>
    </row>
    <row r="152" spans="2:13" s="97" customFormat="1" ht="28.5" x14ac:dyDescent="0.8">
      <c r="B152" s="330" t="s">
        <v>196</v>
      </c>
      <c r="C152" s="331" t="s">
        <v>166</v>
      </c>
      <c r="D152" s="332">
        <v>99</v>
      </c>
      <c r="E152" s="332"/>
      <c r="F152" s="333"/>
      <c r="G152" s="334"/>
      <c r="H152" s="334"/>
      <c r="I152" s="335"/>
      <c r="J152" s="336">
        <v>59997.67</v>
      </c>
      <c r="K152" s="336">
        <v>59997.67</v>
      </c>
      <c r="L152" s="336">
        <v>59397.700000000004</v>
      </c>
      <c r="M152" s="337">
        <v>14</v>
      </c>
    </row>
    <row r="153" spans="2:13" s="97" customFormat="1" ht="28.5" x14ac:dyDescent="0.8">
      <c r="B153" s="330" t="s">
        <v>196</v>
      </c>
      <c r="C153" s="331" t="s">
        <v>166</v>
      </c>
      <c r="D153" s="332">
        <v>99.05</v>
      </c>
      <c r="E153" s="332"/>
      <c r="F153" s="333"/>
      <c r="G153" s="334"/>
      <c r="H153" s="334"/>
      <c r="I153" s="335"/>
      <c r="J153" s="336">
        <v>26479.32</v>
      </c>
      <c r="K153" s="336">
        <v>26479.32</v>
      </c>
      <c r="L153" s="336">
        <v>26227.769999999997</v>
      </c>
      <c r="M153" s="337">
        <v>8</v>
      </c>
    </row>
    <row r="154" spans="2:13" s="97" customFormat="1" ht="28.5" x14ac:dyDescent="0.8">
      <c r="B154" s="330" t="s">
        <v>196</v>
      </c>
      <c r="C154" s="331" t="s">
        <v>166</v>
      </c>
      <c r="D154" s="332">
        <v>99.0501</v>
      </c>
      <c r="E154" s="332"/>
      <c r="F154" s="333"/>
      <c r="G154" s="334"/>
      <c r="H154" s="334"/>
      <c r="I154" s="335"/>
      <c r="J154" s="336">
        <v>3750.67</v>
      </c>
      <c r="K154" s="336">
        <v>3750.67</v>
      </c>
      <c r="L154" s="336">
        <v>3715.04</v>
      </c>
      <c r="M154" s="337">
        <v>1</v>
      </c>
    </row>
    <row r="155" spans="2:13" s="97" customFormat="1" ht="28.5" x14ac:dyDescent="0.8">
      <c r="B155" s="330" t="s">
        <v>196</v>
      </c>
      <c r="C155" s="331" t="s">
        <v>166</v>
      </c>
      <c r="D155" s="332">
        <v>99.06</v>
      </c>
      <c r="E155" s="332"/>
      <c r="F155" s="333"/>
      <c r="G155" s="334"/>
      <c r="H155" s="334"/>
      <c r="I155" s="335"/>
      <c r="J155" s="336">
        <v>8689.34</v>
      </c>
      <c r="K155" s="336">
        <v>8689.34</v>
      </c>
      <c r="L155" s="336">
        <v>8607.66</v>
      </c>
      <c r="M155" s="337">
        <v>2</v>
      </c>
    </row>
    <row r="156" spans="2:13" s="97" customFormat="1" ht="28.5" x14ac:dyDescent="0.8">
      <c r="B156" s="330" t="s">
        <v>196</v>
      </c>
      <c r="C156" s="331" t="s">
        <v>166</v>
      </c>
      <c r="D156" s="332">
        <v>99.07</v>
      </c>
      <c r="E156" s="332"/>
      <c r="F156" s="333"/>
      <c r="G156" s="334"/>
      <c r="H156" s="334"/>
      <c r="I156" s="335"/>
      <c r="J156" s="336">
        <v>4613.38</v>
      </c>
      <c r="K156" s="336">
        <v>4613.38</v>
      </c>
      <c r="L156" s="336">
        <v>4570.4799999999996</v>
      </c>
      <c r="M156" s="337">
        <v>2</v>
      </c>
    </row>
    <row r="157" spans="2:13" s="97" customFormat="1" ht="28.5" x14ac:dyDescent="0.8">
      <c r="B157" s="330" t="s">
        <v>196</v>
      </c>
      <c r="C157" s="331" t="s">
        <v>166</v>
      </c>
      <c r="D157" s="332">
        <v>99.08</v>
      </c>
      <c r="E157" s="332"/>
      <c r="F157" s="333"/>
      <c r="G157" s="334"/>
      <c r="H157" s="334"/>
      <c r="I157" s="335"/>
      <c r="J157" s="336">
        <v>3617.6</v>
      </c>
      <c r="K157" s="336">
        <v>3617.6</v>
      </c>
      <c r="L157" s="336">
        <v>3584.32</v>
      </c>
      <c r="M157" s="337">
        <v>1</v>
      </c>
    </row>
    <row r="158" spans="2:13" s="97" customFormat="1" ht="28.5" x14ac:dyDescent="0.8">
      <c r="B158" s="330" t="s">
        <v>196</v>
      </c>
      <c r="C158" s="331" t="s">
        <v>166</v>
      </c>
      <c r="D158" s="332">
        <v>99.090900000000005</v>
      </c>
      <c r="E158" s="332"/>
      <c r="F158" s="333"/>
      <c r="G158" s="334"/>
      <c r="H158" s="334"/>
      <c r="I158" s="335"/>
      <c r="J158" s="336">
        <v>1200.1199999999999</v>
      </c>
      <c r="K158" s="336">
        <v>1200.1199999999999</v>
      </c>
      <c r="L158" s="336">
        <v>1189.21</v>
      </c>
      <c r="M158" s="337">
        <v>1</v>
      </c>
    </row>
    <row r="159" spans="2:13" s="97" customFormat="1" ht="28.5" x14ac:dyDescent="0.8">
      <c r="B159" s="330" t="s">
        <v>196</v>
      </c>
      <c r="C159" s="331" t="s">
        <v>166</v>
      </c>
      <c r="D159" s="332">
        <v>99.1</v>
      </c>
      <c r="E159" s="332"/>
      <c r="F159" s="333"/>
      <c r="G159" s="334"/>
      <c r="H159" s="334"/>
      <c r="I159" s="335"/>
      <c r="J159" s="336">
        <v>150457.45000000001</v>
      </c>
      <c r="K159" s="336">
        <v>150457.45000000001</v>
      </c>
      <c r="L159" s="336">
        <v>149103.32999999999</v>
      </c>
      <c r="M159" s="337">
        <v>26</v>
      </c>
    </row>
    <row r="160" spans="2:13" s="97" customFormat="1" ht="28.5" x14ac:dyDescent="0.8">
      <c r="B160" s="330" t="s">
        <v>196</v>
      </c>
      <c r="C160" s="331" t="s">
        <v>166</v>
      </c>
      <c r="D160" s="332">
        <v>99.11</v>
      </c>
      <c r="E160" s="332"/>
      <c r="F160" s="333"/>
      <c r="G160" s="334"/>
      <c r="H160" s="334"/>
      <c r="I160" s="335"/>
      <c r="J160" s="336">
        <v>4629</v>
      </c>
      <c r="K160" s="336">
        <v>4629</v>
      </c>
      <c r="L160" s="336">
        <v>4587.8</v>
      </c>
      <c r="M160" s="337">
        <v>1</v>
      </c>
    </row>
    <row r="161" spans="2:13" s="97" customFormat="1" ht="28.5" x14ac:dyDescent="0.8">
      <c r="B161" s="330" t="s">
        <v>196</v>
      </c>
      <c r="C161" s="331" t="s">
        <v>166</v>
      </c>
      <c r="D161" s="332">
        <v>99.110500000000002</v>
      </c>
      <c r="E161" s="332"/>
      <c r="F161" s="333"/>
      <c r="G161" s="334"/>
      <c r="H161" s="334"/>
      <c r="I161" s="335"/>
      <c r="J161" s="336">
        <v>3325.92</v>
      </c>
      <c r="K161" s="336">
        <v>3325.92</v>
      </c>
      <c r="L161" s="336">
        <v>3296.34</v>
      </c>
      <c r="M161" s="337">
        <v>1</v>
      </c>
    </row>
    <row r="162" spans="2:13" s="97" customFormat="1" ht="28.5" x14ac:dyDescent="0.8">
      <c r="B162" s="330" t="s">
        <v>196</v>
      </c>
      <c r="C162" s="331" t="s">
        <v>166</v>
      </c>
      <c r="D162" s="332">
        <v>99.12</v>
      </c>
      <c r="E162" s="332"/>
      <c r="F162" s="333"/>
      <c r="G162" s="334"/>
      <c r="H162" s="334"/>
      <c r="I162" s="335"/>
      <c r="J162" s="336">
        <v>5382.95</v>
      </c>
      <c r="K162" s="336">
        <v>5382.95</v>
      </c>
      <c r="L162" s="336">
        <v>5335.58</v>
      </c>
      <c r="M162" s="337">
        <v>1</v>
      </c>
    </row>
    <row r="163" spans="2:13" s="97" customFormat="1" ht="28.5" x14ac:dyDescent="0.8">
      <c r="B163" s="330" t="s">
        <v>196</v>
      </c>
      <c r="C163" s="331" t="s">
        <v>166</v>
      </c>
      <c r="D163" s="332">
        <v>99.120500000000007</v>
      </c>
      <c r="E163" s="332"/>
      <c r="F163" s="333"/>
      <c r="G163" s="334"/>
      <c r="H163" s="334"/>
      <c r="I163" s="335"/>
      <c r="J163" s="336">
        <v>5072.01</v>
      </c>
      <c r="K163" s="336">
        <v>5072.01</v>
      </c>
      <c r="L163" s="336">
        <v>5027.3999999999996</v>
      </c>
      <c r="M163" s="337">
        <v>1</v>
      </c>
    </row>
    <row r="164" spans="2:13" s="97" customFormat="1" ht="28.5" x14ac:dyDescent="0.8">
      <c r="B164" s="330" t="s">
        <v>196</v>
      </c>
      <c r="C164" s="331" t="s">
        <v>166</v>
      </c>
      <c r="D164" s="332">
        <v>99.13</v>
      </c>
      <c r="E164" s="332"/>
      <c r="F164" s="333"/>
      <c r="G164" s="334"/>
      <c r="H164" s="334"/>
      <c r="I164" s="335"/>
      <c r="J164" s="336">
        <v>5669.59</v>
      </c>
      <c r="K164" s="336">
        <v>5669.59</v>
      </c>
      <c r="L164" s="336">
        <v>5620.26</v>
      </c>
      <c r="M164" s="337">
        <v>1</v>
      </c>
    </row>
    <row r="165" spans="2:13" s="97" customFormat="1" ht="28.5" x14ac:dyDescent="0.8">
      <c r="B165" s="330" t="s">
        <v>196</v>
      </c>
      <c r="C165" s="331" t="s">
        <v>166</v>
      </c>
      <c r="D165" s="332">
        <v>99.15</v>
      </c>
      <c r="E165" s="332"/>
      <c r="F165" s="333"/>
      <c r="G165" s="334"/>
      <c r="H165" s="334"/>
      <c r="I165" s="335"/>
      <c r="J165" s="336">
        <v>98698.890000000014</v>
      </c>
      <c r="K165" s="336">
        <v>98698.890000000014</v>
      </c>
      <c r="L165" s="336">
        <v>97859.959999999992</v>
      </c>
      <c r="M165" s="337">
        <v>9</v>
      </c>
    </row>
    <row r="166" spans="2:13" s="97" customFormat="1" ht="28.5" x14ac:dyDescent="0.8">
      <c r="B166" s="330" t="s">
        <v>196</v>
      </c>
      <c r="C166" s="331" t="s">
        <v>166</v>
      </c>
      <c r="D166" s="332">
        <v>99.2</v>
      </c>
      <c r="E166" s="332"/>
      <c r="F166" s="333"/>
      <c r="G166" s="334"/>
      <c r="H166" s="334"/>
      <c r="I166" s="335"/>
      <c r="J166" s="336">
        <v>163748.22</v>
      </c>
      <c r="K166" s="336">
        <v>163748.22</v>
      </c>
      <c r="L166" s="336">
        <v>162438.24</v>
      </c>
      <c r="M166" s="337">
        <v>11</v>
      </c>
    </row>
    <row r="167" spans="2:13" s="97" customFormat="1" ht="28.5" x14ac:dyDescent="0.8">
      <c r="B167" s="330" t="s">
        <v>196</v>
      </c>
      <c r="C167" s="331" t="s">
        <v>166</v>
      </c>
      <c r="D167" s="332">
        <v>99.215000000000003</v>
      </c>
      <c r="E167" s="332"/>
      <c r="F167" s="333"/>
      <c r="G167" s="334"/>
      <c r="H167" s="334"/>
      <c r="I167" s="335"/>
      <c r="J167" s="336">
        <v>16389.39</v>
      </c>
      <c r="K167" s="336">
        <v>16389.39</v>
      </c>
      <c r="L167" s="336">
        <v>16260.73</v>
      </c>
      <c r="M167" s="337">
        <v>1</v>
      </c>
    </row>
    <row r="168" spans="2:13" s="97" customFormat="1" ht="28.5" x14ac:dyDescent="0.8">
      <c r="B168" s="330" t="s">
        <v>196</v>
      </c>
      <c r="C168" s="331" t="s">
        <v>166</v>
      </c>
      <c r="D168" s="332">
        <v>99.25</v>
      </c>
      <c r="E168" s="332"/>
      <c r="F168" s="333"/>
      <c r="G168" s="334"/>
      <c r="H168" s="334"/>
      <c r="I168" s="335"/>
      <c r="J168" s="336">
        <v>194124.03</v>
      </c>
      <c r="K168" s="336">
        <v>194124.03</v>
      </c>
      <c r="L168" s="336">
        <v>192668.1</v>
      </c>
      <c r="M168" s="337">
        <v>10</v>
      </c>
    </row>
    <row r="169" spans="2:13" s="97" customFormat="1" ht="28.5" x14ac:dyDescent="0.8">
      <c r="B169" s="330" t="s">
        <v>196</v>
      </c>
      <c r="C169" s="331" t="s">
        <v>166</v>
      </c>
      <c r="D169" s="332">
        <v>99.27</v>
      </c>
      <c r="E169" s="332"/>
      <c r="F169" s="333"/>
      <c r="G169" s="334"/>
      <c r="H169" s="334"/>
      <c r="I169" s="335"/>
      <c r="J169" s="336">
        <v>15401.75</v>
      </c>
      <c r="K169" s="336">
        <v>15401.75</v>
      </c>
      <c r="L169" s="336">
        <v>15289.32</v>
      </c>
      <c r="M169" s="337">
        <v>1</v>
      </c>
    </row>
    <row r="170" spans="2:13" s="97" customFormat="1" ht="28.5" x14ac:dyDescent="0.8">
      <c r="B170" s="330" t="s">
        <v>196</v>
      </c>
      <c r="C170" s="331" t="s">
        <v>166</v>
      </c>
      <c r="D170" s="332">
        <v>99.29</v>
      </c>
      <c r="E170" s="332"/>
      <c r="F170" s="333"/>
      <c r="G170" s="334"/>
      <c r="H170" s="334"/>
      <c r="I170" s="335"/>
      <c r="J170" s="336">
        <v>19735.87</v>
      </c>
      <c r="K170" s="336">
        <v>19735.87</v>
      </c>
      <c r="L170" s="336">
        <v>19595.75</v>
      </c>
      <c r="M170" s="337">
        <v>1</v>
      </c>
    </row>
    <row r="171" spans="2:13" s="97" customFormat="1" ht="28.5" x14ac:dyDescent="0.8">
      <c r="B171" s="330" t="s">
        <v>196</v>
      </c>
      <c r="C171" s="331" t="s">
        <v>166</v>
      </c>
      <c r="D171" s="332">
        <v>99.3</v>
      </c>
      <c r="E171" s="332"/>
      <c r="F171" s="333"/>
      <c r="G171" s="334"/>
      <c r="H171" s="334"/>
      <c r="I171" s="335"/>
      <c r="J171" s="336">
        <v>285564.77999999997</v>
      </c>
      <c r="K171" s="336">
        <v>285564.77999999997</v>
      </c>
      <c r="L171" s="336">
        <v>283565.82999999996</v>
      </c>
      <c r="M171" s="337">
        <v>12</v>
      </c>
    </row>
    <row r="172" spans="2:13" s="97" customFormat="1" ht="28.5" x14ac:dyDescent="0.8">
      <c r="B172" s="330" t="s">
        <v>196</v>
      </c>
      <c r="C172" s="331" t="s">
        <v>166</v>
      </c>
      <c r="D172" s="332">
        <v>99.31</v>
      </c>
      <c r="E172" s="332"/>
      <c r="F172" s="333"/>
      <c r="G172" s="334"/>
      <c r="H172" s="334"/>
      <c r="I172" s="335"/>
      <c r="J172" s="336">
        <v>38137.660000000003</v>
      </c>
      <c r="K172" s="336">
        <v>38137.660000000003</v>
      </c>
      <c r="L172" s="336">
        <v>37874.51</v>
      </c>
      <c r="M172" s="337">
        <v>1</v>
      </c>
    </row>
    <row r="173" spans="2:13" s="97" customFormat="1" ht="28.5" x14ac:dyDescent="0.8">
      <c r="B173" s="330" t="s">
        <v>196</v>
      </c>
      <c r="C173" s="331" t="s">
        <v>166</v>
      </c>
      <c r="D173" s="332">
        <v>99.35</v>
      </c>
      <c r="E173" s="332"/>
      <c r="F173" s="333"/>
      <c r="G173" s="334"/>
      <c r="H173" s="334"/>
      <c r="I173" s="335"/>
      <c r="J173" s="336">
        <v>361961.36</v>
      </c>
      <c r="K173" s="336">
        <v>361961.36</v>
      </c>
      <c r="L173" s="336">
        <v>359608.62000000005</v>
      </c>
      <c r="M173" s="337">
        <v>13</v>
      </c>
    </row>
    <row r="174" spans="2:13" s="97" customFormat="1" ht="28.5" x14ac:dyDescent="0.8">
      <c r="B174" s="330" t="s">
        <v>196</v>
      </c>
      <c r="C174" s="331" t="s">
        <v>166</v>
      </c>
      <c r="D174" s="332">
        <v>99.4</v>
      </c>
      <c r="E174" s="332"/>
      <c r="F174" s="333"/>
      <c r="G174" s="334"/>
      <c r="H174" s="334"/>
      <c r="I174" s="335"/>
      <c r="J174" s="336">
        <v>396024.85</v>
      </c>
      <c r="K174" s="336">
        <v>396024.85</v>
      </c>
      <c r="L174" s="336">
        <v>393648.71</v>
      </c>
      <c r="M174" s="337">
        <v>12</v>
      </c>
    </row>
    <row r="175" spans="2:13" s="97" customFormat="1" ht="28.5" x14ac:dyDescent="0.8">
      <c r="B175" s="330" t="s">
        <v>196</v>
      </c>
      <c r="C175" s="331" t="s">
        <v>166</v>
      </c>
      <c r="D175" s="332">
        <v>99.42</v>
      </c>
      <c r="E175" s="332"/>
      <c r="F175" s="333"/>
      <c r="G175" s="334"/>
      <c r="H175" s="334"/>
      <c r="I175" s="335"/>
      <c r="J175" s="336">
        <v>68959.58</v>
      </c>
      <c r="K175" s="336">
        <v>68959.58</v>
      </c>
      <c r="L175" s="336">
        <v>68559.61</v>
      </c>
      <c r="M175" s="337">
        <v>2</v>
      </c>
    </row>
    <row r="176" spans="2:13" s="97" customFormat="1" ht="28.5" x14ac:dyDescent="0.8">
      <c r="B176" s="330" t="s">
        <v>196</v>
      </c>
      <c r="C176" s="331" t="s">
        <v>166</v>
      </c>
      <c r="D176" s="332">
        <v>99.45</v>
      </c>
      <c r="E176" s="332"/>
      <c r="F176" s="333"/>
      <c r="G176" s="334"/>
      <c r="H176" s="334"/>
      <c r="I176" s="335"/>
      <c r="J176" s="336">
        <v>396093.04</v>
      </c>
      <c r="K176" s="336">
        <v>396093.04</v>
      </c>
      <c r="L176" s="336">
        <v>393914.52</v>
      </c>
      <c r="M176" s="337">
        <v>7</v>
      </c>
    </row>
    <row r="177" spans="2:13" s="97" customFormat="1" ht="28.5" x14ac:dyDescent="0.8">
      <c r="B177" s="330" t="s">
        <v>196</v>
      </c>
      <c r="C177" s="331" t="s">
        <v>166</v>
      </c>
      <c r="D177" s="332">
        <v>99.48</v>
      </c>
      <c r="E177" s="332"/>
      <c r="F177" s="333"/>
      <c r="G177" s="334"/>
      <c r="H177" s="334"/>
      <c r="I177" s="335"/>
      <c r="J177" s="336">
        <v>69500</v>
      </c>
      <c r="K177" s="336">
        <v>69500</v>
      </c>
      <c r="L177" s="336">
        <v>69138.600000000006</v>
      </c>
      <c r="M177" s="337">
        <v>1</v>
      </c>
    </row>
    <row r="178" spans="2:13" s="97" customFormat="1" ht="28.5" x14ac:dyDescent="0.8">
      <c r="B178" s="330" t="s">
        <v>196</v>
      </c>
      <c r="C178" s="331" t="s">
        <v>166</v>
      </c>
      <c r="D178" s="332">
        <v>99.5</v>
      </c>
      <c r="E178" s="332"/>
      <c r="F178" s="333"/>
      <c r="G178" s="334"/>
      <c r="H178" s="334"/>
      <c r="I178" s="335"/>
      <c r="J178" s="336">
        <v>1140306.6199999999</v>
      </c>
      <c r="K178" s="336">
        <v>1140306.6199999999</v>
      </c>
      <c r="L178" s="336">
        <v>1134605.1099999999</v>
      </c>
      <c r="M178" s="337">
        <v>21</v>
      </c>
    </row>
    <row r="179" spans="2:13" s="97" customFormat="1" ht="28.5" x14ac:dyDescent="0.8">
      <c r="B179" s="330" t="s">
        <v>196</v>
      </c>
      <c r="C179" s="331" t="s">
        <v>166</v>
      </c>
      <c r="D179" s="332">
        <v>99.558000000000007</v>
      </c>
      <c r="E179" s="332"/>
      <c r="F179" s="333"/>
      <c r="G179" s="334"/>
      <c r="H179" s="334"/>
      <c r="I179" s="335"/>
      <c r="J179" s="336">
        <v>63000</v>
      </c>
      <c r="K179" s="336">
        <v>63000</v>
      </c>
      <c r="L179" s="336">
        <v>62721.54</v>
      </c>
      <c r="M179" s="337">
        <v>1</v>
      </c>
    </row>
    <row r="180" spans="2:13" s="97" customFormat="1" ht="28.5" x14ac:dyDescent="0.8">
      <c r="B180" s="330" t="s">
        <v>196</v>
      </c>
      <c r="C180" s="331" t="s">
        <v>166</v>
      </c>
      <c r="D180" s="332">
        <v>99.6</v>
      </c>
      <c r="E180" s="332"/>
      <c r="F180" s="333"/>
      <c r="G180" s="334"/>
      <c r="H180" s="334"/>
      <c r="I180" s="335"/>
      <c r="J180" s="336">
        <v>2659210.1</v>
      </c>
      <c r="K180" s="336">
        <v>2659210.1</v>
      </c>
      <c r="L180" s="336">
        <v>2648573.27</v>
      </c>
      <c r="M180" s="337">
        <v>19</v>
      </c>
    </row>
    <row r="181" spans="2:13" s="97" customFormat="1" ht="28.5" x14ac:dyDescent="0.8">
      <c r="B181" s="330" t="s">
        <v>196</v>
      </c>
      <c r="C181" s="331" t="s">
        <v>166</v>
      </c>
      <c r="D181" s="332">
        <v>99.600099999999998</v>
      </c>
      <c r="E181" s="332"/>
      <c r="F181" s="333"/>
      <c r="G181" s="334"/>
      <c r="H181" s="334"/>
      <c r="I181" s="335"/>
      <c r="J181" s="336">
        <v>75000</v>
      </c>
      <c r="K181" s="336">
        <v>75000</v>
      </c>
      <c r="L181" s="336">
        <v>74700.08</v>
      </c>
      <c r="M181" s="337">
        <v>1</v>
      </c>
    </row>
    <row r="182" spans="2:13" s="97" customFormat="1" ht="28.5" x14ac:dyDescent="0.8">
      <c r="B182" s="330" t="s">
        <v>196</v>
      </c>
      <c r="C182" s="331" t="s">
        <v>166</v>
      </c>
      <c r="D182" s="332">
        <v>99.61</v>
      </c>
      <c r="E182" s="332"/>
      <c r="F182" s="333"/>
      <c r="G182" s="334"/>
      <c r="H182" s="334"/>
      <c r="I182" s="335"/>
      <c r="J182" s="336">
        <v>193543.61</v>
      </c>
      <c r="K182" s="336">
        <v>193543.61</v>
      </c>
      <c r="L182" s="336">
        <v>192788.79</v>
      </c>
      <c r="M182" s="337">
        <v>1</v>
      </c>
    </row>
    <row r="183" spans="2:13" s="97" customFormat="1" ht="28.5" x14ac:dyDescent="0.8">
      <c r="B183" s="330" t="s">
        <v>196</v>
      </c>
      <c r="C183" s="331" t="s">
        <v>166</v>
      </c>
      <c r="D183" s="332">
        <v>99.62</v>
      </c>
      <c r="E183" s="332"/>
      <c r="F183" s="333"/>
      <c r="G183" s="334"/>
      <c r="H183" s="334"/>
      <c r="I183" s="335"/>
      <c r="J183" s="336">
        <v>123655.73999999999</v>
      </c>
      <c r="K183" s="336">
        <v>123655.73999999999</v>
      </c>
      <c r="L183" s="336">
        <v>123185.85</v>
      </c>
      <c r="M183" s="337">
        <v>2</v>
      </c>
    </row>
    <row r="184" spans="2:13" s="97" customFormat="1" ht="28.5" x14ac:dyDescent="0.8">
      <c r="B184" s="330" t="s">
        <v>196</v>
      </c>
      <c r="C184" s="331" t="s">
        <v>166</v>
      </c>
      <c r="D184" s="332">
        <v>99.625</v>
      </c>
      <c r="E184" s="332"/>
      <c r="F184" s="333"/>
      <c r="G184" s="334"/>
      <c r="H184" s="334"/>
      <c r="I184" s="335"/>
      <c r="J184" s="336">
        <v>102646.03</v>
      </c>
      <c r="K184" s="336">
        <v>102646.03</v>
      </c>
      <c r="L184" s="336">
        <v>102261.11</v>
      </c>
      <c r="M184" s="337">
        <v>1</v>
      </c>
    </row>
    <row r="185" spans="2:13" s="97" customFormat="1" ht="28.5" x14ac:dyDescent="0.8">
      <c r="B185" s="330" t="s">
        <v>196</v>
      </c>
      <c r="C185" s="331" t="s">
        <v>166</v>
      </c>
      <c r="D185" s="332">
        <v>99.65</v>
      </c>
      <c r="E185" s="332"/>
      <c r="F185" s="333"/>
      <c r="G185" s="334"/>
      <c r="H185" s="334"/>
      <c r="I185" s="335"/>
      <c r="J185" s="336">
        <v>1640380.53</v>
      </c>
      <c r="K185" s="336">
        <v>1640380.53</v>
      </c>
      <c r="L185" s="336">
        <v>1634639.22</v>
      </c>
      <c r="M185" s="337">
        <v>13</v>
      </c>
    </row>
    <row r="186" spans="2:13" s="97" customFormat="1" ht="28.5" x14ac:dyDescent="0.8">
      <c r="B186" s="330" t="s">
        <v>196</v>
      </c>
      <c r="C186" s="331" t="s">
        <v>166</v>
      </c>
      <c r="D186" s="332">
        <v>99.66</v>
      </c>
      <c r="E186" s="332"/>
      <c r="F186" s="333"/>
      <c r="G186" s="334"/>
      <c r="H186" s="334"/>
      <c r="I186" s="335"/>
      <c r="J186" s="336">
        <v>148363.45000000001</v>
      </c>
      <c r="K186" s="336">
        <v>148363.45000000001</v>
      </c>
      <c r="L186" s="336">
        <v>147859.01</v>
      </c>
      <c r="M186" s="337">
        <v>1</v>
      </c>
    </row>
    <row r="187" spans="2:13" s="97" customFormat="1" ht="28.5" x14ac:dyDescent="0.8">
      <c r="B187" s="330" t="s">
        <v>196</v>
      </c>
      <c r="C187" s="331" t="s">
        <v>166</v>
      </c>
      <c r="D187" s="332">
        <v>99.67</v>
      </c>
      <c r="E187" s="332"/>
      <c r="F187" s="333"/>
      <c r="G187" s="334"/>
      <c r="H187" s="334"/>
      <c r="I187" s="335"/>
      <c r="J187" s="336">
        <v>509480.24</v>
      </c>
      <c r="K187" s="336">
        <v>509480.24</v>
      </c>
      <c r="L187" s="336">
        <v>507798.95999999996</v>
      </c>
      <c r="M187" s="337">
        <v>3</v>
      </c>
    </row>
    <row r="188" spans="2:13" s="97" customFormat="1" ht="28.5" x14ac:dyDescent="0.8">
      <c r="B188" s="330" t="s">
        <v>196</v>
      </c>
      <c r="C188" s="331" t="s">
        <v>166</v>
      </c>
      <c r="D188" s="332">
        <v>99.68</v>
      </c>
      <c r="E188" s="332"/>
      <c r="F188" s="333"/>
      <c r="G188" s="334"/>
      <c r="H188" s="334"/>
      <c r="I188" s="335"/>
      <c r="J188" s="336">
        <v>864730.55</v>
      </c>
      <c r="K188" s="336">
        <v>864730.55</v>
      </c>
      <c r="L188" s="336">
        <v>861963.41999999993</v>
      </c>
      <c r="M188" s="337">
        <v>5</v>
      </c>
    </row>
    <row r="189" spans="2:13" s="97" customFormat="1" ht="28.5" x14ac:dyDescent="0.8">
      <c r="B189" s="330" t="s">
        <v>196</v>
      </c>
      <c r="C189" s="331" t="s">
        <v>166</v>
      </c>
      <c r="D189" s="332">
        <v>99.685000000000002</v>
      </c>
      <c r="E189" s="332"/>
      <c r="F189" s="333"/>
      <c r="G189" s="334"/>
      <c r="H189" s="334"/>
      <c r="I189" s="335"/>
      <c r="J189" s="336">
        <v>136004.85999999999</v>
      </c>
      <c r="K189" s="336">
        <v>136004.85999999999</v>
      </c>
      <c r="L189" s="336">
        <v>135576.44</v>
      </c>
      <c r="M189" s="337">
        <v>1</v>
      </c>
    </row>
    <row r="190" spans="2:13" s="97" customFormat="1" ht="28.5" x14ac:dyDescent="0.8">
      <c r="B190" s="330" t="s">
        <v>196</v>
      </c>
      <c r="C190" s="331" t="s">
        <v>166</v>
      </c>
      <c r="D190" s="332">
        <v>99.7</v>
      </c>
      <c r="E190" s="332"/>
      <c r="F190" s="333"/>
      <c r="G190" s="334"/>
      <c r="H190" s="334"/>
      <c r="I190" s="335"/>
      <c r="J190" s="336">
        <v>2371564.75</v>
      </c>
      <c r="K190" s="336">
        <v>2371564.75</v>
      </c>
      <c r="L190" s="336">
        <v>2364450.0599999996</v>
      </c>
      <c r="M190" s="337">
        <v>13</v>
      </c>
    </row>
    <row r="191" spans="2:13" s="97" customFormat="1" ht="28.5" x14ac:dyDescent="0.8">
      <c r="B191" s="330" t="s">
        <v>196</v>
      </c>
      <c r="C191" s="331" t="s">
        <v>166</v>
      </c>
      <c r="D191" s="332">
        <v>99.700199999999995</v>
      </c>
      <c r="E191" s="332"/>
      <c r="F191" s="333"/>
      <c r="G191" s="334"/>
      <c r="H191" s="334"/>
      <c r="I191" s="335"/>
      <c r="J191" s="336">
        <v>162787.29</v>
      </c>
      <c r="K191" s="336">
        <v>162787.29</v>
      </c>
      <c r="L191" s="336">
        <v>162299.25</v>
      </c>
      <c r="M191" s="337">
        <v>1</v>
      </c>
    </row>
    <row r="192" spans="2:13" s="97" customFormat="1" ht="28.5" x14ac:dyDescent="0.8">
      <c r="B192" s="330" t="s">
        <v>196</v>
      </c>
      <c r="C192" s="331" t="s">
        <v>166</v>
      </c>
      <c r="D192" s="332">
        <v>99.71</v>
      </c>
      <c r="E192" s="332"/>
      <c r="F192" s="333"/>
      <c r="G192" s="334"/>
      <c r="H192" s="334"/>
      <c r="I192" s="335"/>
      <c r="J192" s="336">
        <v>723904.65</v>
      </c>
      <c r="K192" s="336">
        <v>723904.65</v>
      </c>
      <c r="L192" s="336">
        <v>721805.33000000007</v>
      </c>
      <c r="M192" s="337">
        <v>3</v>
      </c>
    </row>
    <row r="193" spans="2:13" s="97" customFormat="1" ht="28.5" x14ac:dyDescent="0.8">
      <c r="B193" s="330" t="s">
        <v>196</v>
      </c>
      <c r="C193" s="331" t="s">
        <v>166</v>
      </c>
      <c r="D193" s="332">
        <v>99.72</v>
      </c>
      <c r="E193" s="332"/>
      <c r="F193" s="333"/>
      <c r="G193" s="334"/>
      <c r="H193" s="334"/>
      <c r="I193" s="335"/>
      <c r="J193" s="336">
        <v>1321761.2899999998</v>
      </c>
      <c r="K193" s="336">
        <v>1321761.2899999998</v>
      </c>
      <c r="L193" s="336">
        <v>1318060.3600000001</v>
      </c>
      <c r="M193" s="337">
        <v>4</v>
      </c>
    </row>
    <row r="194" spans="2:13" s="97" customFormat="1" ht="28.5" x14ac:dyDescent="0.8">
      <c r="B194" s="330" t="s">
        <v>196</v>
      </c>
      <c r="C194" s="331" t="s">
        <v>166</v>
      </c>
      <c r="D194" s="332">
        <v>99.73</v>
      </c>
      <c r="E194" s="332"/>
      <c r="F194" s="333"/>
      <c r="G194" s="334"/>
      <c r="H194" s="334"/>
      <c r="I194" s="335"/>
      <c r="J194" s="336">
        <v>1582714.32</v>
      </c>
      <c r="K194" s="336">
        <v>1582714.32</v>
      </c>
      <c r="L194" s="336">
        <v>1578440.99</v>
      </c>
      <c r="M194" s="337">
        <v>4</v>
      </c>
    </row>
    <row r="195" spans="2:13" s="97" customFormat="1" ht="28.5" x14ac:dyDescent="0.8">
      <c r="B195" s="330" t="s">
        <v>196</v>
      </c>
      <c r="C195" s="331" t="s">
        <v>166</v>
      </c>
      <c r="D195" s="332">
        <v>99.730500000000006</v>
      </c>
      <c r="E195" s="332"/>
      <c r="F195" s="333"/>
      <c r="G195" s="334"/>
      <c r="H195" s="334"/>
      <c r="I195" s="335"/>
      <c r="J195" s="336">
        <v>967458.7</v>
      </c>
      <c r="K195" s="336">
        <v>967458.7</v>
      </c>
      <c r="L195" s="336">
        <v>964851.4</v>
      </c>
      <c r="M195" s="337">
        <v>1</v>
      </c>
    </row>
    <row r="196" spans="2:13" s="97" customFormat="1" ht="28.5" x14ac:dyDescent="0.8">
      <c r="B196" s="330" t="s">
        <v>196</v>
      </c>
      <c r="C196" s="331" t="s">
        <v>166</v>
      </c>
      <c r="D196" s="332">
        <v>99.74</v>
      </c>
      <c r="E196" s="332"/>
      <c r="F196" s="333"/>
      <c r="G196" s="334"/>
      <c r="H196" s="334"/>
      <c r="I196" s="335"/>
      <c r="J196" s="336">
        <v>393302.89</v>
      </c>
      <c r="K196" s="336">
        <v>393302.89</v>
      </c>
      <c r="L196" s="336">
        <v>392280.3</v>
      </c>
      <c r="M196" s="337">
        <v>1</v>
      </c>
    </row>
    <row r="197" spans="2:13" s="97" customFormat="1" ht="28.5" x14ac:dyDescent="0.8">
      <c r="B197" s="330" t="s">
        <v>196</v>
      </c>
      <c r="C197" s="331" t="s">
        <v>166</v>
      </c>
      <c r="D197" s="332">
        <v>99.75</v>
      </c>
      <c r="E197" s="332"/>
      <c r="F197" s="333"/>
      <c r="G197" s="334"/>
      <c r="H197" s="334"/>
      <c r="I197" s="335"/>
      <c r="J197" s="336">
        <v>4038093.89</v>
      </c>
      <c r="K197" s="336">
        <v>4038093.89</v>
      </c>
      <c r="L197" s="336">
        <v>4027998.67</v>
      </c>
      <c r="M197" s="337">
        <v>15</v>
      </c>
    </row>
    <row r="198" spans="2:13" s="97" customFormat="1" ht="28.5" x14ac:dyDescent="0.8">
      <c r="B198" s="330" t="s">
        <v>196</v>
      </c>
      <c r="C198" s="331" t="s">
        <v>166</v>
      </c>
      <c r="D198" s="332">
        <v>99.76</v>
      </c>
      <c r="E198" s="332"/>
      <c r="F198" s="333"/>
      <c r="G198" s="334"/>
      <c r="H198" s="334"/>
      <c r="I198" s="335"/>
      <c r="J198" s="336">
        <v>4806770.5100000007</v>
      </c>
      <c r="K198" s="336">
        <v>4806770.5100000007</v>
      </c>
      <c r="L198" s="336">
        <v>4795234.2700000005</v>
      </c>
      <c r="M198" s="337">
        <v>8</v>
      </c>
    </row>
    <row r="199" spans="2:13" s="97" customFormat="1" ht="28.5" x14ac:dyDescent="0.8">
      <c r="B199" s="330" t="s">
        <v>196</v>
      </c>
      <c r="C199" s="331" t="s">
        <v>166</v>
      </c>
      <c r="D199" s="332">
        <v>99.77</v>
      </c>
      <c r="E199" s="332"/>
      <c r="F199" s="333"/>
      <c r="G199" s="334"/>
      <c r="H199" s="334"/>
      <c r="I199" s="335"/>
      <c r="J199" s="336">
        <v>618479.54</v>
      </c>
      <c r="K199" s="336">
        <v>618479.54</v>
      </c>
      <c r="L199" s="336">
        <v>617057.04</v>
      </c>
      <c r="M199" s="337">
        <v>1</v>
      </c>
    </row>
    <row r="200" spans="2:13" s="97" customFormat="1" ht="28.5" x14ac:dyDescent="0.8">
      <c r="B200" s="330" t="s">
        <v>196</v>
      </c>
      <c r="C200" s="331" t="s">
        <v>166</v>
      </c>
      <c r="D200" s="332">
        <v>99.770499999999998</v>
      </c>
      <c r="E200" s="332"/>
      <c r="F200" s="333"/>
      <c r="G200" s="334"/>
      <c r="H200" s="334"/>
      <c r="I200" s="335"/>
      <c r="J200" s="336">
        <v>999161.69</v>
      </c>
      <c r="K200" s="336">
        <v>999161.69</v>
      </c>
      <c r="L200" s="336">
        <v>996868.61</v>
      </c>
      <c r="M200" s="337">
        <v>1</v>
      </c>
    </row>
    <row r="201" spans="2:13" s="97" customFormat="1" ht="28.5" x14ac:dyDescent="0.8">
      <c r="B201" s="330" t="s">
        <v>196</v>
      </c>
      <c r="C201" s="331" t="s">
        <v>166</v>
      </c>
      <c r="D201" s="332">
        <v>99.775700000000001</v>
      </c>
      <c r="E201" s="332"/>
      <c r="F201" s="333"/>
      <c r="G201" s="334"/>
      <c r="H201" s="334"/>
      <c r="I201" s="335"/>
      <c r="J201" s="336">
        <v>804814.99</v>
      </c>
      <c r="K201" s="336">
        <v>804814.99</v>
      </c>
      <c r="L201" s="336">
        <v>803009.79</v>
      </c>
      <c r="M201" s="337">
        <v>2</v>
      </c>
    </row>
    <row r="202" spans="2:13" s="97" customFormat="1" ht="28.5" x14ac:dyDescent="0.8">
      <c r="B202" s="330" t="s">
        <v>196</v>
      </c>
      <c r="C202" s="331" t="s">
        <v>166</v>
      </c>
      <c r="D202" s="332">
        <v>99.78</v>
      </c>
      <c r="E202" s="332"/>
      <c r="F202" s="333"/>
      <c r="G202" s="334"/>
      <c r="H202" s="334"/>
      <c r="I202" s="335"/>
      <c r="J202" s="336">
        <v>2568668.9</v>
      </c>
      <c r="K202" s="336">
        <v>2568668.9</v>
      </c>
      <c r="L202" s="336">
        <v>2563017.83</v>
      </c>
      <c r="M202" s="337">
        <v>6</v>
      </c>
    </row>
    <row r="203" spans="2:13" s="97" customFormat="1" ht="28.5" x14ac:dyDescent="0.8">
      <c r="B203" s="330" t="s">
        <v>196</v>
      </c>
      <c r="C203" s="331" t="s">
        <v>166</v>
      </c>
      <c r="D203" s="332">
        <v>99.8</v>
      </c>
      <c r="E203" s="332"/>
      <c r="F203" s="333"/>
      <c r="G203" s="334"/>
      <c r="H203" s="334"/>
      <c r="I203" s="335"/>
      <c r="J203" s="336">
        <v>426104.88</v>
      </c>
      <c r="K203" s="336">
        <v>426104.88</v>
      </c>
      <c r="L203" s="336">
        <v>425252.67</v>
      </c>
      <c r="M203" s="337">
        <v>2</v>
      </c>
    </row>
    <row r="204" spans="2:13" s="97" customFormat="1" ht="28.5" x14ac:dyDescent="0.8">
      <c r="B204" s="330" t="s">
        <v>196</v>
      </c>
      <c r="C204" s="331" t="s">
        <v>166</v>
      </c>
      <c r="D204" s="332">
        <v>99.8001</v>
      </c>
      <c r="E204" s="332"/>
      <c r="F204" s="333"/>
      <c r="G204" s="334"/>
      <c r="H204" s="334"/>
      <c r="I204" s="335"/>
      <c r="J204" s="336">
        <v>405698.27</v>
      </c>
      <c r="K204" s="336">
        <v>405698.27</v>
      </c>
      <c r="L204" s="336">
        <v>404887.28</v>
      </c>
      <c r="M204" s="337">
        <v>1</v>
      </c>
    </row>
    <row r="205" spans="2:13" s="97" customFormat="1" ht="28.5" x14ac:dyDescent="0.8">
      <c r="B205" s="330" t="s">
        <v>196</v>
      </c>
      <c r="C205" s="331" t="s">
        <v>166</v>
      </c>
      <c r="D205" s="332">
        <v>99.814999999999998</v>
      </c>
      <c r="E205" s="332"/>
      <c r="F205" s="333"/>
      <c r="G205" s="334"/>
      <c r="H205" s="334"/>
      <c r="I205" s="335"/>
      <c r="J205" s="336">
        <v>867687.31</v>
      </c>
      <c r="K205" s="336">
        <v>867687.31</v>
      </c>
      <c r="L205" s="336">
        <v>866082.09</v>
      </c>
      <c r="M205" s="337">
        <v>1</v>
      </c>
    </row>
    <row r="206" spans="2:13" s="97" customFormat="1" ht="28.5" x14ac:dyDescent="0.8">
      <c r="B206" s="330" t="s">
        <v>196</v>
      </c>
      <c r="C206" s="331" t="s">
        <v>166</v>
      </c>
      <c r="D206" s="332">
        <v>99.82</v>
      </c>
      <c r="E206" s="332"/>
      <c r="F206" s="333"/>
      <c r="G206" s="334"/>
      <c r="H206" s="334"/>
      <c r="I206" s="335"/>
      <c r="J206" s="336">
        <v>6375104.4000000004</v>
      </c>
      <c r="K206" s="336">
        <v>6375104.4000000004</v>
      </c>
      <c r="L206" s="336">
        <v>6363629.2199999997</v>
      </c>
      <c r="M206" s="337">
        <v>3</v>
      </c>
    </row>
    <row r="207" spans="2:13" s="97" customFormat="1" ht="28.5" x14ac:dyDescent="0.8">
      <c r="B207" s="330" t="s">
        <v>196</v>
      </c>
      <c r="C207" s="331" t="s">
        <v>166</v>
      </c>
      <c r="D207" s="332">
        <v>99.820599999999999</v>
      </c>
      <c r="E207" s="332"/>
      <c r="F207" s="333"/>
      <c r="G207" s="334"/>
      <c r="H207" s="334"/>
      <c r="I207" s="335"/>
      <c r="J207" s="336">
        <v>511374.31</v>
      </c>
      <c r="K207" s="336">
        <v>511374.31</v>
      </c>
      <c r="L207" s="336">
        <v>510456.9</v>
      </c>
      <c r="M207" s="337">
        <v>1</v>
      </c>
    </row>
    <row r="208" spans="2:13" s="97" customFormat="1" ht="28.5" x14ac:dyDescent="0.8">
      <c r="B208" s="330" t="s">
        <v>196</v>
      </c>
      <c r="C208" s="331" t="s">
        <v>166</v>
      </c>
      <c r="D208" s="332">
        <v>99.83</v>
      </c>
      <c r="E208" s="332"/>
      <c r="F208" s="333"/>
      <c r="G208" s="334"/>
      <c r="H208" s="334"/>
      <c r="I208" s="335"/>
      <c r="J208" s="336">
        <v>1978833.7</v>
      </c>
      <c r="K208" s="336">
        <v>1978833.7</v>
      </c>
      <c r="L208" s="336">
        <v>1975469.68</v>
      </c>
      <c r="M208" s="337">
        <v>1</v>
      </c>
    </row>
    <row r="209" spans="2:13" s="97" customFormat="1" ht="28.5" x14ac:dyDescent="0.8">
      <c r="B209" s="330" t="s">
        <v>196</v>
      </c>
      <c r="C209" s="331" t="s">
        <v>166</v>
      </c>
      <c r="D209" s="332">
        <v>99.85</v>
      </c>
      <c r="E209" s="332"/>
      <c r="F209" s="333"/>
      <c r="G209" s="334"/>
      <c r="H209" s="334"/>
      <c r="I209" s="335"/>
      <c r="J209" s="336">
        <v>900864.31</v>
      </c>
      <c r="K209" s="336">
        <v>900864.31</v>
      </c>
      <c r="L209" s="336">
        <v>899513.01</v>
      </c>
      <c r="M209" s="337">
        <v>1</v>
      </c>
    </row>
    <row r="210" spans="2:13" s="97" customFormat="1" ht="28.5" x14ac:dyDescent="0.8">
      <c r="B210" s="330" t="s">
        <v>196</v>
      </c>
      <c r="C210" s="331" t="s">
        <v>166</v>
      </c>
      <c r="D210" s="332">
        <v>99.864999999999995</v>
      </c>
      <c r="E210" s="332"/>
      <c r="F210" s="333"/>
      <c r="G210" s="334"/>
      <c r="H210" s="334"/>
      <c r="I210" s="335"/>
      <c r="J210" s="336">
        <v>350180.65</v>
      </c>
      <c r="K210" s="336">
        <v>350180.65</v>
      </c>
      <c r="L210" s="336">
        <v>349707.91</v>
      </c>
      <c r="M210" s="337">
        <v>1</v>
      </c>
    </row>
    <row r="211" spans="2:13" s="97" customFormat="1" ht="28.5" x14ac:dyDescent="0.8">
      <c r="B211" s="330" t="s">
        <v>196</v>
      </c>
      <c r="C211" s="331" t="s">
        <v>166</v>
      </c>
      <c r="D211" s="332">
        <v>99.885000000000005</v>
      </c>
      <c r="E211" s="332"/>
      <c r="F211" s="333"/>
      <c r="G211" s="334"/>
      <c r="H211" s="334"/>
      <c r="I211" s="335"/>
      <c r="J211" s="336">
        <v>1828186.6</v>
      </c>
      <c r="K211" s="336">
        <v>1828186.6</v>
      </c>
      <c r="L211" s="336">
        <v>1826084.19</v>
      </c>
      <c r="M211" s="337">
        <v>1</v>
      </c>
    </row>
    <row r="212" spans="2:13" s="97" customFormat="1" ht="28.5" x14ac:dyDescent="0.8">
      <c r="B212" s="330" t="s">
        <v>196</v>
      </c>
      <c r="C212" s="331" t="s">
        <v>166</v>
      </c>
      <c r="D212" s="332">
        <v>99.903999999999996</v>
      </c>
      <c r="E212" s="332"/>
      <c r="F212" s="333"/>
      <c r="G212" s="334"/>
      <c r="H212" s="334"/>
      <c r="I212" s="335"/>
      <c r="J212" s="336">
        <v>1063265.92</v>
      </c>
      <c r="K212" s="336">
        <v>1063265.92</v>
      </c>
      <c r="L212" s="336">
        <v>1062245.18</v>
      </c>
      <c r="M212" s="337">
        <v>1</v>
      </c>
    </row>
    <row r="213" spans="2:13" s="98" customFormat="1" ht="28.5" x14ac:dyDescent="0.8">
      <c r="B213" s="317" t="s">
        <v>172</v>
      </c>
      <c r="C213" s="324"/>
      <c r="D213" s="325"/>
      <c r="E213" s="325"/>
      <c r="F213" s="326"/>
      <c r="G213" s="327"/>
      <c r="H213" s="327"/>
      <c r="I213" s="448"/>
      <c r="J213" s="328">
        <v>46135279.760000005</v>
      </c>
      <c r="K213" s="328">
        <v>46135279.760000005</v>
      </c>
      <c r="L213" s="328">
        <v>46010915.039999992</v>
      </c>
      <c r="M213" s="329">
        <v>290</v>
      </c>
    </row>
    <row r="214" spans="2:13" s="98" customFormat="1" ht="28.5" x14ac:dyDescent="0.8">
      <c r="B214" s="317" t="s">
        <v>197</v>
      </c>
      <c r="C214" s="324"/>
      <c r="D214" s="325"/>
      <c r="E214" s="325"/>
      <c r="F214" s="326"/>
      <c r="G214" s="327"/>
      <c r="H214" s="327"/>
      <c r="I214" s="448"/>
      <c r="J214" s="328"/>
      <c r="K214" s="328"/>
      <c r="L214" s="328"/>
      <c r="M214" s="329"/>
    </row>
    <row r="215" spans="2:13" s="97" customFormat="1" ht="28.5" x14ac:dyDescent="0.8">
      <c r="B215" s="330" t="s">
        <v>196</v>
      </c>
      <c r="C215" s="331" t="s">
        <v>166</v>
      </c>
      <c r="D215" s="332">
        <v>92.4</v>
      </c>
      <c r="E215" s="332"/>
      <c r="F215" s="333"/>
      <c r="G215" s="334"/>
      <c r="H215" s="334"/>
      <c r="I215" s="335"/>
      <c r="J215" s="336">
        <v>9596.75</v>
      </c>
      <c r="K215" s="336">
        <v>9596.75</v>
      </c>
      <c r="L215" s="336">
        <v>8867.4</v>
      </c>
      <c r="M215" s="337">
        <v>1</v>
      </c>
    </row>
    <row r="216" spans="2:13" s="97" customFormat="1" ht="28.5" x14ac:dyDescent="0.8">
      <c r="B216" s="330" t="s">
        <v>196</v>
      </c>
      <c r="C216" s="331" t="s">
        <v>166</v>
      </c>
      <c r="D216" s="332">
        <v>92.6</v>
      </c>
      <c r="E216" s="332"/>
      <c r="F216" s="333"/>
      <c r="G216" s="334"/>
      <c r="H216" s="334"/>
      <c r="I216" s="335"/>
      <c r="J216" s="336">
        <v>6522.29</v>
      </c>
      <c r="K216" s="336">
        <v>6522.29</v>
      </c>
      <c r="L216" s="336">
        <v>6039.64</v>
      </c>
      <c r="M216" s="337">
        <v>1</v>
      </c>
    </row>
    <row r="217" spans="2:13" s="97" customFormat="1" ht="28.5" x14ac:dyDescent="0.8">
      <c r="B217" s="330" t="s">
        <v>196</v>
      </c>
      <c r="C217" s="331" t="s">
        <v>166</v>
      </c>
      <c r="D217" s="332">
        <v>92.9</v>
      </c>
      <c r="E217" s="332"/>
      <c r="F217" s="333"/>
      <c r="G217" s="334"/>
      <c r="H217" s="334"/>
      <c r="I217" s="335"/>
      <c r="J217" s="336">
        <v>18176.8</v>
      </c>
      <c r="K217" s="336">
        <v>18176.8</v>
      </c>
      <c r="L217" s="336">
        <v>16886.239999999998</v>
      </c>
      <c r="M217" s="337">
        <v>2</v>
      </c>
    </row>
    <row r="218" spans="2:13" s="97" customFormat="1" ht="28.5" x14ac:dyDescent="0.8">
      <c r="B218" s="330" t="s">
        <v>196</v>
      </c>
      <c r="C218" s="331" t="s">
        <v>166</v>
      </c>
      <c r="D218" s="332">
        <v>93</v>
      </c>
      <c r="E218" s="332"/>
      <c r="F218" s="333"/>
      <c r="G218" s="334"/>
      <c r="H218" s="334"/>
      <c r="I218" s="335"/>
      <c r="J218" s="336">
        <v>6777.81</v>
      </c>
      <c r="K218" s="336">
        <v>6777.81</v>
      </c>
      <c r="L218" s="336">
        <v>6303.36</v>
      </c>
      <c r="M218" s="337">
        <v>1</v>
      </c>
    </row>
    <row r="219" spans="2:13" s="97" customFormat="1" ht="28.5" x14ac:dyDescent="0.8">
      <c r="B219" s="330" t="s">
        <v>196</v>
      </c>
      <c r="C219" s="331" t="s">
        <v>166</v>
      </c>
      <c r="D219" s="332">
        <v>93.1</v>
      </c>
      <c r="E219" s="332"/>
      <c r="F219" s="333"/>
      <c r="G219" s="334"/>
      <c r="H219" s="334"/>
      <c r="I219" s="335"/>
      <c r="J219" s="336">
        <v>1099695.8999999999</v>
      </c>
      <c r="K219" s="336">
        <v>1099695.8999999999</v>
      </c>
      <c r="L219" s="336">
        <v>1023816.88</v>
      </c>
      <c r="M219" s="337">
        <v>1</v>
      </c>
    </row>
    <row r="220" spans="2:13" s="97" customFormat="1" ht="28.5" x14ac:dyDescent="0.8">
      <c r="B220" s="330" t="s">
        <v>196</v>
      </c>
      <c r="C220" s="331" t="s">
        <v>166</v>
      </c>
      <c r="D220" s="332">
        <v>93.6</v>
      </c>
      <c r="E220" s="332"/>
      <c r="F220" s="333"/>
      <c r="G220" s="334"/>
      <c r="H220" s="334"/>
      <c r="I220" s="335"/>
      <c r="J220" s="336">
        <v>37610.94</v>
      </c>
      <c r="K220" s="336">
        <v>37610.94</v>
      </c>
      <c r="L220" s="336">
        <v>35203.839999999997</v>
      </c>
      <c r="M220" s="337">
        <v>1</v>
      </c>
    </row>
    <row r="221" spans="2:13" s="97" customFormat="1" ht="28.5" x14ac:dyDescent="0.8">
      <c r="B221" s="330" t="s">
        <v>196</v>
      </c>
      <c r="C221" s="331" t="s">
        <v>166</v>
      </c>
      <c r="D221" s="332">
        <v>93.75</v>
      </c>
      <c r="E221" s="332"/>
      <c r="F221" s="333"/>
      <c r="G221" s="334"/>
      <c r="H221" s="334"/>
      <c r="I221" s="335"/>
      <c r="J221" s="336">
        <v>50000.36</v>
      </c>
      <c r="K221" s="336">
        <v>50000.36</v>
      </c>
      <c r="L221" s="336">
        <v>46875.34</v>
      </c>
      <c r="M221" s="337">
        <v>1</v>
      </c>
    </row>
    <row r="222" spans="2:13" s="97" customFormat="1" ht="28.5" x14ac:dyDescent="0.8">
      <c r="B222" s="330" t="s">
        <v>196</v>
      </c>
      <c r="C222" s="331" t="s">
        <v>166</v>
      </c>
      <c r="D222" s="332">
        <v>93.85</v>
      </c>
      <c r="E222" s="332"/>
      <c r="F222" s="333"/>
      <c r="G222" s="334"/>
      <c r="H222" s="334"/>
      <c r="I222" s="335"/>
      <c r="J222" s="336">
        <v>270190.87</v>
      </c>
      <c r="K222" s="336">
        <v>270190.87</v>
      </c>
      <c r="L222" s="336">
        <v>253574.13</v>
      </c>
      <c r="M222" s="337">
        <v>1</v>
      </c>
    </row>
    <row r="223" spans="2:13" s="97" customFormat="1" ht="28.5" x14ac:dyDescent="0.8">
      <c r="B223" s="330" t="s">
        <v>196</v>
      </c>
      <c r="C223" s="331" t="s">
        <v>166</v>
      </c>
      <c r="D223" s="332">
        <v>94</v>
      </c>
      <c r="E223" s="332"/>
      <c r="F223" s="333"/>
      <c r="G223" s="334"/>
      <c r="H223" s="334"/>
      <c r="I223" s="335"/>
      <c r="J223" s="336">
        <v>903534.15</v>
      </c>
      <c r="K223" s="336">
        <v>903534.15</v>
      </c>
      <c r="L223" s="336">
        <v>849322.1</v>
      </c>
      <c r="M223" s="337">
        <v>9</v>
      </c>
    </row>
    <row r="224" spans="2:13" s="97" customFormat="1" ht="28.5" x14ac:dyDescent="0.8">
      <c r="B224" s="330" t="s">
        <v>196</v>
      </c>
      <c r="C224" s="331" t="s">
        <v>166</v>
      </c>
      <c r="D224" s="332">
        <v>94.04</v>
      </c>
      <c r="E224" s="332"/>
      <c r="F224" s="333"/>
      <c r="G224" s="334"/>
      <c r="H224" s="334"/>
      <c r="I224" s="335"/>
      <c r="J224" s="336">
        <v>433656.81</v>
      </c>
      <c r="K224" s="336">
        <v>433656.81</v>
      </c>
      <c r="L224" s="336">
        <v>407810.86</v>
      </c>
      <c r="M224" s="337">
        <v>1</v>
      </c>
    </row>
    <row r="225" spans="2:13" s="97" customFormat="1" ht="28.5" x14ac:dyDescent="0.8">
      <c r="B225" s="330" t="s">
        <v>196</v>
      </c>
      <c r="C225" s="331" t="s">
        <v>166</v>
      </c>
      <c r="D225" s="332">
        <v>94.2</v>
      </c>
      <c r="E225" s="332"/>
      <c r="F225" s="333"/>
      <c r="G225" s="334"/>
      <c r="H225" s="334"/>
      <c r="I225" s="335"/>
      <c r="J225" s="336">
        <v>1642140.21</v>
      </c>
      <c r="K225" s="336">
        <v>1642140.21</v>
      </c>
      <c r="L225" s="336">
        <v>1546896.08</v>
      </c>
      <c r="M225" s="337">
        <v>1</v>
      </c>
    </row>
    <row r="226" spans="2:13" s="97" customFormat="1" ht="28.5" x14ac:dyDescent="0.8">
      <c r="B226" s="330" t="s">
        <v>196</v>
      </c>
      <c r="C226" s="331" t="s">
        <v>166</v>
      </c>
      <c r="D226" s="332">
        <v>94.25</v>
      </c>
      <c r="E226" s="332"/>
      <c r="F226" s="333"/>
      <c r="G226" s="334"/>
      <c r="H226" s="334"/>
      <c r="I226" s="335"/>
      <c r="J226" s="336">
        <v>82926.399999999994</v>
      </c>
      <c r="K226" s="336">
        <v>82926.399999999994</v>
      </c>
      <c r="L226" s="336">
        <v>78158.13</v>
      </c>
      <c r="M226" s="337">
        <v>1</v>
      </c>
    </row>
    <row r="227" spans="2:13" s="97" customFormat="1" ht="28.5" x14ac:dyDescent="0.8">
      <c r="B227" s="330" t="s">
        <v>196</v>
      </c>
      <c r="C227" s="331" t="s">
        <v>166</v>
      </c>
      <c r="D227" s="332">
        <v>94.3</v>
      </c>
      <c r="E227" s="332"/>
      <c r="F227" s="333"/>
      <c r="G227" s="334"/>
      <c r="H227" s="334"/>
      <c r="I227" s="335"/>
      <c r="J227" s="336">
        <v>478532.85</v>
      </c>
      <c r="K227" s="336">
        <v>478532.85</v>
      </c>
      <c r="L227" s="336">
        <v>451256.48</v>
      </c>
      <c r="M227" s="337">
        <v>1</v>
      </c>
    </row>
    <row r="228" spans="2:13" s="97" customFormat="1" ht="28.5" x14ac:dyDescent="0.8">
      <c r="B228" s="330" t="s">
        <v>196</v>
      </c>
      <c r="C228" s="331" t="s">
        <v>166</v>
      </c>
      <c r="D228" s="332">
        <v>94.4</v>
      </c>
      <c r="E228" s="332"/>
      <c r="F228" s="333"/>
      <c r="G228" s="334"/>
      <c r="H228" s="334"/>
      <c r="I228" s="335"/>
      <c r="J228" s="336">
        <v>809000</v>
      </c>
      <c r="K228" s="336">
        <v>809000</v>
      </c>
      <c r="L228" s="336">
        <v>763696</v>
      </c>
      <c r="M228" s="337">
        <v>1</v>
      </c>
    </row>
    <row r="229" spans="2:13" s="97" customFormat="1" ht="28.5" x14ac:dyDescent="0.8">
      <c r="B229" s="330" t="s">
        <v>196</v>
      </c>
      <c r="C229" s="331" t="s">
        <v>166</v>
      </c>
      <c r="D229" s="332">
        <v>94.5</v>
      </c>
      <c r="E229" s="332"/>
      <c r="F229" s="333"/>
      <c r="G229" s="334"/>
      <c r="H229" s="334"/>
      <c r="I229" s="335"/>
      <c r="J229" s="336">
        <v>1537829.61</v>
      </c>
      <c r="K229" s="336">
        <v>1537829.61</v>
      </c>
      <c r="L229" s="336">
        <v>1453248.98</v>
      </c>
      <c r="M229" s="337">
        <v>1</v>
      </c>
    </row>
    <row r="230" spans="2:13" s="97" customFormat="1" ht="28.5" x14ac:dyDescent="0.8">
      <c r="B230" s="330" t="s">
        <v>196</v>
      </c>
      <c r="C230" s="331" t="s">
        <v>166</v>
      </c>
      <c r="D230" s="332">
        <v>94.635999999999996</v>
      </c>
      <c r="E230" s="332"/>
      <c r="F230" s="333"/>
      <c r="G230" s="334"/>
      <c r="H230" s="334"/>
      <c r="I230" s="335"/>
      <c r="J230" s="336">
        <v>1038812.13</v>
      </c>
      <c r="K230" s="336">
        <v>1038812.13</v>
      </c>
      <c r="L230" s="336">
        <v>983090.25</v>
      </c>
      <c r="M230" s="337">
        <v>1</v>
      </c>
    </row>
    <row r="231" spans="2:13" s="97" customFormat="1" ht="28.5" x14ac:dyDescent="0.8">
      <c r="B231" s="330" t="s">
        <v>196</v>
      </c>
      <c r="C231" s="331" t="s">
        <v>166</v>
      </c>
      <c r="D231" s="332">
        <v>95.3</v>
      </c>
      <c r="E231" s="332"/>
      <c r="F231" s="333"/>
      <c r="G231" s="334"/>
      <c r="H231" s="334"/>
      <c r="I231" s="335"/>
      <c r="J231" s="336">
        <v>138660.04999999999</v>
      </c>
      <c r="K231" s="336">
        <v>138660.04999999999</v>
      </c>
      <c r="L231" s="336">
        <v>132143.03</v>
      </c>
      <c r="M231" s="337">
        <v>1</v>
      </c>
    </row>
    <row r="232" spans="2:13" s="97" customFormat="1" ht="28.5" x14ac:dyDescent="0.8">
      <c r="B232" s="330" t="s">
        <v>196</v>
      </c>
      <c r="C232" s="331" t="s">
        <v>166</v>
      </c>
      <c r="D232" s="332">
        <v>95.5</v>
      </c>
      <c r="E232" s="332"/>
      <c r="F232" s="333"/>
      <c r="G232" s="334"/>
      <c r="H232" s="334"/>
      <c r="I232" s="335"/>
      <c r="J232" s="336">
        <v>111339.95</v>
      </c>
      <c r="K232" s="336">
        <v>111339.95</v>
      </c>
      <c r="L232" s="336">
        <v>106329.65</v>
      </c>
      <c r="M232" s="337">
        <v>1</v>
      </c>
    </row>
    <row r="233" spans="2:13" s="97" customFormat="1" ht="28.5" x14ac:dyDescent="0.8">
      <c r="B233" s="330" t="s">
        <v>196</v>
      </c>
      <c r="C233" s="331" t="s">
        <v>166</v>
      </c>
      <c r="D233" s="332">
        <v>95.75</v>
      </c>
      <c r="E233" s="332"/>
      <c r="F233" s="333"/>
      <c r="G233" s="334"/>
      <c r="H233" s="334"/>
      <c r="I233" s="335"/>
      <c r="J233" s="336">
        <v>38000</v>
      </c>
      <c r="K233" s="336">
        <v>38000</v>
      </c>
      <c r="L233" s="336">
        <v>36385</v>
      </c>
      <c r="M233" s="337">
        <v>1</v>
      </c>
    </row>
    <row r="234" spans="2:13" s="98" customFormat="1" ht="28.5" x14ac:dyDescent="0.8">
      <c r="B234" s="317" t="s">
        <v>172</v>
      </c>
      <c r="C234" s="324"/>
      <c r="D234" s="325"/>
      <c r="E234" s="325"/>
      <c r="F234" s="326"/>
      <c r="G234" s="327"/>
      <c r="H234" s="327"/>
      <c r="I234" s="448"/>
      <c r="J234" s="328">
        <v>8713003.8800000008</v>
      </c>
      <c r="K234" s="328">
        <v>8713003.8800000008</v>
      </c>
      <c r="L234" s="328">
        <v>8205903.3900000015</v>
      </c>
      <c r="M234" s="329">
        <v>28</v>
      </c>
    </row>
    <row r="235" spans="2:13" s="98" customFormat="1" ht="28.5" x14ac:dyDescent="0.8">
      <c r="B235" s="317" t="s">
        <v>198</v>
      </c>
      <c r="C235" s="324"/>
      <c r="D235" s="325"/>
      <c r="E235" s="325"/>
      <c r="F235" s="326"/>
      <c r="G235" s="327"/>
      <c r="H235" s="327"/>
      <c r="I235" s="448"/>
      <c r="J235" s="328"/>
      <c r="K235" s="328"/>
      <c r="L235" s="328"/>
      <c r="M235" s="329"/>
    </row>
    <row r="236" spans="2:13" s="97" customFormat="1" ht="28.5" x14ac:dyDescent="0.8">
      <c r="B236" s="330" t="s">
        <v>424</v>
      </c>
      <c r="C236" s="331" t="s">
        <v>166</v>
      </c>
      <c r="D236" s="332">
        <v>99.458600000000004</v>
      </c>
      <c r="E236" s="332">
        <v>8</v>
      </c>
      <c r="F236" s="333" t="s">
        <v>425</v>
      </c>
      <c r="G236" s="334">
        <v>9.5</v>
      </c>
      <c r="H236" s="334">
        <v>9.8438199999999991</v>
      </c>
      <c r="I236" s="335" t="s">
        <v>174</v>
      </c>
      <c r="J236" s="336">
        <v>1513.73</v>
      </c>
      <c r="K236" s="336">
        <v>10091.52</v>
      </c>
      <c r="L236" s="336">
        <v>1505.53</v>
      </c>
      <c r="M236" s="337">
        <v>1</v>
      </c>
    </row>
    <row r="237" spans="2:13" s="97" customFormat="1" ht="28.5" x14ac:dyDescent="0.8">
      <c r="B237" s="330" t="s">
        <v>201</v>
      </c>
      <c r="C237" s="331" t="s">
        <v>166</v>
      </c>
      <c r="D237" s="332">
        <v>97.299599999999998</v>
      </c>
      <c r="E237" s="332">
        <v>6.75</v>
      </c>
      <c r="F237" s="333" t="s">
        <v>426</v>
      </c>
      <c r="G237" s="334">
        <v>7.75</v>
      </c>
      <c r="H237" s="334">
        <v>7.90015</v>
      </c>
      <c r="I237" s="335" t="s">
        <v>174</v>
      </c>
      <c r="J237" s="336">
        <v>300000</v>
      </c>
      <c r="K237" s="336">
        <v>300000</v>
      </c>
      <c r="L237" s="336">
        <v>291898.95</v>
      </c>
      <c r="M237" s="337">
        <v>1</v>
      </c>
    </row>
    <row r="238" spans="2:13" s="97" customFormat="1" ht="28.5" x14ac:dyDescent="0.8">
      <c r="B238" s="330" t="s">
        <v>201</v>
      </c>
      <c r="C238" s="331" t="s">
        <v>166</v>
      </c>
      <c r="D238" s="332">
        <v>96.672399999999996</v>
      </c>
      <c r="E238" s="332">
        <v>6.75</v>
      </c>
      <c r="F238" s="333" t="s">
        <v>420</v>
      </c>
      <c r="G238" s="334">
        <v>8</v>
      </c>
      <c r="H238" s="334">
        <v>8.16</v>
      </c>
      <c r="I238" s="335" t="s">
        <v>174</v>
      </c>
      <c r="J238" s="336">
        <v>630000</v>
      </c>
      <c r="K238" s="336">
        <v>630000</v>
      </c>
      <c r="L238" s="336">
        <v>609036.57999999996</v>
      </c>
      <c r="M238" s="337">
        <v>1</v>
      </c>
    </row>
    <row r="239" spans="2:13" s="97" customFormat="1" ht="28.5" x14ac:dyDescent="0.8">
      <c r="B239" s="330" t="s">
        <v>427</v>
      </c>
      <c r="C239" s="331" t="s">
        <v>166</v>
      </c>
      <c r="D239" s="332">
        <v>99.516999999999996</v>
      </c>
      <c r="E239" s="332">
        <v>8.5</v>
      </c>
      <c r="F239" s="333" t="s">
        <v>428</v>
      </c>
      <c r="G239" s="334">
        <v>8.75</v>
      </c>
      <c r="H239" s="334">
        <v>9.0413099999999993</v>
      </c>
      <c r="I239" s="335" t="s">
        <v>174</v>
      </c>
      <c r="J239" s="336">
        <v>9250</v>
      </c>
      <c r="K239" s="336">
        <v>10000</v>
      </c>
      <c r="L239" s="336">
        <v>9205.33</v>
      </c>
      <c r="M239" s="337">
        <v>1</v>
      </c>
    </row>
    <row r="240" spans="2:13" s="97" customFormat="1" ht="28.5" x14ac:dyDescent="0.8">
      <c r="B240" s="330" t="s">
        <v>429</v>
      </c>
      <c r="C240" s="331" t="s">
        <v>166</v>
      </c>
      <c r="D240" s="332">
        <v>98.093800000000002</v>
      </c>
      <c r="E240" s="332">
        <v>9</v>
      </c>
      <c r="F240" s="333" t="s">
        <v>430</v>
      </c>
      <c r="G240" s="334">
        <v>9.9</v>
      </c>
      <c r="H240" s="334">
        <v>10.273630000000001</v>
      </c>
      <c r="I240" s="335" t="s">
        <v>174</v>
      </c>
      <c r="J240" s="336">
        <v>99999.85</v>
      </c>
      <c r="K240" s="336">
        <v>105263</v>
      </c>
      <c r="L240" s="336">
        <v>98093.74</v>
      </c>
      <c r="M240" s="337">
        <v>4</v>
      </c>
    </row>
    <row r="241" spans="2:13" s="97" customFormat="1" ht="28.5" x14ac:dyDescent="0.8">
      <c r="B241" s="330" t="s">
        <v>203</v>
      </c>
      <c r="C241" s="331" t="s">
        <v>166</v>
      </c>
      <c r="D241" s="332">
        <v>99.565799999999996</v>
      </c>
      <c r="E241" s="332">
        <v>9</v>
      </c>
      <c r="F241" s="333" t="s">
        <v>431</v>
      </c>
      <c r="G241" s="334">
        <v>9.2853399999999997</v>
      </c>
      <c r="H241" s="334">
        <v>9.6136900000000001</v>
      </c>
      <c r="I241" s="335" t="s">
        <v>174</v>
      </c>
      <c r="J241" s="336">
        <v>260000</v>
      </c>
      <c r="K241" s="336">
        <v>400000</v>
      </c>
      <c r="L241" s="336">
        <v>258871.08</v>
      </c>
      <c r="M241" s="337">
        <v>1</v>
      </c>
    </row>
    <row r="242" spans="2:13" s="97" customFormat="1" ht="28.5" x14ac:dyDescent="0.8">
      <c r="B242" s="330" t="s">
        <v>203</v>
      </c>
      <c r="C242" s="331" t="s">
        <v>166</v>
      </c>
      <c r="D242" s="332">
        <v>97.716200000000001</v>
      </c>
      <c r="E242" s="332">
        <v>8</v>
      </c>
      <c r="F242" s="333" t="s">
        <v>432</v>
      </c>
      <c r="G242" s="334">
        <v>9.38931</v>
      </c>
      <c r="H242" s="334">
        <v>9.7251100000000008</v>
      </c>
      <c r="I242" s="335" t="s">
        <v>174</v>
      </c>
      <c r="J242" s="336">
        <v>262500</v>
      </c>
      <c r="K242" s="336">
        <v>350000</v>
      </c>
      <c r="L242" s="336">
        <v>256505.03</v>
      </c>
      <c r="M242" s="337">
        <v>1</v>
      </c>
    </row>
    <row r="243" spans="2:13" s="97" customFormat="1" ht="28.5" x14ac:dyDescent="0.8">
      <c r="B243" s="330" t="s">
        <v>203</v>
      </c>
      <c r="C243" s="331" t="s">
        <v>166</v>
      </c>
      <c r="D243" s="332">
        <v>98.229799999999997</v>
      </c>
      <c r="E243" s="332">
        <v>9</v>
      </c>
      <c r="F243" s="333" t="s">
        <v>200</v>
      </c>
      <c r="G243" s="334">
        <v>9.8000000000000007</v>
      </c>
      <c r="H243" s="334">
        <v>10.16606</v>
      </c>
      <c r="I243" s="335" t="s">
        <v>174</v>
      </c>
      <c r="J243" s="336">
        <v>500000</v>
      </c>
      <c r="K243" s="336">
        <v>500000</v>
      </c>
      <c r="L243" s="336">
        <v>491149.07</v>
      </c>
      <c r="M243" s="337">
        <v>1</v>
      </c>
    </row>
    <row r="244" spans="2:13" s="97" customFormat="1" ht="28.5" x14ac:dyDescent="0.8">
      <c r="B244" s="330" t="s">
        <v>203</v>
      </c>
      <c r="C244" s="331" t="s">
        <v>166</v>
      </c>
      <c r="D244" s="332">
        <v>97.794499999999999</v>
      </c>
      <c r="E244" s="332">
        <v>9</v>
      </c>
      <c r="F244" s="333" t="s">
        <v>200</v>
      </c>
      <c r="G244" s="334">
        <v>10</v>
      </c>
      <c r="H244" s="334">
        <v>10.38128</v>
      </c>
      <c r="I244" s="335" t="s">
        <v>174</v>
      </c>
      <c r="J244" s="336">
        <v>250000</v>
      </c>
      <c r="K244" s="336">
        <v>250000</v>
      </c>
      <c r="L244" s="336">
        <v>244486.46</v>
      </c>
      <c r="M244" s="337">
        <v>3</v>
      </c>
    </row>
    <row r="245" spans="2:13" s="97" customFormat="1" ht="28.5" x14ac:dyDescent="0.8">
      <c r="B245" s="330" t="s">
        <v>287</v>
      </c>
      <c r="C245" s="331" t="s">
        <v>166</v>
      </c>
      <c r="D245" s="332">
        <v>98.781499999999994</v>
      </c>
      <c r="E245" s="332">
        <v>9</v>
      </c>
      <c r="F245" s="333" t="s">
        <v>433</v>
      </c>
      <c r="G245" s="334">
        <v>10.25</v>
      </c>
      <c r="H245" s="334">
        <v>10.65075</v>
      </c>
      <c r="I245" s="335" t="s">
        <v>174</v>
      </c>
      <c r="J245" s="336">
        <v>60000</v>
      </c>
      <c r="K245" s="336">
        <v>60000</v>
      </c>
      <c r="L245" s="336">
        <v>59268.91</v>
      </c>
      <c r="M245" s="337">
        <v>2</v>
      </c>
    </row>
    <row r="246" spans="2:13" s="97" customFormat="1" ht="28.5" x14ac:dyDescent="0.8">
      <c r="B246" s="330" t="s">
        <v>287</v>
      </c>
      <c r="C246" s="331" t="s">
        <v>166</v>
      </c>
      <c r="D246" s="332">
        <v>98.758700000000005</v>
      </c>
      <c r="E246" s="332">
        <v>9</v>
      </c>
      <c r="F246" s="333" t="s">
        <v>434</v>
      </c>
      <c r="G246" s="334">
        <v>10.25</v>
      </c>
      <c r="H246" s="334">
        <v>10.65075</v>
      </c>
      <c r="I246" s="335" t="s">
        <v>174</v>
      </c>
      <c r="J246" s="336">
        <v>25000</v>
      </c>
      <c r="K246" s="336">
        <v>25000</v>
      </c>
      <c r="L246" s="336">
        <v>24689.69</v>
      </c>
      <c r="M246" s="337">
        <v>1</v>
      </c>
    </row>
    <row r="247" spans="2:13" s="97" customFormat="1" ht="28.5" x14ac:dyDescent="0.8">
      <c r="B247" s="330" t="s">
        <v>287</v>
      </c>
      <c r="C247" s="331" t="s">
        <v>166</v>
      </c>
      <c r="D247" s="332">
        <v>98.755899999999997</v>
      </c>
      <c r="E247" s="332">
        <v>9</v>
      </c>
      <c r="F247" s="333" t="s">
        <v>435</v>
      </c>
      <c r="G247" s="334">
        <v>10.25</v>
      </c>
      <c r="H247" s="334">
        <v>10.65075</v>
      </c>
      <c r="I247" s="335" t="s">
        <v>174</v>
      </c>
      <c r="J247" s="336">
        <v>65000</v>
      </c>
      <c r="K247" s="336">
        <v>65000</v>
      </c>
      <c r="L247" s="336">
        <v>64191.37</v>
      </c>
      <c r="M247" s="337">
        <v>2</v>
      </c>
    </row>
    <row r="248" spans="2:13" s="97" customFormat="1" ht="28.5" x14ac:dyDescent="0.8">
      <c r="B248" s="330" t="s">
        <v>204</v>
      </c>
      <c r="C248" s="331" t="s">
        <v>166</v>
      </c>
      <c r="D248" s="332">
        <v>101.72499999999999</v>
      </c>
      <c r="E248" s="332">
        <v>9</v>
      </c>
      <c r="F248" s="333" t="s">
        <v>436</v>
      </c>
      <c r="G248" s="334">
        <v>7.7705900000000003</v>
      </c>
      <c r="H248" s="334">
        <v>7.9999700000000002</v>
      </c>
      <c r="I248" s="335" t="s">
        <v>174</v>
      </c>
      <c r="J248" s="336">
        <v>10200</v>
      </c>
      <c r="K248" s="336">
        <v>17000</v>
      </c>
      <c r="L248" s="336">
        <v>10375.950000000001</v>
      </c>
      <c r="M248" s="337">
        <v>1</v>
      </c>
    </row>
    <row r="249" spans="2:13" s="97" customFormat="1" ht="28.5" x14ac:dyDescent="0.8">
      <c r="B249" s="330" t="s">
        <v>204</v>
      </c>
      <c r="C249" s="331" t="s">
        <v>166</v>
      </c>
      <c r="D249" s="332">
        <v>98.940299999999993</v>
      </c>
      <c r="E249" s="332">
        <v>8</v>
      </c>
      <c r="F249" s="333" t="s">
        <v>437</v>
      </c>
      <c r="G249" s="334">
        <v>8.6486199999999993</v>
      </c>
      <c r="H249" s="334">
        <v>8.9331800000000001</v>
      </c>
      <c r="I249" s="335" t="s">
        <v>174</v>
      </c>
      <c r="J249" s="336">
        <v>447900</v>
      </c>
      <c r="K249" s="336">
        <v>597200</v>
      </c>
      <c r="L249" s="336">
        <v>443153.6</v>
      </c>
      <c r="M249" s="337">
        <v>2</v>
      </c>
    </row>
    <row r="250" spans="2:13" s="97" customFormat="1" ht="28.5" x14ac:dyDescent="0.8">
      <c r="B250" s="330" t="s">
        <v>204</v>
      </c>
      <c r="C250" s="331" t="s">
        <v>166</v>
      </c>
      <c r="D250" s="332">
        <v>98.601299999999995</v>
      </c>
      <c r="E250" s="332">
        <v>9</v>
      </c>
      <c r="F250" s="333" t="s">
        <v>438</v>
      </c>
      <c r="G250" s="334">
        <v>9.75</v>
      </c>
      <c r="H250" s="334">
        <v>10.112310000000001</v>
      </c>
      <c r="I250" s="335" t="s">
        <v>174</v>
      </c>
      <c r="J250" s="336">
        <v>291276.3</v>
      </c>
      <c r="K250" s="336">
        <v>342678</v>
      </c>
      <c r="L250" s="336">
        <v>287202.43</v>
      </c>
      <c r="M250" s="337">
        <v>1</v>
      </c>
    </row>
    <row r="251" spans="2:13" s="97" customFormat="1" ht="28.5" x14ac:dyDescent="0.8">
      <c r="B251" s="330" t="s">
        <v>204</v>
      </c>
      <c r="C251" s="331" t="s">
        <v>166</v>
      </c>
      <c r="D251" s="332">
        <v>99.101799999999997</v>
      </c>
      <c r="E251" s="332">
        <v>9</v>
      </c>
      <c r="F251" s="333" t="s">
        <v>439</v>
      </c>
      <c r="G251" s="334">
        <v>9.8000000000000007</v>
      </c>
      <c r="H251" s="334">
        <v>10.16606</v>
      </c>
      <c r="I251" s="335" t="s">
        <v>174</v>
      </c>
      <c r="J251" s="336">
        <v>4240.32</v>
      </c>
      <c r="K251" s="336">
        <v>5653</v>
      </c>
      <c r="L251" s="336">
        <v>4202.2299999999996</v>
      </c>
      <c r="M251" s="337">
        <v>1</v>
      </c>
    </row>
    <row r="252" spans="2:13" s="97" customFormat="1" ht="28.5" x14ac:dyDescent="0.8">
      <c r="B252" s="330" t="s">
        <v>204</v>
      </c>
      <c r="C252" s="331" t="s">
        <v>166</v>
      </c>
      <c r="D252" s="332">
        <v>98.238399999999999</v>
      </c>
      <c r="E252" s="332">
        <v>9</v>
      </c>
      <c r="F252" s="333" t="s">
        <v>440</v>
      </c>
      <c r="G252" s="334">
        <v>9.8000000000000007</v>
      </c>
      <c r="H252" s="334">
        <v>10.16606</v>
      </c>
      <c r="I252" s="335" t="s">
        <v>174</v>
      </c>
      <c r="J252" s="336">
        <v>500000</v>
      </c>
      <c r="K252" s="336">
        <v>500000</v>
      </c>
      <c r="L252" s="336">
        <v>491192.25</v>
      </c>
      <c r="M252" s="337">
        <v>1</v>
      </c>
    </row>
    <row r="253" spans="2:13" s="97" customFormat="1" ht="28.5" x14ac:dyDescent="0.8">
      <c r="B253" s="330" t="s">
        <v>204</v>
      </c>
      <c r="C253" s="331" t="s">
        <v>166</v>
      </c>
      <c r="D253" s="332">
        <v>99.050799999999995</v>
      </c>
      <c r="E253" s="332">
        <v>9</v>
      </c>
      <c r="F253" s="333" t="s">
        <v>441</v>
      </c>
      <c r="G253" s="334">
        <v>9.9</v>
      </c>
      <c r="H253" s="334">
        <v>10.273630000000001</v>
      </c>
      <c r="I253" s="335" t="s">
        <v>174</v>
      </c>
      <c r="J253" s="336">
        <v>6453.86</v>
      </c>
      <c r="K253" s="336">
        <v>8604</v>
      </c>
      <c r="L253" s="336">
        <v>6392.6</v>
      </c>
      <c r="M253" s="337">
        <v>1</v>
      </c>
    </row>
    <row r="254" spans="2:13" s="97" customFormat="1" ht="28.5" x14ac:dyDescent="0.8">
      <c r="B254" s="330" t="s">
        <v>204</v>
      </c>
      <c r="C254" s="331" t="s">
        <v>166</v>
      </c>
      <c r="D254" s="332">
        <v>99.048599999999993</v>
      </c>
      <c r="E254" s="332">
        <v>9</v>
      </c>
      <c r="F254" s="333" t="s">
        <v>442</v>
      </c>
      <c r="G254" s="334">
        <v>9.9</v>
      </c>
      <c r="H254" s="334">
        <v>10.273630000000001</v>
      </c>
      <c r="I254" s="335" t="s">
        <v>174</v>
      </c>
      <c r="J254" s="336">
        <v>35973.300000000003</v>
      </c>
      <c r="K254" s="336">
        <v>47958</v>
      </c>
      <c r="L254" s="336">
        <v>35631.07</v>
      </c>
      <c r="M254" s="337">
        <v>1</v>
      </c>
    </row>
    <row r="255" spans="2:13" s="97" customFormat="1" ht="28.5" x14ac:dyDescent="0.8">
      <c r="B255" s="330" t="s">
        <v>204</v>
      </c>
      <c r="C255" s="331" t="s">
        <v>166</v>
      </c>
      <c r="D255" s="332">
        <v>99.046400000000006</v>
      </c>
      <c r="E255" s="332">
        <v>9</v>
      </c>
      <c r="F255" s="333" t="s">
        <v>443</v>
      </c>
      <c r="G255" s="334">
        <v>9.9</v>
      </c>
      <c r="H255" s="334">
        <v>10.273630000000001</v>
      </c>
      <c r="I255" s="335" t="s">
        <v>174</v>
      </c>
      <c r="J255" s="336">
        <v>51219.83</v>
      </c>
      <c r="K255" s="336">
        <v>68284</v>
      </c>
      <c r="L255" s="336">
        <v>50731.45</v>
      </c>
      <c r="M255" s="337">
        <v>2</v>
      </c>
    </row>
    <row r="256" spans="2:13" s="97" customFormat="1" ht="28.5" x14ac:dyDescent="0.8">
      <c r="B256" s="330" t="s">
        <v>204</v>
      </c>
      <c r="C256" s="331" t="s">
        <v>166</v>
      </c>
      <c r="D256" s="332">
        <v>99.018900000000002</v>
      </c>
      <c r="E256" s="332">
        <v>9</v>
      </c>
      <c r="F256" s="333" t="s">
        <v>444</v>
      </c>
      <c r="G256" s="334">
        <v>9.9</v>
      </c>
      <c r="H256" s="334">
        <v>10.273630000000001</v>
      </c>
      <c r="I256" s="335" t="s">
        <v>174</v>
      </c>
      <c r="J256" s="336">
        <v>8757.42</v>
      </c>
      <c r="K256" s="336">
        <v>11675</v>
      </c>
      <c r="L256" s="336">
        <v>8671.51</v>
      </c>
      <c r="M256" s="337">
        <v>1</v>
      </c>
    </row>
    <row r="257" spans="2:13" s="97" customFormat="1" ht="28.5" x14ac:dyDescent="0.8">
      <c r="B257" s="330" t="s">
        <v>204</v>
      </c>
      <c r="C257" s="331" t="s">
        <v>166</v>
      </c>
      <c r="D257" s="332">
        <v>98.990700000000004</v>
      </c>
      <c r="E257" s="332">
        <v>9</v>
      </c>
      <c r="F257" s="333" t="s">
        <v>439</v>
      </c>
      <c r="G257" s="334">
        <v>9.9</v>
      </c>
      <c r="H257" s="334">
        <v>10.273630000000001</v>
      </c>
      <c r="I257" s="335" t="s">
        <v>174</v>
      </c>
      <c r="J257" s="336">
        <v>150000.5</v>
      </c>
      <c r="K257" s="336">
        <v>199974</v>
      </c>
      <c r="L257" s="336">
        <v>148486.60999999999</v>
      </c>
      <c r="M257" s="337">
        <v>1</v>
      </c>
    </row>
    <row r="258" spans="2:13" s="97" customFormat="1" ht="28.5" x14ac:dyDescent="0.8">
      <c r="B258" s="330" t="s">
        <v>204</v>
      </c>
      <c r="C258" s="331" t="s">
        <v>166</v>
      </c>
      <c r="D258" s="332">
        <v>96.956500000000005</v>
      </c>
      <c r="E258" s="332">
        <v>8</v>
      </c>
      <c r="F258" s="333" t="s">
        <v>445</v>
      </c>
      <c r="G258" s="334">
        <v>9.9</v>
      </c>
      <c r="H258" s="334">
        <v>10.273630000000001</v>
      </c>
      <c r="I258" s="335" t="s">
        <v>174</v>
      </c>
      <c r="J258" s="336">
        <v>40631.25</v>
      </c>
      <c r="K258" s="336">
        <v>54175</v>
      </c>
      <c r="L258" s="336">
        <v>39394.660000000003</v>
      </c>
      <c r="M258" s="337">
        <v>1</v>
      </c>
    </row>
    <row r="259" spans="2:13" s="97" customFormat="1" ht="28.5" x14ac:dyDescent="0.8">
      <c r="B259" s="330" t="s">
        <v>204</v>
      </c>
      <c r="C259" s="331" t="s">
        <v>166</v>
      </c>
      <c r="D259" s="332">
        <v>97.794499999999999</v>
      </c>
      <c r="E259" s="332">
        <v>9</v>
      </c>
      <c r="F259" s="333" t="s">
        <v>200</v>
      </c>
      <c r="G259" s="334">
        <v>10</v>
      </c>
      <c r="H259" s="334">
        <v>10.38128</v>
      </c>
      <c r="I259" s="335" t="s">
        <v>174</v>
      </c>
      <c r="J259" s="336">
        <v>250000</v>
      </c>
      <c r="K259" s="336">
        <v>250000</v>
      </c>
      <c r="L259" s="336">
        <v>244486.45</v>
      </c>
      <c r="M259" s="337">
        <v>2</v>
      </c>
    </row>
    <row r="260" spans="2:13" s="97" customFormat="1" ht="28.5" x14ac:dyDescent="0.8">
      <c r="B260" s="330" t="s">
        <v>288</v>
      </c>
      <c r="C260" s="331" t="s">
        <v>166</v>
      </c>
      <c r="D260" s="332">
        <v>102.2182</v>
      </c>
      <c r="E260" s="332">
        <v>9</v>
      </c>
      <c r="F260" s="333" t="s">
        <v>446</v>
      </c>
      <c r="G260" s="334">
        <v>7.7706200000000001</v>
      </c>
      <c r="H260" s="334">
        <v>8</v>
      </c>
      <c r="I260" s="335" t="s">
        <v>174</v>
      </c>
      <c r="J260" s="336">
        <v>10200</v>
      </c>
      <c r="K260" s="336">
        <v>12000</v>
      </c>
      <c r="L260" s="336">
        <v>10426.26</v>
      </c>
      <c r="M260" s="337">
        <v>1</v>
      </c>
    </row>
    <row r="261" spans="2:13" s="97" customFormat="1" ht="28.5" x14ac:dyDescent="0.8">
      <c r="B261" s="330" t="s">
        <v>447</v>
      </c>
      <c r="C261" s="331" t="s">
        <v>166</v>
      </c>
      <c r="D261" s="332">
        <v>98.769900000000007</v>
      </c>
      <c r="E261" s="332">
        <v>8</v>
      </c>
      <c r="F261" s="333" t="s">
        <v>448</v>
      </c>
      <c r="G261" s="334">
        <v>9.5</v>
      </c>
      <c r="H261" s="334">
        <v>9.8438199999999991</v>
      </c>
      <c r="I261" s="335" t="s">
        <v>174</v>
      </c>
      <c r="J261" s="336">
        <v>59448.85</v>
      </c>
      <c r="K261" s="336">
        <v>198162.82</v>
      </c>
      <c r="L261" s="336">
        <v>58717.58</v>
      </c>
      <c r="M261" s="337">
        <v>2</v>
      </c>
    </row>
    <row r="262" spans="2:13" s="97" customFormat="1" ht="28.5" x14ac:dyDescent="0.8">
      <c r="B262" s="330" t="s">
        <v>449</v>
      </c>
      <c r="C262" s="331" t="s">
        <v>166</v>
      </c>
      <c r="D262" s="332">
        <v>100.3852</v>
      </c>
      <c r="E262" s="332">
        <v>8.25</v>
      </c>
      <c r="F262" s="333" t="s">
        <v>286</v>
      </c>
      <c r="G262" s="334">
        <v>8</v>
      </c>
      <c r="H262" s="334">
        <v>8.2432099999999995</v>
      </c>
      <c r="I262" s="335" t="s">
        <v>174</v>
      </c>
      <c r="J262" s="336">
        <v>400000</v>
      </c>
      <c r="K262" s="336">
        <v>400000</v>
      </c>
      <c r="L262" s="336">
        <v>401540.9</v>
      </c>
      <c r="M262" s="337">
        <v>1</v>
      </c>
    </row>
    <row r="263" spans="2:13" s="97" customFormat="1" ht="28.5" x14ac:dyDescent="0.8">
      <c r="B263" s="330" t="s">
        <v>450</v>
      </c>
      <c r="C263" s="331" t="s">
        <v>166</v>
      </c>
      <c r="D263" s="332">
        <v>99.997200000000007</v>
      </c>
      <c r="E263" s="332">
        <v>8</v>
      </c>
      <c r="F263" s="333" t="s">
        <v>298</v>
      </c>
      <c r="G263" s="334">
        <v>8</v>
      </c>
      <c r="H263" s="334">
        <v>8.2432099999999995</v>
      </c>
      <c r="I263" s="335" t="s">
        <v>174</v>
      </c>
      <c r="J263" s="336">
        <v>500000</v>
      </c>
      <c r="K263" s="336">
        <v>500000</v>
      </c>
      <c r="L263" s="336">
        <v>499986.22</v>
      </c>
      <c r="M263" s="337">
        <v>1</v>
      </c>
    </row>
    <row r="264" spans="2:13" s="97" customFormat="1" ht="28.5" x14ac:dyDescent="0.8">
      <c r="B264" s="330" t="s">
        <v>451</v>
      </c>
      <c r="C264" s="331" t="s">
        <v>166</v>
      </c>
      <c r="D264" s="332">
        <v>99.998800000000003</v>
      </c>
      <c r="E264" s="332">
        <v>9.5</v>
      </c>
      <c r="F264" s="333" t="s">
        <v>452</v>
      </c>
      <c r="G264" s="334">
        <v>9.5</v>
      </c>
      <c r="H264" s="334">
        <v>9.8438199999999991</v>
      </c>
      <c r="I264" s="335" t="s">
        <v>174</v>
      </c>
      <c r="J264" s="336">
        <v>7786.8</v>
      </c>
      <c r="K264" s="336">
        <v>9270</v>
      </c>
      <c r="L264" s="336">
        <v>7786.71</v>
      </c>
      <c r="M264" s="337">
        <v>1</v>
      </c>
    </row>
    <row r="265" spans="2:13" s="97" customFormat="1" ht="28.5" x14ac:dyDescent="0.8">
      <c r="B265" s="330" t="s">
        <v>208</v>
      </c>
      <c r="C265" s="331" t="s">
        <v>166</v>
      </c>
      <c r="D265" s="332">
        <v>99.408600000000007</v>
      </c>
      <c r="E265" s="332">
        <v>8.75</v>
      </c>
      <c r="F265" s="333" t="s">
        <v>453</v>
      </c>
      <c r="G265" s="334">
        <v>9.1013300000000008</v>
      </c>
      <c r="H265" s="334">
        <v>9.4167000000000005</v>
      </c>
      <c r="I265" s="335" t="s">
        <v>174</v>
      </c>
      <c r="J265" s="336">
        <v>500000</v>
      </c>
      <c r="K265" s="336">
        <v>500000</v>
      </c>
      <c r="L265" s="336">
        <v>497043</v>
      </c>
      <c r="M265" s="337">
        <v>1</v>
      </c>
    </row>
    <row r="266" spans="2:13" s="97" customFormat="1" ht="28.5" x14ac:dyDescent="0.8">
      <c r="B266" s="330" t="s">
        <v>290</v>
      </c>
      <c r="C266" s="331" t="s">
        <v>166</v>
      </c>
      <c r="D266" s="332">
        <v>99.537300000000002</v>
      </c>
      <c r="E266" s="332">
        <v>8</v>
      </c>
      <c r="F266" s="333" t="s">
        <v>192</v>
      </c>
      <c r="G266" s="334">
        <v>9</v>
      </c>
      <c r="H266" s="334">
        <v>9.3083299999999998</v>
      </c>
      <c r="I266" s="335" t="s">
        <v>174</v>
      </c>
      <c r="J266" s="336">
        <v>7080.38</v>
      </c>
      <c r="K266" s="336">
        <v>37762</v>
      </c>
      <c r="L266" s="336">
        <v>7047.62</v>
      </c>
      <c r="M266" s="337">
        <v>1</v>
      </c>
    </row>
    <row r="267" spans="2:13" s="97" customFormat="1" ht="28.5" x14ac:dyDescent="0.8">
      <c r="B267" s="330" t="s">
        <v>290</v>
      </c>
      <c r="C267" s="331" t="s">
        <v>166</v>
      </c>
      <c r="D267" s="332">
        <v>96.631100000000004</v>
      </c>
      <c r="E267" s="332">
        <v>7</v>
      </c>
      <c r="F267" s="333" t="s">
        <v>453</v>
      </c>
      <c r="G267" s="334">
        <v>9</v>
      </c>
      <c r="H267" s="334">
        <v>9.3083299999999998</v>
      </c>
      <c r="I267" s="335" t="s">
        <v>174</v>
      </c>
      <c r="J267" s="336">
        <v>34893.5</v>
      </c>
      <c r="K267" s="336">
        <v>36730</v>
      </c>
      <c r="L267" s="336">
        <v>33718</v>
      </c>
      <c r="M267" s="337">
        <v>1</v>
      </c>
    </row>
    <row r="268" spans="2:13" s="97" customFormat="1" ht="28.5" x14ac:dyDescent="0.8">
      <c r="B268" s="330" t="s">
        <v>209</v>
      </c>
      <c r="C268" s="331" t="s">
        <v>166</v>
      </c>
      <c r="D268" s="332">
        <v>99.999499999999998</v>
      </c>
      <c r="E268" s="332">
        <v>8</v>
      </c>
      <c r="F268" s="333" t="s">
        <v>454</v>
      </c>
      <c r="G268" s="334">
        <v>8</v>
      </c>
      <c r="H268" s="334">
        <v>8.2432099999999995</v>
      </c>
      <c r="I268" s="335" t="s">
        <v>174</v>
      </c>
      <c r="J268" s="336">
        <v>4500</v>
      </c>
      <c r="K268" s="336">
        <v>15000</v>
      </c>
      <c r="L268" s="336">
        <v>4499.9799999999996</v>
      </c>
      <c r="M268" s="337">
        <v>1</v>
      </c>
    </row>
    <row r="269" spans="2:13" s="97" customFormat="1" ht="28.5" x14ac:dyDescent="0.8">
      <c r="B269" s="330" t="s">
        <v>209</v>
      </c>
      <c r="C269" s="331" t="s">
        <v>166</v>
      </c>
      <c r="D269" s="332">
        <v>95.980999999999995</v>
      </c>
      <c r="E269" s="332">
        <v>7</v>
      </c>
      <c r="F269" s="333" t="s">
        <v>455</v>
      </c>
      <c r="G269" s="334">
        <v>8.5</v>
      </c>
      <c r="H269" s="334">
        <v>8.7747899999999994</v>
      </c>
      <c r="I269" s="335" t="s">
        <v>174</v>
      </c>
      <c r="J269" s="336">
        <v>1300000</v>
      </c>
      <c r="K269" s="336">
        <v>1455930.12</v>
      </c>
      <c r="L269" s="336">
        <v>1247753.1100000001</v>
      </c>
      <c r="M269" s="337">
        <v>1</v>
      </c>
    </row>
    <row r="270" spans="2:13" s="97" customFormat="1" ht="28.5" x14ac:dyDescent="0.8">
      <c r="B270" s="330" t="s">
        <v>209</v>
      </c>
      <c r="C270" s="331" t="s">
        <v>166</v>
      </c>
      <c r="D270" s="332">
        <v>95.974900000000005</v>
      </c>
      <c r="E270" s="332">
        <v>7</v>
      </c>
      <c r="F270" s="333" t="s">
        <v>456</v>
      </c>
      <c r="G270" s="334">
        <v>8.5</v>
      </c>
      <c r="H270" s="334">
        <v>8.7747899999999994</v>
      </c>
      <c r="I270" s="335" t="s">
        <v>174</v>
      </c>
      <c r="J270" s="336">
        <v>178580</v>
      </c>
      <c r="K270" s="336">
        <v>200000</v>
      </c>
      <c r="L270" s="336">
        <v>171392</v>
      </c>
      <c r="M270" s="337">
        <v>1</v>
      </c>
    </row>
    <row r="271" spans="2:13" s="97" customFormat="1" ht="28.5" x14ac:dyDescent="0.8">
      <c r="B271" s="330" t="s">
        <v>209</v>
      </c>
      <c r="C271" s="331" t="s">
        <v>166</v>
      </c>
      <c r="D271" s="332">
        <v>95.962699999999998</v>
      </c>
      <c r="E271" s="332">
        <v>7</v>
      </c>
      <c r="F271" s="333" t="s">
        <v>457</v>
      </c>
      <c r="G271" s="334">
        <v>8.5</v>
      </c>
      <c r="H271" s="334">
        <v>8.7747899999999994</v>
      </c>
      <c r="I271" s="335" t="s">
        <v>174</v>
      </c>
      <c r="J271" s="336">
        <v>47770.15</v>
      </c>
      <c r="K271" s="336">
        <v>53500</v>
      </c>
      <c r="L271" s="336">
        <v>45841.55</v>
      </c>
      <c r="M271" s="337">
        <v>6</v>
      </c>
    </row>
    <row r="272" spans="2:13" s="97" customFormat="1" ht="28.5" x14ac:dyDescent="0.8">
      <c r="B272" s="330" t="s">
        <v>209</v>
      </c>
      <c r="C272" s="331" t="s">
        <v>166</v>
      </c>
      <c r="D272" s="332">
        <v>95.953699999999998</v>
      </c>
      <c r="E272" s="332">
        <v>7</v>
      </c>
      <c r="F272" s="333" t="s">
        <v>458</v>
      </c>
      <c r="G272" s="334">
        <v>8.5</v>
      </c>
      <c r="H272" s="334">
        <v>8.7747899999999994</v>
      </c>
      <c r="I272" s="335" t="s">
        <v>174</v>
      </c>
      <c r="J272" s="336">
        <v>20893.86</v>
      </c>
      <c r="K272" s="336">
        <v>23400</v>
      </c>
      <c r="L272" s="336">
        <v>20048.439999999999</v>
      </c>
      <c r="M272" s="337">
        <v>1</v>
      </c>
    </row>
    <row r="273" spans="2:13" s="97" customFormat="1" ht="28.5" x14ac:dyDescent="0.8">
      <c r="B273" s="330" t="s">
        <v>209</v>
      </c>
      <c r="C273" s="331" t="s">
        <v>166</v>
      </c>
      <c r="D273" s="332">
        <v>95.941699999999997</v>
      </c>
      <c r="E273" s="332">
        <v>7</v>
      </c>
      <c r="F273" s="333" t="s">
        <v>459</v>
      </c>
      <c r="G273" s="334">
        <v>8.5</v>
      </c>
      <c r="H273" s="334">
        <v>8.7747899999999994</v>
      </c>
      <c r="I273" s="335" t="s">
        <v>174</v>
      </c>
      <c r="J273" s="336">
        <v>4910.95</v>
      </c>
      <c r="K273" s="336">
        <v>5500</v>
      </c>
      <c r="L273" s="336">
        <v>4711.6499999999996</v>
      </c>
      <c r="M273" s="337">
        <v>1</v>
      </c>
    </row>
    <row r="274" spans="2:13" s="97" customFormat="1" ht="28.5" x14ac:dyDescent="0.8">
      <c r="B274" s="330" t="s">
        <v>209</v>
      </c>
      <c r="C274" s="331" t="s">
        <v>166</v>
      </c>
      <c r="D274" s="332">
        <v>96.065399999999997</v>
      </c>
      <c r="E274" s="332">
        <v>7</v>
      </c>
      <c r="F274" s="333" t="s">
        <v>460</v>
      </c>
      <c r="G274" s="334">
        <v>8.5</v>
      </c>
      <c r="H274" s="334">
        <v>8.7747899999999994</v>
      </c>
      <c r="I274" s="335" t="s">
        <v>174</v>
      </c>
      <c r="J274" s="336">
        <v>6500.2</v>
      </c>
      <c r="K274" s="336">
        <v>7000</v>
      </c>
      <c r="L274" s="336">
        <v>6244.44</v>
      </c>
      <c r="M274" s="337">
        <v>1</v>
      </c>
    </row>
    <row r="275" spans="2:13" s="97" customFormat="1" ht="28.5" x14ac:dyDescent="0.8">
      <c r="B275" s="330" t="s">
        <v>209</v>
      </c>
      <c r="C275" s="331" t="s">
        <v>166</v>
      </c>
      <c r="D275" s="332">
        <v>99.161799999999999</v>
      </c>
      <c r="E275" s="332">
        <v>8.25</v>
      </c>
      <c r="F275" s="333" t="s">
        <v>461</v>
      </c>
      <c r="G275" s="334">
        <v>8.9250299999999996</v>
      </c>
      <c r="H275" s="334">
        <v>9.2282100000000007</v>
      </c>
      <c r="I275" s="335" t="s">
        <v>174</v>
      </c>
      <c r="J275" s="336">
        <v>178571.41</v>
      </c>
      <c r="K275" s="336">
        <v>499999.95</v>
      </c>
      <c r="L275" s="336">
        <v>177074.63</v>
      </c>
      <c r="M275" s="337">
        <v>1</v>
      </c>
    </row>
    <row r="276" spans="2:13" s="97" customFormat="1" ht="28.5" x14ac:dyDescent="0.8">
      <c r="B276" s="330" t="s">
        <v>230</v>
      </c>
      <c r="C276" s="331" t="s">
        <v>166</v>
      </c>
      <c r="D276" s="332">
        <v>98.955799999999996</v>
      </c>
      <c r="E276" s="332">
        <v>9.5500000000000007</v>
      </c>
      <c r="F276" s="333" t="s">
        <v>317</v>
      </c>
      <c r="G276" s="334">
        <v>0</v>
      </c>
      <c r="H276" s="334">
        <v>10.3813</v>
      </c>
      <c r="I276" s="335" t="s">
        <v>174</v>
      </c>
      <c r="J276" s="336">
        <v>21644</v>
      </c>
      <c r="K276" s="336">
        <v>21644</v>
      </c>
      <c r="L276" s="336">
        <v>21418.01</v>
      </c>
      <c r="M276" s="337">
        <v>1</v>
      </c>
    </row>
    <row r="277" spans="2:13" s="97" customFormat="1" ht="28.5" x14ac:dyDescent="0.8">
      <c r="B277" s="330" t="s">
        <v>230</v>
      </c>
      <c r="C277" s="331" t="s">
        <v>166</v>
      </c>
      <c r="D277" s="332">
        <v>99.8566</v>
      </c>
      <c r="E277" s="332">
        <v>8.1999999999999993</v>
      </c>
      <c r="F277" s="333" t="s">
        <v>462</v>
      </c>
      <c r="G277" s="334">
        <v>9.25</v>
      </c>
      <c r="H277" s="334">
        <v>9.5758299999999998</v>
      </c>
      <c r="I277" s="335" t="s">
        <v>174</v>
      </c>
      <c r="J277" s="336">
        <v>6500</v>
      </c>
      <c r="K277" s="336">
        <v>6500</v>
      </c>
      <c r="L277" s="336">
        <v>6490.68</v>
      </c>
      <c r="M277" s="337">
        <v>1</v>
      </c>
    </row>
    <row r="278" spans="2:13" s="97" customFormat="1" ht="28.5" x14ac:dyDescent="0.8">
      <c r="B278" s="330" t="s">
        <v>210</v>
      </c>
      <c r="C278" s="331" t="s">
        <v>166</v>
      </c>
      <c r="D278" s="332">
        <v>99.209599999999995</v>
      </c>
      <c r="E278" s="332">
        <v>8</v>
      </c>
      <c r="F278" s="333" t="s">
        <v>432</v>
      </c>
      <c r="G278" s="334">
        <v>8.4733499999999999</v>
      </c>
      <c r="H278" s="334">
        <v>8.7464099999999991</v>
      </c>
      <c r="I278" s="335" t="s">
        <v>174</v>
      </c>
      <c r="J278" s="336">
        <v>141110.25</v>
      </c>
      <c r="K278" s="336">
        <v>188147</v>
      </c>
      <c r="L278" s="336">
        <v>139994.91</v>
      </c>
      <c r="M278" s="337">
        <v>1</v>
      </c>
    </row>
    <row r="279" spans="2:13" s="97" customFormat="1" ht="28.5" x14ac:dyDescent="0.8">
      <c r="B279" s="330" t="s">
        <v>463</v>
      </c>
      <c r="C279" s="331" t="s">
        <v>166</v>
      </c>
      <c r="D279" s="332">
        <v>99.995000000000005</v>
      </c>
      <c r="E279" s="332">
        <v>8.5</v>
      </c>
      <c r="F279" s="333" t="s">
        <v>464</v>
      </c>
      <c r="G279" s="334">
        <v>8.5</v>
      </c>
      <c r="H279" s="334">
        <v>8.7747899999999994</v>
      </c>
      <c r="I279" s="335" t="s">
        <v>174</v>
      </c>
      <c r="J279" s="336">
        <v>2250</v>
      </c>
      <c r="K279" s="336">
        <v>2500</v>
      </c>
      <c r="L279" s="336">
        <v>2249.89</v>
      </c>
      <c r="M279" s="337">
        <v>1</v>
      </c>
    </row>
    <row r="280" spans="2:13" s="97" customFormat="1" ht="28.5" x14ac:dyDescent="0.8">
      <c r="B280" s="330" t="s">
        <v>212</v>
      </c>
      <c r="C280" s="331" t="s">
        <v>166</v>
      </c>
      <c r="D280" s="332">
        <v>98.419799999999995</v>
      </c>
      <c r="E280" s="332">
        <v>7.75</v>
      </c>
      <c r="F280" s="333" t="s">
        <v>465</v>
      </c>
      <c r="G280" s="334">
        <v>8.5</v>
      </c>
      <c r="H280" s="334">
        <v>8.7747899999999994</v>
      </c>
      <c r="I280" s="335" t="s">
        <v>174</v>
      </c>
      <c r="J280" s="336">
        <v>2283802.6800000002</v>
      </c>
      <c r="K280" s="336">
        <v>2537558.5299999998</v>
      </c>
      <c r="L280" s="336">
        <v>2247716.23</v>
      </c>
      <c r="M280" s="337">
        <v>2</v>
      </c>
    </row>
    <row r="281" spans="2:13" s="97" customFormat="1" ht="28.5" x14ac:dyDescent="0.8">
      <c r="B281" s="330" t="s">
        <v>213</v>
      </c>
      <c r="C281" s="331" t="s">
        <v>166</v>
      </c>
      <c r="D281" s="332">
        <v>100.7461</v>
      </c>
      <c r="E281" s="332">
        <v>8.5</v>
      </c>
      <c r="F281" s="333" t="s">
        <v>466</v>
      </c>
      <c r="G281" s="334">
        <v>7.7706099999999996</v>
      </c>
      <c r="H281" s="334">
        <v>7.9999900000000004</v>
      </c>
      <c r="I281" s="335" t="s">
        <v>174</v>
      </c>
      <c r="J281" s="336">
        <v>10074.200000000001</v>
      </c>
      <c r="K281" s="336">
        <v>17000</v>
      </c>
      <c r="L281" s="336">
        <v>10149.36</v>
      </c>
      <c r="M281" s="337">
        <v>1</v>
      </c>
    </row>
    <row r="282" spans="2:13" s="97" customFormat="1" ht="28.5" x14ac:dyDescent="0.8">
      <c r="B282" s="330" t="s">
        <v>467</v>
      </c>
      <c r="C282" s="331" t="s">
        <v>166</v>
      </c>
      <c r="D282" s="332">
        <v>97.986000000000004</v>
      </c>
      <c r="E282" s="332">
        <v>9</v>
      </c>
      <c r="F282" s="333" t="s">
        <v>200</v>
      </c>
      <c r="G282" s="334">
        <v>9.8000000000000007</v>
      </c>
      <c r="H282" s="334">
        <v>10.16606</v>
      </c>
      <c r="I282" s="335" t="s">
        <v>174</v>
      </c>
      <c r="J282" s="336">
        <v>10000</v>
      </c>
      <c r="K282" s="336">
        <v>10000</v>
      </c>
      <c r="L282" s="336">
        <v>9798.6</v>
      </c>
      <c r="M282" s="337">
        <v>1</v>
      </c>
    </row>
    <row r="283" spans="2:13" s="97" customFormat="1" ht="28.5" x14ac:dyDescent="0.8">
      <c r="B283" s="330" t="s">
        <v>467</v>
      </c>
      <c r="C283" s="331" t="s">
        <v>166</v>
      </c>
      <c r="D283" s="332">
        <v>97.493200000000002</v>
      </c>
      <c r="E283" s="332">
        <v>9</v>
      </c>
      <c r="F283" s="333" t="s">
        <v>293</v>
      </c>
      <c r="G283" s="334">
        <v>9.8000000000000007</v>
      </c>
      <c r="H283" s="334">
        <v>10.16606</v>
      </c>
      <c r="I283" s="335" t="s">
        <v>174</v>
      </c>
      <c r="J283" s="336">
        <v>250000</v>
      </c>
      <c r="K283" s="336">
        <v>250000</v>
      </c>
      <c r="L283" s="336">
        <v>243733.04</v>
      </c>
      <c r="M283" s="337">
        <v>1</v>
      </c>
    </row>
    <row r="284" spans="2:13" s="97" customFormat="1" ht="28.5" x14ac:dyDescent="0.8">
      <c r="B284" s="330" t="s">
        <v>214</v>
      </c>
      <c r="C284" s="331" t="s">
        <v>166</v>
      </c>
      <c r="D284" s="332">
        <v>99.728800000000007</v>
      </c>
      <c r="E284" s="332">
        <v>9</v>
      </c>
      <c r="F284" s="333" t="s">
        <v>468</v>
      </c>
      <c r="G284" s="334">
        <v>9.25</v>
      </c>
      <c r="H284" s="334">
        <v>9.5758299999999998</v>
      </c>
      <c r="I284" s="335" t="s">
        <v>174</v>
      </c>
      <c r="J284" s="336">
        <v>90622.25</v>
      </c>
      <c r="K284" s="336">
        <v>108738</v>
      </c>
      <c r="L284" s="336">
        <v>90376.53</v>
      </c>
      <c r="M284" s="337">
        <v>1</v>
      </c>
    </row>
    <row r="285" spans="2:13" s="97" customFormat="1" ht="28.5" x14ac:dyDescent="0.8">
      <c r="B285" s="330" t="s">
        <v>469</v>
      </c>
      <c r="C285" s="331" t="s">
        <v>166</v>
      </c>
      <c r="D285" s="332">
        <v>99.995999999999995</v>
      </c>
      <c r="E285" s="332">
        <v>7.1</v>
      </c>
      <c r="F285" s="333" t="s">
        <v>470</v>
      </c>
      <c r="G285" s="334">
        <v>7.1</v>
      </c>
      <c r="H285" s="334">
        <v>7.2912800000000004</v>
      </c>
      <c r="I285" s="335" t="s">
        <v>174</v>
      </c>
      <c r="J285" s="336">
        <v>293750</v>
      </c>
      <c r="K285" s="336">
        <v>335714.29</v>
      </c>
      <c r="L285" s="336">
        <v>293738.53999999998</v>
      </c>
      <c r="M285" s="337">
        <v>1</v>
      </c>
    </row>
    <row r="286" spans="2:13" s="97" customFormat="1" ht="28.5" x14ac:dyDescent="0.8">
      <c r="B286" s="330" t="s">
        <v>235</v>
      </c>
      <c r="C286" s="331" t="s">
        <v>166</v>
      </c>
      <c r="D286" s="332">
        <v>97.751800000000003</v>
      </c>
      <c r="E286" s="332">
        <v>9.25</v>
      </c>
      <c r="F286" s="333" t="s">
        <v>471</v>
      </c>
      <c r="G286" s="334">
        <v>10.75</v>
      </c>
      <c r="H286" s="334">
        <v>11.19117</v>
      </c>
      <c r="I286" s="335" t="s">
        <v>174</v>
      </c>
      <c r="J286" s="336">
        <v>50000</v>
      </c>
      <c r="K286" s="336">
        <v>50000</v>
      </c>
      <c r="L286" s="336">
        <v>48875.9</v>
      </c>
      <c r="M286" s="337">
        <v>1</v>
      </c>
    </row>
    <row r="287" spans="2:13" s="97" customFormat="1" ht="28.5" x14ac:dyDescent="0.8">
      <c r="B287" s="330" t="s">
        <v>294</v>
      </c>
      <c r="C287" s="331" t="s">
        <v>166</v>
      </c>
      <c r="D287" s="332">
        <v>99.026300000000006</v>
      </c>
      <c r="E287" s="332">
        <v>9</v>
      </c>
      <c r="F287" s="333" t="s">
        <v>472</v>
      </c>
      <c r="G287" s="334">
        <v>9.5</v>
      </c>
      <c r="H287" s="334">
        <v>9.8438199999999991</v>
      </c>
      <c r="I287" s="335" t="s">
        <v>174</v>
      </c>
      <c r="J287" s="336">
        <v>400000</v>
      </c>
      <c r="K287" s="336">
        <v>400000</v>
      </c>
      <c r="L287" s="336">
        <v>396105.28</v>
      </c>
      <c r="M287" s="337">
        <v>1</v>
      </c>
    </row>
    <row r="288" spans="2:13" s="97" customFormat="1" ht="28.5" x14ac:dyDescent="0.8">
      <c r="B288" s="330" t="s">
        <v>473</v>
      </c>
      <c r="C288" s="331" t="s">
        <v>166</v>
      </c>
      <c r="D288" s="332">
        <v>100.1711</v>
      </c>
      <c r="E288" s="332">
        <v>8</v>
      </c>
      <c r="F288" s="333" t="s">
        <v>474</v>
      </c>
      <c r="G288" s="334">
        <v>7.89</v>
      </c>
      <c r="H288" s="334">
        <v>8.0993200000000005</v>
      </c>
      <c r="I288" s="335" t="s">
        <v>174</v>
      </c>
      <c r="J288" s="336">
        <v>150000</v>
      </c>
      <c r="K288" s="336">
        <v>163630.41</v>
      </c>
      <c r="L288" s="336">
        <v>150256.67000000001</v>
      </c>
      <c r="M288" s="337">
        <v>1</v>
      </c>
    </row>
    <row r="289" spans="2:13" s="97" customFormat="1" ht="28.5" x14ac:dyDescent="0.8">
      <c r="B289" s="330" t="s">
        <v>216</v>
      </c>
      <c r="C289" s="331" t="s">
        <v>166</v>
      </c>
      <c r="D289" s="332">
        <v>99.563599999999994</v>
      </c>
      <c r="E289" s="332">
        <v>8</v>
      </c>
      <c r="F289" s="333" t="s">
        <v>318</v>
      </c>
      <c r="G289" s="334">
        <v>8.2823600000000006</v>
      </c>
      <c r="H289" s="334">
        <v>8.5431699999999999</v>
      </c>
      <c r="I289" s="335" t="s">
        <v>174</v>
      </c>
      <c r="J289" s="336">
        <v>602624.88</v>
      </c>
      <c r="K289" s="336">
        <v>780400</v>
      </c>
      <c r="L289" s="336">
        <v>599995.03</v>
      </c>
      <c r="M289" s="337">
        <v>1</v>
      </c>
    </row>
    <row r="290" spans="2:13" s="97" customFormat="1" ht="28.5" x14ac:dyDescent="0.8">
      <c r="B290" s="330" t="s">
        <v>216</v>
      </c>
      <c r="C290" s="331" t="s">
        <v>166</v>
      </c>
      <c r="D290" s="332">
        <v>98.165800000000004</v>
      </c>
      <c r="E290" s="332">
        <v>9</v>
      </c>
      <c r="F290" s="333" t="s">
        <v>475</v>
      </c>
      <c r="G290" s="334">
        <v>9.9</v>
      </c>
      <c r="H290" s="334">
        <v>10.273630000000001</v>
      </c>
      <c r="I290" s="335" t="s">
        <v>174</v>
      </c>
      <c r="J290" s="336">
        <v>100000.8</v>
      </c>
      <c r="K290" s="336">
        <v>105264</v>
      </c>
      <c r="L290" s="336">
        <v>98166.66</v>
      </c>
      <c r="M290" s="337">
        <v>1</v>
      </c>
    </row>
    <row r="291" spans="2:13" s="97" customFormat="1" ht="28.5" x14ac:dyDescent="0.8">
      <c r="B291" s="330" t="s">
        <v>476</v>
      </c>
      <c r="C291" s="331" t="s">
        <v>166</v>
      </c>
      <c r="D291" s="332">
        <v>99.313999999999993</v>
      </c>
      <c r="E291" s="332">
        <v>8.5</v>
      </c>
      <c r="F291" s="333" t="s">
        <v>477</v>
      </c>
      <c r="G291" s="334">
        <v>9</v>
      </c>
      <c r="H291" s="334">
        <v>9.3083299999999998</v>
      </c>
      <c r="I291" s="335" t="s">
        <v>174</v>
      </c>
      <c r="J291" s="336">
        <v>100000</v>
      </c>
      <c r="K291" s="336">
        <v>100000</v>
      </c>
      <c r="L291" s="336">
        <v>99314.02</v>
      </c>
      <c r="M291" s="337">
        <v>1</v>
      </c>
    </row>
    <row r="292" spans="2:13" s="97" customFormat="1" ht="28.5" x14ac:dyDescent="0.8">
      <c r="B292" s="330" t="s">
        <v>476</v>
      </c>
      <c r="C292" s="331" t="s">
        <v>166</v>
      </c>
      <c r="D292" s="332">
        <v>95.431799999999996</v>
      </c>
      <c r="E292" s="332">
        <v>8.5</v>
      </c>
      <c r="F292" s="333" t="s">
        <v>478</v>
      </c>
      <c r="G292" s="334">
        <v>12</v>
      </c>
      <c r="H292" s="334">
        <v>12.550879999999999</v>
      </c>
      <c r="I292" s="335" t="s">
        <v>174</v>
      </c>
      <c r="J292" s="336">
        <v>100000</v>
      </c>
      <c r="K292" s="336">
        <v>100000</v>
      </c>
      <c r="L292" s="336">
        <v>95431.82</v>
      </c>
      <c r="M292" s="337">
        <v>1</v>
      </c>
    </row>
    <row r="293" spans="2:13" s="97" customFormat="1" ht="28.5" x14ac:dyDescent="0.8">
      <c r="B293" s="330" t="s">
        <v>236</v>
      </c>
      <c r="C293" s="331" t="s">
        <v>166</v>
      </c>
      <c r="D293" s="332">
        <v>96.405500000000004</v>
      </c>
      <c r="E293" s="332">
        <v>8</v>
      </c>
      <c r="F293" s="333" t="s">
        <v>479</v>
      </c>
      <c r="G293" s="334">
        <v>9.5</v>
      </c>
      <c r="H293" s="334">
        <v>9.8438199999999991</v>
      </c>
      <c r="I293" s="335" t="s">
        <v>174</v>
      </c>
      <c r="J293" s="336">
        <v>512861.89</v>
      </c>
      <c r="K293" s="336">
        <v>563275</v>
      </c>
      <c r="L293" s="336">
        <v>494427.08</v>
      </c>
      <c r="M293" s="337">
        <v>1</v>
      </c>
    </row>
    <row r="294" spans="2:13" s="97" customFormat="1" ht="28.5" x14ac:dyDescent="0.8">
      <c r="B294" s="330" t="s">
        <v>236</v>
      </c>
      <c r="C294" s="331" t="s">
        <v>166</v>
      </c>
      <c r="D294" s="332">
        <v>96.399100000000004</v>
      </c>
      <c r="E294" s="332">
        <v>8</v>
      </c>
      <c r="F294" s="333" t="s">
        <v>480</v>
      </c>
      <c r="G294" s="334">
        <v>9.5</v>
      </c>
      <c r="H294" s="334">
        <v>9.8438199999999991</v>
      </c>
      <c r="I294" s="335" t="s">
        <v>174</v>
      </c>
      <c r="J294" s="336">
        <v>513129.57</v>
      </c>
      <c r="K294" s="336">
        <v>563569</v>
      </c>
      <c r="L294" s="336">
        <v>494652.44</v>
      </c>
      <c r="M294" s="337">
        <v>1</v>
      </c>
    </row>
    <row r="295" spans="2:13" s="97" customFormat="1" ht="28.5" x14ac:dyDescent="0.8">
      <c r="B295" s="330" t="s">
        <v>217</v>
      </c>
      <c r="C295" s="331" t="s">
        <v>166</v>
      </c>
      <c r="D295" s="332">
        <v>101.7739</v>
      </c>
      <c r="E295" s="332">
        <v>9</v>
      </c>
      <c r="F295" s="333" t="s">
        <v>481</v>
      </c>
      <c r="G295" s="334">
        <v>7.7706099999999996</v>
      </c>
      <c r="H295" s="334">
        <v>7.9999900000000004</v>
      </c>
      <c r="I295" s="335" t="s">
        <v>174</v>
      </c>
      <c r="J295" s="336">
        <v>30685.200000000001</v>
      </c>
      <c r="K295" s="336">
        <v>42000</v>
      </c>
      <c r="L295" s="336">
        <v>31229.52</v>
      </c>
      <c r="M295" s="337">
        <v>3</v>
      </c>
    </row>
    <row r="296" spans="2:13" s="97" customFormat="1" ht="28.5" x14ac:dyDescent="0.8">
      <c r="B296" s="330" t="s">
        <v>244</v>
      </c>
      <c r="C296" s="331" t="s">
        <v>166</v>
      </c>
      <c r="D296" s="332">
        <v>95.699799999999996</v>
      </c>
      <c r="E296" s="332">
        <v>8</v>
      </c>
      <c r="F296" s="333" t="s">
        <v>215</v>
      </c>
      <c r="G296" s="334">
        <v>10</v>
      </c>
      <c r="H296" s="334">
        <v>10.38128</v>
      </c>
      <c r="I296" s="335" t="s">
        <v>174</v>
      </c>
      <c r="J296" s="336">
        <v>300000</v>
      </c>
      <c r="K296" s="336">
        <v>300000</v>
      </c>
      <c r="L296" s="336">
        <v>287099.69</v>
      </c>
      <c r="M296" s="337">
        <v>1</v>
      </c>
    </row>
    <row r="297" spans="2:13" s="97" customFormat="1" ht="28.5" x14ac:dyDescent="0.8">
      <c r="B297" s="330" t="s">
        <v>320</v>
      </c>
      <c r="C297" s="331" t="s">
        <v>166</v>
      </c>
      <c r="D297" s="332">
        <v>99.524299999999997</v>
      </c>
      <c r="E297" s="332">
        <v>9</v>
      </c>
      <c r="F297" s="333" t="s">
        <v>482</v>
      </c>
      <c r="G297" s="334">
        <v>9.25</v>
      </c>
      <c r="H297" s="334">
        <v>9.5758299999999998</v>
      </c>
      <c r="I297" s="335" t="s">
        <v>174</v>
      </c>
      <c r="J297" s="336">
        <v>23911.35</v>
      </c>
      <c r="K297" s="336">
        <v>28131</v>
      </c>
      <c r="L297" s="336">
        <v>23797.62</v>
      </c>
      <c r="M297" s="337">
        <v>1</v>
      </c>
    </row>
    <row r="298" spans="2:13" s="97" customFormat="1" ht="28.5" x14ac:dyDescent="0.8">
      <c r="B298" s="330" t="s">
        <v>296</v>
      </c>
      <c r="C298" s="331" t="s">
        <v>166</v>
      </c>
      <c r="D298" s="332">
        <v>99.080299999999994</v>
      </c>
      <c r="E298" s="332">
        <v>8.25</v>
      </c>
      <c r="F298" s="333" t="s">
        <v>483</v>
      </c>
      <c r="G298" s="334">
        <v>9</v>
      </c>
      <c r="H298" s="334">
        <v>9.3083299999999998</v>
      </c>
      <c r="I298" s="335" t="s">
        <v>174</v>
      </c>
      <c r="J298" s="336">
        <v>30251.1</v>
      </c>
      <c r="K298" s="336">
        <v>33000</v>
      </c>
      <c r="L298" s="336">
        <v>29972.91</v>
      </c>
      <c r="M298" s="337">
        <v>1</v>
      </c>
    </row>
    <row r="299" spans="2:13" s="97" customFormat="1" ht="28.5" x14ac:dyDescent="0.8">
      <c r="B299" s="330" t="s">
        <v>484</v>
      </c>
      <c r="C299" s="331" t="s">
        <v>166</v>
      </c>
      <c r="D299" s="332">
        <v>98.137500000000003</v>
      </c>
      <c r="E299" s="332">
        <v>9</v>
      </c>
      <c r="F299" s="333" t="s">
        <v>485</v>
      </c>
      <c r="G299" s="334">
        <v>9.9</v>
      </c>
      <c r="H299" s="334">
        <v>10.273630000000001</v>
      </c>
      <c r="I299" s="335" t="s">
        <v>174</v>
      </c>
      <c r="J299" s="336">
        <v>200000.65</v>
      </c>
      <c r="K299" s="336">
        <v>210527</v>
      </c>
      <c r="L299" s="336">
        <v>196275.67</v>
      </c>
      <c r="M299" s="337">
        <v>1</v>
      </c>
    </row>
    <row r="300" spans="2:13" s="97" customFormat="1" ht="28.5" x14ac:dyDescent="0.8">
      <c r="B300" s="330" t="s">
        <v>486</v>
      </c>
      <c r="C300" s="331" t="s">
        <v>166</v>
      </c>
      <c r="D300" s="332">
        <v>98.026200000000003</v>
      </c>
      <c r="E300" s="332">
        <v>8</v>
      </c>
      <c r="F300" s="333" t="s">
        <v>487</v>
      </c>
      <c r="G300" s="334">
        <v>9.5</v>
      </c>
      <c r="H300" s="334">
        <v>9.8438199999999991</v>
      </c>
      <c r="I300" s="335" t="s">
        <v>174</v>
      </c>
      <c r="J300" s="336">
        <v>43830</v>
      </c>
      <c r="K300" s="336">
        <v>43830</v>
      </c>
      <c r="L300" s="336">
        <v>42964.92</v>
      </c>
      <c r="M300" s="337">
        <v>2</v>
      </c>
    </row>
    <row r="301" spans="2:13" s="98" customFormat="1" ht="28.5" x14ac:dyDescent="0.8">
      <c r="B301" s="317" t="s">
        <v>172</v>
      </c>
      <c r="C301" s="324"/>
      <c r="D301" s="325"/>
      <c r="E301" s="325"/>
      <c r="F301" s="326"/>
      <c r="G301" s="327"/>
      <c r="H301" s="327"/>
      <c r="I301" s="448"/>
      <c r="J301" s="328">
        <v>13788101.280000001</v>
      </c>
      <c r="K301" s="328">
        <v>15724238.639999999</v>
      </c>
      <c r="L301" s="328">
        <v>13526885.659999995</v>
      </c>
      <c r="M301" s="329">
        <v>85</v>
      </c>
    </row>
    <row r="302" spans="2:13" s="98" customFormat="1" ht="28.5" x14ac:dyDescent="0.8">
      <c r="B302" s="317" t="s">
        <v>219</v>
      </c>
      <c r="C302" s="324"/>
      <c r="D302" s="325"/>
      <c r="E302" s="325"/>
      <c r="F302" s="326"/>
      <c r="G302" s="327"/>
      <c r="H302" s="327"/>
      <c r="I302" s="448"/>
      <c r="J302" s="328"/>
      <c r="K302" s="328"/>
      <c r="L302" s="328"/>
      <c r="M302" s="329"/>
    </row>
    <row r="303" spans="2:13" s="97" customFormat="1" ht="28.5" x14ac:dyDescent="0.8">
      <c r="B303" s="330" t="s">
        <v>220</v>
      </c>
      <c r="C303" s="331" t="s">
        <v>166</v>
      </c>
      <c r="D303" s="332">
        <v>97.165899999999993</v>
      </c>
      <c r="E303" s="332"/>
      <c r="F303" s="333" t="s">
        <v>221</v>
      </c>
      <c r="G303" s="334">
        <v>8.75</v>
      </c>
      <c r="H303" s="334">
        <v>9.0069999999999997</v>
      </c>
      <c r="I303" s="335" t="s">
        <v>167</v>
      </c>
      <c r="J303" s="336">
        <v>10284</v>
      </c>
      <c r="K303" s="336">
        <v>10284</v>
      </c>
      <c r="L303" s="336">
        <v>9992.5499999999993</v>
      </c>
      <c r="M303" s="337">
        <v>1</v>
      </c>
    </row>
    <row r="304" spans="2:13" s="97" customFormat="1" ht="28.5" x14ac:dyDescent="0.8">
      <c r="B304" s="330" t="s">
        <v>220</v>
      </c>
      <c r="C304" s="331" t="s">
        <v>166</v>
      </c>
      <c r="D304" s="332">
        <v>95.693700000000007</v>
      </c>
      <c r="E304" s="332"/>
      <c r="F304" s="333" t="s">
        <v>187</v>
      </c>
      <c r="G304" s="334">
        <v>9</v>
      </c>
      <c r="H304" s="334">
        <v>9.202</v>
      </c>
      <c r="I304" s="335" t="s">
        <v>167</v>
      </c>
      <c r="J304" s="336">
        <v>115000</v>
      </c>
      <c r="K304" s="336">
        <v>115000</v>
      </c>
      <c r="L304" s="336">
        <v>110047.85</v>
      </c>
      <c r="M304" s="337">
        <v>2</v>
      </c>
    </row>
    <row r="305" spans="2:13" s="97" customFormat="1" ht="28.5" x14ac:dyDescent="0.8">
      <c r="B305" s="330" t="s">
        <v>220</v>
      </c>
      <c r="C305" s="331" t="s">
        <v>166</v>
      </c>
      <c r="D305" s="332">
        <v>95.6708</v>
      </c>
      <c r="E305" s="332"/>
      <c r="F305" s="333" t="s">
        <v>184</v>
      </c>
      <c r="G305" s="334">
        <v>9</v>
      </c>
      <c r="H305" s="334">
        <v>9.2009999999999987</v>
      </c>
      <c r="I305" s="335" t="s">
        <v>167</v>
      </c>
      <c r="J305" s="336">
        <v>5500</v>
      </c>
      <c r="K305" s="336">
        <v>5500</v>
      </c>
      <c r="L305" s="336">
        <v>5261.9</v>
      </c>
      <c r="M305" s="337">
        <v>1</v>
      </c>
    </row>
    <row r="306" spans="2:13" s="97" customFormat="1" ht="28.5" x14ac:dyDescent="0.8">
      <c r="B306" s="330" t="s">
        <v>220</v>
      </c>
      <c r="C306" s="331" t="s">
        <v>166</v>
      </c>
      <c r="D306" s="332">
        <v>92.732100000000003</v>
      </c>
      <c r="E306" s="332"/>
      <c r="F306" s="333" t="s">
        <v>488</v>
      </c>
      <c r="G306" s="334">
        <v>9.5</v>
      </c>
      <c r="H306" s="334">
        <v>9.577</v>
      </c>
      <c r="I306" s="335" t="s">
        <v>167</v>
      </c>
      <c r="J306" s="336">
        <v>7538</v>
      </c>
      <c r="K306" s="336">
        <v>7538</v>
      </c>
      <c r="L306" s="336">
        <v>6990.15</v>
      </c>
      <c r="M306" s="337">
        <v>1</v>
      </c>
    </row>
    <row r="307" spans="2:13" s="97" customFormat="1" ht="28.5" x14ac:dyDescent="0.8">
      <c r="B307" s="330" t="s">
        <v>220</v>
      </c>
      <c r="C307" s="331" t="s">
        <v>166</v>
      </c>
      <c r="D307" s="332">
        <v>92.641400000000004</v>
      </c>
      <c r="E307" s="332"/>
      <c r="F307" s="333" t="s">
        <v>328</v>
      </c>
      <c r="G307" s="334">
        <v>9.5</v>
      </c>
      <c r="H307" s="334">
        <v>9.5719999999999992</v>
      </c>
      <c r="I307" s="335" t="s">
        <v>167</v>
      </c>
      <c r="J307" s="336">
        <v>53842</v>
      </c>
      <c r="K307" s="336">
        <v>53842</v>
      </c>
      <c r="L307" s="336">
        <v>49880</v>
      </c>
      <c r="M307" s="337">
        <v>1</v>
      </c>
    </row>
    <row r="308" spans="2:13" s="97" customFormat="1" ht="28.5" x14ac:dyDescent="0.8">
      <c r="B308" s="330" t="s">
        <v>220</v>
      </c>
      <c r="C308" s="331" t="s">
        <v>166</v>
      </c>
      <c r="D308" s="332">
        <v>92.573499999999996</v>
      </c>
      <c r="E308" s="332"/>
      <c r="F308" s="333" t="s">
        <v>489</v>
      </c>
      <c r="G308" s="334">
        <v>9.5</v>
      </c>
      <c r="H308" s="334">
        <v>9.5679999999999996</v>
      </c>
      <c r="I308" s="335" t="s">
        <v>167</v>
      </c>
      <c r="J308" s="336">
        <v>5400</v>
      </c>
      <c r="K308" s="336">
        <v>5400</v>
      </c>
      <c r="L308" s="336">
        <v>4998.97</v>
      </c>
      <c r="M308" s="337">
        <v>1</v>
      </c>
    </row>
    <row r="309" spans="2:13" s="97" customFormat="1" ht="28.5" x14ac:dyDescent="0.8">
      <c r="B309" s="330" t="s">
        <v>220</v>
      </c>
      <c r="C309" s="331" t="s">
        <v>166</v>
      </c>
      <c r="D309" s="332">
        <v>92.369799999999998</v>
      </c>
      <c r="E309" s="332"/>
      <c r="F309" s="333" t="s">
        <v>490</v>
      </c>
      <c r="G309" s="334">
        <v>9.75</v>
      </c>
      <c r="H309" s="334">
        <v>9.8209999999999997</v>
      </c>
      <c r="I309" s="335" t="s">
        <v>167</v>
      </c>
      <c r="J309" s="336">
        <v>400000</v>
      </c>
      <c r="K309" s="336">
        <v>400000</v>
      </c>
      <c r="L309" s="336">
        <v>369479.46</v>
      </c>
      <c r="M309" s="337">
        <v>1</v>
      </c>
    </row>
    <row r="310" spans="2:13" s="97" customFormat="1" ht="28.5" x14ac:dyDescent="0.8">
      <c r="B310" s="330" t="s">
        <v>201</v>
      </c>
      <c r="C310" s="331" t="s">
        <v>166</v>
      </c>
      <c r="D310" s="332">
        <v>97.745699999999999</v>
      </c>
      <c r="E310" s="332"/>
      <c r="F310" s="333" t="s">
        <v>226</v>
      </c>
      <c r="G310" s="334">
        <v>6.75</v>
      </c>
      <c r="H310" s="334">
        <v>6.9009999999999998</v>
      </c>
      <c r="I310" s="335" t="s">
        <v>167</v>
      </c>
      <c r="J310" s="336">
        <v>10000</v>
      </c>
      <c r="K310" s="336">
        <v>10000</v>
      </c>
      <c r="L310" s="336">
        <v>9774.57</v>
      </c>
      <c r="M310" s="337">
        <v>1</v>
      </c>
    </row>
    <row r="311" spans="2:13" s="97" customFormat="1" ht="28.5" x14ac:dyDescent="0.8">
      <c r="B311" s="330" t="s">
        <v>201</v>
      </c>
      <c r="C311" s="331" t="s">
        <v>166</v>
      </c>
      <c r="D311" s="332">
        <v>96.501800000000003</v>
      </c>
      <c r="E311" s="332"/>
      <c r="F311" s="333" t="s">
        <v>187</v>
      </c>
      <c r="G311" s="334">
        <v>7.25</v>
      </c>
      <c r="H311" s="334">
        <v>7.3810000000000002</v>
      </c>
      <c r="I311" s="335" t="s">
        <v>167</v>
      </c>
      <c r="J311" s="336">
        <v>50000</v>
      </c>
      <c r="K311" s="336">
        <v>50000</v>
      </c>
      <c r="L311" s="336">
        <v>48250.9</v>
      </c>
      <c r="M311" s="337">
        <v>1</v>
      </c>
    </row>
    <row r="312" spans="2:13" s="97" customFormat="1" ht="28.5" x14ac:dyDescent="0.8">
      <c r="B312" s="330" t="s">
        <v>201</v>
      </c>
      <c r="C312" s="331" t="s">
        <v>166</v>
      </c>
      <c r="D312" s="332">
        <v>92.825900000000004</v>
      </c>
      <c r="E312" s="332"/>
      <c r="F312" s="333" t="s">
        <v>189</v>
      </c>
      <c r="G312" s="334">
        <v>7.75</v>
      </c>
      <c r="H312" s="334">
        <v>7.75</v>
      </c>
      <c r="I312" s="335" t="s">
        <v>167</v>
      </c>
      <c r="J312" s="336">
        <v>6750000</v>
      </c>
      <c r="K312" s="336">
        <v>6750000</v>
      </c>
      <c r="L312" s="336">
        <v>6265753.0199999996</v>
      </c>
      <c r="M312" s="337">
        <v>4</v>
      </c>
    </row>
    <row r="313" spans="2:13" s="97" customFormat="1" ht="28.5" x14ac:dyDescent="0.8">
      <c r="B313" s="330" t="s">
        <v>223</v>
      </c>
      <c r="C313" s="331" t="s">
        <v>166</v>
      </c>
      <c r="D313" s="332">
        <v>96.930499999999995</v>
      </c>
      <c r="E313" s="332"/>
      <c r="F313" s="333" t="s">
        <v>221</v>
      </c>
      <c r="G313" s="334">
        <v>9.5</v>
      </c>
      <c r="H313" s="334">
        <v>9.8040000000000003</v>
      </c>
      <c r="I313" s="335" t="s">
        <v>167</v>
      </c>
      <c r="J313" s="336">
        <v>745500</v>
      </c>
      <c r="K313" s="336">
        <v>745500</v>
      </c>
      <c r="L313" s="336">
        <v>722617.13</v>
      </c>
      <c r="M313" s="337">
        <v>3</v>
      </c>
    </row>
    <row r="314" spans="2:13" s="97" customFormat="1" ht="28.5" x14ac:dyDescent="0.8">
      <c r="B314" s="330" t="s">
        <v>223</v>
      </c>
      <c r="C314" s="331" t="s">
        <v>166</v>
      </c>
      <c r="D314" s="332">
        <v>95.326899999999995</v>
      </c>
      <c r="E314" s="332"/>
      <c r="F314" s="333" t="s">
        <v>184</v>
      </c>
      <c r="G314" s="334">
        <v>9.75</v>
      </c>
      <c r="H314" s="334">
        <v>9.9860000000000007</v>
      </c>
      <c r="I314" s="335" t="s">
        <v>167</v>
      </c>
      <c r="J314" s="336">
        <v>188650</v>
      </c>
      <c r="K314" s="336">
        <v>188650</v>
      </c>
      <c r="L314" s="336">
        <v>179834.37</v>
      </c>
      <c r="M314" s="337">
        <v>1</v>
      </c>
    </row>
    <row r="315" spans="2:13" s="97" customFormat="1" ht="28.5" x14ac:dyDescent="0.8">
      <c r="B315" s="330" t="s">
        <v>223</v>
      </c>
      <c r="C315" s="331" t="s">
        <v>166</v>
      </c>
      <c r="D315" s="332">
        <v>95.728099999999998</v>
      </c>
      <c r="E315" s="332"/>
      <c r="F315" s="333" t="s">
        <v>491</v>
      </c>
      <c r="G315" s="334">
        <v>10.5</v>
      </c>
      <c r="H315" s="334">
        <v>10.818</v>
      </c>
      <c r="I315" s="335" t="s">
        <v>167</v>
      </c>
      <c r="J315" s="336">
        <v>80000</v>
      </c>
      <c r="K315" s="336">
        <v>80000</v>
      </c>
      <c r="L315" s="336">
        <v>76582.509999999995</v>
      </c>
      <c r="M315" s="337">
        <v>1</v>
      </c>
    </row>
    <row r="316" spans="2:13" s="97" customFormat="1" ht="28.5" x14ac:dyDescent="0.8">
      <c r="B316" s="330" t="s">
        <v>492</v>
      </c>
      <c r="C316" s="331" t="s">
        <v>166</v>
      </c>
      <c r="D316" s="332">
        <v>97.879199999999997</v>
      </c>
      <c r="E316" s="332"/>
      <c r="F316" s="333" t="s">
        <v>221</v>
      </c>
      <c r="G316" s="334">
        <v>6.5</v>
      </c>
      <c r="H316" s="334">
        <v>6.641</v>
      </c>
      <c r="I316" s="335" t="s">
        <v>167</v>
      </c>
      <c r="J316" s="336">
        <v>15000</v>
      </c>
      <c r="K316" s="336">
        <v>15000</v>
      </c>
      <c r="L316" s="336">
        <v>14681.9</v>
      </c>
      <c r="M316" s="337">
        <v>2</v>
      </c>
    </row>
    <row r="317" spans="2:13" s="97" customFormat="1" ht="28.5" x14ac:dyDescent="0.8">
      <c r="B317" s="330" t="s">
        <v>492</v>
      </c>
      <c r="C317" s="331" t="s">
        <v>166</v>
      </c>
      <c r="D317" s="332">
        <v>97.654899999999998</v>
      </c>
      <c r="E317" s="332"/>
      <c r="F317" s="333" t="s">
        <v>493</v>
      </c>
      <c r="G317" s="334">
        <v>6.5</v>
      </c>
      <c r="H317" s="334">
        <v>6.633</v>
      </c>
      <c r="I317" s="335" t="s">
        <v>167</v>
      </c>
      <c r="J317" s="336">
        <v>15000</v>
      </c>
      <c r="K317" s="336">
        <v>15000</v>
      </c>
      <c r="L317" s="336">
        <v>14648.24</v>
      </c>
      <c r="M317" s="337">
        <v>1</v>
      </c>
    </row>
    <row r="318" spans="2:13" s="97" customFormat="1" ht="28.5" x14ac:dyDescent="0.8">
      <c r="B318" s="330" t="s">
        <v>227</v>
      </c>
      <c r="C318" s="331" t="s">
        <v>166</v>
      </c>
      <c r="D318" s="332">
        <v>96.955299999999994</v>
      </c>
      <c r="E318" s="332"/>
      <c r="F318" s="333" t="s">
        <v>493</v>
      </c>
      <c r="G318" s="334">
        <v>8.5</v>
      </c>
      <c r="H318" s="334">
        <v>8.729000000000001</v>
      </c>
      <c r="I318" s="335" t="s">
        <v>167</v>
      </c>
      <c r="J318" s="336">
        <v>70584</v>
      </c>
      <c r="K318" s="336">
        <v>70584</v>
      </c>
      <c r="L318" s="336">
        <v>68434.95</v>
      </c>
      <c r="M318" s="337">
        <v>1</v>
      </c>
    </row>
    <row r="319" spans="2:13" s="97" customFormat="1" ht="28.5" x14ac:dyDescent="0.8">
      <c r="B319" s="330" t="s">
        <v>227</v>
      </c>
      <c r="C319" s="331" t="s">
        <v>166</v>
      </c>
      <c r="D319" s="332">
        <v>96.8887</v>
      </c>
      <c r="E319" s="332"/>
      <c r="F319" s="333" t="s">
        <v>494</v>
      </c>
      <c r="G319" s="334">
        <v>8.5</v>
      </c>
      <c r="H319" s="334">
        <v>8.7260000000000009</v>
      </c>
      <c r="I319" s="335" t="s">
        <v>167</v>
      </c>
      <c r="J319" s="336">
        <v>5200</v>
      </c>
      <c r="K319" s="336">
        <v>5200</v>
      </c>
      <c r="L319" s="336">
        <v>5038.22</v>
      </c>
      <c r="M319" s="337">
        <v>1</v>
      </c>
    </row>
    <row r="320" spans="2:13" s="97" customFormat="1" ht="28.5" x14ac:dyDescent="0.8">
      <c r="B320" s="330" t="s">
        <v>202</v>
      </c>
      <c r="C320" s="331" t="s">
        <v>166</v>
      </c>
      <c r="D320" s="332">
        <v>94.906599999999997</v>
      </c>
      <c r="E320" s="332"/>
      <c r="F320" s="333" t="s">
        <v>239</v>
      </c>
      <c r="G320" s="334">
        <v>9.1999999999999993</v>
      </c>
      <c r="H320" s="334">
        <v>9.375</v>
      </c>
      <c r="I320" s="335" t="s">
        <v>167</v>
      </c>
      <c r="J320" s="336">
        <v>15800</v>
      </c>
      <c r="K320" s="336">
        <v>15800</v>
      </c>
      <c r="L320" s="336">
        <v>14995.25</v>
      </c>
      <c r="M320" s="337">
        <v>1</v>
      </c>
    </row>
    <row r="321" spans="2:13" s="97" customFormat="1" ht="28.5" x14ac:dyDescent="0.8">
      <c r="B321" s="330" t="s">
        <v>202</v>
      </c>
      <c r="C321" s="331" t="s">
        <v>166</v>
      </c>
      <c r="D321" s="332">
        <v>93.679699999999997</v>
      </c>
      <c r="E321" s="332"/>
      <c r="F321" s="333" t="s">
        <v>495</v>
      </c>
      <c r="G321" s="334">
        <v>9.1999999999999993</v>
      </c>
      <c r="H321" s="334">
        <v>9.3109999999999999</v>
      </c>
      <c r="I321" s="335" t="s">
        <v>167</v>
      </c>
      <c r="J321" s="336">
        <v>79865</v>
      </c>
      <c r="K321" s="336">
        <v>79865</v>
      </c>
      <c r="L321" s="336">
        <v>74817.31</v>
      </c>
      <c r="M321" s="337">
        <v>4</v>
      </c>
    </row>
    <row r="322" spans="2:13" s="97" customFormat="1" ht="28.5" x14ac:dyDescent="0.8">
      <c r="B322" s="330" t="s">
        <v>202</v>
      </c>
      <c r="C322" s="331" t="s">
        <v>166</v>
      </c>
      <c r="D322" s="332">
        <v>91.810900000000004</v>
      </c>
      <c r="E322" s="332"/>
      <c r="F322" s="333" t="s">
        <v>411</v>
      </c>
      <c r="G322" s="334">
        <v>9.5</v>
      </c>
      <c r="H322" s="334">
        <v>9.5259999999999998</v>
      </c>
      <c r="I322" s="335" t="s">
        <v>167</v>
      </c>
      <c r="J322" s="336">
        <v>25153</v>
      </c>
      <c r="K322" s="336">
        <v>25153</v>
      </c>
      <c r="L322" s="336">
        <v>23093.21</v>
      </c>
      <c r="M322" s="337">
        <v>3</v>
      </c>
    </row>
    <row r="323" spans="2:13" s="97" customFormat="1" ht="28.5" x14ac:dyDescent="0.8">
      <c r="B323" s="330" t="s">
        <v>202</v>
      </c>
      <c r="C323" s="331" t="s">
        <v>166</v>
      </c>
      <c r="D323" s="332">
        <v>91.788700000000006</v>
      </c>
      <c r="E323" s="332"/>
      <c r="F323" s="333" t="s">
        <v>307</v>
      </c>
      <c r="G323" s="334">
        <v>9.5</v>
      </c>
      <c r="H323" s="334">
        <v>9.5250000000000004</v>
      </c>
      <c r="I323" s="335" t="s">
        <v>167</v>
      </c>
      <c r="J323" s="336">
        <v>38491</v>
      </c>
      <c r="K323" s="336">
        <v>38491</v>
      </c>
      <c r="L323" s="336">
        <v>35330.400000000001</v>
      </c>
      <c r="M323" s="337">
        <v>1</v>
      </c>
    </row>
    <row r="324" spans="2:13" s="97" customFormat="1" ht="28.5" x14ac:dyDescent="0.8">
      <c r="B324" s="330" t="s">
        <v>202</v>
      </c>
      <c r="C324" s="331" t="s">
        <v>166</v>
      </c>
      <c r="D324" s="332">
        <v>91.390199999999993</v>
      </c>
      <c r="E324" s="332"/>
      <c r="F324" s="333" t="s">
        <v>188</v>
      </c>
      <c r="G324" s="334">
        <v>9.5</v>
      </c>
      <c r="H324" s="334">
        <v>9.5030000000000001</v>
      </c>
      <c r="I324" s="335" t="s">
        <v>167</v>
      </c>
      <c r="J324" s="336">
        <v>5100</v>
      </c>
      <c r="K324" s="336">
        <v>5100</v>
      </c>
      <c r="L324" s="336">
        <v>4660.8999999999996</v>
      </c>
      <c r="M324" s="337">
        <v>1</v>
      </c>
    </row>
    <row r="325" spans="2:13" s="97" customFormat="1" ht="28.5" x14ac:dyDescent="0.8">
      <c r="B325" s="330" t="s">
        <v>202</v>
      </c>
      <c r="C325" s="331" t="s">
        <v>166</v>
      </c>
      <c r="D325" s="332">
        <v>91.346199999999996</v>
      </c>
      <c r="E325" s="332"/>
      <c r="F325" s="333" t="s">
        <v>189</v>
      </c>
      <c r="G325" s="334">
        <v>9.5</v>
      </c>
      <c r="H325" s="334">
        <v>9.5009999999999994</v>
      </c>
      <c r="I325" s="335" t="s">
        <v>167</v>
      </c>
      <c r="J325" s="336">
        <v>76000</v>
      </c>
      <c r="K325" s="336">
        <v>76000</v>
      </c>
      <c r="L325" s="336">
        <v>69423.12</v>
      </c>
      <c r="M325" s="337">
        <v>1</v>
      </c>
    </row>
    <row r="326" spans="2:13" s="97" customFormat="1" ht="28.5" x14ac:dyDescent="0.8">
      <c r="B326" s="330" t="s">
        <v>203</v>
      </c>
      <c r="C326" s="331" t="s">
        <v>166</v>
      </c>
      <c r="D326" s="332">
        <v>92.941100000000006</v>
      </c>
      <c r="E326" s="332"/>
      <c r="F326" s="333" t="s">
        <v>496</v>
      </c>
      <c r="G326" s="334">
        <v>9.8000000000000007</v>
      </c>
      <c r="H326" s="334">
        <v>9.9059999999999988</v>
      </c>
      <c r="I326" s="335" t="s">
        <v>167</v>
      </c>
      <c r="J326" s="336">
        <v>13926</v>
      </c>
      <c r="K326" s="336">
        <v>13926</v>
      </c>
      <c r="L326" s="336">
        <v>12942.98</v>
      </c>
      <c r="M326" s="337">
        <v>1</v>
      </c>
    </row>
    <row r="327" spans="2:13" s="97" customFormat="1" ht="28.5" x14ac:dyDescent="0.8">
      <c r="B327" s="330" t="s">
        <v>203</v>
      </c>
      <c r="C327" s="331" t="s">
        <v>166</v>
      </c>
      <c r="D327" s="332">
        <v>92.800200000000004</v>
      </c>
      <c r="E327" s="332"/>
      <c r="F327" s="333" t="s">
        <v>497</v>
      </c>
      <c r="G327" s="334">
        <v>9.8000000000000007</v>
      </c>
      <c r="H327" s="334">
        <v>9.8979999999999997</v>
      </c>
      <c r="I327" s="335" t="s">
        <v>167</v>
      </c>
      <c r="J327" s="336">
        <v>39311</v>
      </c>
      <c r="K327" s="336">
        <v>39311</v>
      </c>
      <c r="L327" s="336">
        <v>36480.71</v>
      </c>
      <c r="M327" s="337">
        <v>1</v>
      </c>
    </row>
    <row r="328" spans="2:13" s="97" customFormat="1" ht="28.5" x14ac:dyDescent="0.8">
      <c r="B328" s="330" t="s">
        <v>301</v>
      </c>
      <c r="C328" s="331" t="s">
        <v>166</v>
      </c>
      <c r="D328" s="332">
        <v>95.441299999999998</v>
      </c>
      <c r="E328" s="332"/>
      <c r="F328" s="333" t="s">
        <v>184</v>
      </c>
      <c r="G328" s="334">
        <v>9.5</v>
      </c>
      <c r="H328" s="334">
        <v>9.7240000000000002</v>
      </c>
      <c r="I328" s="335" t="s">
        <v>167</v>
      </c>
      <c r="J328" s="336">
        <v>33000</v>
      </c>
      <c r="K328" s="336">
        <v>33000</v>
      </c>
      <c r="L328" s="336">
        <v>31495.64</v>
      </c>
      <c r="M328" s="337">
        <v>2</v>
      </c>
    </row>
    <row r="329" spans="2:13" s="97" customFormat="1" ht="28.5" x14ac:dyDescent="0.8">
      <c r="B329" s="330" t="s">
        <v>301</v>
      </c>
      <c r="C329" s="331" t="s">
        <v>166</v>
      </c>
      <c r="D329" s="332">
        <v>94.820400000000006</v>
      </c>
      <c r="E329" s="332"/>
      <c r="F329" s="333" t="s">
        <v>498</v>
      </c>
      <c r="G329" s="334">
        <v>9.5</v>
      </c>
      <c r="H329" s="334">
        <v>9.69</v>
      </c>
      <c r="I329" s="335" t="s">
        <v>167</v>
      </c>
      <c r="J329" s="336">
        <v>20000</v>
      </c>
      <c r="K329" s="336">
        <v>20000</v>
      </c>
      <c r="L329" s="336">
        <v>18964.09</v>
      </c>
      <c r="M329" s="337">
        <v>1</v>
      </c>
    </row>
    <row r="330" spans="2:13" s="97" customFormat="1" ht="28.5" x14ac:dyDescent="0.8">
      <c r="B330" s="330" t="s">
        <v>301</v>
      </c>
      <c r="C330" s="331" t="s">
        <v>166</v>
      </c>
      <c r="D330" s="332">
        <v>96.956599999999995</v>
      </c>
      <c r="E330" s="332"/>
      <c r="F330" s="333" t="s">
        <v>499</v>
      </c>
      <c r="G330" s="334">
        <v>10</v>
      </c>
      <c r="H330" s="334">
        <v>10.347000000000001</v>
      </c>
      <c r="I330" s="335" t="s">
        <v>167</v>
      </c>
      <c r="J330" s="336">
        <v>72198</v>
      </c>
      <c r="K330" s="336">
        <v>72198</v>
      </c>
      <c r="L330" s="336">
        <v>70000.75</v>
      </c>
      <c r="M330" s="337">
        <v>1</v>
      </c>
    </row>
    <row r="331" spans="2:13" s="97" customFormat="1" ht="28.5" x14ac:dyDescent="0.8">
      <c r="B331" s="330" t="s">
        <v>301</v>
      </c>
      <c r="C331" s="331" t="s">
        <v>166</v>
      </c>
      <c r="D331" s="332">
        <v>90.890699999999995</v>
      </c>
      <c r="E331" s="332"/>
      <c r="F331" s="333" t="s">
        <v>500</v>
      </c>
      <c r="G331" s="334">
        <v>11</v>
      </c>
      <c r="H331" s="334">
        <v>11.052</v>
      </c>
      <c r="I331" s="335" t="s">
        <v>167</v>
      </c>
      <c r="J331" s="336">
        <v>188344</v>
      </c>
      <c r="K331" s="336">
        <v>188344</v>
      </c>
      <c r="L331" s="336">
        <v>171187.23</v>
      </c>
      <c r="M331" s="337">
        <v>1</v>
      </c>
    </row>
    <row r="332" spans="2:13" s="97" customFormat="1" ht="28.5" x14ac:dyDescent="0.8">
      <c r="B332" s="330" t="s">
        <v>287</v>
      </c>
      <c r="C332" s="331" t="s">
        <v>166</v>
      </c>
      <c r="D332" s="332">
        <v>98.684200000000004</v>
      </c>
      <c r="E332" s="332"/>
      <c r="F332" s="333" t="s">
        <v>421</v>
      </c>
      <c r="G332" s="334">
        <v>8</v>
      </c>
      <c r="H332" s="334">
        <v>8.2710000000000008</v>
      </c>
      <c r="I332" s="335" t="s">
        <v>167</v>
      </c>
      <c r="J332" s="336">
        <v>10000</v>
      </c>
      <c r="K332" s="336">
        <v>10000</v>
      </c>
      <c r="L332" s="336">
        <v>9868.42</v>
      </c>
      <c r="M332" s="337">
        <v>1</v>
      </c>
    </row>
    <row r="333" spans="2:13" s="97" customFormat="1" ht="28.5" x14ac:dyDescent="0.8">
      <c r="B333" s="330" t="s">
        <v>287</v>
      </c>
      <c r="C333" s="331" t="s">
        <v>166</v>
      </c>
      <c r="D333" s="332">
        <v>98.640900000000002</v>
      </c>
      <c r="E333" s="332"/>
      <c r="F333" s="333" t="s">
        <v>229</v>
      </c>
      <c r="G333" s="334">
        <v>8</v>
      </c>
      <c r="H333" s="334">
        <v>8.2690000000000001</v>
      </c>
      <c r="I333" s="335" t="s">
        <v>167</v>
      </c>
      <c r="J333" s="336">
        <v>9378</v>
      </c>
      <c r="K333" s="336">
        <v>9378</v>
      </c>
      <c r="L333" s="336">
        <v>9250.5499999999993</v>
      </c>
      <c r="M333" s="337">
        <v>1</v>
      </c>
    </row>
    <row r="334" spans="2:13" s="97" customFormat="1" ht="28.5" x14ac:dyDescent="0.8">
      <c r="B334" s="330" t="s">
        <v>287</v>
      </c>
      <c r="C334" s="331" t="s">
        <v>166</v>
      </c>
      <c r="D334" s="332">
        <v>95.579400000000007</v>
      </c>
      <c r="E334" s="332"/>
      <c r="F334" s="333" t="s">
        <v>187</v>
      </c>
      <c r="G334" s="334">
        <v>9.25</v>
      </c>
      <c r="H334" s="334">
        <v>9.463000000000001</v>
      </c>
      <c r="I334" s="335" t="s">
        <v>167</v>
      </c>
      <c r="J334" s="336">
        <v>26146</v>
      </c>
      <c r="K334" s="336">
        <v>26146</v>
      </c>
      <c r="L334" s="336">
        <v>24990.2</v>
      </c>
      <c r="M334" s="337">
        <v>1</v>
      </c>
    </row>
    <row r="335" spans="2:13" s="97" customFormat="1" ht="28.5" x14ac:dyDescent="0.8">
      <c r="B335" s="330" t="s">
        <v>287</v>
      </c>
      <c r="C335" s="331" t="s">
        <v>166</v>
      </c>
      <c r="D335" s="332">
        <v>92.275700000000001</v>
      </c>
      <c r="E335" s="332"/>
      <c r="F335" s="333" t="s">
        <v>501</v>
      </c>
      <c r="G335" s="334">
        <v>10.25</v>
      </c>
      <c r="H335" s="334">
        <v>10.344000000000001</v>
      </c>
      <c r="I335" s="335" t="s">
        <v>167</v>
      </c>
      <c r="J335" s="336">
        <v>12908</v>
      </c>
      <c r="K335" s="336">
        <v>12908</v>
      </c>
      <c r="L335" s="336">
        <v>11910.95</v>
      </c>
      <c r="M335" s="337">
        <v>1</v>
      </c>
    </row>
    <row r="336" spans="2:13" s="97" customFormat="1" ht="28.5" x14ac:dyDescent="0.8">
      <c r="B336" s="330" t="s">
        <v>204</v>
      </c>
      <c r="C336" s="331" t="s">
        <v>166</v>
      </c>
      <c r="D336" s="332">
        <v>99.133899999999997</v>
      </c>
      <c r="E336" s="332"/>
      <c r="F336" s="333" t="s">
        <v>502</v>
      </c>
      <c r="G336" s="334">
        <v>9.25</v>
      </c>
      <c r="H336" s="334">
        <v>9.6470000000000002</v>
      </c>
      <c r="I336" s="335" t="s">
        <v>167</v>
      </c>
      <c r="J336" s="336">
        <v>36610</v>
      </c>
      <c r="K336" s="336">
        <v>36610</v>
      </c>
      <c r="L336" s="336">
        <v>36292.94</v>
      </c>
      <c r="M336" s="337">
        <v>1</v>
      </c>
    </row>
    <row r="337" spans="2:13" s="97" customFormat="1" ht="28.5" x14ac:dyDescent="0.8">
      <c r="B337" s="330" t="s">
        <v>204</v>
      </c>
      <c r="C337" s="331" t="s">
        <v>166</v>
      </c>
      <c r="D337" s="332">
        <v>95.827500000000001</v>
      </c>
      <c r="E337" s="332"/>
      <c r="F337" s="333" t="s">
        <v>503</v>
      </c>
      <c r="G337" s="334">
        <v>9.5</v>
      </c>
      <c r="H337" s="334">
        <v>9.7449999999999992</v>
      </c>
      <c r="I337" s="335" t="s">
        <v>167</v>
      </c>
      <c r="J337" s="336">
        <v>36712</v>
      </c>
      <c r="K337" s="336">
        <v>36712</v>
      </c>
      <c r="L337" s="336">
        <v>35180.199999999997</v>
      </c>
      <c r="M337" s="337">
        <v>1</v>
      </c>
    </row>
    <row r="338" spans="2:13" s="97" customFormat="1" ht="28.5" x14ac:dyDescent="0.8">
      <c r="B338" s="330" t="s">
        <v>204</v>
      </c>
      <c r="C338" s="331" t="s">
        <v>166</v>
      </c>
      <c r="D338" s="332">
        <v>95.156000000000006</v>
      </c>
      <c r="E338" s="332"/>
      <c r="F338" s="333" t="s">
        <v>504</v>
      </c>
      <c r="G338" s="334">
        <v>9.8000000000000007</v>
      </c>
      <c r="H338" s="334">
        <v>10.029999999999999</v>
      </c>
      <c r="I338" s="335" t="s">
        <v>167</v>
      </c>
      <c r="J338" s="336">
        <v>16430</v>
      </c>
      <c r="K338" s="336">
        <v>16430</v>
      </c>
      <c r="L338" s="336">
        <v>15634.14</v>
      </c>
      <c r="M338" s="337">
        <v>1</v>
      </c>
    </row>
    <row r="339" spans="2:13" s="97" customFormat="1" ht="28.5" x14ac:dyDescent="0.8">
      <c r="B339" s="330" t="s">
        <v>204</v>
      </c>
      <c r="C339" s="331" t="s">
        <v>166</v>
      </c>
      <c r="D339" s="332">
        <v>91.757099999999994</v>
      </c>
      <c r="E339" s="332"/>
      <c r="F339" s="333" t="s">
        <v>505</v>
      </c>
      <c r="G339" s="334">
        <v>9.8000000000000007</v>
      </c>
      <c r="H339" s="334">
        <v>9.8379999999999992</v>
      </c>
      <c r="I339" s="335" t="s">
        <v>167</v>
      </c>
      <c r="J339" s="336">
        <v>73061</v>
      </c>
      <c r="K339" s="336">
        <v>73061</v>
      </c>
      <c r="L339" s="336">
        <v>67038.69</v>
      </c>
      <c r="M339" s="337">
        <v>1</v>
      </c>
    </row>
    <row r="340" spans="2:13" s="97" customFormat="1" ht="28.5" x14ac:dyDescent="0.8">
      <c r="B340" s="330" t="s">
        <v>204</v>
      </c>
      <c r="C340" s="331" t="s">
        <v>166</v>
      </c>
      <c r="D340" s="332">
        <v>91.734200000000001</v>
      </c>
      <c r="E340" s="332"/>
      <c r="F340" s="333" t="s">
        <v>506</v>
      </c>
      <c r="G340" s="334">
        <v>9.8000000000000007</v>
      </c>
      <c r="H340" s="334">
        <v>9.8369999999999997</v>
      </c>
      <c r="I340" s="335" t="s">
        <v>167</v>
      </c>
      <c r="J340" s="336">
        <v>45836</v>
      </c>
      <c r="K340" s="336">
        <v>45836</v>
      </c>
      <c r="L340" s="336">
        <v>42047.3</v>
      </c>
      <c r="M340" s="337">
        <v>1</v>
      </c>
    </row>
    <row r="341" spans="2:13" s="97" customFormat="1" ht="28.5" x14ac:dyDescent="0.8">
      <c r="B341" s="330" t="s">
        <v>204</v>
      </c>
      <c r="C341" s="331" t="s">
        <v>166</v>
      </c>
      <c r="D341" s="332">
        <v>91.642600000000002</v>
      </c>
      <c r="E341" s="332"/>
      <c r="F341" s="333" t="s">
        <v>423</v>
      </c>
      <c r="G341" s="334">
        <v>9.8000000000000007</v>
      </c>
      <c r="H341" s="334">
        <v>9.8320000000000007</v>
      </c>
      <c r="I341" s="335" t="s">
        <v>167</v>
      </c>
      <c r="J341" s="336">
        <v>7867</v>
      </c>
      <c r="K341" s="336">
        <v>7867</v>
      </c>
      <c r="L341" s="336">
        <v>7209.53</v>
      </c>
      <c r="M341" s="337">
        <v>1</v>
      </c>
    </row>
    <row r="342" spans="2:13" s="97" customFormat="1" ht="28.5" x14ac:dyDescent="0.8">
      <c r="B342" s="330" t="s">
        <v>204</v>
      </c>
      <c r="C342" s="331" t="s">
        <v>166</v>
      </c>
      <c r="D342" s="332">
        <v>91.255600000000001</v>
      </c>
      <c r="E342" s="332"/>
      <c r="F342" s="333" t="s">
        <v>507</v>
      </c>
      <c r="G342" s="334">
        <v>9.8000000000000007</v>
      </c>
      <c r="H342" s="334">
        <v>9.81</v>
      </c>
      <c r="I342" s="335" t="s">
        <v>167</v>
      </c>
      <c r="J342" s="336">
        <v>5731</v>
      </c>
      <c r="K342" s="336">
        <v>5731</v>
      </c>
      <c r="L342" s="336">
        <v>5229.8599999999997</v>
      </c>
      <c r="M342" s="337">
        <v>1</v>
      </c>
    </row>
    <row r="343" spans="2:13" s="97" customFormat="1" ht="28.5" x14ac:dyDescent="0.8">
      <c r="B343" s="330" t="s">
        <v>204</v>
      </c>
      <c r="C343" s="331" t="s">
        <v>166</v>
      </c>
      <c r="D343" s="332">
        <v>91.119799999999998</v>
      </c>
      <c r="E343" s="332"/>
      <c r="F343" s="333" t="s">
        <v>228</v>
      </c>
      <c r="G343" s="334">
        <v>9.8000000000000007</v>
      </c>
      <c r="H343" s="334">
        <v>9.8019999999999996</v>
      </c>
      <c r="I343" s="335" t="s">
        <v>167</v>
      </c>
      <c r="J343" s="336">
        <v>22678</v>
      </c>
      <c r="K343" s="336">
        <v>22678</v>
      </c>
      <c r="L343" s="336">
        <v>20664.169999999998</v>
      </c>
      <c r="M343" s="337">
        <v>2</v>
      </c>
    </row>
    <row r="344" spans="2:13" s="97" customFormat="1" ht="28.5" x14ac:dyDescent="0.8">
      <c r="B344" s="330" t="s">
        <v>204</v>
      </c>
      <c r="C344" s="331" t="s">
        <v>166</v>
      </c>
      <c r="D344" s="332">
        <v>94.134500000000003</v>
      </c>
      <c r="E344" s="332"/>
      <c r="F344" s="333" t="s">
        <v>508</v>
      </c>
      <c r="G344" s="334">
        <v>10.15</v>
      </c>
      <c r="H344" s="334">
        <v>10.347000000000001</v>
      </c>
      <c r="I344" s="335" t="s">
        <v>167</v>
      </c>
      <c r="J344" s="336">
        <v>100000</v>
      </c>
      <c r="K344" s="336">
        <v>100000</v>
      </c>
      <c r="L344" s="336">
        <v>94134.51</v>
      </c>
      <c r="M344" s="337">
        <v>1</v>
      </c>
    </row>
    <row r="345" spans="2:13" s="97" customFormat="1" ht="28.5" x14ac:dyDescent="0.8">
      <c r="B345" s="330" t="s">
        <v>309</v>
      </c>
      <c r="C345" s="331" t="s">
        <v>166</v>
      </c>
      <c r="D345" s="332">
        <v>98.328400000000002</v>
      </c>
      <c r="E345" s="332"/>
      <c r="F345" s="333" t="s">
        <v>225</v>
      </c>
      <c r="G345" s="334">
        <v>6.8</v>
      </c>
      <c r="H345" s="334">
        <v>6.9750000000000005</v>
      </c>
      <c r="I345" s="335" t="s">
        <v>167</v>
      </c>
      <c r="J345" s="336">
        <v>50000</v>
      </c>
      <c r="K345" s="336">
        <v>50000</v>
      </c>
      <c r="L345" s="336">
        <v>49164.21</v>
      </c>
      <c r="M345" s="337">
        <v>1</v>
      </c>
    </row>
    <row r="346" spans="2:13" s="97" customFormat="1" ht="28.5" x14ac:dyDescent="0.8">
      <c r="B346" s="330" t="s">
        <v>309</v>
      </c>
      <c r="C346" s="331" t="s">
        <v>166</v>
      </c>
      <c r="D346" s="332">
        <v>96.553299999999993</v>
      </c>
      <c r="E346" s="332"/>
      <c r="F346" s="333" t="s">
        <v>184</v>
      </c>
      <c r="G346" s="334">
        <v>7.1</v>
      </c>
      <c r="H346" s="334">
        <v>7.2249999999999996</v>
      </c>
      <c r="I346" s="335" t="s">
        <v>167</v>
      </c>
      <c r="J346" s="336">
        <v>50000</v>
      </c>
      <c r="K346" s="336">
        <v>50000</v>
      </c>
      <c r="L346" s="336">
        <v>48276.66</v>
      </c>
      <c r="M346" s="337">
        <v>1</v>
      </c>
    </row>
    <row r="347" spans="2:13" s="97" customFormat="1" ht="28.5" x14ac:dyDescent="0.8">
      <c r="B347" s="330" t="s">
        <v>207</v>
      </c>
      <c r="C347" s="331" t="s">
        <v>166</v>
      </c>
      <c r="D347" s="332">
        <v>98.039199999999994</v>
      </c>
      <c r="E347" s="332"/>
      <c r="F347" s="333" t="s">
        <v>225</v>
      </c>
      <c r="G347" s="334">
        <v>8</v>
      </c>
      <c r="H347" s="334">
        <v>8.2430000000000003</v>
      </c>
      <c r="I347" s="335" t="s">
        <v>167</v>
      </c>
      <c r="J347" s="336">
        <v>25000</v>
      </c>
      <c r="K347" s="336">
        <v>25000</v>
      </c>
      <c r="L347" s="336">
        <v>24509.8</v>
      </c>
      <c r="M347" s="337">
        <v>2</v>
      </c>
    </row>
    <row r="348" spans="2:13" s="97" customFormat="1" ht="28.5" x14ac:dyDescent="0.8">
      <c r="B348" s="330" t="s">
        <v>207</v>
      </c>
      <c r="C348" s="331" t="s">
        <v>166</v>
      </c>
      <c r="D348" s="332">
        <v>97.345299999999995</v>
      </c>
      <c r="E348" s="332"/>
      <c r="F348" s="333" t="s">
        <v>282</v>
      </c>
      <c r="G348" s="334">
        <v>8.25</v>
      </c>
      <c r="H348" s="334">
        <v>8.479000000000001</v>
      </c>
      <c r="I348" s="335" t="s">
        <v>167</v>
      </c>
      <c r="J348" s="336">
        <v>10000</v>
      </c>
      <c r="K348" s="336">
        <v>10000</v>
      </c>
      <c r="L348" s="336">
        <v>9734.5300000000007</v>
      </c>
      <c r="M348" s="337">
        <v>1</v>
      </c>
    </row>
    <row r="349" spans="2:13" s="97" customFormat="1" ht="28.5" x14ac:dyDescent="0.8">
      <c r="B349" s="330" t="s">
        <v>207</v>
      </c>
      <c r="C349" s="331" t="s">
        <v>166</v>
      </c>
      <c r="D349" s="332">
        <v>97.323599999999999</v>
      </c>
      <c r="E349" s="332"/>
      <c r="F349" s="333" t="s">
        <v>221</v>
      </c>
      <c r="G349" s="334">
        <v>8.25</v>
      </c>
      <c r="H349" s="334">
        <v>8.4779999999999998</v>
      </c>
      <c r="I349" s="335" t="s">
        <v>167</v>
      </c>
      <c r="J349" s="336">
        <v>9239</v>
      </c>
      <c r="K349" s="336">
        <v>9239</v>
      </c>
      <c r="L349" s="336">
        <v>8991.73</v>
      </c>
      <c r="M349" s="337">
        <v>1</v>
      </c>
    </row>
    <row r="350" spans="2:13" s="97" customFormat="1" ht="28.5" x14ac:dyDescent="0.8">
      <c r="B350" s="330" t="s">
        <v>207</v>
      </c>
      <c r="C350" s="331" t="s">
        <v>166</v>
      </c>
      <c r="D350" s="332">
        <v>95.923199999999994</v>
      </c>
      <c r="E350" s="332"/>
      <c r="F350" s="333" t="s">
        <v>187</v>
      </c>
      <c r="G350" s="334">
        <v>8.5</v>
      </c>
      <c r="H350" s="334">
        <v>8.68</v>
      </c>
      <c r="I350" s="335" t="s">
        <v>167</v>
      </c>
      <c r="J350" s="336">
        <v>30342</v>
      </c>
      <c r="K350" s="336">
        <v>30342</v>
      </c>
      <c r="L350" s="336">
        <v>29105.040000000001</v>
      </c>
      <c r="M350" s="337">
        <v>1</v>
      </c>
    </row>
    <row r="351" spans="2:13" s="97" customFormat="1" ht="28.5" x14ac:dyDescent="0.8">
      <c r="B351" s="330" t="s">
        <v>207</v>
      </c>
      <c r="C351" s="331" t="s">
        <v>166</v>
      </c>
      <c r="D351" s="332">
        <v>95.901499999999999</v>
      </c>
      <c r="E351" s="332"/>
      <c r="F351" s="333" t="s">
        <v>184</v>
      </c>
      <c r="G351" s="334">
        <v>8.5</v>
      </c>
      <c r="H351" s="334">
        <v>8.6790000000000003</v>
      </c>
      <c r="I351" s="335" t="s">
        <v>167</v>
      </c>
      <c r="J351" s="336">
        <v>27697</v>
      </c>
      <c r="K351" s="336">
        <v>27697</v>
      </c>
      <c r="L351" s="336">
        <v>26561.85</v>
      </c>
      <c r="M351" s="337">
        <v>2</v>
      </c>
    </row>
    <row r="352" spans="2:13" s="97" customFormat="1" ht="28.5" x14ac:dyDescent="0.8">
      <c r="B352" s="330" t="s">
        <v>509</v>
      </c>
      <c r="C352" s="331" t="s">
        <v>166</v>
      </c>
      <c r="D352" s="332">
        <v>98.400899999999993</v>
      </c>
      <c r="E352" s="332"/>
      <c r="F352" s="333" t="s">
        <v>510</v>
      </c>
      <c r="G352" s="334">
        <v>9</v>
      </c>
      <c r="H352" s="334">
        <v>9.338000000000001</v>
      </c>
      <c r="I352" s="335" t="s">
        <v>167</v>
      </c>
      <c r="J352" s="336">
        <v>7158</v>
      </c>
      <c r="K352" s="336">
        <v>7158</v>
      </c>
      <c r="L352" s="336">
        <v>7043.54</v>
      </c>
      <c r="M352" s="337">
        <v>1</v>
      </c>
    </row>
    <row r="353" spans="2:13" s="97" customFormat="1" ht="28.5" x14ac:dyDescent="0.8">
      <c r="B353" s="330" t="s">
        <v>509</v>
      </c>
      <c r="C353" s="331" t="s">
        <v>166</v>
      </c>
      <c r="D353" s="332">
        <v>97.943100000000001</v>
      </c>
      <c r="E353" s="332"/>
      <c r="F353" s="333" t="s">
        <v>186</v>
      </c>
      <c r="G353" s="334">
        <v>9</v>
      </c>
      <c r="H353" s="334">
        <v>9.3149999999999995</v>
      </c>
      <c r="I353" s="335" t="s">
        <v>167</v>
      </c>
      <c r="J353" s="336">
        <v>10843</v>
      </c>
      <c r="K353" s="336">
        <v>10843</v>
      </c>
      <c r="L353" s="336">
        <v>10619.98</v>
      </c>
      <c r="M353" s="337">
        <v>1</v>
      </c>
    </row>
    <row r="354" spans="2:13" s="97" customFormat="1" ht="28.5" x14ac:dyDescent="0.8">
      <c r="B354" s="330" t="s">
        <v>509</v>
      </c>
      <c r="C354" s="331" t="s">
        <v>166</v>
      </c>
      <c r="D354" s="332">
        <v>98.357200000000006</v>
      </c>
      <c r="E354" s="332"/>
      <c r="F354" s="333" t="s">
        <v>510</v>
      </c>
      <c r="G354" s="334">
        <v>9.25</v>
      </c>
      <c r="H354" s="334">
        <v>9.6070000000000011</v>
      </c>
      <c r="I354" s="335" t="s">
        <v>167</v>
      </c>
      <c r="J354" s="336">
        <v>51462</v>
      </c>
      <c r="K354" s="336">
        <v>51462</v>
      </c>
      <c r="L354" s="336">
        <v>50616.63</v>
      </c>
      <c r="M354" s="337">
        <v>1</v>
      </c>
    </row>
    <row r="355" spans="2:13" s="97" customFormat="1" ht="28.5" x14ac:dyDescent="0.8">
      <c r="B355" s="330" t="s">
        <v>509</v>
      </c>
      <c r="C355" s="331" t="s">
        <v>166</v>
      </c>
      <c r="D355" s="332">
        <v>97.690700000000007</v>
      </c>
      <c r="E355" s="332"/>
      <c r="F355" s="333" t="s">
        <v>511</v>
      </c>
      <c r="G355" s="334">
        <v>9.25</v>
      </c>
      <c r="H355" s="334">
        <v>9.5730000000000004</v>
      </c>
      <c r="I355" s="335" t="s">
        <v>167</v>
      </c>
      <c r="J355" s="336">
        <v>7158</v>
      </c>
      <c r="K355" s="336">
        <v>7158</v>
      </c>
      <c r="L355" s="336">
        <v>6992.7</v>
      </c>
      <c r="M355" s="337">
        <v>1</v>
      </c>
    </row>
    <row r="356" spans="2:13" s="97" customFormat="1" ht="28.5" x14ac:dyDescent="0.8">
      <c r="B356" s="330" t="s">
        <v>230</v>
      </c>
      <c r="C356" s="331" t="s">
        <v>166</v>
      </c>
      <c r="D356" s="332">
        <v>96.618300000000005</v>
      </c>
      <c r="E356" s="332"/>
      <c r="F356" s="333" t="s">
        <v>332</v>
      </c>
      <c r="G356" s="334">
        <v>8.75</v>
      </c>
      <c r="H356" s="334">
        <v>8.9809999999999999</v>
      </c>
      <c r="I356" s="335" t="s">
        <v>167</v>
      </c>
      <c r="J356" s="336">
        <v>7331</v>
      </c>
      <c r="K356" s="336">
        <v>7331</v>
      </c>
      <c r="L356" s="336">
        <v>7083.09</v>
      </c>
      <c r="M356" s="337">
        <v>1</v>
      </c>
    </row>
    <row r="357" spans="2:13" s="97" customFormat="1" ht="28.5" x14ac:dyDescent="0.8">
      <c r="B357" s="330" t="s">
        <v>230</v>
      </c>
      <c r="C357" s="331" t="s">
        <v>166</v>
      </c>
      <c r="D357" s="332">
        <v>91.390199999999993</v>
      </c>
      <c r="E357" s="332"/>
      <c r="F357" s="333" t="s">
        <v>188</v>
      </c>
      <c r="G357" s="334">
        <v>9.5</v>
      </c>
      <c r="H357" s="334">
        <v>9.5030000000000001</v>
      </c>
      <c r="I357" s="335" t="s">
        <v>167</v>
      </c>
      <c r="J357" s="336">
        <v>12571</v>
      </c>
      <c r="K357" s="336">
        <v>12571</v>
      </c>
      <c r="L357" s="336">
        <v>11488.67</v>
      </c>
      <c r="M357" s="337">
        <v>1</v>
      </c>
    </row>
    <row r="358" spans="2:13" s="97" customFormat="1" ht="28.5" x14ac:dyDescent="0.8">
      <c r="B358" s="330" t="s">
        <v>211</v>
      </c>
      <c r="C358" s="331" t="s">
        <v>166</v>
      </c>
      <c r="D358" s="332">
        <v>97.677400000000006</v>
      </c>
      <c r="E358" s="332"/>
      <c r="F358" s="333" t="s">
        <v>512</v>
      </c>
      <c r="G358" s="334">
        <v>8</v>
      </c>
      <c r="H358" s="334">
        <v>8.2270000000000003</v>
      </c>
      <c r="I358" s="335" t="s">
        <v>167</v>
      </c>
      <c r="J358" s="336">
        <v>10230</v>
      </c>
      <c r="K358" s="336">
        <v>10230</v>
      </c>
      <c r="L358" s="336">
        <v>9992.4</v>
      </c>
      <c r="M358" s="337">
        <v>1</v>
      </c>
    </row>
    <row r="359" spans="2:13" s="97" customFormat="1" ht="28.5" x14ac:dyDescent="0.8">
      <c r="B359" s="330" t="s">
        <v>211</v>
      </c>
      <c r="C359" s="331" t="s">
        <v>166</v>
      </c>
      <c r="D359" s="332">
        <v>97.257800000000003</v>
      </c>
      <c r="E359" s="332"/>
      <c r="F359" s="333" t="s">
        <v>238</v>
      </c>
      <c r="G359" s="334">
        <v>8.75</v>
      </c>
      <c r="H359" s="334">
        <v>9.0120000000000005</v>
      </c>
      <c r="I359" s="335" t="s">
        <v>167</v>
      </c>
      <c r="J359" s="336">
        <v>53400</v>
      </c>
      <c r="K359" s="336">
        <v>53400</v>
      </c>
      <c r="L359" s="336">
        <v>51935.7</v>
      </c>
      <c r="M359" s="337">
        <v>1</v>
      </c>
    </row>
    <row r="360" spans="2:13" s="97" customFormat="1" ht="28.5" x14ac:dyDescent="0.8">
      <c r="B360" s="330" t="s">
        <v>212</v>
      </c>
      <c r="C360" s="331" t="s">
        <v>166</v>
      </c>
      <c r="D360" s="332">
        <v>92.246099999999998</v>
      </c>
      <c r="E360" s="332"/>
      <c r="F360" s="333" t="s">
        <v>422</v>
      </c>
      <c r="G360" s="334">
        <v>8.5</v>
      </c>
      <c r="H360" s="334">
        <v>8.5030000000000001</v>
      </c>
      <c r="I360" s="335" t="s">
        <v>167</v>
      </c>
      <c r="J360" s="336">
        <v>1500000</v>
      </c>
      <c r="K360" s="336">
        <v>1500000</v>
      </c>
      <c r="L360" s="336">
        <v>1383692.92</v>
      </c>
      <c r="M360" s="337">
        <v>1</v>
      </c>
    </row>
    <row r="361" spans="2:13" s="97" customFormat="1" ht="28.5" x14ac:dyDescent="0.8">
      <c r="B361" s="330" t="s">
        <v>310</v>
      </c>
      <c r="C361" s="331" t="s">
        <v>166</v>
      </c>
      <c r="D361" s="332">
        <v>95.808300000000003</v>
      </c>
      <c r="E361" s="332"/>
      <c r="F361" s="333" t="s">
        <v>187</v>
      </c>
      <c r="G361" s="334">
        <v>8.75</v>
      </c>
      <c r="H361" s="334">
        <v>8.9410000000000007</v>
      </c>
      <c r="I361" s="335" t="s">
        <v>167</v>
      </c>
      <c r="J361" s="336">
        <v>53000</v>
      </c>
      <c r="K361" s="336">
        <v>53000</v>
      </c>
      <c r="L361" s="336">
        <v>50778.44</v>
      </c>
      <c r="M361" s="337">
        <v>1</v>
      </c>
    </row>
    <row r="362" spans="2:13" s="97" customFormat="1" ht="28.5" x14ac:dyDescent="0.8">
      <c r="B362" s="330" t="s">
        <v>233</v>
      </c>
      <c r="C362" s="331" t="s">
        <v>166</v>
      </c>
      <c r="D362" s="332">
        <v>98.015100000000004</v>
      </c>
      <c r="E362" s="332"/>
      <c r="F362" s="333" t="s">
        <v>225</v>
      </c>
      <c r="G362" s="334">
        <v>8.1</v>
      </c>
      <c r="H362" s="334">
        <v>8.3490000000000002</v>
      </c>
      <c r="I362" s="335" t="s">
        <v>167</v>
      </c>
      <c r="J362" s="336">
        <v>5000</v>
      </c>
      <c r="K362" s="336">
        <v>5000</v>
      </c>
      <c r="L362" s="336">
        <v>4900.76</v>
      </c>
      <c r="M362" s="337">
        <v>1</v>
      </c>
    </row>
    <row r="363" spans="2:13" s="97" customFormat="1" ht="28.5" x14ac:dyDescent="0.8">
      <c r="B363" s="330" t="s">
        <v>234</v>
      </c>
      <c r="C363" s="331" t="s">
        <v>166</v>
      </c>
      <c r="D363" s="332">
        <v>97.345299999999995</v>
      </c>
      <c r="E363" s="332"/>
      <c r="F363" s="333" t="s">
        <v>282</v>
      </c>
      <c r="G363" s="334">
        <v>8.25</v>
      </c>
      <c r="H363" s="334">
        <v>8.479000000000001</v>
      </c>
      <c r="I363" s="335" t="s">
        <v>167</v>
      </c>
      <c r="J363" s="336">
        <v>10000</v>
      </c>
      <c r="K363" s="336">
        <v>10000</v>
      </c>
      <c r="L363" s="336">
        <v>9734.5300000000007</v>
      </c>
      <c r="M363" s="337">
        <v>1</v>
      </c>
    </row>
    <row r="364" spans="2:13" s="97" customFormat="1" ht="28.5" x14ac:dyDescent="0.8">
      <c r="B364" s="330" t="s">
        <v>234</v>
      </c>
      <c r="C364" s="331" t="s">
        <v>166</v>
      </c>
      <c r="D364" s="332">
        <v>97.323599999999999</v>
      </c>
      <c r="E364" s="332"/>
      <c r="F364" s="333" t="s">
        <v>221</v>
      </c>
      <c r="G364" s="334">
        <v>8.25</v>
      </c>
      <c r="H364" s="334">
        <v>8.4779999999999998</v>
      </c>
      <c r="I364" s="335" t="s">
        <v>167</v>
      </c>
      <c r="J364" s="336">
        <v>49735</v>
      </c>
      <c r="K364" s="336">
        <v>49735</v>
      </c>
      <c r="L364" s="336">
        <v>48403.89</v>
      </c>
      <c r="M364" s="337">
        <v>3</v>
      </c>
    </row>
    <row r="365" spans="2:13" s="97" customFormat="1" ht="28.5" x14ac:dyDescent="0.8">
      <c r="B365" s="330" t="s">
        <v>234</v>
      </c>
      <c r="C365" s="331" t="s">
        <v>166</v>
      </c>
      <c r="D365" s="332">
        <v>91.597800000000007</v>
      </c>
      <c r="E365" s="332"/>
      <c r="F365" s="333" t="s">
        <v>188</v>
      </c>
      <c r="G365" s="334">
        <v>9.25</v>
      </c>
      <c r="H365" s="334">
        <v>9.2530000000000001</v>
      </c>
      <c r="I365" s="335" t="s">
        <v>167</v>
      </c>
      <c r="J365" s="336">
        <v>41000</v>
      </c>
      <c r="K365" s="336">
        <v>41000</v>
      </c>
      <c r="L365" s="336">
        <v>37555.1</v>
      </c>
      <c r="M365" s="337">
        <v>1</v>
      </c>
    </row>
    <row r="366" spans="2:13" s="97" customFormat="1" ht="28.5" x14ac:dyDescent="0.8">
      <c r="B366" s="330" t="s">
        <v>234</v>
      </c>
      <c r="C366" s="331" t="s">
        <v>166</v>
      </c>
      <c r="D366" s="332">
        <v>91.554699999999997</v>
      </c>
      <c r="E366" s="332"/>
      <c r="F366" s="333" t="s">
        <v>189</v>
      </c>
      <c r="G366" s="334">
        <v>9.25</v>
      </c>
      <c r="H366" s="334">
        <v>9.2509999999999994</v>
      </c>
      <c r="I366" s="335" t="s">
        <v>167</v>
      </c>
      <c r="J366" s="336">
        <v>32000</v>
      </c>
      <c r="K366" s="336">
        <v>32000</v>
      </c>
      <c r="L366" s="336">
        <v>29297.51</v>
      </c>
      <c r="M366" s="337">
        <v>1</v>
      </c>
    </row>
    <row r="367" spans="2:13" s="97" customFormat="1" ht="28.5" x14ac:dyDescent="0.8">
      <c r="B367" s="330" t="s">
        <v>513</v>
      </c>
      <c r="C367" s="331" t="s">
        <v>166</v>
      </c>
      <c r="D367" s="332">
        <v>91.764099999999999</v>
      </c>
      <c r="E367" s="332"/>
      <c r="F367" s="333" t="s">
        <v>189</v>
      </c>
      <c r="G367" s="334">
        <v>9</v>
      </c>
      <c r="H367" s="334">
        <v>9.0010000000000012</v>
      </c>
      <c r="I367" s="335" t="s">
        <v>167</v>
      </c>
      <c r="J367" s="336">
        <v>29576</v>
      </c>
      <c r="K367" s="336">
        <v>29576</v>
      </c>
      <c r="L367" s="336">
        <v>27140.17</v>
      </c>
      <c r="M367" s="337">
        <v>1</v>
      </c>
    </row>
    <row r="368" spans="2:13" s="97" customFormat="1" ht="28.5" x14ac:dyDescent="0.8">
      <c r="B368" s="330" t="s">
        <v>216</v>
      </c>
      <c r="C368" s="331" t="s">
        <v>166</v>
      </c>
      <c r="D368" s="332">
        <v>99.378799999999998</v>
      </c>
      <c r="E368" s="332"/>
      <c r="F368" s="333" t="s">
        <v>336</v>
      </c>
      <c r="G368" s="334">
        <v>9</v>
      </c>
      <c r="H368" s="334">
        <v>9.3859999999999992</v>
      </c>
      <c r="I368" s="335" t="s">
        <v>167</v>
      </c>
      <c r="J368" s="336">
        <v>101084</v>
      </c>
      <c r="K368" s="336">
        <v>101084</v>
      </c>
      <c r="L368" s="336">
        <v>100456.15</v>
      </c>
      <c r="M368" s="337">
        <v>4</v>
      </c>
    </row>
    <row r="369" spans="2:13" s="97" customFormat="1" ht="28.5" x14ac:dyDescent="0.8">
      <c r="B369" s="330" t="s">
        <v>311</v>
      </c>
      <c r="C369" s="331" t="s">
        <v>166</v>
      </c>
      <c r="D369" s="332">
        <v>91.138599999999997</v>
      </c>
      <c r="E369" s="332"/>
      <c r="F369" s="333" t="s">
        <v>189</v>
      </c>
      <c r="G369" s="334">
        <v>9.75</v>
      </c>
      <c r="H369" s="334">
        <v>9.7509999999999994</v>
      </c>
      <c r="I369" s="335" t="s">
        <v>167</v>
      </c>
      <c r="J369" s="336">
        <v>5000</v>
      </c>
      <c r="K369" s="336">
        <v>5000</v>
      </c>
      <c r="L369" s="336">
        <v>4556.93</v>
      </c>
      <c r="M369" s="337">
        <v>1</v>
      </c>
    </row>
    <row r="370" spans="2:13" s="97" customFormat="1" ht="28.5" x14ac:dyDescent="0.8">
      <c r="B370" s="330" t="s">
        <v>236</v>
      </c>
      <c r="C370" s="331" t="s">
        <v>166</v>
      </c>
      <c r="D370" s="332">
        <v>99.329499999999996</v>
      </c>
      <c r="E370" s="332"/>
      <c r="F370" s="333" t="s">
        <v>330</v>
      </c>
      <c r="G370" s="334">
        <v>9</v>
      </c>
      <c r="H370" s="334">
        <v>9.3840000000000003</v>
      </c>
      <c r="I370" s="335" t="s">
        <v>167</v>
      </c>
      <c r="J370" s="336">
        <v>15094</v>
      </c>
      <c r="K370" s="336">
        <v>15094</v>
      </c>
      <c r="L370" s="336">
        <v>14992.8</v>
      </c>
      <c r="M370" s="337">
        <v>1</v>
      </c>
    </row>
    <row r="371" spans="2:13" s="97" customFormat="1" ht="28.5" x14ac:dyDescent="0.8">
      <c r="B371" s="330" t="s">
        <v>236</v>
      </c>
      <c r="C371" s="331" t="s">
        <v>166</v>
      </c>
      <c r="D371" s="332">
        <v>99.108699999999999</v>
      </c>
      <c r="E371" s="332"/>
      <c r="F371" s="333" t="s">
        <v>247</v>
      </c>
      <c r="G371" s="334">
        <v>9.25</v>
      </c>
      <c r="H371" s="334">
        <v>9.6449999999999996</v>
      </c>
      <c r="I371" s="335" t="s">
        <v>167</v>
      </c>
      <c r="J371" s="336">
        <v>30262</v>
      </c>
      <c r="K371" s="336">
        <v>30262</v>
      </c>
      <c r="L371" s="336">
        <v>29992.28</v>
      </c>
      <c r="M371" s="337">
        <v>1</v>
      </c>
    </row>
    <row r="372" spans="2:13" s="97" customFormat="1" ht="28.5" x14ac:dyDescent="0.8">
      <c r="B372" s="330" t="s">
        <v>236</v>
      </c>
      <c r="C372" s="331" t="s">
        <v>166</v>
      </c>
      <c r="D372" s="332">
        <v>99.240499999999997</v>
      </c>
      <c r="E372" s="332"/>
      <c r="F372" s="333" t="s">
        <v>327</v>
      </c>
      <c r="G372" s="334">
        <v>9.5</v>
      </c>
      <c r="H372" s="334">
        <v>9.9260000000000002</v>
      </c>
      <c r="I372" s="335" t="s">
        <v>167</v>
      </c>
      <c r="J372" s="336">
        <v>8057</v>
      </c>
      <c r="K372" s="336">
        <v>8057</v>
      </c>
      <c r="L372" s="336">
        <v>7995.81</v>
      </c>
      <c r="M372" s="337">
        <v>1</v>
      </c>
    </row>
    <row r="373" spans="2:13" s="97" customFormat="1" ht="28.5" x14ac:dyDescent="0.8">
      <c r="B373" s="330" t="s">
        <v>236</v>
      </c>
      <c r="C373" s="331" t="s">
        <v>166</v>
      </c>
      <c r="D373" s="332">
        <v>97.68</v>
      </c>
      <c r="E373" s="332"/>
      <c r="F373" s="333" t="s">
        <v>225</v>
      </c>
      <c r="G373" s="334">
        <v>9.5</v>
      </c>
      <c r="H373" s="334">
        <v>9.843</v>
      </c>
      <c r="I373" s="335" t="s">
        <v>167</v>
      </c>
      <c r="J373" s="336">
        <v>3217</v>
      </c>
      <c r="K373" s="336">
        <v>3217</v>
      </c>
      <c r="L373" s="336">
        <v>3142.37</v>
      </c>
      <c r="M373" s="337">
        <v>1</v>
      </c>
    </row>
    <row r="374" spans="2:13" s="97" customFormat="1" ht="28.5" x14ac:dyDescent="0.8">
      <c r="B374" s="330" t="s">
        <v>236</v>
      </c>
      <c r="C374" s="331" t="s">
        <v>166</v>
      </c>
      <c r="D374" s="332">
        <v>95.465299999999999</v>
      </c>
      <c r="E374" s="332"/>
      <c r="F374" s="333" t="s">
        <v>187</v>
      </c>
      <c r="G374" s="334">
        <v>9.5</v>
      </c>
      <c r="H374" s="334">
        <v>9.7249999999999996</v>
      </c>
      <c r="I374" s="335" t="s">
        <v>167</v>
      </c>
      <c r="J374" s="336">
        <v>6465</v>
      </c>
      <c r="K374" s="336">
        <v>6465</v>
      </c>
      <c r="L374" s="336">
        <v>6171.84</v>
      </c>
      <c r="M374" s="337">
        <v>1</v>
      </c>
    </row>
    <row r="375" spans="2:13" s="97" customFormat="1" ht="28.5" x14ac:dyDescent="0.8">
      <c r="B375" s="330" t="s">
        <v>236</v>
      </c>
      <c r="C375" s="331" t="s">
        <v>166</v>
      </c>
      <c r="D375" s="332">
        <v>97.683800000000005</v>
      </c>
      <c r="E375" s="332"/>
      <c r="F375" s="333" t="s">
        <v>514</v>
      </c>
      <c r="G375" s="334">
        <v>9.6999999999999993</v>
      </c>
      <c r="H375" s="334">
        <v>10.061</v>
      </c>
      <c r="I375" s="335" t="s">
        <v>167</v>
      </c>
      <c r="J375" s="336">
        <v>41924</v>
      </c>
      <c r="K375" s="336">
        <v>41924</v>
      </c>
      <c r="L375" s="336">
        <v>40952.959999999999</v>
      </c>
      <c r="M375" s="337">
        <v>1</v>
      </c>
    </row>
    <row r="376" spans="2:13" s="97" customFormat="1" ht="28.5" x14ac:dyDescent="0.8">
      <c r="B376" s="330" t="s">
        <v>236</v>
      </c>
      <c r="C376" s="331" t="s">
        <v>166</v>
      </c>
      <c r="D376" s="332">
        <v>92.894099999999995</v>
      </c>
      <c r="E376" s="332"/>
      <c r="F376" s="333" t="s">
        <v>285</v>
      </c>
      <c r="G376" s="334">
        <v>9.8000000000000007</v>
      </c>
      <c r="H376" s="334">
        <v>9.9030000000000005</v>
      </c>
      <c r="I376" s="335" t="s">
        <v>167</v>
      </c>
      <c r="J376" s="336">
        <v>3215</v>
      </c>
      <c r="K376" s="336">
        <v>3215</v>
      </c>
      <c r="L376" s="336">
        <v>2986.55</v>
      </c>
      <c r="M376" s="337">
        <v>1</v>
      </c>
    </row>
    <row r="377" spans="2:13" s="97" customFormat="1" ht="28.5" x14ac:dyDescent="0.8">
      <c r="B377" s="330" t="s">
        <v>236</v>
      </c>
      <c r="C377" s="331" t="s">
        <v>166</v>
      </c>
      <c r="D377" s="332">
        <v>98.777600000000007</v>
      </c>
      <c r="E377" s="332"/>
      <c r="F377" s="333" t="s">
        <v>304</v>
      </c>
      <c r="G377" s="334">
        <v>9.9</v>
      </c>
      <c r="H377" s="334">
        <v>10.339</v>
      </c>
      <c r="I377" s="335" t="s">
        <v>167</v>
      </c>
      <c r="J377" s="336">
        <v>20700</v>
      </c>
      <c r="K377" s="336">
        <v>20700</v>
      </c>
      <c r="L377" s="336">
        <v>20446.97</v>
      </c>
      <c r="M377" s="337">
        <v>1</v>
      </c>
    </row>
    <row r="378" spans="2:13" s="97" customFormat="1" ht="28.5" x14ac:dyDescent="0.8">
      <c r="B378" s="330" t="s">
        <v>236</v>
      </c>
      <c r="C378" s="331" t="s">
        <v>166</v>
      </c>
      <c r="D378" s="332">
        <v>98.7239</v>
      </c>
      <c r="E378" s="332"/>
      <c r="F378" s="333" t="s">
        <v>312</v>
      </c>
      <c r="G378" s="334">
        <v>9.9</v>
      </c>
      <c r="H378" s="334">
        <v>10.335999999999999</v>
      </c>
      <c r="I378" s="335" t="s">
        <v>167</v>
      </c>
      <c r="J378" s="336">
        <v>300000</v>
      </c>
      <c r="K378" s="336">
        <v>300000</v>
      </c>
      <c r="L378" s="336">
        <v>296171.98</v>
      </c>
      <c r="M378" s="337">
        <v>1</v>
      </c>
    </row>
    <row r="379" spans="2:13" s="97" customFormat="1" ht="28.5" x14ac:dyDescent="0.8">
      <c r="B379" s="330" t="s">
        <v>236</v>
      </c>
      <c r="C379" s="331" t="s">
        <v>166</v>
      </c>
      <c r="D379" s="332">
        <v>98.697100000000006</v>
      </c>
      <c r="E379" s="332"/>
      <c r="F379" s="333" t="s">
        <v>515</v>
      </c>
      <c r="G379" s="334">
        <v>9.9</v>
      </c>
      <c r="H379" s="334">
        <v>10.334999999999999</v>
      </c>
      <c r="I379" s="335" t="s">
        <v>167</v>
      </c>
      <c r="J379" s="336">
        <v>111200</v>
      </c>
      <c r="K379" s="336">
        <v>111200</v>
      </c>
      <c r="L379" s="336">
        <v>109751.28</v>
      </c>
      <c r="M379" s="337">
        <v>1</v>
      </c>
    </row>
    <row r="380" spans="2:13" s="97" customFormat="1" ht="28.5" x14ac:dyDescent="0.8">
      <c r="B380" s="330" t="s">
        <v>236</v>
      </c>
      <c r="C380" s="331" t="s">
        <v>166</v>
      </c>
      <c r="D380" s="332">
        <v>97.584699999999998</v>
      </c>
      <c r="E380" s="332"/>
      <c r="F380" s="333" t="s">
        <v>225</v>
      </c>
      <c r="G380" s="334">
        <v>9.9</v>
      </c>
      <c r="H380" s="334">
        <v>10.273</v>
      </c>
      <c r="I380" s="335" t="s">
        <v>167</v>
      </c>
      <c r="J380" s="336">
        <v>1337300</v>
      </c>
      <c r="K380" s="336">
        <v>1337300</v>
      </c>
      <c r="L380" s="336">
        <v>1305001.22</v>
      </c>
      <c r="M380" s="337">
        <v>7</v>
      </c>
    </row>
    <row r="381" spans="2:13" s="97" customFormat="1" ht="28.5" x14ac:dyDescent="0.8">
      <c r="B381" s="330" t="s">
        <v>236</v>
      </c>
      <c r="C381" s="331" t="s">
        <v>166</v>
      </c>
      <c r="D381" s="332">
        <v>97.558499999999995</v>
      </c>
      <c r="E381" s="332"/>
      <c r="F381" s="333" t="s">
        <v>182</v>
      </c>
      <c r="G381" s="334">
        <v>9.9</v>
      </c>
      <c r="H381" s="334">
        <v>10.272</v>
      </c>
      <c r="I381" s="335" t="s">
        <v>167</v>
      </c>
      <c r="J381" s="336">
        <v>1192700</v>
      </c>
      <c r="K381" s="336">
        <v>1192700</v>
      </c>
      <c r="L381" s="336">
        <v>1163581.3700000001</v>
      </c>
      <c r="M381" s="337">
        <v>6</v>
      </c>
    </row>
    <row r="382" spans="2:13" s="97" customFormat="1" ht="28.5" x14ac:dyDescent="0.8">
      <c r="B382" s="330" t="s">
        <v>236</v>
      </c>
      <c r="C382" s="331" t="s">
        <v>166</v>
      </c>
      <c r="D382" s="332">
        <v>97.506200000000007</v>
      </c>
      <c r="E382" s="332"/>
      <c r="F382" s="333" t="s">
        <v>303</v>
      </c>
      <c r="G382" s="334">
        <v>9.9</v>
      </c>
      <c r="H382" s="334">
        <v>10.269</v>
      </c>
      <c r="I382" s="335" t="s">
        <v>167</v>
      </c>
      <c r="J382" s="336">
        <v>150000</v>
      </c>
      <c r="K382" s="336">
        <v>150000</v>
      </c>
      <c r="L382" s="336">
        <v>146259.42000000001</v>
      </c>
      <c r="M382" s="337">
        <v>1</v>
      </c>
    </row>
    <row r="383" spans="2:13" s="97" customFormat="1" ht="28.5" x14ac:dyDescent="0.8">
      <c r="B383" s="330" t="s">
        <v>236</v>
      </c>
      <c r="C383" s="331" t="s">
        <v>166</v>
      </c>
      <c r="D383" s="332">
        <v>97.480099999999993</v>
      </c>
      <c r="E383" s="332"/>
      <c r="F383" s="333" t="s">
        <v>171</v>
      </c>
      <c r="G383" s="334">
        <v>9.9</v>
      </c>
      <c r="H383" s="334">
        <v>10.266999999999999</v>
      </c>
      <c r="I383" s="335" t="s">
        <v>167</v>
      </c>
      <c r="J383" s="336">
        <v>123000</v>
      </c>
      <c r="K383" s="336">
        <v>123000</v>
      </c>
      <c r="L383" s="336">
        <v>119900.57</v>
      </c>
      <c r="M383" s="337">
        <v>1</v>
      </c>
    </row>
    <row r="384" spans="2:13" s="97" customFormat="1" ht="28.5" x14ac:dyDescent="0.8">
      <c r="B384" s="330" t="s">
        <v>236</v>
      </c>
      <c r="C384" s="331" t="s">
        <v>166</v>
      </c>
      <c r="D384" s="332">
        <v>97.427899999999994</v>
      </c>
      <c r="E384" s="332"/>
      <c r="F384" s="333" t="s">
        <v>222</v>
      </c>
      <c r="G384" s="334">
        <v>9.9</v>
      </c>
      <c r="H384" s="334">
        <v>10.263999999999999</v>
      </c>
      <c r="I384" s="335" t="s">
        <v>167</v>
      </c>
      <c r="J384" s="336">
        <v>192400</v>
      </c>
      <c r="K384" s="336">
        <v>192400</v>
      </c>
      <c r="L384" s="336">
        <v>187451.28</v>
      </c>
      <c r="M384" s="337">
        <v>3</v>
      </c>
    </row>
    <row r="385" spans="2:13" s="97" customFormat="1" ht="28.5" x14ac:dyDescent="0.8">
      <c r="B385" s="330" t="s">
        <v>236</v>
      </c>
      <c r="C385" s="331" t="s">
        <v>166</v>
      </c>
      <c r="D385" s="332">
        <v>97.349599999999995</v>
      </c>
      <c r="E385" s="332"/>
      <c r="F385" s="333" t="s">
        <v>237</v>
      </c>
      <c r="G385" s="334">
        <v>9.9</v>
      </c>
      <c r="H385" s="334">
        <v>10.26</v>
      </c>
      <c r="I385" s="335" t="s">
        <v>167</v>
      </c>
      <c r="J385" s="336">
        <v>57000</v>
      </c>
      <c r="K385" s="336">
        <v>57000</v>
      </c>
      <c r="L385" s="336">
        <v>55489.3</v>
      </c>
      <c r="M385" s="337">
        <v>1</v>
      </c>
    </row>
    <row r="386" spans="2:13" s="97" customFormat="1" ht="28.5" x14ac:dyDescent="0.8">
      <c r="B386" s="330" t="s">
        <v>236</v>
      </c>
      <c r="C386" s="331" t="s">
        <v>166</v>
      </c>
      <c r="D386" s="332">
        <v>95.258499999999998</v>
      </c>
      <c r="E386" s="332"/>
      <c r="F386" s="333" t="s">
        <v>184</v>
      </c>
      <c r="G386" s="334">
        <v>9.9</v>
      </c>
      <c r="H386" s="334">
        <v>10.143000000000001</v>
      </c>
      <c r="I386" s="335" t="s">
        <v>167</v>
      </c>
      <c r="J386" s="336">
        <v>106185</v>
      </c>
      <c r="K386" s="336">
        <v>106185</v>
      </c>
      <c r="L386" s="336">
        <v>101150.25</v>
      </c>
      <c r="M386" s="337">
        <v>3</v>
      </c>
    </row>
    <row r="387" spans="2:13" s="97" customFormat="1" ht="28.5" x14ac:dyDescent="0.8">
      <c r="B387" s="330" t="s">
        <v>236</v>
      </c>
      <c r="C387" s="331" t="s">
        <v>166</v>
      </c>
      <c r="D387" s="332">
        <v>91.014499999999998</v>
      </c>
      <c r="E387" s="332"/>
      <c r="F387" s="333" t="s">
        <v>189</v>
      </c>
      <c r="G387" s="334">
        <v>9.9</v>
      </c>
      <c r="H387" s="334">
        <v>9.9009999999999998</v>
      </c>
      <c r="I387" s="335" t="s">
        <v>167</v>
      </c>
      <c r="J387" s="336">
        <v>51491</v>
      </c>
      <c r="K387" s="336">
        <v>51491</v>
      </c>
      <c r="L387" s="336">
        <v>46864.32</v>
      </c>
      <c r="M387" s="337">
        <v>2</v>
      </c>
    </row>
    <row r="388" spans="2:13" s="97" customFormat="1" ht="28.5" x14ac:dyDescent="0.8">
      <c r="B388" s="330" t="s">
        <v>236</v>
      </c>
      <c r="C388" s="331" t="s">
        <v>166</v>
      </c>
      <c r="D388" s="332">
        <v>90.973299999999995</v>
      </c>
      <c r="E388" s="332"/>
      <c r="F388" s="333" t="s">
        <v>189</v>
      </c>
      <c r="G388" s="334">
        <v>9.9499999999999993</v>
      </c>
      <c r="H388" s="334">
        <v>9.9510000000000005</v>
      </c>
      <c r="I388" s="335" t="s">
        <v>167</v>
      </c>
      <c r="J388" s="336">
        <v>250000</v>
      </c>
      <c r="K388" s="336">
        <v>250000</v>
      </c>
      <c r="L388" s="336">
        <v>227433.25</v>
      </c>
      <c r="M388" s="337">
        <v>2</v>
      </c>
    </row>
    <row r="389" spans="2:13" s="97" customFormat="1" ht="28.5" x14ac:dyDescent="0.8">
      <c r="B389" s="330" t="s">
        <v>236</v>
      </c>
      <c r="C389" s="331" t="s">
        <v>166</v>
      </c>
      <c r="D389" s="332">
        <v>92.724900000000005</v>
      </c>
      <c r="E389" s="332"/>
      <c r="F389" s="333" t="s">
        <v>516</v>
      </c>
      <c r="G389" s="334">
        <v>10.5</v>
      </c>
      <c r="H389" s="334">
        <v>10.637</v>
      </c>
      <c r="I389" s="335" t="s">
        <v>167</v>
      </c>
      <c r="J389" s="336">
        <v>43201</v>
      </c>
      <c r="K389" s="336">
        <v>43201</v>
      </c>
      <c r="L389" s="336">
        <v>40058.11</v>
      </c>
      <c r="M389" s="337">
        <v>1</v>
      </c>
    </row>
    <row r="390" spans="2:13" s="97" customFormat="1" ht="28.5" x14ac:dyDescent="0.8">
      <c r="B390" s="330" t="s">
        <v>517</v>
      </c>
      <c r="C390" s="331" t="s">
        <v>166</v>
      </c>
      <c r="D390" s="332">
        <v>99.4255</v>
      </c>
      <c r="E390" s="332"/>
      <c r="F390" s="333" t="s">
        <v>337</v>
      </c>
      <c r="G390" s="334">
        <v>8</v>
      </c>
      <c r="H390" s="334">
        <v>8.3030000000000008</v>
      </c>
      <c r="I390" s="335" t="s">
        <v>167</v>
      </c>
      <c r="J390" s="336">
        <v>2063</v>
      </c>
      <c r="K390" s="336">
        <v>2063</v>
      </c>
      <c r="L390" s="336">
        <v>2051.15</v>
      </c>
      <c r="M390" s="337">
        <v>1</v>
      </c>
    </row>
    <row r="391" spans="2:13" s="97" customFormat="1" ht="28.5" x14ac:dyDescent="0.8">
      <c r="B391" s="330" t="s">
        <v>518</v>
      </c>
      <c r="C391" s="331" t="s">
        <v>166</v>
      </c>
      <c r="D391" s="332">
        <v>98.562600000000003</v>
      </c>
      <c r="E391" s="332"/>
      <c r="F391" s="333" t="s">
        <v>421</v>
      </c>
      <c r="G391" s="334">
        <v>8.75</v>
      </c>
      <c r="H391" s="334">
        <v>9.0749999999999993</v>
      </c>
      <c r="I391" s="335" t="s">
        <v>167</v>
      </c>
      <c r="J391" s="336">
        <v>26952</v>
      </c>
      <c r="K391" s="336">
        <v>26952</v>
      </c>
      <c r="L391" s="336">
        <v>26564.6</v>
      </c>
      <c r="M391" s="337">
        <v>1</v>
      </c>
    </row>
    <row r="392" spans="2:13" s="97" customFormat="1" ht="28.5" x14ac:dyDescent="0.8">
      <c r="B392" s="330" t="s">
        <v>518</v>
      </c>
      <c r="C392" s="331" t="s">
        <v>166</v>
      </c>
      <c r="D392" s="332">
        <v>97.859300000000005</v>
      </c>
      <c r="E392" s="332"/>
      <c r="F392" s="333" t="s">
        <v>225</v>
      </c>
      <c r="G392" s="334">
        <v>8.75</v>
      </c>
      <c r="H392" s="334">
        <v>9.0410000000000004</v>
      </c>
      <c r="I392" s="335" t="s">
        <v>167</v>
      </c>
      <c r="J392" s="336">
        <v>35721</v>
      </c>
      <c r="K392" s="336">
        <v>35721</v>
      </c>
      <c r="L392" s="336">
        <v>34956.33</v>
      </c>
      <c r="M392" s="337">
        <v>1</v>
      </c>
    </row>
    <row r="393" spans="2:13" s="97" customFormat="1" ht="28.5" x14ac:dyDescent="0.8">
      <c r="B393" s="330" t="s">
        <v>518</v>
      </c>
      <c r="C393" s="331" t="s">
        <v>166</v>
      </c>
      <c r="D393" s="332">
        <v>95.371300000000005</v>
      </c>
      <c r="E393" s="332"/>
      <c r="F393" s="333" t="s">
        <v>185</v>
      </c>
      <c r="G393" s="334">
        <v>9.6</v>
      </c>
      <c r="H393" s="334">
        <v>9.827</v>
      </c>
      <c r="I393" s="335" t="s">
        <v>167</v>
      </c>
      <c r="J393" s="336">
        <v>21169</v>
      </c>
      <c r="K393" s="336">
        <v>21169</v>
      </c>
      <c r="L393" s="336">
        <v>20189.16</v>
      </c>
      <c r="M393" s="337">
        <v>2</v>
      </c>
    </row>
    <row r="394" spans="2:13" s="97" customFormat="1" ht="28.5" x14ac:dyDescent="0.8">
      <c r="B394" s="330" t="s">
        <v>518</v>
      </c>
      <c r="C394" s="331" t="s">
        <v>166</v>
      </c>
      <c r="D394" s="332">
        <v>93.162199999999999</v>
      </c>
      <c r="E394" s="332"/>
      <c r="F394" s="333" t="s">
        <v>231</v>
      </c>
      <c r="G394" s="334">
        <v>9.75</v>
      </c>
      <c r="H394" s="334">
        <v>9.8650000000000002</v>
      </c>
      <c r="I394" s="335" t="s">
        <v>167</v>
      </c>
      <c r="J394" s="336">
        <v>14417</v>
      </c>
      <c r="K394" s="336">
        <v>14417</v>
      </c>
      <c r="L394" s="336">
        <v>13431.21</v>
      </c>
      <c r="M394" s="337">
        <v>1</v>
      </c>
    </row>
    <row r="395" spans="2:13" s="97" customFormat="1" ht="28.5" x14ac:dyDescent="0.8">
      <c r="B395" s="330" t="s">
        <v>518</v>
      </c>
      <c r="C395" s="331" t="s">
        <v>166</v>
      </c>
      <c r="D395" s="332">
        <v>90.773200000000003</v>
      </c>
      <c r="E395" s="332"/>
      <c r="F395" s="333" t="s">
        <v>188</v>
      </c>
      <c r="G395" s="334">
        <v>10.25</v>
      </c>
      <c r="H395" s="334">
        <v>10.254000000000001</v>
      </c>
      <c r="I395" s="335" t="s">
        <v>167</v>
      </c>
      <c r="J395" s="336">
        <v>14296</v>
      </c>
      <c r="K395" s="336">
        <v>14296</v>
      </c>
      <c r="L395" s="336">
        <v>12976.95</v>
      </c>
      <c r="M395" s="337">
        <v>2</v>
      </c>
    </row>
    <row r="396" spans="2:13" s="97" customFormat="1" ht="28.5" x14ac:dyDescent="0.8">
      <c r="B396" s="330" t="s">
        <v>518</v>
      </c>
      <c r="C396" s="331" t="s">
        <v>166</v>
      </c>
      <c r="D396" s="332">
        <v>90.726299999999995</v>
      </c>
      <c r="E396" s="332"/>
      <c r="F396" s="333" t="s">
        <v>189</v>
      </c>
      <c r="G396" s="334">
        <v>10.25</v>
      </c>
      <c r="H396" s="334">
        <v>10.251000000000001</v>
      </c>
      <c r="I396" s="335" t="s">
        <v>167</v>
      </c>
      <c r="J396" s="336">
        <v>8398</v>
      </c>
      <c r="K396" s="336">
        <v>8398</v>
      </c>
      <c r="L396" s="336">
        <v>7619.2</v>
      </c>
      <c r="M396" s="337">
        <v>1</v>
      </c>
    </row>
    <row r="397" spans="2:13" s="97" customFormat="1" ht="28.5" x14ac:dyDescent="0.8">
      <c r="B397" s="330" t="s">
        <v>314</v>
      </c>
      <c r="C397" s="331" t="s">
        <v>166</v>
      </c>
      <c r="D397" s="332">
        <v>92.213099999999997</v>
      </c>
      <c r="E397" s="332"/>
      <c r="F397" s="333" t="s">
        <v>489</v>
      </c>
      <c r="G397" s="334">
        <v>10</v>
      </c>
      <c r="H397" s="334">
        <v>10.076000000000001</v>
      </c>
      <c r="I397" s="335" t="s">
        <v>167</v>
      </c>
      <c r="J397" s="336">
        <v>7000</v>
      </c>
      <c r="K397" s="336">
        <v>7000</v>
      </c>
      <c r="L397" s="336">
        <v>6454.92</v>
      </c>
      <c r="M397" s="337">
        <v>1</v>
      </c>
    </row>
    <row r="398" spans="2:13" s="97" customFormat="1" ht="28.5" x14ac:dyDescent="0.8">
      <c r="B398" s="330" t="s">
        <v>315</v>
      </c>
      <c r="C398" s="331" t="s">
        <v>166</v>
      </c>
      <c r="D398" s="332">
        <v>95.326899999999995</v>
      </c>
      <c r="E398" s="332"/>
      <c r="F398" s="333" t="s">
        <v>184</v>
      </c>
      <c r="G398" s="334">
        <v>9.75</v>
      </c>
      <c r="H398" s="334">
        <v>9.9860000000000007</v>
      </c>
      <c r="I398" s="335" t="s">
        <v>167</v>
      </c>
      <c r="J398" s="336">
        <v>15696</v>
      </c>
      <c r="K398" s="336">
        <v>15696</v>
      </c>
      <c r="L398" s="336">
        <v>14962.52</v>
      </c>
      <c r="M398" s="337">
        <v>1</v>
      </c>
    </row>
    <row r="399" spans="2:13" s="97" customFormat="1" ht="28.5" x14ac:dyDescent="0.8">
      <c r="B399" s="330" t="s">
        <v>315</v>
      </c>
      <c r="C399" s="331" t="s">
        <v>166</v>
      </c>
      <c r="D399" s="332">
        <v>92.999200000000002</v>
      </c>
      <c r="E399" s="332"/>
      <c r="F399" s="333" t="s">
        <v>231</v>
      </c>
      <c r="G399" s="334">
        <v>10</v>
      </c>
      <c r="H399" s="334">
        <v>10.120999999999999</v>
      </c>
      <c r="I399" s="335" t="s">
        <v>167</v>
      </c>
      <c r="J399" s="336">
        <v>61000</v>
      </c>
      <c r="K399" s="336">
        <v>61000</v>
      </c>
      <c r="L399" s="336">
        <v>56729.53</v>
      </c>
      <c r="M399" s="337">
        <v>1</v>
      </c>
    </row>
    <row r="400" spans="2:13" s="97" customFormat="1" ht="28.5" x14ac:dyDescent="0.8">
      <c r="B400" s="330" t="s">
        <v>315</v>
      </c>
      <c r="C400" s="331" t="s">
        <v>166</v>
      </c>
      <c r="D400" s="332">
        <v>92.975200000000001</v>
      </c>
      <c r="E400" s="332"/>
      <c r="F400" s="333" t="s">
        <v>232</v>
      </c>
      <c r="G400" s="334">
        <v>10</v>
      </c>
      <c r="H400" s="334">
        <v>10.119999999999999</v>
      </c>
      <c r="I400" s="335" t="s">
        <v>167</v>
      </c>
      <c r="J400" s="336">
        <v>19672</v>
      </c>
      <c r="K400" s="336">
        <v>19672</v>
      </c>
      <c r="L400" s="336">
        <v>18290.080000000002</v>
      </c>
      <c r="M400" s="337">
        <v>1</v>
      </c>
    </row>
    <row r="401" spans="2:13" s="97" customFormat="1" ht="28.5" x14ac:dyDescent="0.8">
      <c r="B401" s="330" t="s">
        <v>315</v>
      </c>
      <c r="C401" s="331" t="s">
        <v>166</v>
      </c>
      <c r="D401" s="332">
        <v>92.9512</v>
      </c>
      <c r="E401" s="332"/>
      <c r="F401" s="333" t="s">
        <v>519</v>
      </c>
      <c r="G401" s="334">
        <v>10</v>
      </c>
      <c r="H401" s="334">
        <v>10.118</v>
      </c>
      <c r="I401" s="335" t="s">
        <v>167</v>
      </c>
      <c r="J401" s="336">
        <v>6773</v>
      </c>
      <c r="K401" s="336">
        <v>6773</v>
      </c>
      <c r="L401" s="336">
        <v>6295.58</v>
      </c>
      <c r="M401" s="337">
        <v>1</v>
      </c>
    </row>
    <row r="402" spans="2:13" s="97" customFormat="1" ht="28.5" x14ac:dyDescent="0.8">
      <c r="B402" s="330" t="s">
        <v>315</v>
      </c>
      <c r="C402" s="331" t="s">
        <v>166</v>
      </c>
      <c r="D402" s="332">
        <v>92.812200000000004</v>
      </c>
      <c r="E402" s="332"/>
      <c r="F402" s="333" t="s">
        <v>232</v>
      </c>
      <c r="G402" s="334">
        <v>10.25</v>
      </c>
      <c r="H402" s="334">
        <v>10.376000000000001</v>
      </c>
      <c r="I402" s="335" t="s">
        <v>167</v>
      </c>
      <c r="J402" s="336">
        <v>50000</v>
      </c>
      <c r="K402" s="336">
        <v>50000</v>
      </c>
      <c r="L402" s="336">
        <v>46406.11</v>
      </c>
      <c r="M402" s="337">
        <v>2</v>
      </c>
    </row>
    <row r="403" spans="2:13" s="97" customFormat="1" ht="28.5" x14ac:dyDescent="0.8">
      <c r="B403" s="330" t="s">
        <v>315</v>
      </c>
      <c r="C403" s="331" t="s">
        <v>166</v>
      </c>
      <c r="D403" s="332">
        <v>90.749799999999993</v>
      </c>
      <c r="E403" s="332"/>
      <c r="F403" s="333" t="s">
        <v>228</v>
      </c>
      <c r="G403" s="334">
        <v>10.25</v>
      </c>
      <c r="H403" s="334">
        <v>10.252000000000001</v>
      </c>
      <c r="I403" s="335" t="s">
        <v>167</v>
      </c>
      <c r="J403" s="336">
        <v>33308</v>
      </c>
      <c r="K403" s="336">
        <v>33308</v>
      </c>
      <c r="L403" s="336">
        <v>30226.95</v>
      </c>
      <c r="M403" s="337">
        <v>2</v>
      </c>
    </row>
    <row r="404" spans="2:13" s="97" customFormat="1" ht="28.5" x14ac:dyDescent="0.8">
      <c r="B404" s="330" t="s">
        <v>315</v>
      </c>
      <c r="C404" s="331" t="s">
        <v>166</v>
      </c>
      <c r="D404" s="332">
        <v>90.726299999999995</v>
      </c>
      <c r="E404" s="332"/>
      <c r="F404" s="333" t="s">
        <v>189</v>
      </c>
      <c r="G404" s="334">
        <v>10.25</v>
      </c>
      <c r="H404" s="334">
        <v>10.251000000000001</v>
      </c>
      <c r="I404" s="335" t="s">
        <v>167</v>
      </c>
      <c r="J404" s="336">
        <v>80734</v>
      </c>
      <c r="K404" s="336">
        <v>80734</v>
      </c>
      <c r="L404" s="336">
        <v>73247.039999999994</v>
      </c>
      <c r="M404" s="337">
        <v>3</v>
      </c>
    </row>
    <row r="405" spans="2:13" s="97" customFormat="1" ht="28.5" x14ac:dyDescent="0.8">
      <c r="B405" s="330" t="s">
        <v>316</v>
      </c>
      <c r="C405" s="331" t="s">
        <v>166</v>
      </c>
      <c r="D405" s="332">
        <v>97.739699999999999</v>
      </c>
      <c r="E405" s="332"/>
      <c r="F405" s="333" t="s">
        <v>225</v>
      </c>
      <c r="G405" s="334">
        <v>9.25</v>
      </c>
      <c r="H405" s="334">
        <v>9.5749999999999993</v>
      </c>
      <c r="I405" s="335" t="s">
        <v>167</v>
      </c>
      <c r="J405" s="336">
        <v>20966</v>
      </c>
      <c r="K405" s="336">
        <v>20966</v>
      </c>
      <c r="L405" s="336">
        <v>20492.12</v>
      </c>
      <c r="M405" s="337">
        <v>1</v>
      </c>
    </row>
    <row r="406" spans="2:13" s="97" customFormat="1" ht="28.5" x14ac:dyDescent="0.8">
      <c r="B406" s="330" t="s">
        <v>316</v>
      </c>
      <c r="C406" s="331" t="s">
        <v>166</v>
      </c>
      <c r="D406" s="332">
        <v>97.715199999999996</v>
      </c>
      <c r="E406" s="332"/>
      <c r="F406" s="333" t="s">
        <v>182</v>
      </c>
      <c r="G406" s="334">
        <v>9.25</v>
      </c>
      <c r="H406" s="334">
        <v>9.5739999999999998</v>
      </c>
      <c r="I406" s="335" t="s">
        <v>167</v>
      </c>
      <c r="J406" s="336">
        <v>35773</v>
      </c>
      <c r="K406" s="336">
        <v>35773</v>
      </c>
      <c r="L406" s="336">
        <v>34955.67</v>
      </c>
      <c r="M406" s="337">
        <v>1</v>
      </c>
    </row>
    <row r="407" spans="2:13" s="97" customFormat="1" ht="28.5" x14ac:dyDescent="0.8">
      <c r="B407" s="330" t="s">
        <v>316</v>
      </c>
      <c r="C407" s="331" t="s">
        <v>166</v>
      </c>
      <c r="D407" s="332">
        <v>95.326899999999995</v>
      </c>
      <c r="E407" s="332"/>
      <c r="F407" s="333" t="s">
        <v>184</v>
      </c>
      <c r="G407" s="334">
        <v>9.75</v>
      </c>
      <c r="H407" s="334">
        <v>9.9860000000000007</v>
      </c>
      <c r="I407" s="335" t="s">
        <v>167</v>
      </c>
      <c r="J407" s="336">
        <v>10756</v>
      </c>
      <c r="K407" s="336">
        <v>10756</v>
      </c>
      <c r="L407" s="336">
        <v>10253.370000000001</v>
      </c>
      <c r="M407" s="337">
        <v>1</v>
      </c>
    </row>
    <row r="408" spans="2:13" s="97" customFormat="1" ht="28.5" x14ac:dyDescent="0.8">
      <c r="B408" s="330" t="s">
        <v>316</v>
      </c>
      <c r="C408" s="331" t="s">
        <v>166</v>
      </c>
      <c r="D408" s="332">
        <v>93.023200000000003</v>
      </c>
      <c r="E408" s="332"/>
      <c r="F408" s="333" t="s">
        <v>178</v>
      </c>
      <c r="G408" s="334">
        <v>10</v>
      </c>
      <c r="H408" s="334">
        <v>10.122</v>
      </c>
      <c r="I408" s="335" t="s">
        <v>167</v>
      </c>
      <c r="J408" s="336">
        <v>16109</v>
      </c>
      <c r="K408" s="336">
        <v>16109</v>
      </c>
      <c r="L408" s="336">
        <v>14985.12</v>
      </c>
      <c r="M408" s="337">
        <v>2</v>
      </c>
    </row>
    <row r="409" spans="2:13" s="98" customFormat="1" ht="28.5" x14ac:dyDescent="0.8">
      <c r="B409" s="317" t="s">
        <v>172</v>
      </c>
      <c r="C409" s="324"/>
      <c r="D409" s="325"/>
      <c r="E409" s="325"/>
      <c r="F409" s="326"/>
      <c r="G409" s="327"/>
      <c r="H409" s="327"/>
      <c r="I409" s="448"/>
      <c r="J409" s="328">
        <v>16251083</v>
      </c>
      <c r="K409" s="328">
        <v>16251083</v>
      </c>
      <c r="L409" s="328">
        <v>15330624.209999992</v>
      </c>
      <c r="M409" s="329">
        <v>151</v>
      </c>
    </row>
    <row r="410" spans="2:13" s="98" customFormat="1" ht="28.5" x14ac:dyDescent="0.8">
      <c r="B410" s="317" t="s">
        <v>364</v>
      </c>
      <c r="C410" s="324"/>
      <c r="D410" s="325"/>
      <c r="E410" s="325"/>
      <c r="F410" s="326"/>
      <c r="G410" s="327"/>
      <c r="H410" s="327"/>
      <c r="I410" s="448"/>
      <c r="J410" s="328"/>
      <c r="K410" s="328"/>
      <c r="L410" s="328"/>
      <c r="M410" s="329"/>
    </row>
    <row r="411" spans="2:13" s="97" customFormat="1" ht="28.5" x14ac:dyDescent="0.8">
      <c r="B411" s="330" t="s">
        <v>520</v>
      </c>
      <c r="C411" s="331" t="s">
        <v>166</v>
      </c>
      <c r="D411" s="332">
        <v>98.955100000000002</v>
      </c>
      <c r="E411" s="332">
        <v>8.5</v>
      </c>
      <c r="F411" s="333" t="s">
        <v>521</v>
      </c>
      <c r="G411" s="334">
        <v>10.5</v>
      </c>
      <c r="H411" s="334">
        <v>10.745000000000001</v>
      </c>
      <c r="I411" s="335" t="s">
        <v>167</v>
      </c>
      <c r="J411" s="336">
        <v>52349.31</v>
      </c>
      <c r="K411" s="336">
        <v>50000</v>
      </c>
      <c r="L411" s="336">
        <v>49477.55</v>
      </c>
      <c r="M411" s="337">
        <v>1</v>
      </c>
    </row>
    <row r="412" spans="2:13" s="98" customFormat="1" ht="28.5" x14ac:dyDescent="0.8">
      <c r="B412" s="317" t="s">
        <v>172</v>
      </c>
      <c r="C412" s="324"/>
      <c r="D412" s="325"/>
      <c r="E412" s="325"/>
      <c r="F412" s="326"/>
      <c r="G412" s="327"/>
      <c r="H412" s="327"/>
      <c r="I412" s="448"/>
      <c r="J412" s="328">
        <v>52349.31</v>
      </c>
      <c r="K412" s="328">
        <v>50000</v>
      </c>
      <c r="L412" s="328">
        <v>49477.55</v>
      </c>
      <c r="M412" s="329">
        <v>1</v>
      </c>
    </row>
    <row r="413" spans="2:13" s="98" customFormat="1" ht="28.5" x14ac:dyDescent="0.8">
      <c r="B413" s="317" t="s">
        <v>240</v>
      </c>
      <c r="C413" s="324"/>
      <c r="D413" s="325"/>
      <c r="E413" s="325"/>
      <c r="F413" s="326"/>
      <c r="G413" s="327"/>
      <c r="H413" s="327"/>
      <c r="I413" s="448"/>
      <c r="J413" s="328"/>
      <c r="K413" s="328"/>
      <c r="L413" s="328"/>
      <c r="M413" s="329"/>
    </row>
    <row r="414" spans="2:13" s="97" customFormat="1" ht="28.5" x14ac:dyDescent="0.8">
      <c r="B414" s="330" t="s">
        <v>204</v>
      </c>
      <c r="C414" s="331" t="s">
        <v>166</v>
      </c>
      <c r="D414" s="332">
        <v>98.847999999999999</v>
      </c>
      <c r="E414" s="332">
        <v>9</v>
      </c>
      <c r="F414" s="333" t="s">
        <v>522</v>
      </c>
      <c r="G414" s="334">
        <v>9.75</v>
      </c>
      <c r="H414" s="334">
        <v>10.112310000000001</v>
      </c>
      <c r="I414" s="335" t="s">
        <v>174</v>
      </c>
      <c r="J414" s="336">
        <v>20008</v>
      </c>
      <c r="K414" s="336">
        <v>20008</v>
      </c>
      <c r="L414" s="336">
        <v>19777.53</v>
      </c>
      <c r="M414" s="337">
        <v>1</v>
      </c>
    </row>
    <row r="415" spans="2:13" s="97" customFormat="1" ht="28.5" x14ac:dyDescent="0.8">
      <c r="B415" s="330" t="s">
        <v>204</v>
      </c>
      <c r="C415" s="331" t="s">
        <v>166</v>
      </c>
      <c r="D415" s="332">
        <v>98.805599999999998</v>
      </c>
      <c r="E415" s="332">
        <v>9</v>
      </c>
      <c r="F415" s="333" t="s">
        <v>523</v>
      </c>
      <c r="G415" s="334">
        <v>9.9</v>
      </c>
      <c r="H415" s="334">
        <v>10.273630000000001</v>
      </c>
      <c r="I415" s="335" t="s">
        <v>174</v>
      </c>
      <c r="J415" s="336">
        <v>1271.5</v>
      </c>
      <c r="K415" s="336">
        <v>1271.5</v>
      </c>
      <c r="L415" s="336">
        <v>1256.31</v>
      </c>
      <c r="M415" s="337">
        <v>1</v>
      </c>
    </row>
    <row r="416" spans="2:13" s="97" customFormat="1" ht="28.5" x14ac:dyDescent="0.8">
      <c r="B416" s="330" t="s">
        <v>204</v>
      </c>
      <c r="C416" s="331" t="s">
        <v>166</v>
      </c>
      <c r="D416" s="332">
        <v>98.614699999999999</v>
      </c>
      <c r="E416" s="332">
        <v>9</v>
      </c>
      <c r="F416" s="333" t="s">
        <v>281</v>
      </c>
      <c r="G416" s="334">
        <v>9.9</v>
      </c>
      <c r="H416" s="334">
        <v>10.273630000000001</v>
      </c>
      <c r="I416" s="335" t="s">
        <v>174</v>
      </c>
      <c r="J416" s="336">
        <v>26209.5</v>
      </c>
      <c r="K416" s="336">
        <v>26209.5</v>
      </c>
      <c r="L416" s="336">
        <v>25846.44</v>
      </c>
      <c r="M416" s="337">
        <v>1</v>
      </c>
    </row>
    <row r="417" spans="2:13" s="97" customFormat="1" ht="28.5" x14ac:dyDescent="0.8">
      <c r="B417" s="330" t="s">
        <v>204</v>
      </c>
      <c r="C417" s="331" t="s">
        <v>166</v>
      </c>
      <c r="D417" s="332">
        <v>98.252300000000005</v>
      </c>
      <c r="E417" s="332">
        <v>9</v>
      </c>
      <c r="F417" s="333" t="s">
        <v>524</v>
      </c>
      <c r="G417" s="334">
        <v>9.9</v>
      </c>
      <c r="H417" s="334">
        <v>10.273630000000001</v>
      </c>
      <c r="I417" s="335" t="s">
        <v>174</v>
      </c>
      <c r="J417" s="336">
        <v>29290</v>
      </c>
      <c r="K417" s="336">
        <v>29290</v>
      </c>
      <c r="L417" s="336">
        <v>28778.13</v>
      </c>
      <c r="M417" s="337">
        <v>2</v>
      </c>
    </row>
    <row r="418" spans="2:13" s="97" customFormat="1" ht="28.5" x14ac:dyDescent="0.8">
      <c r="B418" s="330" t="s">
        <v>204</v>
      </c>
      <c r="C418" s="331" t="s">
        <v>166</v>
      </c>
      <c r="D418" s="332">
        <v>98.246700000000004</v>
      </c>
      <c r="E418" s="332">
        <v>9</v>
      </c>
      <c r="F418" s="333" t="s">
        <v>525</v>
      </c>
      <c r="G418" s="334">
        <v>9.9</v>
      </c>
      <c r="H418" s="334">
        <v>10.273630000000001</v>
      </c>
      <c r="I418" s="335" t="s">
        <v>174</v>
      </c>
      <c r="J418" s="336">
        <v>41431.5</v>
      </c>
      <c r="K418" s="336">
        <v>41431.5</v>
      </c>
      <c r="L418" s="336">
        <v>40705.120000000003</v>
      </c>
      <c r="M418" s="337">
        <v>1</v>
      </c>
    </row>
    <row r="419" spans="2:13" s="97" customFormat="1" ht="28.5" x14ac:dyDescent="0.8">
      <c r="B419" s="330" t="s">
        <v>205</v>
      </c>
      <c r="C419" s="331" t="s">
        <v>166</v>
      </c>
      <c r="D419" s="332">
        <v>99.940299999999993</v>
      </c>
      <c r="E419" s="332">
        <v>7.75</v>
      </c>
      <c r="F419" s="333" t="s">
        <v>526</v>
      </c>
      <c r="G419" s="334">
        <v>7.8</v>
      </c>
      <c r="H419" s="334">
        <v>8.0311299999999992</v>
      </c>
      <c r="I419" s="335" t="s">
        <v>174</v>
      </c>
      <c r="J419" s="336">
        <v>41650</v>
      </c>
      <c r="K419" s="336">
        <v>41650</v>
      </c>
      <c r="L419" s="336">
        <v>41625.15</v>
      </c>
      <c r="M419" s="337">
        <v>1</v>
      </c>
    </row>
    <row r="420" spans="2:13" s="97" customFormat="1" ht="28.5" x14ac:dyDescent="0.8">
      <c r="B420" s="330" t="s">
        <v>447</v>
      </c>
      <c r="C420" s="331" t="s">
        <v>166</v>
      </c>
      <c r="D420" s="332">
        <v>98.588399999999993</v>
      </c>
      <c r="E420" s="332">
        <v>8</v>
      </c>
      <c r="F420" s="333" t="s">
        <v>253</v>
      </c>
      <c r="G420" s="334">
        <v>9.5</v>
      </c>
      <c r="H420" s="334">
        <v>9.8438199999999991</v>
      </c>
      <c r="I420" s="335" t="s">
        <v>174</v>
      </c>
      <c r="J420" s="336">
        <v>19783</v>
      </c>
      <c r="K420" s="336">
        <v>19783</v>
      </c>
      <c r="L420" s="336">
        <v>19503.759999999998</v>
      </c>
      <c r="M420" s="337">
        <v>1</v>
      </c>
    </row>
    <row r="421" spans="2:13" s="97" customFormat="1" ht="28.5" x14ac:dyDescent="0.8">
      <c r="B421" s="330" t="s">
        <v>206</v>
      </c>
      <c r="C421" s="331" t="s">
        <v>166</v>
      </c>
      <c r="D421" s="332">
        <v>99.2941</v>
      </c>
      <c r="E421" s="332">
        <v>7.43</v>
      </c>
      <c r="F421" s="333" t="s">
        <v>527</v>
      </c>
      <c r="G421" s="334">
        <v>7.85</v>
      </c>
      <c r="H421" s="334">
        <v>8.0040499999999994</v>
      </c>
      <c r="I421" s="335" t="s">
        <v>174</v>
      </c>
      <c r="J421" s="336">
        <v>91630</v>
      </c>
      <c r="K421" s="336">
        <v>91630</v>
      </c>
      <c r="L421" s="336">
        <v>90983.2</v>
      </c>
      <c r="M421" s="337">
        <v>1</v>
      </c>
    </row>
    <row r="422" spans="2:13" s="97" customFormat="1" ht="28.5" x14ac:dyDescent="0.8">
      <c r="B422" s="330" t="s">
        <v>509</v>
      </c>
      <c r="C422" s="331" t="s">
        <v>166</v>
      </c>
      <c r="D422" s="332">
        <v>99.998699999999999</v>
      </c>
      <c r="E422" s="332">
        <v>8.75</v>
      </c>
      <c r="F422" s="333" t="s">
        <v>528</v>
      </c>
      <c r="G422" s="334">
        <v>8.75</v>
      </c>
      <c r="H422" s="334">
        <v>9.0413099999999993</v>
      </c>
      <c r="I422" s="335" t="s">
        <v>174</v>
      </c>
      <c r="J422" s="336">
        <v>26960</v>
      </c>
      <c r="K422" s="336">
        <v>26960</v>
      </c>
      <c r="L422" s="336">
        <v>26959.66</v>
      </c>
      <c r="M422" s="337">
        <v>1</v>
      </c>
    </row>
    <row r="423" spans="2:13" s="97" customFormat="1" ht="28.5" x14ac:dyDescent="0.8">
      <c r="B423" s="330" t="s">
        <v>208</v>
      </c>
      <c r="C423" s="331" t="s">
        <v>166</v>
      </c>
      <c r="D423" s="332">
        <v>99.957999999999998</v>
      </c>
      <c r="E423" s="332">
        <v>8.4</v>
      </c>
      <c r="F423" s="333" t="s">
        <v>331</v>
      </c>
      <c r="G423" s="334">
        <v>8.75</v>
      </c>
      <c r="H423" s="334">
        <v>9.0413099999999993</v>
      </c>
      <c r="I423" s="335" t="s">
        <v>174</v>
      </c>
      <c r="J423" s="336">
        <v>17784</v>
      </c>
      <c r="K423" s="336">
        <v>17784</v>
      </c>
      <c r="L423" s="336">
        <v>17776.54</v>
      </c>
      <c r="M423" s="337">
        <v>1</v>
      </c>
    </row>
    <row r="424" spans="2:13" s="97" customFormat="1" ht="28.5" x14ac:dyDescent="0.8">
      <c r="B424" s="330" t="s">
        <v>208</v>
      </c>
      <c r="C424" s="331" t="s">
        <v>166</v>
      </c>
      <c r="D424" s="332">
        <v>99.917100000000005</v>
      </c>
      <c r="E424" s="332">
        <v>8.4</v>
      </c>
      <c r="F424" s="333" t="s">
        <v>529</v>
      </c>
      <c r="G424" s="334">
        <v>9</v>
      </c>
      <c r="H424" s="334">
        <v>9.3083299999999998</v>
      </c>
      <c r="I424" s="335" t="s">
        <v>174</v>
      </c>
      <c r="J424" s="336">
        <v>43655.4</v>
      </c>
      <c r="K424" s="336">
        <v>43655.4</v>
      </c>
      <c r="L424" s="336">
        <v>43619.23</v>
      </c>
      <c r="M424" s="337">
        <v>1</v>
      </c>
    </row>
    <row r="425" spans="2:13" s="97" customFormat="1" ht="28.5" x14ac:dyDescent="0.8">
      <c r="B425" s="330" t="s">
        <v>208</v>
      </c>
      <c r="C425" s="331" t="s">
        <v>166</v>
      </c>
      <c r="D425" s="332">
        <v>99.826700000000002</v>
      </c>
      <c r="E425" s="332">
        <v>8.5</v>
      </c>
      <c r="F425" s="333" t="s">
        <v>261</v>
      </c>
      <c r="G425" s="334">
        <v>9</v>
      </c>
      <c r="H425" s="334">
        <v>9.3083299999999998</v>
      </c>
      <c r="I425" s="335" t="s">
        <v>174</v>
      </c>
      <c r="J425" s="336">
        <v>6581.39</v>
      </c>
      <c r="K425" s="336">
        <v>6581.39</v>
      </c>
      <c r="L425" s="336">
        <v>6569.99</v>
      </c>
      <c r="M425" s="337">
        <v>1</v>
      </c>
    </row>
    <row r="426" spans="2:13" s="97" customFormat="1" ht="28.5" x14ac:dyDescent="0.8">
      <c r="B426" s="330" t="s">
        <v>208</v>
      </c>
      <c r="C426" s="331" t="s">
        <v>166</v>
      </c>
      <c r="D426" s="332">
        <v>99.234899999999996</v>
      </c>
      <c r="E426" s="332">
        <v>8.5</v>
      </c>
      <c r="F426" s="333" t="s">
        <v>530</v>
      </c>
      <c r="G426" s="334">
        <v>9.4</v>
      </c>
      <c r="H426" s="334">
        <v>9.7365700000000004</v>
      </c>
      <c r="I426" s="335" t="s">
        <v>174</v>
      </c>
      <c r="J426" s="336">
        <v>4235.3900000000003</v>
      </c>
      <c r="K426" s="336">
        <v>4235.3900000000003</v>
      </c>
      <c r="L426" s="336">
        <v>4202.99</v>
      </c>
      <c r="M426" s="337">
        <v>1</v>
      </c>
    </row>
    <row r="427" spans="2:13" s="97" customFormat="1" ht="28.5" x14ac:dyDescent="0.8">
      <c r="B427" s="330" t="s">
        <v>208</v>
      </c>
      <c r="C427" s="331" t="s">
        <v>166</v>
      </c>
      <c r="D427" s="332">
        <v>99.232600000000005</v>
      </c>
      <c r="E427" s="332">
        <v>8.5</v>
      </c>
      <c r="F427" s="333" t="s">
        <v>500</v>
      </c>
      <c r="G427" s="334">
        <v>9.4</v>
      </c>
      <c r="H427" s="334">
        <v>9.7365700000000004</v>
      </c>
      <c r="I427" s="335" t="s">
        <v>174</v>
      </c>
      <c r="J427" s="336">
        <v>39763</v>
      </c>
      <c r="K427" s="336">
        <v>39763</v>
      </c>
      <c r="L427" s="336">
        <v>39457.9</v>
      </c>
      <c r="M427" s="337">
        <v>1</v>
      </c>
    </row>
    <row r="428" spans="2:13" s="97" customFormat="1" ht="28.5" x14ac:dyDescent="0.8">
      <c r="B428" s="330" t="s">
        <v>208</v>
      </c>
      <c r="C428" s="331" t="s">
        <v>166</v>
      </c>
      <c r="D428" s="332">
        <v>99.3964</v>
      </c>
      <c r="E428" s="332">
        <v>8.5</v>
      </c>
      <c r="F428" s="333" t="s">
        <v>531</v>
      </c>
      <c r="G428" s="334">
        <v>9.5</v>
      </c>
      <c r="H428" s="334">
        <v>9.8438199999999991</v>
      </c>
      <c r="I428" s="335" t="s">
        <v>174</v>
      </c>
      <c r="J428" s="336">
        <v>18132.39</v>
      </c>
      <c r="K428" s="336">
        <v>18132.39</v>
      </c>
      <c r="L428" s="336">
        <v>18022.95</v>
      </c>
      <c r="M428" s="337">
        <v>1</v>
      </c>
    </row>
    <row r="429" spans="2:13" s="97" customFormat="1" ht="28.5" x14ac:dyDescent="0.8">
      <c r="B429" s="330" t="s">
        <v>208</v>
      </c>
      <c r="C429" s="331" t="s">
        <v>166</v>
      </c>
      <c r="D429" s="332">
        <v>98.525700000000001</v>
      </c>
      <c r="E429" s="332">
        <v>8.5</v>
      </c>
      <c r="F429" s="333" t="s">
        <v>532</v>
      </c>
      <c r="G429" s="334">
        <v>9.5</v>
      </c>
      <c r="H429" s="334">
        <v>9.8438199999999991</v>
      </c>
      <c r="I429" s="335" t="s">
        <v>174</v>
      </c>
      <c r="J429" s="336">
        <v>6860</v>
      </c>
      <c r="K429" s="336">
        <v>6860</v>
      </c>
      <c r="L429" s="336">
        <v>6758.87</v>
      </c>
      <c r="M429" s="337">
        <v>1</v>
      </c>
    </row>
    <row r="430" spans="2:13" s="97" customFormat="1" ht="28.5" x14ac:dyDescent="0.8">
      <c r="B430" s="330" t="s">
        <v>212</v>
      </c>
      <c r="C430" s="331" t="s">
        <v>166</v>
      </c>
      <c r="D430" s="332">
        <v>99.998500000000007</v>
      </c>
      <c r="E430" s="332">
        <v>6.8</v>
      </c>
      <c r="F430" s="333" t="s">
        <v>241</v>
      </c>
      <c r="G430" s="334">
        <v>6.75</v>
      </c>
      <c r="H430" s="334">
        <v>6.8639000000000001</v>
      </c>
      <c r="I430" s="335" t="s">
        <v>174</v>
      </c>
      <c r="J430" s="336">
        <v>114240</v>
      </c>
      <c r="K430" s="336">
        <v>114240</v>
      </c>
      <c r="L430" s="336">
        <v>114238.29</v>
      </c>
      <c r="M430" s="337">
        <v>1</v>
      </c>
    </row>
    <row r="431" spans="2:13" s="97" customFormat="1" ht="28.5" x14ac:dyDescent="0.8">
      <c r="B431" s="330" t="s">
        <v>212</v>
      </c>
      <c r="C431" s="331" t="s">
        <v>166</v>
      </c>
      <c r="D431" s="332">
        <v>100.0605</v>
      </c>
      <c r="E431" s="332">
        <v>7.1</v>
      </c>
      <c r="F431" s="333" t="s">
        <v>533</v>
      </c>
      <c r="G431" s="334">
        <v>7</v>
      </c>
      <c r="H431" s="334">
        <v>7.1224999999999996</v>
      </c>
      <c r="I431" s="335" t="s">
        <v>174</v>
      </c>
      <c r="J431" s="336">
        <v>100000</v>
      </c>
      <c r="K431" s="336">
        <v>100000</v>
      </c>
      <c r="L431" s="336">
        <v>100060.59</v>
      </c>
      <c r="M431" s="337">
        <v>1</v>
      </c>
    </row>
    <row r="432" spans="2:13" s="97" customFormat="1" ht="28.5" x14ac:dyDescent="0.8">
      <c r="B432" s="330" t="s">
        <v>212</v>
      </c>
      <c r="C432" s="331" t="s">
        <v>166</v>
      </c>
      <c r="D432" s="332">
        <v>100.089</v>
      </c>
      <c r="E432" s="332">
        <v>7.1</v>
      </c>
      <c r="F432" s="333" t="s">
        <v>289</v>
      </c>
      <c r="G432" s="334">
        <v>7.05</v>
      </c>
      <c r="H432" s="334">
        <v>7.1742499999999998</v>
      </c>
      <c r="I432" s="335" t="s">
        <v>174</v>
      </c>
      <c r="J432" s="336">
        <v>100000</v>
      </c>
      <c r="K432" s="336">
        <v>100000</v>
      </c>
      <c r="L432" s="336">
        <v>100089.02</v>
      </c>
      <c r="M432" s="337">
        <v>1</v>
      </c>
    </row>
    <row r="433" spans="2:13" s="97" customFormat="1" ht="28.5" x14ac:dyDescent="0.8">
      <c r="B433" s="330" t="s">
        <v>212</v>
      </c>
      <c r="C433" s="331" t="s">
        <v>166</v>
      </c>
      <c r="D433" s="332">
        <v>100.2026</v>
      </c>
      <c r="E433" s="332">
        <v>7.1</v>
      </c>
      <c r="F433" s="333" t="s">
        <v>534</v>
      </c>
      <c r="G433" s="334">
        <v>7.05</v>
      </c>
      <c r="H433" s="334">
        <v>7.1742499999999998</v>
      </c>
      <c r="I433" s="335" t="s">
        <v>174</v>
      </c>
      <c r="J433" s="336">
        <v>100000</v>
      </c>
      <c r="K433" s="336">
        <v>100000</v>
      </c>
      <c r="L433" s="336">
        <v>100202.61</v>
      </c>
      <c r="M433" s="337">
        <v>1</v>
      </c>
    </row>
    <row r="434" spans="2:13" s="97" customFormat="1" ht="28.5" x14ac:dyDescent="0.8">
      <c r="B434" s="330" t="s">
        <v>213</v>
      </c>
      <c r="C434" s="331" t="s">
        <v>166</v>
      </c>
      <c r="D434" s="332">
        <v>98.955100000000002</v>
      </c>
      <c r="E434" s="332">
        <v>8</v>
      </c>
      <c r="F434" s="333" t="s">
        <v>299</v>
      </c>
      <c r="G434" s="334">
        <v>9.25</v>
      </c>
      <c r="H434" s="334">
        <v>9.5758299999999998</v>
      </c>
      <c r="I434" s="335" t="s">
        <v>174</v>
      </c>
      <c r="J434" s="336">
        <v>10428</v>
      </c>
      <c r="K434" s="336">
        <v>10428</v>
      </c>
      <c r="L434" s="336">
        <v>10319.040000000001</v>
      </c>
      <c r="M434" s="337">
        <v>1</v>
      </c>
    </row>
    <row r="435" spans="2:13" s="97" customFormat="1" ht="28.5" x14ac:dyDescent="0.8">
      <c r="B435" s="330" t="s">
        <v>213</v>
      </c>
      <c r="C435" s="331" t="s">
        <v>166</v>
      </c>
      <c r="D435" s="332">
        <v>98.144599999999997</v>
      </c>
      <c r="E435" s="332">
        <v>8</v>
      </c>
      <c r="F435" s="333" t="s">
        <v>319</v>
      </c>
      <c r="G435" s="334">
        <v>10.25</v>
      </c>
      <c r="H435" s="334">
        <v>10.65075</v>
      </c>
      <c r="I435" s="335" t="s">
        <v>174</v>
      </c>
      <c r="J435" s="336">
        <v>5439</v>
      </c>
      <c r="K435" s="336">
        <v>5439</v>
      </c>
      <c r="L435" s="336">
        <v>5338.09</v>
      </c>
      <c r="M435" s="337">
        <v>1</v>
      </c>
    </row>
    <row r="436" spans="2:13" s="97" customFormat="1" ht="28.5" x14ac:dyDescent="0.8">
      <c r="B436" s="330" t="s">
        <v>213</v>
      </c>
      <c r="C436" s="331" t="s">
        <v>166</v>
      </c>
      <c r="D436" s="332">
        <v>98.127600000000001</v>
      </c>
      <c r="E436" s="332">
        <v>8</v>
      </c>
      <c r="F436" s="333" t="s">
        <v>305</v>
      </c>
      <c r="G436" s="334">
        <v>10.25</v>
      </c>
      <c r="H436" s="334">
        <v>10.65075</v>
      </c>
      <c r="I436" s="335" t="s">
        <v>174</v>
      </c>
      <c r="J436" s="336">
        <v>18151.45</v>
      </c>
      <c r="K436" s="336">
        <v>18151.45</v>
      </c>
      <c r="L436" s="336">
        <v>17811.599999999999</v>
      </c>
      <c r="M436" s="337">
        <v>1</v>
      </c>
    </row>
    <row r="437" spans="2:13" s="97" customFormat="1" ht="28.5" x14ac:dyDescent="0.8">
      <c r="B437" s="330" t="s">
        <v>469</v>
      </c>
      <c r="C437" s="331" t="s">
        <v>166</v>
      </c>
      <c r="D437" s="332">
        <v>99.995999999999995</v>
      </c>
      <c r="E437" s="332">
        <v>7.1</v>
      </c>
      <c r="F437" s="333" t="s">
        <v>470</v>
      </c>
      <c r="G437" s="334">
        <v>7.1</v>
      </c>
      <c r="H437" s="334">
        <v>7.2912800000000004</v>
      </c>
      <c r="I437" s="335" t="s">
        <v>174</v>
      </c>
      <c r="J437" s="336">
        <v>218750</v>
      </c>
      <c r="K437" s="336">
        <v>218750</v>
      </c>
      <c r="L437" s="336">
        <v>218741.46</v>
      </c>
      <c r="M437" s="337">
        <v>1</v>
      </c>
    </row>
    <row r="438" spans="2:13" s="98" customFormat="1" ht="28.5" x14ac:dyDescent="0.8">
      <c r="B438" s="317" t="s">
        <v>172</v>
      </c>
      <c r="C438" s="324"/>
      <c r="D438" s="325"/>
      <c r="E438" s="325"/>
      <c r="F438" s="326"/>
      <c r="G438" s="327"/>
      <c r="H438" s="327"/>
      <c r="I438" s="448"/>
      <c r="J438" s="328">
        <v>1102253.52</v>
      </c>
      <c r="K438" s="328">
        <v>1102253.52</v>
      </c>
      <c r="L438" s="328">
        <v>1098644.47</v>
      </c>
      <c r="M438" s="329">
        <v>25</v>
      </c>
    </row>
    <row r="439" spans="2:13" s="98" customFormat="1" ht="28.5" x14ac:dyDescent="0.8">
      <c r="B439" s="317" t="s">
        <v>321</v>
      </c>
      <c r="C439" s="324"/>
      <c r="D439" s="325"/>
      <c r="E439" s="325"/>
      <c r="F439" s="326"/>
      <c r="G439" s="327"/>
      <c r="H439" s="327"/>
      <c r="I439" s="448"/>
      <c r="J439" s="328"/>
      <c r="K439" s="328"/>
      <c r="L439" s="328"/>
      <c r="M439" s="329"/>
    </row>
    <row r="440" spans="2:13" s="97" customFormat="1" ht="28.5" x14ac:dyDescent="0.8">
      <c r="B440" s="330" t="s">
        <v>168</v>
      </c>
      <c r="C440" s="331" t="s">
        <v>166</v>
      </c>
      <c r="D440" s="332">
        <v>101.2925</v>
      </c>
      <c r="E440" s="332">
        <v>8.75</v>
      </c>
      <c r="F440" s="333" t="s">
        <v>251</v>
      </c>
      <c r="G440" s="334">
        <v>2.5</v>
      </c>
      <c r="H440" s="334">
        <v>2.524</v>
      </c>
      <c r="I440" s="335" t="s">
        <v>167</v>
      </c>
      <c r="J440" s="336">
        <v>3266024.32</v>
      </c>
      <c r="K440" s="336">
        <v>3000000</v>
      </c>
      <c r="L440" s="336">
        <v>3038774.56</v>
      </c>
      <c r="M440" s="337">
        <v>3</v>
      </c>
    </row>
    <row r="441" spans="2:13" s="97" customFormat="1" ht="28.5" x14ac:dyDescent="0.8">
      <c r="B441" s="330" t="s">
        <v>168</v>
      </c>
      <c r="C441" s="331" t="s">
        <v>166</v>
      </c>
      <c r="D441" s="332">
        <v>100</v>
      </c>
      <c r="E441" s="332">
        <v>2.7315999999999998</v>
      </c>
      <c r="F441" s="333" t="s">
        <v>185</v>
      </c>
      <c r="G441" s="334">
        <v>2.7315999999999998</v>
      </c>
      <c r="H441" s="334">
        <v>2.75</v>
      </c>
      <c r="I441" s="335" t="s">
        <v>167</v>
      </c>
      <c r="J441" s="336">
        <v>5069048.78</v>
      </c>
      <c r="K441" s="336">
        <v>5000000</v>
      </c>
      <c r="L441" s="336">
        <v>5000000</v>
      </c>
      <c r="M441" s="337">
        <v>1</v>
      </c>
    </row>
    <row r="442" spans="2:13" s="97" customFormat="1" ht="28.5" x14ac:dyDescent="0.8">
      <c r="B442" s="330" t="s">
        <v>168</v>
      </c>
      <c r="C442" s="331" t="s">
        <v>166</v>
      </c>
      <c r="D442" s="332">
        <v>100.2456</v>
      </c>
      <c r="E442" s="332">
        <v>7.1</v>
      </c>
      <c r="F442" s="333" t="s">
        <v>535</v>
      </c>
      <c r="G442" s="334">
        <v>5.5</v>
      </c>
      <c r="H442" s="334">
        <v>5.6289999999999996</v>
      </c>
      <c r="I442" s="335" t="s">
        <v>167</v>
      </c>
      <c r="J442" s="336">
        <v>3037275</v>
      </c>
      <c r="K442" s="336">
        <v>3000000</v>
      </c>
      <c r="L442" s="336">
        <v>3007368.18</v>
      </c>
      <c r="M442" s="337">
        <v>1</v>
      </c>
    </row>
    <row r="443" spans="2:13" s="97" customFormat="1" ht="28.5" x14ac:dyDescent="0.8">
      <c r="B443" s="330" t="s">
        <v>168</v>
      </c>
      <c r="C443" s="331" t="s">
        <v>166</v>
      </c>
      <c r="D443" s="332">
        <v>100.026</v>
      </c>
      <c r="E443" s="332">
        <v>7.5</v>
      </c>
      <c r="F443" s="333" t="s">
        <v>536</v>
      </c>
      <c r="G443" s="334">
        <v>7.2</v>
      </c>
      <c r="H443" s="334">
        <v>7.4109999999999996</v>
      </c>
      <c r="I443" s="335" t="s">
        <v>167</v>
      </c>
      <c r="J443" s="336">
        <v>546765.72</v>
      </c>
      <c r="K443" s="336">
        <v>526791.54</v>
      </c>
      <c r="L443" s="336">
        <v>526928.30000000005</v>
      </c>
      <c r="M443" s="337">
        <v>1</v>
      </c>
    </row>
    <row r="444" spans="2:13" s="97" customFormat="1" ht="28.5" x14ac:dyDescent="0.8">
      <c r="B444" s="330" t="s">
        <v>168</v>
      </c>
      <c r="C444" s="331" t="s">
        <v>166</v>
      </c>
      <c r="D444" s="332">
        <v>100.0266</v>
      </c>
      <c r="E444" s="332">
        <v>7.5</v>
      </c>
      <c r="F444" s="333" t="s">
        <v>295</v>
      </c>
      <c r="G444" s="334">
        <v>7.2</v>
      </c>
      <c r="H444" s="334">
        <v>7.41</v>
      </c>
      <c r="I444" s="335" t="s">
        <v>167</v>
      </c>
      <c r="J444" s="336">
        <v>55979.5</v>
      </c>
      <c r="K444" s="336">
        <v>53934.48</v>
      </c>
      <c r="L444" s="336">
        <v>53948.84</v>
      </c>
      <c r="M444" s="337">
        <v>1</v>
      </c>
    </row>
    <row r="445" spans="2:13" s="97" customFormat="1" ht="28.5" x14ac:dyDescent="0.8">
      <c r="B445" s="330" t="s">
        <v>168</v>
      </c>
      <c r="C445" s="331" t="s">
        <v>166</v>
      </c>
      <c r="D445" s="332">
        <v>100.02930000000001</v>
      </c>
      <c r="E445" s="332">
        <v>7.5</v>
      </c>
      <c r="F445" s="333" t="s">
        <v>537</v>
      </c>
      <c r="G445" s="334">
        <v>7.2</v>
      </c>
      <c r="H445" s="334">
        <v>7.407</v>
      </c>
      <c r="I445" s="335" t="s">
        <v>167</v>
      </c>
      <c r="J445" s="336">
        <v>555743.6</v>
      </c>
      <c r="K445" s="336">
        <v>535441.44999999995</v>
      </c>
      <c r="L445" s="336">
        <v>535598.44999999995</v>
      </c>
      <c r="M445" s="337">
        <v>1</v>
      </c>
    </row>
    <row r="446" spans="2:13" s="97" customFormat="1" ht="28.5" x14ac:dyDescent="0.8">
      <c r="B446" s="330" t="s">
        <v>168</v>
      </c>
      <c r="C446" s="331" t="s">
        <v>166</v>
      </c>
      <c r="D446" s="332">
        <v>100.1692</v>
      </c>
      <c r="E446" s="332">
        <v>8.75</v>
      </c>
      <c r="F446" s="333" t="s">
        <v>186</v>
      </c>
      <c r="G446" s="334">
        <v>7.5</v>
      </c>
      <c r="H446" s="334">
        <v>7.718</v>
      </c>
      <c r="I446" s="335" t="s">
        <v>167</v>
      </c>
      <c r="J446" s="336">
        <v>1088715.28</v>
      </c>
      <c r="K446" s="336">
        <v>1000000</v>
      </c>
      <c r="L446" s="336">
        <v>1001691.84</v>
      </c>
      <c r="M446" s="337">
        <v>1</v>
      </c>
    </row>
    <row r="447" spans="2:13" s="97" customFormat="1" ht="28.5" x14ac:dyDescent="0.8">
      <c r="B447" s="330" t="s">
        <v>168</v>
      </c>
      <c r="C447" s="331" t="s">
        <v>166</v>
      </c>
      <c r="D447" s="332">
        <v>100</v>
      </c>
      <c r="E447" s="332">
        <v>8.8000000000000007</v>
      </c>
      <c r="F447" s="333" t="s">
        <v>441</v>
      </c>
      <c r="G447" s="334">
        <v>8.8000000000000007</v>
      </c>
      <c r="H447" s="334">
        <v>8.7999999999999989</v>
      </c>
      <c r="I447" s="335" t="s">
        <v>167</v>
      </c>
      <c r="J447" s="336">
        <v>54793.16</v>
      </c>
      <c r="K447" s="336">
        <v>46000</v>
      </c>
      <c r="L447" s="336">
        <v>46000</v>
      </c>
      <c r="M447" s="337">
        <v>1</v>
      </c>
    </row>
    <row r="448" spans="2:13" s="98" customFormat="1" ht="28.5" x14ac:dyDescent="0.8">
      <c r="B448" s="317" t="s">
        <v>172</v>
      </c>
      <c r="C448" s="324"/>
      <c r="D448" s="325"/>
      <c r="E448" s="325"/>
      <c r="F448" s="326"/>
      <c r="G448" s="327"/>
      <c r="H448" s="327"/>
      <c r="I448" s="448"/>
      <c r="J448" s="328">
        <v>13674345.359999999</v>
      </c>
      <c r="K448" s="328">
        <v>13162167.469999999</v>
      </c>
      <c r="L448" s="328">
        <v>13210310.17</v>
      </c>
      <c r="M448" s="329">
        <v>10</v>
      </c>
    </row>
    <row r="449" spans="2:13" s="98" customFormat="1" ht="28.5" x14ac:dyDescent="0.8">
      <c r="B449" s="317" t="s">
        <v>245</v>
      </c>
      <c r="C449" s="324"/>
      <c r="D449" s="325"/>
      <c r="E449" s="325"/>
      <c r="F449" s="326"/>
      <c r="G449" s="327"/>
      <c r="H449" s="327"/>
      <c r="I449" s="448"/>
      <c r="J449" s="328"/>
      <c r="K449" s="328"/>
      <c r="L449" s="328"/>
      <c r="M449" s="329"/>
    </row>
    <row r="450" spans="2:13" s="97" customFormat="1" ht="28.5" x14ac:dyDescent="0.8">
      <c r="B450" s="330" t="s">
        <v>246</v>
      </c>
      <c r="C450" s="331" t="s">
        <v>166</v>
      </c>
      <c r="D450" s="332">
        <v>100</v>
      </c>
      <c r="E450" s="332">
        <v>1.982</v>
      </c>
      <c r="F450" s="333" t="s">
        <v>242</v>
      </c>
      <c r="G450" s="334">
        <v>1.982</v>
      </c>
      <c r="H450" s="334">
        <v>2</v>
      </c>
      <c r="I450" s="335" t="s">
        <v>167</v>
      </c>
      <c r="J450" s="336">
        <v>5008533.6100000003</v>
      </c>
      <c r="K450" s="336">
        <v>5000000</v>
      </c>
      <c r="L450" s="336">
        <v>5000000</v>
      </c>
      <c r="M450" s="337">
        <v>1</v>
      </c>
    </row>
    <row r="451" spans="2:13" s="97" customFormat="1" ht="28.5" x14ac:dyDescent="0.8">
      <c r="B451" s="330" t="s">
        <v>246</v>
      </c>
      <c r="C451" s="331" t="s">
        <v>166</v>
      </c>
      <c r="D451" s="332">
        <v>100</v>
      </c>
      <c r="E451" s="332">
        <v>2.4775999999999998</v>
      </c>
      <c r="F451" s="333" t="s">
        <v>183</v>
      </c>
      <c r="G451" s="334">
        <v>2.4775999999999998</v>
      </c>
      <c r="H451" s="334">
        <v>2.5</v>
      </c>
      <c r="I451" s="335" t="s">
        <v>167</v>
      </c>
      <c r="J451" s="336">
        <v>40269.78</v>
      </c>
      <c r="K451" s="336">
        <v>40000</v>
      </c>
      <c r="L451" s="336">
        <v>40000</v>
      </c>
      <c r="M451" s="337">
        <v>1</v>
      </c>
    </row>
    <row r="452" spans="2:13" s="97" customFormat="1" ht="28.5" x14ac:dyDescent="0.8">
      <c r="B452" s="330" t="s">
        <v>246</v>
      </c>
      <c r="C452" s="331" t="s">
        <v>166</v>
      </c>
      <c r="D452" s="332">
        <v>100</v>
      </c>
      <c r="E452" s="332">
        <v>2.7315999999999998</v>
      </c>
      <c r="F452" s="333" t="s">
        <v>185</v>
      </c>
      <c r="G452" s="334">
        <v>2.7315999999999998</v>
      </c>
      <c r="H452" s="334">
        <v>2.75</v>
      </c>
      <c r="I452" s="335" t="s">
        <v>167</v>
      </c>
      <c r="J452" s="336">
        <v>10163442.789999999</v>
      </c>
      <c r="K452" s="336">
        <v>10025000</v>
      </c>
      <c r="L452" s="336">
        <v>10025000</v>
      </c>
      <c r="M452" s="337">
        <v>5</v>
      </c>
    </row>
    <row r="453" spans="2:13" s="97" customFormat="1" ht="28.5" x14ac:dyDescent="0.8">
      <c r="B453" s="330" t="s">
        <v>324</v>
      </c>
      <c r="C453" s="331" t="s">
        <v>166</v>
      </c>
      <c r="D453" s="332">
        <v>100</v>
      </c>
      <c r="E453" s="332">
        <v>1.5</v>
      </c>
      <c r="F453" s="333" t="s">
        <v>247</v>
      </c>
      <c r="G453" s="334">
        <v>1.5</v>
      </c>
      <c r="H453" s="334">
        <v>1.51</v>
      </c>
      <c r="I453" s="335" t="s">
        <v>167</v>
      </c>
      <c r="J453" s="336">
        <v>50423427.079999998</v>
      </c>
      <c r="K453" s="336">
        <v>50350000</v>
      </c>
      <c r="L453" s="336">
        <v>50350000</v>
      </c>
      <c r="M453" s="337">
        <v>5</v>
      </c>
    </row>
    <row r="454" spans="2:13" s="97" customFormat="1" ht="28.5" x14ac:dyDescent="0.8">
      <c r="B454" s="330" t="s">
        <v>324</v>
      </c>
      <c r="C454" s="331" t="s">
        <v>166</v>
      </c>
      <c r="D454" s="332">
        <v>100</v>
      </c>
      <c r="E454" s="332">
        <v>1.5</v>
      </c>
      <c r="F454" s="333" t="s">
        <v>248</v>
      </c>
      <c r="G454" s="334">
        <v>1.5</v>
      </c>
      <c r="H454" s="334">
        <v>1.5089999999999999</v>
      </c>
      <c r="I454" s="335" t="s">
        <v>167</v>
      </c>
      <c r="J454" s="336">
        <v>100175</v>
      </c>
      <c r="K454" s="336">
        <v>100000</v>
      </c>
      <c r="L454" s="336">
        <v>100000</v>
      </c>
      <c r="M454" s="337">
        <v>1</v>
      </c>
    </row>
    <row r="455" spans="2:13" s="97" customFormat="1" ht="28.5" x14ac:dyDescent="0.8">
      <c r="B455" s="330" t="s">
        <v>324</v>
      </c>
      <c r="C455" s="331" t="s">
        <v>166</v>
      </c>
      <c r="D455" s="332">
        <v>100</v>
      </c>
      <c r="E455" s="332">
        <v>1.5</v>
      </c>
      <c r="F455" s="333" t="s">
        <v>462</v>
      </c>
      <c r="G455" s="334">
        <v>1.5</v>
      </c>
      <c r="H455" s="334">
        <v>1.5089999999999999</v>
      </c>
      <c r="I455" s="335" t="s">
        <v>167</v>
      </c>
      <c r="J455" s="336">
        <v>50102.080000000002</v>
      </c>
      <c r="K455" s="336">
        <v>50000</v>
      </c>
      <c r="L455" s="336">
        <v>50000</v>
      </c>
      <c r="M455" s="337">
        <v>1</v>
      </c>
    </row>
    <row r="456" spans="2:13" s="97" customFormat="1" ht="28.5" x14ac:dyDescent="0.8">
      <c r="B456" s="330" t="s">
        <v>324</v>
      </c>
      <c r="C456" s="331" t="s">
        <v>166</v>
      </c>
      <c r="D456" s="332">
        <v>100</v>
      </c>
      <c r="E456" s="332">
        <v>2</v>
      </c>
      <c r="F456" s="333" t="s">
        <v>224</v>
      </c>
      <c r="G456" s="334">
        <v>2</v>
      </c>
      <c r="H456" s="334">
        <v>2.016</v>
      </c>
      <c r="I456" s="335" t="s">
        <v>167</v>
      </c>
      <c r="J456" s="336">
        <v>8931150</v>
      </c>
      <c r="K456" s="336">
        <v>8900000</v>
      </c>
      <c r="L456" s="336">
        <v>8900000</v>
      </c>
      <c r="M456" s="337">
        <v>3</v>
      </c>
    </row>
    <row r="457" spans="2:13" s="97" customFormat="1" ht="28.5" x14ac:dyDescent="0.8">
      <c r="B457" s="330" t="s">
        <v>324</v>
      </c>
      <c r="C457" s="331" t="s">
        <v>166</v>
      </c>
      <c r="D457" s="332">
        <v>100</v>
      </c>
      <c r="E457" s="332">
        <v>2</v>
      </c>
      <c r="F457" s="333" t="s">
        <v>251</v>
      </c>
      <c r="G457" s="334">
        <v>2</v>
      </c>
      <c r="H457" s="334">
        <v>2.0150000000000001</v>
      </c>
      <c r="I457" s="335" t="s">
        <v>167</v>
      </c>
      <c r="J457" s="336">
        <v>12553472.220000001</v>
      </c>
      <c r="K457" s="336">
        <v>12500000</v>
      </c>
      <c r="L457" s="336">
        <v>12500000</v>
      </c>
      <c r="M457" s="337">
        <v>1</v>
      </c>
    </row>
    <row r="458" spans="2:13" s="97" customFormat="1" ht="28.5" x14ac:dyDescent="0.8">
      <c r="B458" s="330" t="s">
        <v>324</v>
      </c>
      <c r="C458" s="331" t="s">
        <v>166</v>
      </c>
      <c r="D458" s="332">
        <v>100</v>
      </c>
      <c r="E458" s="332">
        <v>2.4</v>
      </c>
      <c r="F458" s="333" t="s">
        <v>182</v>
      </c>
      <c r="G458" s="334">
        <v>2.4</v>
      </c>
      <c r="H458" s="334">
        <v>2.4209999999999998</v>
      </c>
      <c r="I458" s="335" t="s">
        <v>167</v>
      </c>
      <c r="J458" s="336">
        <v>18169564</v>
      </c>
      <c r="K458" s="336">
        <v>18060000</v>
      </c>
      <c r="L458" s="336">
        <v>18060000</v>
      </c>
      <c r="M458" s="337">
        <v>3</v>
      </c>
    </row>
    <row r="459" spans="2:13" s="97" customFormat="1" ht="28.5" x14ac:dyDescent="0.8">
      <c r="B459" s="330" t="s">
        <v>324</v>
      </c>
      <c r="C459" s="331" t="s">
        <v>166</v>
      </c>
      <c r="D459" s="332">
        <v>100</v>
      </c>
      <c r="E459" s="332">
        <v>2.4</v>
      </c>
      <c r="F459" s="333" t="s">
        <v>183</v>
      </c>
      <c r="G459" s="334">
        <v>2.4</v>
      </c>
      <c r="H459" s="334">
        <v>2.4209999999999998</v>
      </c>
      <c r="I459" s="335" t="s">
        <v>167</v>
      </c>
      <c r="J459" s="336">
        <v>3019600</v>
      </c>
      <c r="K459" s="336">
        <v>3000000</v>
      </c>
      <c r="L459" s="336">
        <v>3000000</v>
      </c>
      <c r="M459" s="337">
        <v>1</v>
      </c>
    </row>
    <row r="460" spans="2:13" s="97" customFormat="1" ht="28.5" x14ac:dyDescent="0.8">
      <c r="B460" s="330" t="s">
        <v>324</v>
      </c>
      <c r="C460" s="331" t="s">
        <v>166</v>
      </c>
      <c r="D460" s="332">
        <v>100</v>
      </c>
      <c r="E460" s="332">
        <v>2.65</v>
      </c>
      <c r="F460" s="333" t="s">
        <v>185</v>
      </c>
      <c r="G460" s="334">
        <v>2.65</v>
      </c>
      <c r="H460" s="334">
        <v>2.6669999999999998</v>
      </c>
      <c r="I460" s="335" t="s">
        <v>167</v>
      </c>
      <c r="J460" s="336">
        <v>5066986.1100000003</v>
      </c>
      <c r="K460" s="336">
        <v>5000000</v>
      </c>
      <c r="L460" s="336">
        <v>5000000</v>
      </c>
      <c r="M460" s="337">
        <v>1</v>
      </c>
    </row>
    <row r="461" spans="2:13" s="97" customFormat="1" ht="28.5" x14ac:dyDescent="0.8">
      <c r="B461" s="330" t="s">
        <v>326</v>
      </c>
      <c r="C461" s="331" t="s">
        <v>166</v>
      </c>
      <c r="D461" s="332">
        <v>100</v>
      </c>
      <c r="E461" s="332">
        <v>2.7315999999999998</v>
      </c>
      <c r="F461" s="333" t="s">
        <v>185</v>
      </c>
      <c r="G461" s="334">
        <v>2.7315999999999998</v>
      </c>
      <c r="H461" s="334">
        <v>2.75</v>
      </c>
      <c r="I461" s="335" t="s">
        <v>167</v>
      </c>
      <c r="J461" s="336">
        <v>3041429.27</v>
      </c>
      <c r="K461" s="336">
        <v>3000000</v>
      </c>
      <c r="L461" s="336">
        <v>3000000</v>
      </c>
      <c r="M461" s="337">
        <v>1</v>
      </c>
    </row>
    <row r="462" spans="2:13" s="97" customFormat="1" ht="28.5" x14ac:dyDescent="0.8">
      <c r="B462" s="330" t="s">
        <v>250</v>
      </c>
      <c r="C462" s="331" t="s">
        <v>166</v>
      </c>
      <c r="D462" s="332">
        <v>100.71120000000001</v>
      </c>
      <c r="E462" s="332">
        <v>7.75</v>
      </c>
      <c r="F462" s="333" t="s">
        <v>312</v>
      </c>
      <c r="G462" s="334">
        <v>2.25</v>
      </c>
      <c r="H462" s="334">
        <v>2.2720000000000002</v>
      </c>
      <c r="I462" s="335" t="s">
        <v>167</v>
      </c>
      <c r="J462" s="336">
        <v>1539395.83</v>
      </c>
      <c r="K462" s="336">
        <v>1500000</v>
      </c>
      <c r="L462" s="336">
        <v>1510668.35</v>
      </c>
      <c r="M462" s="337">
        <v>1</v>
      </c>
    </row>
    <row r="463" spans="2:13" s="97" customFormat="1" ht="28.5" x14ac:dyDescent="0.8">
      <c r="B463" s="330" t="s">
        <v>250</v>
      </c>
      <c r="C463" s="331" t="s">
        <v>166</v>
      </c>
      <c r="D463" s="332">
        <v>100.7246</v>
      </c>
      <c r="E463" s="332">
        <v>7.1</v>
      </c>
      <c r="F463" s="333" t="s">
        <v>538</v>
      </c>
      <c r="G463" s="334">
        <v>2.25</v>
      </c>
      <c r="H463" s="334">
        <v>2.2709999999999999</v>
      </c>
      <c r="I463" s="335" t="s">
        <v>167</v>
      </c>
      <c r="J463" s="336">
        <v>1315639.72</v>
      </c>
      <c r="K463" s="336">
        <v>1300000</v>
      </c>
      <c r="L463" s="336">
        <v>1309419.6499999999</v>
      </c>
      <c r="M463" s="337">
        <v>1</v>
      </c>
    </row>
    <row r="464" spans="2:13" s="97" customFormat="1" ht="28.5" x14ac:dyDescent="0.8">
      <c r="B464" s="330" t="s">
        <v>250</v>
      </c>
      <c r="C464" s="331" t="s">
        <v>166</v>
      </c>
      <c r="D464" s="332">
        <v>100</v>
      </c>
      <c r="E464" s="332">
        <v>5.42</v>
      </c>
      <c r="F464" s="333" t="s">
        <v>284</v>
      </c>
      <c r="G464" s="334">
        <v>5.42</v>
      </c>
      <c r="H464" s="334">
        <v>5.556</v>
      </c>
      <c r="I464" s="335" t="s">
        <v>167</v>
      </c>
      <c r="J464" s="336">
        <v>9944715</v>
      </c>
      <c r="K464" s="336">
        <v>9900000</v>
      </c>
      <c r="L464" s="336">
        <v>9900000</v>
      </c>
      <c r="M464" s="337">
        <v>2</v>
      </c>
    </row>
    <row r="465" spans="2:13" s="97" customFormat="1" ht="28.5" x14ac:dyDescent="0.8">
      <c r="B465" s="330" t="s">
        <v>250</v>
      </c>
      <c r="C465" s="331" t="s">
        <v>166</v>
      </c>
      <c r="D465" s="332">
        <v>100.25449999999999</v>
      </c>
      <c r="E465" s="332">
        <v>7.1</v>
      </c>
      <c r="F465" s="333" t="s">
        <v>539</v>
      </c>
      <c r="G465" s="334">
        <v>5.5</v>
      </c>
      <c r="H465" s="334">
        <v>5.6280000000000001</v>
      </c>
      <c r="I465" s="335" t="s">
        <v>167</v>
      </c>
      <c r="J465" s="336">
        <v>1518933.33</v>
      </c>
      <c r="K465" s="336">
        <v>1500000</v>
      </c>
      <c r="L465" s="336">
        <v>1503817.11</v>
      </c>
      <c r="M465" s="337">
        <v>1</v>
      </c>
    </row>
    <row r="466" spans="2:13" s="97" customFormat="1" ht="28.5" x14ac:dyDescent="0.8">
      <c r="B466" s="330" t="s">
        <v>250</v>
      </c>
      <c r="C466" s="331" t="s">
        <v>166</v>
      </c>
      <c r="D466" s="332">
        <v>100.2675</v>
      </c>
      <c r="E466" s="332">
        <v>7.1</v>
      </c>
      <c r="F466" s="333" t="s">
        <v>302</v>
      </c>
      <c r="G466" s="334">
        <v>5.5</v>
      </c>
      <c r="H466" s="334">
        <v>5.6269999999999998</v>
      </c>
      <c r="I466" s="335" t="s">
        <v>167</v>
      </c>
      <c r="J466" s="336">
        <v>1519820.83</v>
      </c>
      <c r="K466" s="336">
        <v>1500000</v>
      </c>
      <c r="L466" s="336">
        <v>1504012.73</v>
      </c>
      <c r="M466" s="337">
        <v>1</v>
      </c>
    </row>
    <row r="467" spans="2:13" s="97" customFormat="1" ht="28.5" x14ac:dyDescent="0.8">
      <c r="B467" s="330" t="s">
        <v>250</v>
      </c>
      <c r="C467" s="331" t="s">
        <v>166</v>
      </c>
      <c r="D467" s="332">
        <v>99.832800000000006</v>
      </c>
      <c r="E467" s="332">
        <v>8.5</v>
      </c>
      <c r="F467" s="333" t="s">
        <v>313</v>
      </c>
      <c r="G467" s="334">
        <v>8.5</v>
      </c>
      <c r="H467" s="334">
        <v>8.6300000000000008</v>
      </c>
      <c r="I467" s="335" t="s">
        <v>167</v>
      </c>
      <c r="J467" s="336">
        <v>162997.92000000001</v>
      </c>
      <c r="K467" s="336">
        <v>150000</v>
      </c>
      <c r="L467" s="336">
        <v>149749.29</v>
      </c>
      <c r="M467" s="337">
        <v>1</v>
      </c>
    </row>
    <row r="468" spans="2:13" s="97" customFormat="1" ht="28.5" x14ac:dyDescent="0.8">
      <c r="B468" s="330" t="s">
        <v>250</v>
      </c>
      <c r="C468" s="331" t="s">
        <v>166</v>
      </c>
      <c r="D468" s="332">
        <v>100</v>
      </c>
      <c r="E468" s="332">
        <v>9</v>
      </c>
      <c r="F468" s="333" t="s">
        <v>194</v>
      </c>
      <c r="G468" s="334">
        <v>9</v>
      </c>
      <c r="H468" s="334">
        <v>8.9969999999999999</v>
      </c>
      <c r="I468" s="335" t="s">
        <v>167</v>
      </c>
      <c r="J468" s="336">
        <v>1319505</v>
      </c>
      <c r="K468" s="336">
        <v>1210000</v>
      </c>
      <c r="L468" s="336">
        <v>1210000</v>
      </c>
      <c r="M468" s="337">
        <v>2</v>
      </c>
    </row>
    <row r="469" spans="2:13" s="97" customFormat="1" ht="28.5" x14ac:dyDescent="0.8">
      <c r="B469" s="330" t="s">
        <v>250</v>
      </c>
      <c r="C469" s="331" t="s">
        <v>166</v>
      </c>
      <c r="D469" s="332">
        <v>100</v>
      </c>
      <c r="E469" s="332">
        <v>9.0500000000000007</v>
      </c>
      <c r="F469" s="333" t="s">
        <v>540</v>
      </c>
      <c r="G469" s="334">
        <v>9.0500000000000007</v>
      </c>
      <c r="H469" s="334">
        <v>9.0499999999999989</v>
      </c>
      <c r="I469" s="335" t="s">
        <v>167</v>
      </c>
      <c r="J469" s="336">
        <v>5541743.0599999996</v>
      </c>
      <c r="K469" s="336">
        <v>5000000</v>
      </c>
      <c r="L469" s="336">
        <v>5000000</v>
      </c>
      <c r="M469" s="337">
        <v>1</v>
      </c>
    </row>
    <row r="470" spans="2:13" s="98" customFormat="1" ht="28.5" x14ac:dyDescent="0.8">
      <c r="B470" s="317" t="s">
        <v>172</v>
      </c>
      <c r="C470" s="324"/>
      <c r="D470" s="325"/>
      <c r="E470" s="325"/>
      <c r="F470" s="326"/>
      <c r="G470" s="327"/>
      <c r="H470" s="327"/>
      <c r="I470" s="448"/>
      <c r="J470" s="328">
        <v>139430902.63</v>
      </c>
      <c r="K470" s="328">
        <v>138085000</v>
      </c>
      <c r="L470" s="328">
        <v>138112667.13</v>
      </c>
      <c r="M470" s="329">
        <v>34</v>
      </c>
    </row>
    <row r="471" spans="2:13" s="98" customFormat="1" ht="28.5" x14ac:dyDescent="0.8">
      <c r="B471" s="317" t="s">
        <v>365</v>
      </c>
      <c r="C471" s="324"/>
      <c r="D471" s="325"/>
      <c r="E471" s="325"/>
      <c r="F471" s="326"/>
      <c r="G471" s="327"/>
      <c r="H471" s="327"/>
      <c r="I471" s="448"/>
      <c r="J471" s="328"/>
      <c r="K471" s="328"/>
      <c r="L471" s="328"/>
      <c r="M471" s="329"/>
    </row>
    <row r="472" spans="2:13" s="97" customFormat="1" ht="28.5" x14ac:dyDescent="0.8">
      <c r="B472" s="330" t="s">
        <v>250</v>
      </c>
      <c r="C472" s="331" t="s">
        <v>166</v>
      </c>
      <c r="D472" s="332">
        <v>99.63</v>
      </c>
      <c r="E472" s="332">
        <v>7.25</v>
      </c>
      <c r="F472" s="333" t="s">
        <v>251</v>
      </c>
      <c r="G472" s="334">
        <v>9</v>
      </c>
      <c r="H472" s="334">
        <v>9.3806799999999999</v>
      </c>
      <c r="I472" s="335" t="s">
        <v>174</v>
      </c>
      <c r="J472" s="336">
        <v>40000</v>
      </c>
      <c r="K472" s="336">
        <v>40000</v>
      </c>
      <c r="L472" s="336">
        <v>39852.04</v>
      </c>
      <c r="M472" s="337">
        <v>1</v>
      </c>
    </row>
    <row r="473" spans="2:13" s="98" customFormat="1" ht="28.5" x14ac:dyDescent="0.8">
      <c r="B473" s="317" t="s">
        <v>172</v>
      </c>
      <c r="C473" s="324"/>
      <c r="D473" s="325"/>
      <c r="E473" s="325"/>
      <c r="F473" s="326"/>
      <c r="G473" s="327"/>
      <c r="H473" s="327"/>
      <c r="I473" s="448"/>
      <c r="J473" s="328">
        <v>40000</v>
      </c>
      <c r="K473" s="328">
        <v>40000</v>
      </c>
      <c r="L473" s="328">
        <v>39852.04</v>
      </c>
      <c r="M473" s="329">
        <v>1</v>
      </c>
    </row>
    <row r="474" spans="2:13" s="98" customFormat="1" ht="28.5" x14ac:dyDescent="0.8">
      <c r="B474" s="317" t="s">
        <v>254</v>
      </c>
      <c r="C474" s="324"/>
      <c r="D474" s="325"/>
      <c r="E474" s="325"/>
      <c r="F474" s="326"/>
      <c r="G474" s="327"/>
      <c r="H474" s="327"/>
      <c r="I474" s="448"/>
      <c r="J474" s="328"/>
      <c r="K474" s="328"/>
      <c r="L474" s="328"/>
      <c r="M474" s="329"/>
    </row>
    <row r="475" spans="2:13" s="97" customFormat="1" ht="28.5" x14ac:dyDescent="0.8">
      <c r="B475" s="330" t="s">
        <v>199</v>
      </c>
      <c r="C475" s="331" t="s">
        <v>166</v>
      </c>
      <c r="D475" s="332">
        <v>101.3111</v>
      </c>
      <c r="E475" s="332">
        <v>8.4</v>
      </c>
      <c r="F475" s="333" t="s">
        <v>541</v>
      </c>
      <c r="G475" s="334">
        <v>2.25</v>
      </c>
      <c r="H475" s="334">
        <v>2.2689999999999997</v>
      </c>
      <c r="I475" s="335" t="s">
        <v>167</v>
      </c>
      <c r="J475" s="336">
        <v>2098000</v>
      </c>
      <c r="K475" s="336">
        <v>2000000</v>
      </c>
      <c r="L475" s="336">
        <v>2026221.87</v>
      </c>
      <c r="M475" s="337">
        <v>1</v>
      </c>
    </row>
    <row r="476" spans="2:13" s="97" customFormat="1" ht="28.5" x14ac:dyDescent="0.8">
      <c r="B476" s="330" t="s">
        <v>199</v>
      </c>
      <c r="C476" s="331" t="s">
        <v>166</v>
      </c>
      <c r="D476" s="332">
        <v>100</v>
      </c>
      <c r="E476" s="332">
        <v>8.9499999999999993</v>
      </c>
      <c r="F476" s="333" t="s">
        <v>253</v>
      </c>
      <c r="G476" s="334">
        <v>8.9499999999999993</v>
      </c>
      <c r="H476" s="334">
        <v>8.9499999999999993</v>
      </c>
      <c r="I476" s="335" t="s">
        <v>167</v>
      </c>
      <c r="J476" s="336">
        <v>981668.75</v>
      </c>
      <c r="K476" s="336">
        <v>900000</v>
      </c>
      <c r="L476" s="336">
        <v>900000</v>
      </c>
      <c r="M476" s="337">
        <v>1</v>
      </c>
    </row>
    <row r="477" spans="2:13" s="97" customFormat="1" ht="28.5" x14ac:dyDescent="0.8">
      <c r="B477" s="330" t="s">
        <v>542</v>
      </c>
      <c r="C477" s="331" t="s">
        <v>166</v>
      </c>
      <c r="D477" s="332">
        <v>101.08410000000001</v>
      </c>
      <c r="E477" s="332">
        <v>7.75</v>
      </c>
      <c r="F477" s="333" t="s">
        <v>251</v>
      </c>
      <c r="G477" s="334">
        <v>2.5</v>
      </c>
      <c r="H477" s="334">
        <v>2.524</v>
      </c>
      <c r="I477" s="335" t="s">
        <v>167</v>
      </c>
      <c r="J477" s="336">
        <v>1202372.6399999999</v>
      </c>
      <c r="K477" s="336">
        <v>1115000</v>
      </c>
      <c r="L477" s="336">
        <v>1127087.52</v>
      </c>
      <c r="M477" s="337">
        <v>1</v>
      </c>
    </row>
    <row r="478" spans="2:13" s="97" customFormat="1" ht="28.5" x14ac:dyDescent="0.8">
      <c r="B478" s="330" t="s">
        <v>542</v>
      </c>
      <c r="C478" s="331" t="s">
        <v>166</v>
      </c>
      <c r="D478" s="332">
        <v>99.953999999999994</v>
      </c>
      <c r="E478" s="332">
        <v>7.75</v>
      </c>
      <c r="F478" s="333" t="s">
        <v>543</v>
      </c>
      <c r="G478" s="334">
        <v>7.5</v>
      </c>
      <c r="H478" s="334">
        <v>7.7200000000000006</v>
      </c>
      <c r="I478" s="335" t="s">
        <v>167</v>
      </c>
      <c r="J478" s="336">
        <v>1202372.6399999999</v>
      </c>
      <c r="K478" s="336">
        <v>1115000</v>
      </c>
      <c r="L478" s="336">
        <v>1114487.32</v>
      </c>
      <c r="M478" s="337">
        <v>2</v>
      </c>
    </row>
    <row r="479" spans="2:13" s="97" customFormat="1" ht="28.5" x14ac:dyDescent="0.8">
      <c r="B479" s="330" t="s">
        <v>542</v>
      </c>
      <c r="C479" s="331" t="s">
        <v>166</v>
      </c>
      <c r="D479" s="332">
        <v>100.00060000000001</v>
      </c>
      <c r="E479" s="332">
        <v>8.1</v>
      </c>
      <c r="F479" s="333" t="s">
        <v>544</v>
      </c>
      <c r="G479" s="334">
        <v>7.85</v>
      </c>
      <c r="H479" s="334">
        <v>7.9670000000000005</v>
      </c>
      <c r="I479" s="335" t="s">
        <v>167</v>
      </c>
      <c r="J479" s="336">
        <v>1081675</v>
      </c>
      <c r="K479" s="336">
        <v>1000000</v>
      </c>
      <c r="L479" s="336">
        <v>1000005.64</v>
      </c>
      <c r="M479" s="337">
        <v>2</v>
      </c>
    </row>
    <row r="480" spans="2:13" s="97" customFormat="1" ht="28.5" x14ac:dyDescent="0.8">
      <c r="B480" s="330" t="s">
        <v>542</v>
      </c>
      <c r="C480" s="331" t="s">
        <v>166</v>
      </c>
      <c r="D480" s="332">
        <v>100.0115</v>
      </c>
      <c r="E480" s="332">
        <v>8.1</v>
      </c>
      <c r="F480" s="333" t="s">
        <v>545</v>
      </c>
      <c r="G480" s="334">
        <v>7.9</v>
      </c>
      <c r="H480" s="334">
        <v>7.9870000000000001</v>
      </c>
      <c r="I480" s="335" t="s">
        <v>167</v>
      </c>
      <c r="J480" s="336">
        <v>2162450</v>
      </c>
      <c r="K480" s="336">
        <v>2000000</v>
      </c>
      <c r="L480" s="336">
        <v>2000229.49</v>
      </c>
      <c r="M480" s="337">
        <v>1</v>
      </c>
    </row>
    <row r="481" spans="2:13" s="97" customFormat="1" ht="28.5" x14ac:dyDescent="0.8">
      <c r="B481" s="330" t="s">
        <v>542</v>
      </c>
      <c r="C481" s="331" t="s">
        <v>166</v>
      </c>
      <c r="D481" s="332">
        <v>100.0155</v>
      </c>
      <c r="E481" s="332">
        <v>8.1</v>
      </c>
      <c r="F481" s="333" t="s">
        <v>546</v>
      </c>
      <c r="G481" s="334">
        <v>7.9</v>
      </c>
      <c r="H481" s="334">
        <v>7.9810000000000008</v>
      </c>
      <c r="I481" s="335" t="s">
        <v>167</v>
      </c>
      <c r="J481" s="336">
        <v>1082125</v>
      </c>
      <c r="K481" s="336">
        <v>1000000</v>
      </c>
      <c r="L481" s="336">
        <v>1000154.78</v>
      </c>
      <c r="M481" s="337">
        <v>1</v>
      </c>
    </row>
    <row r="482" spans="2:13" s="97" customFormat="1" ht="28.5" x14ac:dyDescent="0.8">
      <c r="B482" s="330" t="s">
        <v>542</v>
      </c>
      <c r="C482" s="331" t="s">
        <v>166</v>
      </c>
      <c r="D482" s="332">
        <v>99.807199999999995</v>
      </c>
      <c r="E482" s="332">
        <v>7.75</v>
      </c>
      <c r="F482" s="333" t="s">
        <v>547</v>
      </c>
      <c r="G482" s="334">
        <v>8</v>
      </c>
      <c r="H482" s="334">
        <v>8.2309999999999999</v>
      </c>
      <c r="I482" s="335" t="s">
        <v>167</v>
      </c>
      <c r="J482" s="336">
        <v>3126321.53</v>
      </c>
      <c r="K482" s="336">
        <v>2900000</v>
      </c>
      <c r="L482" s="336">
        <v>2894386.51</v>
      </c>
      <c r="M482" s="337">
        <v>3</v>
      </c>
    </row>
    <row r="483" spans="2:13" s="97" customFormat="1" ht="28.5" x14ac:dyDescent="0.8">
      <c r="B483" s="330" t="s">
        <v>542</v>
      </c>
      <c r="C483" s="331" t="s">
        <v>166</v>
      </c>
      <c r="D483" s="332">
        <v>99.786600000000007</v>
      </c>
      <c r="E483" s="332">
        <v>7.75</v>
      </c>
      <c r="F483" s="333" t="s">
        <v>548</v>
      </c>
      <c r="G483" s="334">
        <v>8</v>
      </c>
      <c r="H483" s="334">
        <v>8.218</v>
      </c>
      <c r="I483" s="335" t="s">
        <v>167</v>
      </c>
      <c r="J483" s="336">
        <v>2694718.75</v>
      </c>
      <c r="K483" s="336">
        <v>2500000</v>
      </c>
      <c r="L483" s="336">
        <v>2494681.5299999998</v>
      </c>
      <c r="M483" s="337">
        <v>2</v>
      </c>
    </row>
    <row r="484" spans="2:13" s="97" customFormat="1" ht="28.5" x14ac:dyDescent="0.8">
      <c r="B484" s="330" t="s">
        <v>542</v>
      </c>
      <c r="C484" s="331" t="s">
        <v>166</v>
      </c>
      <c r="D484" s="332">
        <v>100</v>
      </c>
      <c r="E484" s="332">
        <v>8</v>
      </c>
      <c r="F484" s="333" t="s">
        <v>549</v>
      </c>
      <c r="G484" s="334">
        <v>8</v>
      </c>
      <c r="H484" s="334">
        <v>7.9990000000000006</v>
      </c>
      <c r="I484" s="335" t="s">
        <v>167</v>
      </c>
      <c r="J484" s="336">
        <v>3537727.78</v>
      </c>
      <c r="K484" s="336">
        <v>3275000</v>
      </c>
      <c r="L484" s="336">
        <v>3275000</v>
      </c>
      <c r="M484" s="337">
        <v>1</v>
      </c>
    </row>
    <row r="485" spans="2:13" s="97" customFormat="1" ht="28.5" x14ac:dyDescent="0.8">
      <c r="B485" s="330" t="s">
        <v>542</v>
      </c>
      <c r="C485" s="331" t="s">
        <v>166</v>
      </c>
      <c r="D485" s="332">
        <v>100</v>
      </c>
      <c r="E485" s="332">
        <v>8</v>
      </c>
      <c r="F485" s="333" t="s">
        <v>550</v>
      </c>
      <c r="G485" s="334">
        <v>8</v>
      </c>
      <c r="H485" s="334">
        <v>8</v>
      </c>
      <c r="I485" s="335" t="s">
        <v>167</v>
      </c>
      <c r="J485" s="336">
        <v>3259333.33</v>
      </c>
      <c r="K485" s="336">
        <v>3000000</v>
      </c>
      <c r="L485" s="336">
        <v>3000000</v>
      </c>
      <c r="M485" s="337">
        <v>1</v>
      </c>
    </row>
    <row r="486" spans="2:13" s="98" customFormat="1" ht="28.5" x14ac:dyDescent="0.8">
      <c r="B486" s="317" t="s">
        <v>172</v>
      </c>
      <c r="C486" s="324"/>
      <c r="D486" s="325"/>
      <c r="E486" s="325"/>
      <c r="F486" s="326"/>
      <c r="G486" s="327"/>
      <c r="H486" s="327"/>
      <c r="I486" s="448"/>
      <c r="J486" s="328">
        <v>22428765.420000002</v>
      </c>
      <c r="K486" s="328">
        <v>20805000</v>
      </c>
      <c r="L486" s="328">
        <v>20832254.659999996</v>
      </c>
      <c r="M486" s="329">
        <v>16</v>
      </c>
    </row>
    <row r="487" spans="2:13" s="98" customFormat="1" ht="28.5" x14ac:dyDescent="0.8">
      <c r="B487" s="317" t="s">
        <v>256</v>
      </c>
      <c r="C487" s="324"/>
      <c r="D487" s="325"/>
      <c r="E487" s="325"/>
      <c r="F487" s="326"/>
      <c r="G487" s="327"/>
      <c r="H487" s="327"/>
      <c r="I487" s="448"/>
      <c r="J487" s="328"/>
      <c r="K487" s="328"/>
      <c r="L487" s="328"/>
      <c r="M487" s="329"/>
    </row>
    <row r="488" spans="2:13" s="97" customFormat="1" ht="28.5" x14ac:dyDescent="0.8">
      <c r="B488" s="330" t="s">
        <v>218</v>
      </c>
      <c r="C488" s="331" t="s">
        <v>166</v>
      </c>
      <c r="D488" s="332">
        <v>100</v>
      </c>
      <c r="E488" s="332">
        <v>2.7315999999999998</v>
      </c>
      <c r="F488" s="333" t="s">
        <v>185</v>
      </c>
      <c r="G488" s="334">
        <v>2.7315999999999998</v>
      </c>
      <c r="H488" s="334">
        <v>2.75</v>
      </c>
      <c r="I488" s="335" t="s">
        <v>167</v>
      </c>
      <c r="J488" s="336">
        <v>1520714.63</v>
      </c>
      <c r="K488" s="336">
        <v>1500000</v>
      </c>
      <c r="L488" s="336">
        <v>1500000</v>
      </c>
      <c r="M488" s="337">
        <v>1</v>
      </c>
    </row>
    <row r="489" spans="2:13" s="97" customFormat="1" ht="28.5" x14ac:dyDescent="0.8">
      <c r="B489" s="330" t="s">
        <v>165</v>
      </c>
      <c r="C489" s="331" t="s">
        <v>166</v>
      </c>
      <c r="D489" s="332">
        <v>100</v>
      </c>
      <c r="E489" s="332">
        <v>2.4769999999999999</v>
      </c>
      <c r="F489" s="333" t="s">
        <v>182</v>
      </c>
      <c r="G489" s="334">
        <v>2.4769999999999999</v>
      </c>
      <c r="H489" s="334">
        <v>2.5</v>
      </c>
      <c r="I489" s="335" t="s">
        <v>167</v>
      </c>
      <c r="J489" s="336">
        <v>3018783.92</v>
      </c>
      <c r="K489" s="336">
        <v>3000000</v>
      </c>
      <c r="L489" s="336">
        <v>3000000</v>
      </c>
      <c r="M489" s="337">
        <v>1</v>
      </c>
    </row>
    <row r="490" spans="2:13" s="97" customFormat="1" ht="28.5" x14ac:dyDescent="0.8">
      <c r="B490" s="330" t="s">
        <v>191</v>
      </c>
      <c r="C490" s="331" t="s">
        <v>166</v>
      </c>
      <c r="D490" s="332">
        <v>100</v>
      </c>
      <c r="E490" s="332">
        <v>1.982</v>
      </c>
      <c r="F490" s="333" t="s">
        <v>243</v>
      </c>
      <c r="G490" s="334">
        <v>1.982</v>
      </c>
      <c r="H490" s="334">
        <v>1.9990000000000001</v>
      </c>
      <c r="I490" s="335" t="s">
        <v>167</v>
      </c>
      <c r="J490" s="336">
        <v>4007047.11</v>
      </c>
      <c r="K490" s="336">
        <v>4000000</v>
      </c>
      <c r="L490" s="336">
        <v>4000000</v>
      </c>
      <c r="M490" s="337">
        <v>1</v>
      </c>
    </row>
    <row r="491" spans="2:13" s="97" customFormat="1" ht="28.5" x14ac:dyDescent="0.8">
      <c r="B491" s="330" t="s">
        <v>170</v>
      </c>
      <c r="C491" s="331" t="s">
        <v>166</v>
      </c>
      <c r="D491" s="332">
        <v>100</v>
      </c>
      <c r="E491" s="332">
        <v>9</v>
      </c>
      <c r="F491" s="333" t="s">
        <v>253</v>
      </c>
      <c r="G491" s="334">
        <v>9</v>
      </c>
      <c r="H491" s="334">
        <v>9</v>
      </c>
      <c r="I491" s="335" t="s">
        <v>167</v>
      </c>
      <c r="J491" s="336">
        <v>580545</v>
      </c>
      <c r="K491" s="336">
        <v>532000</v>
      </c>
      <c r="L491" s="336">
        <v>532000</v>
      </c>
      <c r="M491" s="337">
        <v>2</v>
      </c>
    </row>
    <row r="492" spans="2:13" s="97" customFormat="1" ht="28.5" x14ac:dyDescent="0.8">
      <c r="B492" s="330" t="s">
        <v>257</v>
      </c>
      <c r="C492" s="331" t="s">
        <v>166</v>
      </c>
      <c r="D492" s="332">
        <v>101.2813</v>
      </c>
      <c r="E492" s="332">
        <v>8.5</v>
      </c>
      <c r="F492" s="333" t="s">
        <v>537</v>
      </c>
      <c r="G492" s="334">
        <v>2.25</v>
      </c>
      <c r="H492" s="334">
        <v>2.27</v>
      </c>
      <c r="I492" s="335" t="s">
        <v>167</v>
      </c>
      <c r="J492" s="336">
        <v>2170944.44</v>
      </c>
      <c r="K492" s="336">
        <v>2000000</v>
      </c>
      <c r="L492" s="336">
        <v>2025625.64</v>
      </c>
      <c r="M492" s="337">
        <v>1</v>
      </c>
    </row>
    <row r="493" spans="2:13" s="97" customFormat="1" ht="28.5" x14ac:dyDescent="0.8">
      <c r="B493" s="330" t="s">
        <v>257</v>
      </c>
      <c r="C493" s="331" t="s">
        <v>166</v>
      </c>
      <c r="D493" s="332">
        <v>100.08969999999999</v>
      </c>
      <c r="E493" s="332">
        <v>8.5</v>
      </c>
      <c r="F493" s="333" t="s">
        <v>291</v>
      </c>
      <c r="G493" s="334">
        <v>6.5</v>
      </c>
      <c r="H493" s="334">
        <v>6.702</v>
      </c>
      <c r="I493" s="335" t="s">
        <v>167</v>
      </c>
      <c r="J493" s="336">
        <v>2172361.12</v>
      </c>
      <c r="K493" s="336">
        <v>2000000</v>
      </c>
      <c r="L493" s="336">
        <v>2001793.92</v>
      </c>
      <c r="M493" s="337">
        <v>1</v>
      </c>
    </row>
    <row r="494" spans="2:13" s="97" customFormat="1" ht="28.5" x14ac:dyDescent="0.8">
      <c r="B494" s="330" t="s">
        <v>257</v>
      </c>
      <c r="C494" s="331" t="s">
        <v>166</v>
      </c>
      <c r="D494" s="332">
        <v>100.1281</v>
      </c>
      <c r="E494" s="332">
        <v>8.5</v>
      </c>
      <c r="F494" s="333" t="s">
        <v>338</v>
      </c>
      <c r="G494" s="334">
        <v>6.5</v>
      </c>
      <c r="H494" s="334">
        <v>6.7</v>
      </c>
      <c r="I494" s="335" t="s">
        <v>167</v>
      </c>
      <c r="J494" s="336">
        <v>2033055.56</v>
      </c>
      <c r="K494" s="336">
        <v>2000000</v>
      </c>
      <c r="L494" s="336">
        <v>2002561.44</v>
      </c>
      <c r="M494" s="337">
        <v>1</v>
      </c>
    </row>
    <row r="495" spans="2:13" s="97" customFormat="1" ht="28.5" x14ac:dyDescent="0.8">
      <c r="B495" s="330" t="s">
        <v>257</v>
      </c>
      <c r="C495" s="331" t="s">
        <v>166</v>
      </c>
      <c r="D495" s="332">
        <v>100.0896</v>
      </c>
      <c r="E495" s="332">
        <v>8.5</v>
      </c>
      <c r="F495" s="333" t="s">
        <v>502</v>
      </c>
      <c r="G495" s="334">
        <v>7</v>
      </c>
      <c r="H495" s="334">
        <v>7.2260000000000009</v>
      </c>
      <c r="I495" s="335" t="s">
        <v>167</v>
      </c>
      <c r="J495" s="336">
        <v>1357430.56</v>
      </c>
      <c r="K495" s="336">
        <v>1250000</v>
      </c>
      <c r="L495" s="336">
        <v>1251119.54</v>
      </c>
      <c r="M495" s="337">
        <v>1</v>
      </c>
    </row>
    <row r="496" spans="2:13" s="97" customFormat="1" ht="28.5" x14ac:dyDescent="0.8">
      <c r="B496" s="330" t="s">
        <v>257</v>
      </c>
      <c r="C496" s="331" t="s">
        <v>166</v>
      </c>
      <c r="D496" s="332">
        <v>100.077</v>
      </c>
      <c r="E496" s="332">
        <v>8.5</v>
      </c>
      <c r="F496" s="333" t="s">
        <v>323</v>
      </c>
      <c r="G496" s="334">
        <v>7.75</v>
      </c>
      <c r="H496" s="334">
        <v>7.9649999999999999</v>
      </c>
      <c r="I496" s="335" t="s">
        <v>167</v>
      </c>
      <c r="J496" s="336">
        <v>108618.06</v>
      </c>
      <c r="K496" s="336">
        <v>100000</v>
      </c>
      <c r="L496" s="336">
        <v>100076.97</v>
      </c>
      <c r="M496" s="337">
        <v>1</v>
      </c>
    </row>
    <row r="497" spans="2:13" s="97" customFormat="1" ht="28.5" x14ac:dyDescent="0.8">
      <c r="B497" s="330" t="s">
        <v>257</v>
      </c>
      <c r="C497" s="331" t="s">
        <v>166</v>
      </c>
      <c r="D497" s="332">
        <v>100</v>
      </c>
      <c r="E497" s="332">
        <v>8</v>
      </c>
      <c r="F497" s="333" t="s">
        <v>184</v>
      </c>
      <c r="G497" s="334">
        <v>8</v>
      </c>
      <c r="H497" s="334">
        <v>8.1589999999999989</v>
      </c>
      <c r="I497" s="335" t="s">
        <v>167</v>
      </c>
      <c r="J497" s="336">
        <v>335991.77</v>
      </c>
      <c r="K497" s="336">
        <v>323000</v>
      </c>
      <c r="L497" s="336">
        <v>323000</v>
      </c>
      <c r="M497" s="337">
        <v>2</v>
      </c>
    </row>
    <row r="498" spans="2:13" s="97" customFormat="1" ht="28.5" x14ac:dyDescent="0.8">
      <c r="B498" s="330" t="s">
        <v>257</v>
      </c>
      <c r="C498" s="331" t="s">
        <v>166</v>
      </c>
      <c r="D498" s="332">
        <v>100.34220000000001</v>
      </c>
      <c r="E498" s="332">
        <v>9.0500000000000007</v>
      </c>
      <c r="F498" s="333" t="s">
        <v>329</v>
      </c>
      <c r="G498" s="334">
        <v>8.5</v>
      </c>
      <c r="H498" s="334">
        <v>8.5519999999999996</v>
      </c>
      <c r="I498" s="335" t="s">
        <v>167</v>
      </c>
      <c r="J498" s="336">
        <v>1091254.1499999999</v>
      </c>
      <c r="K498" s="336">
        <v>1000000</v>
      </c>
      <c r="L498" s="336">
        <v>1003421.8</v>
      </c>
      <c r="M498" s="337">
        <v>1</v>
      </c>
    </row>
    <row r="499" spans="2:13" s="97" customFormat="1" ht="28.5" x14ac:dyDescent="0.8">
      <c r="B499" s="330" t="s">
        <v>257</v>
      </c>
      <c r="C499" s="331" t="s">
        <v>166</v>
      </c>
      <c r="D499" s="332">
        <v>100</v>
      </c>
      <c r="E499" s="332">
        <v>8.75</v>
      </c>
      <c r="F499" s="333" t="s">
        <v>184</v>
      </c>
      <c r="G499" s="334">
        <v>8.75</v>
      </c>
      <c r="H499" s="334">
        <v>8.94</v>
      </c>
      <c r="I499" s="335" t="s">
        <v>167</v>
      </c>
      <c r="J499" s="336">
        <v>104399.31</v>
      </c>
      <c r="K499" s="336">
        <v>100000</v>
      </c>
      <c r="L499" s="336">
        <v>100000</v>
      </c>
      <c r="M499" s="337">
        <v>2</v>
      </c>
    </row>
    <row r="500" spans="2:13" s="97" customFormat="1" ht="28.5" x14ac:dyDescent="0.8">
      <c r="B500" s="330" t="s">
        <v>257</v>
      </c>
      <c r="C500" s="331" t="s">
        <v>166</v>
      </c>
      <c r="D500" s="332">
        <v>98.992599999999996</v>
      </c>
      <c r="E500" s="332">
        <v>8.9</v>
      </c>
      <c r="F500" s="333" t="s">
        <v>551</v>
      </c>
      <c r="G500" s="334">
        <v>10</v>
      </c>
      <c r="H500" s="334">
        <v>10.025</v>
      </c>
      <c r="I500" s="335" t="s">
        <v>167</v>
      </c>
      <c r="J500" s="336">
        <v>218146.11</v>
      </c>
      <c r="K500" s="336">
        <v>200000</v>
      </c>
      <c r="L500" s="336">
        <v>197985.19</v>
      </c>
      <c r="M500" s="337">
        <v>1</v>
      </c>
    </row>
    <row r="501" spans="2:13" s="97" customFormat="1" ht="28.5" x14ac:dyDescent="0.8">
      <c r="B501" s="330" t="s">
        <v>155</v>
      </c>
      <c r="C501" s="331" t="s">
        <v>166</v>
      </c>
      <c r="D501" s="332">
        <v>100</v>
      </c>
      <c r="E501" s="332">
        <v>1.982</v>
      </c>
      <c r="F501" s="333" t="s">
        <v>243</v>
      </c>
      <c r="G501" s="334">
        <v>1.982</v>
      </c>
      <c r="H501" s="334">
        <v>1.9990000000000001</v>
      </c>
      <c r="I501" s="335" t="s">
        <v>167</v>
      </c>
      <c r="J501" s="336">
        <v>6010570.6699999999</v>
      </c>
      <c r="K501" s="336">
        <v>6000000</v>
      </c>
      <c r="L501" s="336">
        <v>6000000</v>
      </c>
      <c r="M501" s="337">
        <v>1</v>
      </c>
    </row>
    <row r="502" spans="2:13" s="97" customFormat="1" ht="28.5" x14ac:dyDescent="0.8">
      <c r="B502" s="330" t="s">
        <v>193</v>
      </c>
      <c r="C502" s="331" t="s">
        <v>166</v>
      </c>
      <c r="D502" s="332">
        <v>100</v>
      </c>
      <c r="E502" s="332">
        <v>2.4769999999999999</v>
      </c>
      <c r="F502" s="333" t="s">
        <v>182</v>
      </c>
      <c r="G502" s="334">
        <v>2.4769999999999999</v>
      </c>
      <c r="H502" s="334">
        <v>2.5</v>
      </c>
      <c r="I502" s="335" t="s">
        <v>167</v>
      </c>
      <c r="J502" s="336">
        <v>261627.94</v>
      </c>
      <c r="K502" s="336">
        <v>260000</v>
      </c>
      <c r="L502" s="336">
        <v>260000</v>
      </c>
      <c r="M502" s="337">
        <v>1</v>
      </c>
    </row>
    <row r="503" spans="2:13" s="97" customFormat="1" ht="28.5" x14ac:dyDescent="0.8">
      <c r="B503" s="330" t="s">
        <v>193</v>
      </c>
      <c r="C503" s="331" t="s">
        <v>166</v>
      </c>
      <c r="D503" s="332">
        <v>101.0262</v>
      </c>
      <c r="E503" s="332">
        <v>9.4499999999999993</v>
      </c>
      <c r="F503" s="333" t="s">
        <v>552</v>
      </c>
      <c r="G503" s="334">
        <v>8</v>
      </c>
      <c r="H503" s="334">
        <v>8.0519999999999996</v>
      </c>
      <c r="I503" s="335" t="s">
        <v>167</v>
      </c>
      <c r="J503" s="336">
        <v>657487.5</v>
      </c>
      <c r="K503" s="336">
        <v>600000</v>
      </c>
      <c r="L503" s="336">
        <v>606157.02</v>
      </c>
      <c r="M503" s="337">
        <v>1</v>
      </c>
    </row>
    <row r="504" spans="2:13" s="97" customFormat="1" ht="28.5" x14ac:dyDescent="0.8">
      <c r="B504" s="330" t="s">
        <v>553</v>
      </c>
      <c r="C504" s="331" t="s">
        <v>166</v>
      </c>
      <c r="D504" s="332">
        <v>100</v>
      </c>
      <c r="E504" s="332">
        <v>9</v>
      </c>
      <c r="F504" s="333" t="s">
        <v>249</v>
      </c>
      <c r="G504" s="334">
        <v>9</v>
      </c>
      <c r="H504" s="334">
        <v>8.995000000000001</v>
      </c>
      <c r="I504" s="335" t="s">
        <v>167</v>
      </c>
      <c r="J504" s="336">
        <v>196380</v>
      </c>
      <c r="K504" s="336">
        <v>180000</v>
      </c>
      <c r="L504" s="336">
        <v>180000</v>
      </c>
      <c r="M504" s="337">
        <v>1</v>
      </c>
    </row>
    <row r="505" spans="2:13" s="97" customFormat="1" ht="28.5" x14ac:dyDescent="0.8">
      <c r="B505" s="330" t="s">
        <v>553</v>
      </c>
      <c r="C505" s="331" t="s">
        <v>166</v>
      </c>
      <c r="D505" s="332">
        <v>100</v>
      </c>
      <c r="E505" s="332">
        <v>9.75</v>
      </c>
      <c r="F505" s="333" t="s">
        <v>253</v>
      </c>
      <c r="G505" s="334">
        <v>9.75</v>
      </c>
      <c r="H505" s="334">
        <v>9.75</v>
      </c>
      <c r="I505" s="335" t="s">
        <v>167</v>
      </c>
      <c r="J505" s="336">
        <v>43954.17</v>
      </c>
      <c r="K505" s="336">
        <v>40000</v>
      </c>
      <c r="L505" s="336">
        <v>40000</v>
      </c>
      <c r="M505" s="337">
        <v>1</v>
      </c>
    </row>
    <row r="506" spans="2:13" s="97" customFormat="1" ht="28.5" x14ac:dyDescent="0.8">
      <c r="B506" s="330" t="s">
        <v>554</v>
      </c>
      <c r="C506" s="331" t="s">
        <v>166</v>
      </c>
      <c r="D506" s="332">
        <v>100</v>
      </c>
      <c r="E506" s="332">
        <v>9.6999999999999993</v>
      </c>
      <c r="F506" s="333" t="s">
        <v>555</v>
      </c>
      <c r="G506" s="334">
        <v>9.6999999999999993</v>
      </c>
      <c r="H506" s="334">
        <v>9.7000000000000011</v>
      </c>
      <c r="I506" s="335" t="s">
        <v>167</v>
      </c>
      <c r="J506" s="336">
        <v>56455.44</v>
      </c>
      <c r="K506" s="336">
        <v>51000</v>
      </c>
      <c r="L506" s="336">
        <v>51000</v>
      </c>
      <c r="M506" s="337">
        <v>1</v>
      </c>
    </row>
    <row r="507" spans="2:13" s="97" customFormat="1" ht="28.5" x14ac:dyDescent="0.8">
      <c r="B507" s="330" t="s">
        <v>258</v>
      </c>
      <c r="C507" s="331" t="s">
        <v>166</v>
      </c>
      <c r="D507" s="332">
        <v>100</v>
      </c>
      <c r="E507" s="332">
        <v>1.9822</v>
      </c>
      <c r="F507" s="333" t="s">
        <v>247</v>
      </c>
      <c r="G507" s="334">
        <v>1.9822</v>
      </c>
      <c r="H507" s="334">
        <v>2</v>
      </c>
      <c r="I507" s="335" t="s">
        <v>167</v>
      </c>
      <c r="J507" s="336">
        <v>30057814.170000002</v>
      </c>
      <c r="K507" s="336">
        <v>30000000</v>
      </c>
      <c r="L507" s="336">
        <v>30000000</v>
      </c>
      <c r="M507" s="337">
        <v>4</v>
      </c>
    </row>
    <row r="508" spans="2:13" s="97" customFormat="1" ht="28.5" x14ac:dyDescent="0.8">
      <c r="B508" s="330" t="s">
        <v>258</v>
      </c>
      <c r="C508" s="331" t="s">
        <v>166</v>
      </c>
      <c r="D508" s="332">
        <v>100</v>
      </c>
      <c r="E508" s="332">
        <v>2.4769999999999999</v>
      </c>
      <c r="F508" s="333" t="s">
        <v>182</v>
      </c>
      <c r="G508" s="334">
        <v>2.4769999999999999</v>
      </c>
      <c r="H508" s="334">
        <v>2.5</v>
      </c>
      <c r="I508" s="335" t="s">
        <v>167</v>
      </c>
      <c r="J508" s="336">
        <v>10062613.060000001</v>
      </c>
      <c r="K508" s="336">
        <v>10000000</v>
      </c>
      <c r="L508" s="336">
        <v>10000000</v>
      </c>
      <c r="M508" s="337">
        <v>2</v>
      </c>
    </row>
    <row r="509" spans="2:13" s="97" customFormat="1" ht="28.5" x14ac:dyDescent="0.8">
      <c r="B509" s="330" t="s">
        <v>258</v>
      </c>
      <c r="C509" s="331" t="s">
        <v>166</v>
      </c>
      <c r="D509" s="332">
        <v>100</v>
      </c>
      <c r="E509" s="332">
        <v>3.2505999999999999</v>
      </c>
      <c r="F509" s="333" t="s">
        <v>249</v>
      </c>
      <c r="G509" s="334">
        <v>3.2505999999999999</v>
      </c>
      <c r="H509" s="334">
        <v>3.25</v>
      </c>
      <c r="I509" s="335" t="s">
        <v>167</v>
      </c>
      <c r="J509" s="336">
        <v>578405.62</v>
      </c>
      <c r="K509" s="336">
        <v>560000</v>
      </c>
      <c r="L509" s="336">
        <v>560000</v>
      </c>
      <c r="M509" s="337">
        <v>1</v>
      </c>
    </row>
    <row r="510" spans="2:13" s="97" customFormat="1" ht="28.5" x14ac:dyDescent="0.8">
      <c r="B510" s="330" t="s">
        <v>333</v>
      </c>
      <c r="C510" s="331" t="s">
        <v>166</v>
      </c>
      <c r="D510" s="332">
        <v>100</v>
      </c>
      <c r="E510" s="332">
        <v>5</v>
      </c>
      <c r="F510" s="333" t="s">
        <v>322</v>
      </c>
      <c r="G510" s="334">
        <v>5</v>
      </c>
      <c r="H510" s="334">
        <v>5.1150000000000002</v>
      </c>
      <c r="I510" s="335" t="s">
        <v>167</v>
      </c>
      <c r="J510" s="336">
        <v>241100</v>
      </c>
      <c r="K510" s="336">
        <v>240000</v>
      </c>
      <c r="L510" s="336">
        <v>240000</v>
      </c>
      <c r="M510" s="337">
        <v>1</v>
      </c>
    </row>
    <row r="511" spans="2:13" s="97" customFormat="1" ht="28.5" x14ac:dyDescent="0.8">
      <c r="B511" s="330" t="s">
        <v>255</v>
      </c>
      <c r="C511" s="331" t="s">
        <v>166</v>
      </c>
      <c r="D511" s="332">
        <v>100.2961</v>
      </c>
      <c r="E511" s="332">
        <v>8.5</v>
      </c>
      <c r="F511" s="333" t="s">
        <v>556</v>
      </c>
      <c r="G511" s="334">
        <v>7.5</v>
      </c>
      <c r="H511" s="334">
        <v>7.649</v>
      </c>
      <c r="I511" s="335" t="s">
        <v>167</v>
      </c>
      <c r="J511" s="336">
        <v>217236.11</v>
      </c>
      <c r="K511" s="336">
        <v>200000</v>
      </c>
      <c r="L511" s="336">
        <v>200592.17</v>
      </c>
      <c r="M511" s="337">
        <v>1</v>
      </c>
    </row>
    <row r="512" spans="2:13" s="97" customFormat="1" ht="28.5" x14ac:dyDescent="0.8">
      <c r="B512" s="330" t="s">
        <v>255</v>
      </c>
      <c r="C512" s="331" t="s">
        <v>166</v>
      </c>
      <c r="D512" s="332">
        <v>99.991200000000006</v>
      </c>
      <c r="E512" s="332">
        <v>7.75</v>
      </c>
      <c r="F512" s="333" t="s">
        <v>557</v>
      </c>
      <c r="G512" s="334">
        <v>7.7</v>
      </c>
      <c r="H512" s="334">
        <v>7.8579999999999997</v>
      </c>
      <c r="I512" s="335" t="s">
        <v>167</v>
      </c>
      <c r="J512" s="336">
        <v>418083.34</v>
      </c>
      <c r="K512" s="336">
        <v>400000</v>
      </c>
      <c r="L512" s="336">
        <v>399964.64</v>
      </c>
      <c r="M512" s="337">
        <v>1</v>
      </c>
    </row>
    <row r="513" spans="2:13" s="97" customFormat="1" ht="28.5" x14ac:dyDescent="0.8">
      <c r="B513" s="330" t="s">
        <v>334</v>
      </c>
      <c r="C513" s="331" t="s">
        <v>166</v>
      </c>
      <c r="D513" s="332">
        <v>100</v>
      </c>
      <c r="E513" s="332">
        <v>2.7315999999999998</v>
      </c>
      <c r="F513" s="333" t="s">
        <v>185</v>
      </c>
      <c r="G513" s="334">
        <v>2.7315999999999998</v>
      </c>
      <c r="H513" s="334">
        <v>2.75</v>
      </c>
      <c r="I513" s="335" t="s">
        <v>167</v>
      </c>
      <c r="J513" s="336">
        <v>3548334.14</v>
      </c>
      <c r="K513" s="336">
        <v>3500000</v>
      </c>
      <c r="L513" s="336">
        <v>3500000</v>
      </c>
      <c r="M513" s="337">
        <v>1</v>
      </c>
    </row>
    <row r="514" spans="2:13" s="97" customFormat="1" ht="28.5" x14ac:dyDescent="0.8">
      <c r="B514" s="330" t="s">
        <v>335</v>
      </c>
      <c r="C514" s="331" t="s">
        <v>166</v>
      </c>
      <c r="D514" s="332">
        <v>100</v>
      </c>
      <c r="E514" s="332">
        <v>10</v>
      </c>
      <c r="F514" s="333" t="s">
        <v>253</v>
      </c>
      <c r="G514" s="334">
        <v>10</v>
      </c>
      <c r="H514" s="334">
        <v>10</v>
      </c>
      <c r="I514" s="335" t="s">
        <v>167</v>
      </c>
      <c r="J514" s="336">
        <v>16520.830000000002</v>
      </c>
      <c r="K514" s="336">
        <v>15000</v>
      </c>
      <c r="L514" s="336">
        <v>15000</v>
      </c>
      <c r="M514" s="337">
        <v>1</v>
      </c>
    </row>
    <row r="515" spans="2:13" s="98" customFormat="1" ht="28.5" x14ac:dyDescent="0.8">
      <c r="B515" s="317" t="s">
        <v>172</v>
      </c>
      <c r="C515" s="324"/>
      <c r="D515" s="325"/>
      <c r="E515" s="325"/>
      <c r="F515" s="326"/>
      <c r="G515" s="327"/>
      <c r="H515" s="327"/>
      <c r="I515" s="448"/>
      <c r="J515" s="328">
        <v>71085874.730000004</v>
      </c>
      <c r="K515" s="328">
        <v>70051000</v>
      </c>
      <c r="L515" s="328">
        <v>70090298.329999998</v>
      </c>
      <c r="M515" s="329">
        <v>34</v>
      </c>
    </row>
    <row r="516" spans="2:13" s="98" customFormat="1" ht="28.5" x14ac:dyDescent="0.8">
      <c r="B516" s="317" t="s">
        <v>259</v>
      </c>
      <c r="C516" s="324"/>
      <c r="D516" s="325"/>
      <c r="E516" s="325"/>
      <c r="F516" s="326"/>
      <c r="G516" s="327"/>
      <c r="H516" s="327"/>
      <c r="I516" s="448"/>
      <c r="J516" s="328"/>
      <c r="K516" s="328"/>
      <c r="L516" s="328"/>
      <c r="M516" s="329"/>
    </row>
    <row r="517" spans="2:13" s="97" customFormat="1" ht="28.5" x14ac:dyDescent="0.8">
      <c r="B517" s="330" t="s">
        <v>558</v>
      </c>
      <c r="C517" s="331" t="s">
        <v>166</v>
      </c>
      <c r="D517" s="332">
        <v>99.995599999999996</v>
      </c>
      <c r="E517" s="332">
        <v>8.25</v>
      </c>
      <c r="F517" s="333" t="s">
        <v>292</v>
      </c>
      <c r="G517" s="334">
        <v>8.25</v>
      </c>
      <c r="H517" s="334">
        <v>8.5087600000000005</v>
      </c>
      <c r="I517" s="335" t="s">
        <v>174</v>
      </c>
      <c r="J517" s="336">
        <v>1110274.18</v>
      </c>
      <c r="K517" s="336">
        <v>1210240</v>
      </c>
      <c r="L517" s="336">
        <v>1110226.0900000001</v>
      </c>
      <c r="M517" s="337">
        <v>1</v>
      </c>
    </row>
    <row r="518" spans="2:13" s="97" customFormat="1" ht="28.5" x14ac:dyDescent="0.8">
      <c r="B518" s="330" t="s">
        <v>558</v>
      </c>
      <c r="C518" s="331" t="s">
        <v>166</v>
      </c>
      <c r="D518" s="332">
        <v>99.999399999999994</v>
      </c>
      <c r="E518" s="332">
        <v>8.5</v>
      </c>
      <c r="F518" s="333" t="s">
        <v>559</v>
      </c>
      <c r="G518" s="334">
        <v>8.5</v>
      </c>
      <c r="H518" s="334">
        <v>8.8390900000000006</v>
      </c>
      <c r="I518" s="335" t="s">
        <v>174</v>
      </c>
      <c r="J518" s="336">
        <v>1322330</v>
      </c>
      <c r="K518" s="336">
        <v>1322330</v>
      </c>
      <c r="L518" s="336">
        <v>1322322.6599999999</v>
      </c>
      <c r="M518" s="337">
        <v>1</v>
      </c>
    </row>
    <row r="519" spans="2:13" s="97" customFormat="1" ht="28.5" x14ac:dyDescent="0.8">
      <c r="B519" s="330" t="s">
        <v>560</v>
      </c>
      <c r="C519" s="331" t="s">
        <v>166</v>
      </c>
      <c r="D519" s="332">
        <v>98.790899999999993</v>
      </c>
      <c r="E519" s="332">
        <v>8.5</v>
      </c>
      <c r="F519" s="333" t="s">
        <v>561</v>
      </c>
      <c r="G519" s="334">
        <v>9</v>
      </c>
      <c r="H519" s="334">
        <v>9.3083299999999998</v>
      </c>
      <c r="I519" s="335" t="s">
        <v>174</v>
      </c>
      <c r="J519" s="336">
        <v>25000</v>
      </c>
      <c r="K519" s="336">
        <v>25000</v>
      </c>
      <c r="L519" s="336">
        <v>24697.74</v>
      </c>
      <c r="M519" s="337">
        <v>1</v>
      </c>
    </row>
    <row r="520" spans="2:13" s="98" customFormat="1" ht="28.5" x14ac:dyDescent="0.8">
      <c r="B520" s="317" t="s">
        <v>172</v>
      </c>
      <c r="C520" s="324"/>
      <c r="D520" s="325"/>
      <c r="E520" s="325"/>
      <c r="F520" s="326"/>
      <c r="G520" s="327"/>
      <c r="H520" s="327"/>
      <c r="I520" s="448"/>
      <c r="J520" s="328">
        <v>2457604.1799999997</v>
      </c>
      <c r="K520" s="328">
        <v>2557570</v>
      </c>
      <c r="L520" s="328">
        <v>2457246.4900000002</v>
      </c>
      <c r="M520" s="329">
        <v>3</v>
      </c>
    </row>
    <row r="521" spans="2:13" s="98" customFormat="1" ht="28.5" x14ac:dyDescent="0.8">
      <c r="B521" s="317" t="s">
        <v>260</v>
      </c>
      <c r="C521" s="324"/>
      <c r="D521" s="325"/>
      <c r="E521" s="325"/>
      <c r="F521" s="326"/>
      <c r="G521" s="327"/>
      <c r="H521" s="327"/>
      <c r="I521" s="448"/>
      <c r="J521" s="328"/>
      <c r="K521" s="328"/>
      <c r="L521" s="328"/>
      <c r="M521" s="329"/>
    </row>
    <row r="522" spans="2:13" s="97" customFormat="1" ht="28.5" x14ac:dyDescent="0.8">
      <c r="B522" s="330" t="s">
        <v>562</v>
      </c>
      <c r="C522" s="331" t="s">
        <v>166</v>
      </c>
      <c r="D522" s="332">
        <v>96.776700000000005</v>
      </c>
      <c r="E522" s="332"/>
      <c r="F522" s="333" t="s">
        <v>563</v>
      </c>
      <c r="G522" s="334">
        <v>11</v>
      </c>
      <c r="H522" s="334">
        <v>11.427</v>
      </c>
      <c r="I522" s="335" t="s">
        <v>167</v>
      </c>
      <c r="J522" s="336">
        <v>7283.66</v>
      </c>
      <c r="K522" s="336">
        <v>7649.04</v>
      </c>
      <c r="L522" s="336">
        <v>7048.89</v>
      </c>
      <c r="M522" s="337">
        <v>1</v>
      </c>
    </row>
    <row r="523" spans="2:13" s="97" customFormat="1" ht="28.5" x14ac:dyDescent="0.8">
      <c r="B523" s="330" t="s">
        <v>562</v>
      </c>
      <c r="C523" s="331" t="s">
        <v>166</v>
      </c>
      <c r="D523" s="332">
        <v>96.748099999999994</v>
      </c>
      <c r="E523" s="332"/>
      <c r="F523" s="333" t="s">
        <v>564</v>
      </c>
      <c r="G523" s="334">
        <v>11</v>
      </c>
      <c r="H523" s="334">
        <v>11.426</v>
      </c>
      <c r="I523" s="335" t="s">
        <v>167</v>
      </c>
      <c r="J523" s="336">
        <v>12045.25</v>
      </c>
      <c r="K523" s="336">
        <v>12649.49</v>
      </c>
      <c r="L523" s="336">
        <v>11653.56</v>
      </c>
      <c r="M523" s="337">
        <v>1</v>
      </c>
    </row>
    <row r="524" spans="2:13" s="97" customFormat="1" ht="28.5" x14ac:dyDescent="0.8">
      <c r="B524" s="330" t="s">
        <v>223</v>
      </c>
      <c r="C524" s="331" t="s">
        <v>166</v>
      </c>
      <c r="D524" s="332">
        <v>95.238</v>
      </c>
      <c r="E524" s="332"/>
      <c r="F524" s="333" t="s">
        <v>187</v>
      </c>
      <c r="G524" s="334">
        <v>10</v>
      </c>
      <c r="H524" s="334">
        <v>10.25</v>
      </c>
      <c r="I524" s="335" t="s">
        <v>167</v>
      </c>
      <c r="J524" s="336">
        <v>94849.600000000006</v>
      </c>
      <c r="K524" s="336">
        <v>96539.03</v>
      </c>
      <c r="L524" s="336">
        <v>90332.95</v>
      </c>
      <c r="M524" s="337">
        <v>1</v>
      </c>
    </row>
    <row r="525" spans="2:13" s="97" customFormat="1" ht="28.5" x14ac:dyDescent="0.8">
      <c r="B525" s="330" t="s">
        <v>223</v>
      </c>
      <c r="C525" s="331" t="s">
        <v>166</v>
      </c>
      <c r="D525" s="332">
        <v>95.238</v>
      </c>
      <c r="E525" s="332"/>
      <c r="F525" s="333" t="s">
        <v>187</v>
      </c>
      <c r="G525" s="334">
        <v>10</v>
      </c>
      <c r="H525" s="334">
        <v>10.25</v>
      </c>
      <c r="I525" s="335" t="s">
        <v>167</v>
      </c>
      <c r="J525" s="336">
        <v>433075.15</v>
      </c>
      <c r="K525" s="336">
        <v>440788.96</v>
      </c>
      <c r="L525" s="336">
        <v>412452.52</v>
      </c>
      <c r="M525" s="337">
        <v>1</v>
      </c>
    </row>
    <row r="526" spans="2:13" s="97" customFormat="1" ht="28.5" x14ac:dyDescent="0.8">
      <c r="B526" s="330" t="s">
        <v>223</v>
      </c>
      <c r="C526" s="331" t="s">
        <v>166</v>
      </c>
      <c r="D526" s="332">
        <v>95.238</v>
      </c>
      <c r="E526" s="332"/>
      <c r="F526" s="333" t="s">
        <v>187</v>
      </c>
      <c r="G526" s="334">
        <v>10</v>
      </c>
      <c r="H526" s="334">
        <v>10.25</v>
      </c>
      <c r="I526" s="335" t="s">
        <v>167</v>
      </c>
      <c r="J526" s="336">
        <v>562284.78</v>
      </c>
      <c r="K526" s="336">
        <v>572300.03</v>
      </c>
      <c r="L526" s="336">
        <v>535509.31000000006</v>
      </c>
      <c r="M526" s="337">
        <v>1</v>
      </c>
    </row>
    <row r="527" spans="2:13" s="97" customFormat="1" ht="28.5" x14ac:dyDescent="0.8">
      <c r="B527" s="330" t="s">
        <v>213</v>
      </c>
      <c r="C527" s="331" t="s">
        <v>166</v>
      </c>
      <c r="D527" s="332">
        <v>97.831400000000002</v>
      </c>
      <c r="E527" s="332"/>
      <c r="F527" s="333" t="s">
        <v>186</v>
      </c>
      <c r="G527" s="334">
        <v>9.5</v>
      </c>
      <c r="H527" s="334">
        <v>9.8510000000000009</v>
      </c>
      <c r="I527" s="335" t="s">
        <v>167</v>
      </c>
      <c r="J527" s="336">
        <v>10460.84</v>
      </c>
      <c r="K527" s="336">
        <v>10743.82</v>
      </c>
      <c r="L527" s="336">
        <v>10233.99</v>
      </c>
      <c r="M527" s="337">
        <v>1</v>
      </c>
    </row>
    <row r="528" spans="2:13" s="97" customFormat="1" ht="28.5" x14ac:dyDescent="0.8">
      <c r="B528" s="330" t="s">
        <v>262</v>
      </c>
      <c r="C528" s="331" t="s">
        <v>166</v>
      </c>
      <c r="D528" s="332">
        <v>98.28</v>
      </c>
      <c r="E528" s="332"/>
      <c r="F528" s="333" t="s">
        <v>565</v>
      </c>
      <c r="G528" s="334">
        <v>9</v>
      </c>
      <c r="H528" s="334">
        <v>9.3320000000000007</v>
      </c>
      <c r="I528" s="335" t="s">
        <v>167</v>
      </c>
      <c r="J528" s="336">
        <v>13826.71</v>
      </c>
      <c r="K528" s="336">
        <v>14520.32</v>
      </c>
      <c r="L528" s="336">
        <v>13588.9</v>
      </c>
      <c r="M528" s="337">
        <v>1</v>
      </c>
    </row>
    <row r="529" spans="2:13" s="97" customFormat="1" ht="28.5" x14ac:dyDescent="0.8">
      <c r="B529" s="330" t="s">
        <v>262</v>
      </c>
      <c r="C529" s="331" t="s">
        <v>166</v>
      </c>
      <c r="D529" s="332">
        <v>97.727800000000002</v>
      </c>
      <c r="E529" s="332"/>
      <c r="F529" s="333" t="s">
        <v>303</v>
      </c>
      <c r="G529" s="334">
        <v>9</v>
      </c>
      <c r="H529" s="334">
        <v>9.3040000000000003</v>
      </c>
      <c r="I529" s="335" t="s">
        <v>167</v>
      </c>
      <c r="J529" s="336">
        <v>3807.41</v>
      </c>
      <c r="K529" s="336">
        <v>3998.4</v>
      </c>
      <c r="L529" s="336">
        <v>3720.9</v>
      </c>
      <c r="M529" s="337">
        <v>1</v>
      </c>
    </row>
    <row r="530" spans="2:13" s="97" customFormat="1" ht="28.5" x14ac:dyDescent="0.8">
      <c r="B530" s="330" t="s">
        <v>262</v>
      </c>
      <c r="C530" s="331" t="s">
        <v>166</v>
      </c>
      <c r="D530" s="332">
        <v>97.584699999999998</v>
      </c>
      <c r="E530" s="332"/>
      <c r="F530" s="333" t="s">
        <v>237</v>
      </c>
      <c r="G530" s="334">
        <v>9</v>
      </c>
      <c r="H530" s="334">
        <v>9.2970000000000006</v>
      </c>
      <c r="I530" s="335" t="s">
        <v>167</v>
      </c>
      <c r="J530" s="336">
        <v>6683.24</v>
      </c>
      <c r="K530" s="336">
        <v>7018.49</v>
      </c>
      <c r="L530" s="336">
        <v>6521.82</v>
      </c>
      <c r="M530" s="337">
        <v>1</v>
      </c>
    </row>
    <row r="531" spans="2:13" s="97" customFormat="1" ht="28.5" x14ac:dyDescent="0.8">
      <c r="B531" s="330" t="s">
        <v>262</v>
      </c>
      <c r="C531" s="331" t="s">
        <v>166</v>
      </c>
      <c r="D531" s="332">
        <v>96.948800000000006</v>
      </c>
      <c r="E531" s="332"/>
      <c r="F531" s="333" t="s">
        <v>566</v>
      </c>
      <c r="G531" s="334">
        <v>11</v>
      </c>
      <c r="H531" s="334">
        <v>11.437999999999999</v>
      </c>
      <c r="I531" s="335" t="s">
        <v>167</v>
      </c>
      <c r="J531" s="336">
        <v>914.74</v>
      </c>
      <c r="K531" s="336">
        <v>960.62</v>
      </c>
      <c r="L531" s="336">
        <v>886.83</v>
      </c>
      <c r="M531" s="337">
        <v>1</v>
      </c>
    </row>
    <row r="532" spans="2:13" s="97" customFormat="1" ht="28.5" x14ac:dyDescent="0.8">
      <c r="B532" s="330" t="s">
        <v>262</v>
      </c>
      <c r="C532" s="331" t="s">
        <v>166</v>
      </c>
      <c r="D532" s="332">
        <v>96.862700000000004</v>
      </c>
      <c r="E532" s="332"/>
      <c r="F532" s="333" t="s">
        <v>252</v>
      </c>
      <c r="G532" s="334">
        <v>11</v>
      </c>
      <c r="H532" s="334">
        <v>11.433</v>
      </c>
      <c r="I532" s="335" t="s">
        <v>167</v>
      </c>
      <c r="J532" s="336">
        <v>4730.45</v>
      </c>
      <c r="K532" s="336">
        <v>4967.75</v>
      </c>
      <c r="L532" s="336">
        <v>4582.04</v>
      </c>
      <c r="M532" s="337">
        <v>1</v>
      </c>
    </row>
    <row r="533" spans="2:13" s="97" customFormat="1" ht="28.5" x14ac:dyDescent="0.8">
      <c r="B533" s="330" t="s">
        <v>263</v>
      </c>
      <c r="C533" s="331" t="s">
        <v>166</v>
      </c>
      <c r="D533" s="332">
        <v>99.255499999999998</v>
      </c>
      <c r="E533" s="332"/>
      <c r="F533" s="333" t="s">
        <v>284</v>
      </c>
      <c r="G533" s="334">
        <v>9</v>
      </c>
      <c r="H533" s="334">
        <v>9.379999999999999</v>
      </c>
      <c r="I533" s="335" t="s">
        <v>167</v>
      </c>
      <c r="J533" s="336">
        <v>17149.150000000001</v>
      </c>
      <c r="K533" s="336">
        <v>17613.060000000001</v>
      </c>
      <c r="L533" s="336">
        <v>17021.490000000002</v>
      </c>
      <c r="M533" s="337">
        <v>1</v>
      </c>
    </row>
    <row r="534" spans="2:13" s="97" customFormat="1" ht="28.5" x14ac:dyDescent="0.8">
      <c r="B534" s="330" t="s">
        <v>263</v>
      </c>
      <c r="C534" s="331" t="s">
        <v>166</v>
      </c>
      <c r="D534" s="332">
        <v>98.497900000000001</v>
      </c>
      <c r="E534" s="332"/>
      <c r="F534" s="333" t="s">
        <v>302</v>
      </c>
      <c r="G534" s="334">
        <v>9</v>
      </c>
      <c r="H534" s="334">
        <v>9.343</v>
      </c>
      <c r="I534" s="335" t="s">
        <v>167</v>
      </c>
      <c r="J534" s="336">
        <v>22076.33</v>
      </c>
      <c r="K534" s="336">
        <v>22673.54</v>
      </c>
      <c r="L534" s="336">
        <v>21744.720000000001</v>
      </c>
      <c r="M534" s="337">
        <v>1</v>
      </c>
    </row>
    <row r="535" spans="2:13" s="97" customFormat="1" ht="28.5" x14ac:dyDescent="0.8">
      <c r="B535" s="330" t="s">
        <v>264</v>
      </c>
      <c r="C535" s="331" t="s">
        <v>166</v>
      </c>
      <c r="D535" s="332">
        <v>95.238</v>
      </c>
      <c r="E535" s="332"/>
      <c r="F535" s="333" t="s">
        <v>187</v>
      </c>
      <c r="G535" s="334">
        <v>10</v>
      </c>
      <c r="H535" s="334">
        <v>10.25</v>
      </c>
      <c r="I535" s="335" t="s">
        <v>167</v>
      </c>
      <c r="J535" s="336">
        <v>5300</v>
      </c>
      <c r="K535" s="336">
        <v>5565.87</v>
      </c>
      <c r="L535" s="336">
        <v>5047.62</v>
      </c>
      <c r="M535" s="337">
        <v>1</v>
      </c>
    </row>
    <row r="536" spans="2:13" s="97" customFormat="1" ht="28.5" x14ac:dyDescent="0.8">
      <c r="B536" s="330" t="s">
        <v>264</v>
      </c>
      <c r="C536" s="331" t="s">
        <v>166</v>
      </c>
      <c r="D536" s="332">
        <v>95.238</v>
      </c>
      <c r="E536" s="332"/>
      <c r="F536" s="333" t="s">
        <v>187</v>
      </c>
      <c r="G536" s="334">
        <v>10</v>
      </c>
      <c r="H536" s="334">
        <v>10.25</v>
      </c>
      <c r="I536" s="335" t="s">
        <v>167</v>
      </c>
      <c r="J536" s="336">
        <v>5423.01</v>
      </c>
      <c r="K536" s="336">
        <v>5695.04</v>
      </c>
      <c r="L536" s="336">
        <v>5164.7700000000004</v>
      </c>
      <c r="M536" s="337">
        <v>1</v>
      </c>
    </row>
    <row r="537" spans="2:13" s="97" customFormat="1" ht="28.5" x14ac:dyDescent="0.8">
      <c r="B537" s="330" t="s">
        <v>264</v>
      </c>
      <c r="C537" s="331" t="s">
        <v>166</v>
      </c>
      <c r="D537" s="332">
        <v>95.238</v>
      </c>
      <c r="E537" s="332"/>
      <c r="F537" s="333" t="s">
        <v>187</v>
      </c>
      <c r="G537" s="334">
        <v>10</v>
      </c>
      <c r="H537" s="334">
        <v>10.25</v>
      </c>
      <c r="I537" s="335" t="s">
        <v>167</v>
      </c>
      <c r="J537" s="336">
        <v>5500</v>
      </c>
      <c r="K537" s="336">
        <v>5775.9</v>
      </c>
      <c r="L537" s="336">
        <v>5238.1000000000004</v>
      </c>
      <c r="M537" s="337">
        <v>1</v>
      </c>
    </row>
    <row r="538" spans="2:13" s="98" customFormat="1" ht="28.5" x14ac:dyDescent="0.8">
      <c r="B538" s="317" t="s">
        <v>172</v>
      </c>
      <c r="C538" s="324"/>
      <c r="D538" s="325"/>
      <c r="E538" s="325"/>
      <c r="F538" s="326"/>
      <c r="G538" s="327"/>
      <c r="H538" s="327"/>
      <c r="I538" s="448"/>
      <c r="J538" s="328">
        <v>1205410.3199999998</v>
      </c>
      <c r="K538" s="328">
        <v>1229459.3600000003</v>
      </c>
      <c r="L538" s="328">
        <v>1150748.4100000001</v>
      </c>
      <c r="M538" s="329">
        <v>16</v>
      </c>
    </row>
    <row r="539" spans="2:13" s="98" customFormat="1" ht="28.5" x14ac:dyDescent="0.8">
      <c r="B539" s="317" t="s">
        <v>339</v>
      </c>
      <c r="C539" s="324"/>
      <c r="D539" s="325"/>
      <c r="E539" s="325"/>
      <c r="F539" s="326"/>
      <c r="G539" s="327"/>
      <c r="H539" s="327"/>
      <c r="I539" s="448"/>
      <c r="J539" s="328"/>
      <c r="K539" s="328"/>
      <c r="L539" s="328"/>
      <c r="M539" s="329"/>
    </row>
    <row r="540" spans="2:13" s="97" customFormat="1" ht="28.5" x14ac:dyDescent="0.8">
      <c r="B540" s="330" t="s">
        <v>340</v>
      </c>
      <c r="C540" s="331" t="s">
        <v>166</v>
      </c>
      <c r="D540" s="332">
        <v>99.206299999999999</v>
      </c>
      <c r="E540" s="332"/>
      <c r="F540" s="333" t="s">
        <v>243</v>
      </c>
      <c r="G540" s="334">
        <v>9</v>
      </c>
      <c r="H540" s="334">
        <v>9.3780000000000001</v>
      </c>
      <c r="I540" s="335" t="s">
        <v>167</v>
      </c>
      <c r="J540" s="336">
        <v>10691.66</v>
      </c>
      <c r="K540" s="336">
        <v>11228</v>
      </c>
      <c r="L540" s="336">
        <v>10606.81</v>
      </c>
      <c r="M540" s="337">
        <v>1</v>
      </c>
    </row>
    <row r="541" spans="2:13" s="97" customFormat="1" ht="28.5" x14ac:dyDescent="0.8">
      <c r="B541" s="317" t="s">
        <v>172</v>
      </c>
      <c r="C541" s="324"/>
      <c r="D541" s="325"/>
      <c r="E541" s="325"/>
      <c r="F541" s="326"/>
      <c r="G541" s="327"/>
      <c r="H541" s="327"/>
      <c r="I541" s="324"/>
      <c r="J541" s="328">
        <f>SUM(J540)</f>
        <v>10691.66</v>
      </c>
      <c r="K541" s="328">
        <f>SUM(K540)</f>
        <v>11228</v>
      </c>
      <c r="L541" s="328">
        <f>SUM(L540)</f>
        <v>10606.81</v>
      </c>
      <c r="M541" s="329">
        <f>SUM(M540)</f>
        <v>1</v>
      </c>
    </row>
    <row r="542" spans="2:13" s="92" customFormat="1" ht="6.75" customHeight="1" x14ac:dyDescent="0.8">
      <c r="B542" s="305"/>
      <c r="C542" s="288"/>
      <c r="D542" s="338"/>
      <c r="E542" s="338"/>
      <c r="F542" s="339"/>
      <c r="G542" s="340"/>
      <c r="H542" s="340"/>
      <c r="I542" s="288"/>
      <c r="J542" s="328"/>
      <c r="K542" s="328"/>
      <c r="L542" s="328"/>
      <c r="M542" s="329"/>
    </row>
    <row r="543" spans="2:13" s="95" customFormat="1" ht="30.75" x14ac:dyDescent="0.85">
      <c r="B543" s="341" t="s">
        <v>265</v>
      </c>
      <c r="C543" s="342"/>
      <c r="D543" s="342"/>
      <c r="E543" s="342"/>
      <c r="F543" s="342"/>
      <c r="G543" s="342"/>
      <c r="H543" s="342"/>
      <c r="I543" s="343"/>
      <c r="J543" s="344">
        <f>J51+J54+J57+J67+J70+J74+J99+J109+J127+J140+J145+J213+J234+J301+J409+J412+J438+J448+J470+J473+J486+J515+J520+J538+J541+J63</f>
        <v>427077400.49000007</v>
      </c>
      <c r="K543" s="344">
        <f>K51+K54+K57+K67+K70+K74+K99+K109+K127+K140+K145+K213+K234+K301+K409+K412+K438+K448+K470+K473+K486+K515+K520+K538+K541+K63</f>
        <v>424619019.06999999</v>
      </c>
      <c r="L543" s="344">
        <f>L51+L54+L57+L67+L70+L74+L99+L109+L127+L140+L145+L213+L234+L301+L409+L412+L438+L448+L470+L473+L486+L515+L520+L538+L541+L63</f>
        <v>418943927.20000005</v>
      </c>
      <c r="M543" s="345">
        <f>M51+M54+M57+M67+M70+M74+M99+M109+M127+M140+M145+M213+M234+M301+M409+M412+M438+M448+M470+M473+M486+M515+M520+M538+M541+M63</f>
        <v>792</v>
      </c>
    </row>
    <row r="544" spans="2:13" s="89" customFormat="1" ht="6" customHeight="1" x14ac:dyDescent="0.8">
      <c r="B544" s="346"/>
      <c r="J544" s="347"/>
      <c r="K544" s="347"/>
      <c r="L544" s="347"/>
      <c r="M544" s="348"/>
    </row>
    <row r="545" spans="2:13" s="90" customFormat="1" ht="28.5" x14ac:dyDescent="0.8">
      <c r="B545" s="349" t="s">
        <v>266</v>
      </c>
      <c r="C545" s="350"/>
      <c r="D545" s="350"/>
      <c r="E545" s="350"/>
      <c r="F545" s="350"/>
      <c r="G545" s="350"/>
      <c r="H545" s="350"/>
      <c r="I545" s="350"/>
      <c r="J545" s="351"/>
      <c r="K545" s="351"/>
      <c r="L545" s="351"/>
      <c r="M545" s="352"/>
    </row>
    <row r="546" spans="2:13" s="70" customFormat="1" x14ac:dyDescent="0.6">
      <c r="B546" s="353" t="s">
        <v>267</v>
      </c>
      <c r="C546" s="354"/>
      <c r="D546" s="354"/>
      <c r="E546" s="354"/>
      <c r="F546" s="354"/>
      <c r="G546" s="354"/>
      <c r="H546" s="354"/>
      <c r="I546" s="354"/>
      <c r="J546" s="355"/>
      <c r="K546" s="355"/>
      <c r="L546" s="355"/>
      <c r="M546" s="356"/>
    </row>
    <row r="547" spans="2:13" s="70" customFormat="1" ht="6.75" customHeight="1" x14ac:dyDescent="0.6">
      <c r="B547" s="354"/>
      <c r="C547" s="354"/>
      <c r="D547" s="354"/>
      <c r="E547" s="354"/>
      <c r="F547" s="354"/>
      <c r="G547" s="354"/>
      <c r="H547" s="354"/>
      <c r="I547" s="354"/>
      <c r="J547" s="354"/>
      <c r="K547" s="355"/>
      <c r="L547" s="355"/>
      <c r="M547" s="354"/>
    </row>
    <row r="548" spans="2:13" s="70" customFormat="1" ht="6.75" customHeight="1" x14ac:dyDescent="0.6">
      <c r="B548" s="357"/>
      <c r="C548" s="357"/>
      <c r="D548" s="357"/>
      <c r="E548" s="357"/>
      <c r="F548" s="357"/>
      <c r="G548" s="357"/>
      <c r="H548" s="357"/>
      <c r="I548" s="357"/>
      <c r="J548" s="357"/>
      <c r="K548" s="357"/>
      <c r="L548" s="357"/>
      <c r="M548" s="357"/>
    </row>
    <row r="549" spans="2:13" s="95" customFormat="1" ht="30.75" x14ac:dyDescent="0.85">
      <c r="B549" s="358" t="s">
        <v>268</v>
      </c>
      <c r="C549" s="358"/>
      <c r="D549" s="358"/>
      <c r="E549" s="358"/>
      <c r="F549" s="358"/>
      <c r="G549" s="358"/>
      <c r="H549" s="358"/>
      <c r="I549" s="359"/>
      <c r="J549" s="360"/>
      <c r="K549" s="361">
        <f>K543+K41</f>
        <v>424937233.06999999</v>
      </c>
      <c r="L549" s="361">
        <f>L543+L41</f>
        <v>419378301.21000004</v>
      </c>
      <c r="M549" s="362">
        <f>M543+M41</f>
        <v>881</v>
      </c>
    </row>
    <row r="550" spans="2:13" ht="6.75" customHeight="1" x14ac:dyDescent="0.6">
      <c r="B550" s="75"/>
      <c r="C550" s="75"/>
      <c r="D550" s="75"/>
      <c r="E550" s="75"/>
      <c r="F550" s="75"/>
      <c r="G550" s="75"/>
      <c r="H550" s="75"/>
      <c r="I550" s="75"/>
      <c r="J550" s="76"/>
      <c r="K550" s="76"/>
      <c r="L550" s="75"/>
      <c r="M550" s="75"/>
    </row>
    <row r="551" spans="2:13" x14ac:dyDescent="0.6">
      <c r="B551" s="70"/>
      <c r="C551" s="70"/>
      <c r="D551" s="70"/>
      <c r="E551" s="70"/>
      <c r="F551" s="70"/>
      <c r="G551" s="70"/>
      <c r="H551" s="70"/>
      <c r="I551" s="70"/>
      <c r="J551" s="72"/>
      <c r="K551" s="72"/>
      <c r="L551" s="70"/>
      <c r="M551" s="70"/>
    </row>
    <row r="552" spans="2:13" ht="23.25" x14ac:dyDescent="0.65">
      <c r="L552" s="77"/>
    </row>
    <row r="553" spans="2:13" ht="23.25" x14ac:dyDescent="0.65">
      <c r="L553" s="77"/>
    </row>
    <row r="554" spans="2:13" ht="23.25" x14ac:dyDescent="0.65">
      <c r="K554" s="78"/>
      <c r="L554" s="77"/>
    </row>
    <row r="555" spans="2:13" ht="23.25" x14ac:dyDescent="0.65">
      <c r="K555" s="78"/>
      <c r="L555" s="77"/>
    </row>
    <row r="556" spans="2:13" ht="23.25" x14ac:dyDescent="0.65">
      <c r="L556" s="77"/>
    </row>
    <row r="557" spans="2:13" ht="23.25" x14ac:dyDescent="0.65">
      <c r="L557" s="77"/>
    </row>
    <row r="558" spans="2:13" ht="23.25" x14ac:dyDescent="0.65">
      <c r="L558" s="77"/>
    </row>
    <row r="559" spans="2:13" ht="23.25" x14ac:dyDescent="0.65">
      <c r="L559" s="77"/>
    </row>
    <row r="560" spans="2:13" ht="23.25" x14ac:dyDescent="0.65">
      <c r="L560" s="77"/>
    </row>
    <row r="561" spans="12:12" ht="23.25" x14ac:dyDescent="0.65">
      <c r="L561" s="77"/>
    </row>
  </sheetData>
  <mergeCells count="3">
    <mergeCell ref="B1:G1"/>
    <mergeCell ref="B3:M3"/>
    <mergeCell ref="B43:M43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40"/>
  <sheetViews>
    <sheetView showGridLines="0" zoomScale="69" zoomScaleNormal="69" workbookViewId="0">
      <selection activeCell="F33" sqref="F33"/>
    </sheetView>
  </sheetViews>
  <sheetFormatPr baseColWidth="10" defaultColWidth="12.85546875" defaultRowHeight="19.5" x14ac:dyDescent="0.25"/>
  <cols>
    <col min="1" max="1" width="1.140625" style="79" customWidth="1"/>
    <col min="2" max="2" width="85" style="80" customWidth="1"/>
    <col min="3" max="3" width="33.5703125" style="81" customWidth="1"/>
    <col min="4" max="4" width="12.5703125" style="82" customWidth="1"/>
    <col min="5" max="5" width="5.7109375" style="82" customWidth="1"/>
    <col min="6" max="6" width="31.85546875" style="81" customWidth="1"/>
    <col min="7" max="7" width="15.5703125" style="82" customWidth="1"/>
    <col min="8" max="16384" width="12.85546875" style="79"/>
  </cols>
  <sheetData>
    <row r="1" spans="2:7" ht="97.5" customHeight="1" x14ac:dyDescent="0.25">
      <c r="B1" s="498" t="s">
        <v>360</v>
      </c>
      <c r="C1" s="498"/>
      <c r="D1" s="373"/>
    </row>
    <row r="3" spans="2:7" s="86" customFormat="1" ht="42.75" customHeight="1" x14ac:dyDescent="0.25">
      <c r="B3" s="374" t="s">
        <v>41</v>
      </c>
      <c r="C3" s="376" t="s">
        <v>269</v>
      </c>
      <c r="D3" s="375" t="s">
        <v>84</v>
      </c>
      <c r="E3" s="375"/>
      <c r="F3" s="376" t="s">
        <v>270</v>
      </c>
      <c r="G3" s="375" t="s">
        <v>84</v>
      </c>
    </row>
    <row r="4" spans="2:7" s="85" customFormat="1" ht="35.450000000000003" customHeight="1" x14ac:dyDescent="0.8">
      <c r="B4" s="377" t="s">
        <v>271</v>
      </c>
      <c r="C4" s="378"/>
      <c r="D4" s="379"/>
      <c r="E4" s="379"/>
      <c r="F4" s="378"/>
      <c r="G4" s="379"/>
    </row>
    <row r="5" spans="2:7" ht="20.25" x14ac:dyDescent="0.25">
      <c r="B5" s="392" t="s">
        <v>272</v>
      </c>
      <c r="C5" s="393">
        <v>297214</v>
      </c>
      <c r="D5" s="391">
        <f>(C5/$C$38)*100</f>
        <v>6.9943035552038776E-2</v>
      </c>
      <c r="E5" s="391"/>
      <c r="F5" s="393">
        <v>417134.01</v>
      </c>
      <c r="G5" s="391">
        <f>(F5/$F$38)*100</f>
        <v>9.9464852806279036E-2</v>
      </c>
    </row>
    <row r="6" spans="2:7" ht="20.25" x14ac:dyDescent="0.25">
      <c r="B6" s="392" t="s">
        <v>160</v>
      </c>
      <c r="C6" s="393">
        <v>21000</v>
      </c>
      <c r="D6" s="391">
        <f>(C6/$C$38)*100</f>
        <v>4.9419063253844523E-3</v>
      </c>
      <c r="E6" s="391"/>
      <c r="F6" s="393">
        <v>17240</v>
      </c>
      <c r="G6" s="391">
        <f>(F6/$F$38)*100</f>
        <v>4.1108469251410363E-3</v>
      </c>
    </row>
    <row r="7" spans="2:7" ht="20.25" x14ac:dyDescent="0.25">
      <c r="B7" s="388"/>
      <c r="C7" s="389">
        <f>SUM(C5:C6)</f>
        <v>318214</v>
      </c>
      <c r="D7" s="390"/>
      <c r="E7" s="390"/>
      <c r="F7" s="389">
        <f>SUM(F5:F6)</f>
        <v>434374.01</v>
      </c>
      <c r="G7" s="391"/>
    </row>
    <row r="8" spans="2:7" x14ac:dyDescent="0.25">
      <c r="B8" s="380"/>
      <c r="C8" s="381"/>
      <c r="D8" s="382"/>
      <c r="E8" s="382"/>
      <c r="F8" s="381"/>
      <c r="G8" s="382"/>
    </row>
    <row r="9" spans="2:7" ht="20.25" x14ac:dyDescent="0.35">
      <c r="B9" s="377" t="s">
        <v>273</v>
      </c>
      <c r="C9" s="381"/>
      <c r="D9" s="382"/>
      <c r="E9" s="382"/>
      <c r="F9" s="381"/>
      <c r="G9" s="383"/>
    </row>
    <row r="10" spans="2:7" ht="20.25" x14ac:dyDescent="0.25">
      <c r="B10" s="392" t="s">
        <v>164</v>
      </c>
      <c r="C10" s="393">
        <v>840000</v>
      </c>
      <c r="D10" s="391">
        <f t="shared" ref="D10:D35" si="0">(C10/$C$38)*100</f>
        <v>0.19767625301537806</v>
      </c>
      <c r="E10" s="391"/>
      <c r="F10" s="393">
        <v>791360.08</v>
      </c>
      <c r="G10" s="391">
        <f t="shared" ref="G10:G35" si="1">(F10/$F$38)*100</f>
        <v>0.18869838466052</v>
      </c>
    </row>
    <row r="11" spans="2:7" ht="20.25" x14ac:dyDescent="0.25">
      <c r="B11" s="392" t="s">
        <v>361</v>
      </c>
      <c r="C11" s="393">
        <v>100000</v>
      </c>
      <c r="D11" s="391">
        <f t="shared" si="0"/>
        <v>2.3532887263735484E-2</v>
      </c>
      <c r="E11" s="391"/>
      <c r="F11" s="393">
        <v>94573.8</v>
      </c>
      <c r="G11" s="391">
        <f t="shared" si="1"/>
        <v>2.2550952142047762E-2</v>
      </c>
    </row>
    <row r="12" spans="2:7" ht="20.25" x14ac:dyDescent="0.25">
      <c r="B12" s="392" t="s">
        <v>362</v>
      </c>
      <c r="C12" s="393">
        <v>51000</v>
      </c>
      <c r="D12" s="391">
        <f t="shared" si="0"/>
        <v>1.2001772504505098E-2</v>
      </c>
      <c r="E12" s="391"/>
      <c r="F12" s="393">
        <v>20042.72</v>
      </c>
      <c r="G12" s="391">
        <f t="shared" si="1"/>
        <v>4.7791504572774228E-3</v>
      </c>
    </row>
    <row r="13" spans="2:7" ht="20.25" x14ac:dyDescent="0.25">
      <c r="B13" s="392" t="s">
        <v>280</v>
      </c>
      <c r="C13" s="393">
        <v>2232004.77</v>
      </c>
      <c r="D13" s="391">
        <f t="shared" si="0"/>
        <v>0.52525516624529855</v>
      </c>
      <c r="E13" s="391"/>
      <c r="F13" s="393">
        <v>2010810.81</v>
      </c>
      <c r="G13" s="391">
        <f t="shared" si="1"/>
        <v>0.47947421318612871</v>
      </c>
    </row>
    <row r="14" spans="2:7" ht="20.25" x14ac:dyDescent="0.25">
      <c r="B14" s="392" t="s">
        <v>175</v>
      </c>
      <c r="C14" s="393">
        <v>163957.53</v>
      </c>
      <c r="D14" s="391">
        <f t="shared" si="0"/>
        <v>3.858394069530529E-2</v>
      </c>
      <c r="E14" s="391"/>
      <c r="F14" s="393">
        <v>155200.39000000001</v>
      </c>
      <c r="G14" s="391">
        <f t="shared" si="1"/>
        <v>3.7007253248966927E-2</v>
      </c>
    </row>
    <row r="15" spans="2:7" ht="20.25" x14ac:dyDescent="0.25">
      <c r="B15" s="392" t="s">
        <v>176</v>
      </c>
      <c r="C15" s="393">
        <v>44102.5</v>
      </c>
      <c r="D15" s="391">
        <f t="shared" si="0"/>
        <v>1.0378591605488943E-2</v>
      </c>
      <c r="E15" s="391"/>
      <c r="F15" s="393">
        <v>38760.61</v>
      </c>
      <c r="G15" s="391">
        <f t="shared" si="1"/>
        <v>9.2423975890423976E-3</v>
      </c>
    </row>
    <row r="16" spans="2:7" ht="20.25" x14ac:dyDescent="0.25">
      <c r="B16" s="392" t="s">
        <v>363</v>
      </c>
      <c r="C16" s="393">
        <v>563286.27</v>
      </c>
      <c r="D16" s="391">
        <f t="shared" si="0"/>
        <v>0.13255752289120068</v>
      </c>
      <c r="E16" s="391"/>
      <c r="F16" s="393">
        <v>505314.92</v>
      </c>
      <c r="G16" s="391">
        <f t="shared" si="1"/>
        <v>0.12049143185092162</v>
      </c>
    </row>
    <row r="17" spans="2:7" ht="20.25" x14ac:dyDescent="0.25">
      <c r="B17" s="392" t="s">
        <v>177</v>
      </c>
      <c r="C17" s="393">
        <v>302159.32</v>
      </c>
      <c r="D17" s="391">
        <f t="shared" si="0"/>
        <v>7.1106812132469749E-2</v>
      </c>
      <c r="E17" s="391"/>
      <c r="F17" s="393">
        <v>260457.12</v>
      </c>
      <c r="G17" s="391">
        <f t="shared" si="1"/>
        <v>6.2105530793682723E-2</v>
      </c>
    </row>
    <row r="18" spans="2:7" ht="20.25" x14ac:dyDescent="0.25">
      <c r="B18" s="392" t="s">
        <v>179</v>
      </c>
      <c r="C18" s="393">
        <v>22881894.059999999</v>
      </c>
      <c r="D18" s="391">
        <f t="shared" si="0"/>
        <v>5.3847703329471859</v>
      </c>
      <c r="E18" s="391"/>
      <c r="F18" s="393">
        <v>22646774.539999999</v>
      </c>
      <c r="G18" s="391">
        <f t="shared" si="1"/>
        <v>5.4000825685685223</v>
      </c>
    </row>
    <row r="19" spans="2:7" ht="20.25" x14ac:dyDescent="0.25">
      <c r="B19" s="392" t="s">
        <v>180</v>
      </c>
      <c r="C19" s="393">
        <v>498972.84</v>
      </c>
      <c r="D19" s="391">
        <f t="shared" si="0"/>
        <v>0.11742271591385924</v>
      </c>
      <c r="E19" s="391"/>
      <c r="F19" s="393">
        <v>434246.55</v>
      </c>
      <c r="G19" s="391">
        <f t="shared" si="1"/>
        <v>0.10354530712416493</v>
      </c>
    </row>
    <row r="20" spans="2:7" ht="20.25" x14ac:dyDescent="0.25">
      <c r="B20" s="392" t="s">
        <v>181</v>
      </c>
      <c r="C20" s="393">
        <v>62284358.150000006</v>
      </c>
      <c r="D20" s="391">
        <f t="shared" si="0"/>
        <v>14.657307786380747</v>
      </c>
      <c r="E20" s="391"/>
      <c r="F20" s="393">
        <v>61184895.5</v>
      </c>
      <c r="G20" s="391">
        <f t="shared" si="1"/>
        <v>14.589428047056302</v>
      </c>
    </row>
    <row r="21" spans="2:7" ht="20.25" x14ac:dyDescent="0.25">
      <c r="B21" s="392" t="s">
        <v>190</v>
      </c>
      <c r="C21" s="393">
        <v>740000</v>
      </c>
      <c r="D21" s="391">
        <f t="shared" si="0"/>
        <v>0.17414336575164258</v>
      </c>
      <c r="E21" s="391"/>
      <c r="F21" s="393">
        <v>675055.8</v>
      </c>
      <c r="G21" s="391">
        <f t="shared" si="1"/>
        <v>0.16096583873135864</v>
      </c>
    </row>
    <row r="22" spans="2:7" ht="20.25" x14ac:dyDescent="0.25">
      <c r="B22" s="392" t="s">
        <v>195</v>
      </c>
      <c r="C22" s="393">
        <v>46135279.760000005</v>
      </c>
      <c r="D22" s="391">
        <f t="shared" si="0"/>
        <v>10.856963374729776</v>
      </c>
      <c r="E22" s="391"/>
      <c r="F22" s="393">
        <v>46010915.039999992</v>
      </c>
      <c r="G22" s="391">
        <f t="shared" si="1"/>
        <v>10.971219757256929</v>
      </c>
    </row>
    <row r="23" spans="2:7" ht="20.25" x14ac:dyDescent="0.25">
      <c r="B23" s="392" t="s">
        <v>197</v>
      </c>
      <c r="C23" s="393">
        <v>8713003.8800000008</v>
      </c>
      <c r="D23" s="391">
        <f t="shared" si="0"/>
        <v>2.0504213803652989</v>
      </c>
      <c r="E23" s="391"/>
      <c r="F23" s="393">
        <v>8205903.3900000015</v>
      </c>
      <c r="G23" s="391">
        <f t="shared" si="1"/>
        <v>1.9566828723193688</v>
      </c>
    </row>
    <row r="24" spans="2:7" ht="20.25" x14ac:dyDescent="0.25">
      <c r="B24" s="392" t="s">
        <v>198</v>
      </c>
      <c r="C24" s="393">
        <v>15724238.639999999</v>
      </c>
      <c r="D24" s="391">
        <f t="shared" si="0"/>
        <v>3.7003673522319334</v>
      </c>
      <c r="E24" s="391"/>
      <c r="F24" s="393">
        <v>13526885.659999995</v>
      </c>
      <c r="G24" s="391">
        <f t="shared" si="1"/>
        <v>3.2254615036047194</v>
      </c>
    </row>
    <row r="25" spans="2:7" ht="20.25" x14ac:dyDescent="0.25">
      <c r="B25" s="392" t="s">
        <v>219</v>
      </c>
      <c r="C25" s="393">
        <v>16251083</v>
      </c>
      <c r="D25" s="391">
        <f t="shared" si="0"/>
        <v>3.8243490415260823</v>
      </c>
      <c r="E25" s="391"/>
      <c r="F25" s="393">
        <v>15330624.209999992</v>
      </c>
      <c r="G25" s="391">
        <f t="shared" si="1"/>
        <v>3.6555597096387014</v>
      </c>
    </row>
    <row r="26" spans="2:7" ht="20.25" x14ac:dyDescent="0.25">
      <c r="B26" s="392" t="s">
        <v>364</v>
      </c>
      <c r="C26" s="393">
        <v>50000</v>
      </c>
      <c r="D26" s="391">
        <f t="shared" si="0"/>
        <v>1.1766443631867742E-2</v>
      </c>
      <c r="E26" s="391"/>
      <c r="F26" s="393">
        <v>49477.55</v>
      </c>
      <c r="G26" s="391">
        <f t="shared" si="1"/>
        <v>1.1797832614907884E-2</v>
      </c>
    </row>
    <row r="27" spans="2:7" ht="20.25" x14ac:dyDescent="0.25">
      <c r="B27" s="392" t="s">
        <v>240</v>
      </c>
      <c r="C27" s="393">
        <v>1102253.52</v>
      </c>
      <c r="D27" s="391">
        <f t="shared" si="0"/>
        <v>0.25939207822215604</v>
      </c>
      <c r="E27" s="391"/>
      <c r="F27" s="393">
        <v>1098644.47</v>
      </c>
      <c r="G27" s="391">
        <f t="shared" si="1"/>
        <v>0.26196979358020323</v>
      </c>
    </row>
    <row r="28" spans="2:7" ht="20.25" x14ac:dyDescent="0.25">
      <c r="B28" s="392" t="s">
        <v>321</v>
      </c>
      <c r="C28" s="393">
        <v>13162167.469999999</v>
      </c>
      <c r="D28" s="391">
        <f t="shared" si="0"/>
        <v>3.097438032179165</v>
      </c>
      <c r="E28" s="391"/>
      <c r="F28" s="393">
        <v>13210310.17</v>
      </c>
      <c r="G28" s="391">
        <f t="shared" si="1"/>
        <v>3.1499746486371154</v>
      </c>
    </row>
    <row r="29" spans="2:7" ht="20.25" x14ac:dyDescent="0.25">
      <c r="B29" s="392" t="s">
        <v>245</v>
      </c>
      <c r="C29" s="393">
        <v>138085000</v>
      </c>
      <c r="D29" s="391">
        <f t="shared" si="0"/>
        <v>32.495387378129145</v>
      </c>
      <c r="E29" s="391"/>
      <c r="F29" s="393">
        <v>138112667.13</v>
      </c>
      <c r="G29" s="391">
        <f t="shared" si="1"/>
        <v>32.932716530996984</v>
      </c>
    </row>
    <row r="30" spans="2:7" ht="20.25" x14ac:dyDescent="0.25">
      <c r="B30" s="392" t="s">
        <v>365</v>
      </c>
      <c r="C30" s="393">
        <v>40000</v>
      </c>
      <c r="D30" s="391">
        <f t="shared" si="0"/>
        <v>9.4131549054941952E-3</v>
      </c>
      <c r="E30" s="391"/>
      <c r="F30" s="393">
        <v>39852.04</v>
      </c>
      <c r="G30" s="391">
        <f t="shared" si="1"/>
        <v>9.5026471052550819E-3</v>
      </c>
    </row>
    <row r="31" spans="2:7" ht="20.25" x14ac:dyDescent="0.25">
      <c r="B31" s="392" t="s">
        <v>254</v>
      </c>
      <c r="C31" s="393">
        <v>20805000</v>
      </c>
      <c r="D31" s="391">
        <f t="shared" si="0"/>
        <v>4.8960171952201677</v>
      </c>
      <c r="E31" s="391"/>
      <c r="F31" s="393">
        <v>20832254.659999996</v>
      </c>
      <c r="G31" s="391">
        <f t="shared" si="1"/>
        <v>4.9674135738292362</v>
      </c>
    </row>
    <row r="32" spans="2:7" ht="20.25" x14ac:dyDescent="0.25">
      <c r="B32" s="392" t="s">
        <v>256</v>
      </c>
      <c r="C32" s="393">
        <v>70051000</v>
      </c>
      <c r="D32" s="391">
        <f t="shared" si="0"/>
        <v>16.485022857119343</v>
      </c>
      <c r="E32" s="391"/>
      <c r="F32" s="393">
        <v>70090298.329999998</v>
      </c>
      <c r="G32" s="391">
        <f t="shared" si="1"/>
        <v>16.712905300005708</v>
      </c>
    </row>
    <row r="33" spans="1:7" ht="20.25" x14ac:dyDescent="0.25">
      <c r="B33" s="392" t="s">
        <v>259</v>
      </c>
      <c r="C33" s="393">
        <v>2557570</v>
      </c>
      <c r="D33" s="391">
        <f t="shared" si="0"/>
        <v>0.6018700647911196</v>
      </c>
      <c r="E33" s="391"/>
      <c r="F33" s="393">
        <v>2457246.4900000002</v>
      </c>
      <c r="G33" s="391">
        <f t="shared" si="1"/>
        <v>0.5859259963880572</v>
      </c>
    </row>
    <row r="34" spans="1:7" ht="20.25" x14ac:dyDescent="0.25">
      <c r="B34" s="392" t="s">
        <v>260</v>
      </c>
      <c r="C34" s="393">
        <v>1229459.3600000003</v>
      </c>
      <c r="D34" s="391">
        <f t="shared" si="0"/>
        <v>0.28932728514224387</v>
      </c>
      <c r="E34" s="391"/>
      <c r="F34" s="393">
        <v>1150748.4100000001</v>
      </c>
      <c r="G34" s="391">
        <f t="shared" si="1"/>
        <v>0.27439388415657995</v>
      </c>
    </row>
    <row r="35" spans="1:7" ht="20.25" x14ac:dyDescent="0.25">
      <c r="B35" s="392" t="s">
        <v>339</v>
      </c>
      <c r="C35" s="393">
        <v>11228</v>
      </c>
      <c r="D35" s="391">
        <f t="shared" si="0"/>
        <v>2.6422725819722202E-3</v>
      </c>
      <c r="E35" s="391"/>
      <c r="F35" s="393">
        <v>10606.81</v>
      </c>
      <c r="G35" s="391">
        <f t="shared" si="1"/>
        <v>2.5291747258732716E-3</v>
      </c>
    </row>
    <row r="36" spans="1:7" ht="20.25" x14ac:dyDescent="0.25">
      <c r="B36" s="392"/>
      <c r="C36" s="389">
        <f>SUM(C10:C35)</f>
        <v>424619019.06999999</v>
      </c>
      <c r="D36" s="391"/>
      <c r="E36" s="391"/>
      <c r="F36" s="389">
        <f>SUM(F10:F35)</f>
        <v>418943927.19999999</v>
      </c>
      <c r="G36" s="391"/>
    </row>
    <row r="37" spans="1:7" x14ac:dyDescent="0.25">
      <c r="C37" s="83"/>
      <c r="F37" s="83"/>
    </row>
    <row r="38" spans="1:7" ht="25.5" x14ac:dyDescent="0.25">
      <c r="B38" s="384" t="s">
        <v>274</v>
      </c>
      <c r="C38" s="385">
        <f>C36+C7</f>
        <v>424937233.06999999</v>
      </c>
      <c r="D38" s="386">
        <f>(C38/$C$38)*100</f>
        <v>100</v>
      </c>
      <c r="E38" s="387"/>
      <c r="F38" s="385">
        <f>F36+F7</f>
        <v>419378301.20999998</v>
      </c>
      <c r="G38" s="386">
        <f>(F38/F38)*100</f>
        <v>100</v>
      </c>
    </row>
    <row r="40" spans="1:7" s="81" customFormat="1" x14ac:dyDescent="0.25">
      <c r="A40" s="79"/>
      <c r="B40" s="80"/>
      <c r="D40" s="82"/>
      <c r="E40" s="82"/>
      <c r="F40" s="84"/>
      <c r="G40" s="82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2024-01-15T15:20:58Z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