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CED4A436-9A16-4518-9698-EC2EE81871AB}" xr6:coauthVersionLast="47" xr6:coauthVersionMax="47" xr10:uidLastSave="{00000000-0000-0000-0000-000000000000}"/>
  <bookViews>
    <workbookView xWindow="-120" yWindow="-120" windowWidth="20730" windowHeight="11040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Acumulado'!$B$2:$P$55</definedName>
    <definedName name="_xlnm.Print_Area" localSheetId="5">'CV Mes'!$B$2:$P$55</definedName>
    <definedName name="_xlnm.Print_Area" localSheetId="4">Nacional!$B$3:$F$65</definedName>
    <definedName name="_xlnm.Print_Area" localSheetId="7">'Operaciones (mes)'!$B$2:$M$552</definedName>
    <definedName name="_xlnm.Print_Area" localSheetId="3">Titulos!$B$2:$I$60</definedName>
    <definedName name="_xlnm.Print_Area" localSheetId="8">'Titulos (mes)'!$B$2:$G$34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3" i="4" l="1"/>
  <c r="F42" i="4"/>
  <c r="D44" i="4"/>
  <c r="M545" i="10"/>
  <c r="L545" i="10"/>
  <c r="K545" i="10"/>
  <c r="J545" i="10"/>
  <c r="M543" i="10"/>
  <c r="L543" i="10"/>
  <c r="K543" i="10"/>
  <c r="J543" i="10"/>
  <c r="M540" i="10"/>
  <c r="L540" i="10"/>
  <c r="K540" i="10"/>
  <c r="J540" i="10"/>
  <c r="F44" i="4" l="1"/>
  <c r="J14" i="10"/>
  <c r="K14" i="10"/>
  <c r="L14" i="10"/>
  <c r="M14" i="10"/>
  <c r="C32" i="11"/>
  <c r="K54" i="4" l="1"/>
  <c r="K53" i="4"/>
  <c r="K52" i="4"/>
  <c r="J53" i="4"/>
  <c r="J52" i="4"/>
  <c r="K26" i="4"/>
  <c r="K25" i="4"/>
  <c r="K24" i="4"/>
  <c r="J26" i="4"/>
  <c r="J25" i="4"/>
  <c r="J24" i="4"/>
  <c r="F15" i="4"/>
  <c r="G15" i="4" s="1"/>
  <c r="F14" i="4"/>
  <c r="G14" i="4" s="1"/>
  <c r="D16" i="4"/>
  <c r="C16" i="4"/>
  <c r="F16" i="4" l="1"/>
  <c r="G16" i="4" s="1"/>
  <c r="M28" i="10"/>
  <c r="L28" i="10"/>
  <c r="K28" i="10"/>
  <c r="J28" i="10"/>
  <c r="L34" i="12"/>
  <c r="J34" i="12"/>
  <c r="H34" i="12"/>
  <c r="F34" i="12"/>
  <c r="F53" i="12" s="1"/>
  <c r="N34" i="12"/>
  <c r="O34" i="12"/>
  <c r="O47" i="12"/>
  <c r="N47" i="12"/>
  <c r="L47" i="12"/>
  <c r="J47" i="12"/>
  <c r="H47" i="12"/>
  <c r="F47" i="12"/>
  <c r="N53" i="12" l="1"/>
  <c r="O53" i="12"/>
  <c r="L53" i="12"/>
  <c r="M24" i="12" s="1"/>
  <c r="J53" i="12"/>
  <c r="K24" i="12" s="1"/>
  <c r="H53" i="12"/>
  <c r="M30" i="12"/>
  <c r="M47" i="12"/>
  <c r="M17" i="12"/>
  <c r="M43" i="12"/>
  <c r="M22" i="12"/>
  <c r="M32" i="12"/>
  <c r="M45" i="12"/>
  <c r="M27" i="12"/>
  <c r="M15" i="12"/>
  <c r="M26" i="12"/>
  <c r="M14" i="12"/>
  <c r="M40" i="12"/>
  <c r="M39" i="12"/>
  <c r="M10" i="12"/>
  <c r="M19" i="12"/>
  <c r="M42" i="12"/>
  <c r="M25" i="12"/>
  <c r="M13" i="12"/>
  <c r="M34" i="12"/>
  <c r="K32" i="12"/>
  <c r="K20" i="12"/>
  <c r="K8" i="12"/>
  <c r="K31" i="12"/>
  <c r="K19" i="12"/>
  <c r="K7" i="12"/>
  <c r="K16" i="12"/>
  <c r="K27" i="12"/>
  <c r="K14" i="12"/>
  <c r="K25" i="12"/>
  <c r="K53" i="12"/>
  <c r="K30" i="12"/>
  <c r="K18" i="12"/>
  <c r="K6" i="12"/>
  <c r="K47" i="12"/>
  <c r="K29" i="12"/>
  <c r="K17" i="12"/>
  <c r="K28" i="12"/>
  <c r="K44" i="12"/>
  <c r="K15" i="12"/>
  <c r="K42" i="12"/>
  <c r="K13" i="12"/>
  <c r="K41" i="12"/>
  <c r="K45" i="12"/>
  <c r="K43" i="12"/>
  <c r="K12" i="12"/>
  <c r="K40" i="12"/>
  <c r="K10" i="12"/>
  <c r="K26" i="12"/>
  <c r="K23" i="12"/>
  <c r="K39" i="12"/>
  <c r="K21" i="12"/>
  <c r="K34" i="12"/>
  <c r="I32" i="12"/>
  <c r="I20" i="12"/>
  <c r="I8" i="12"/>
  <c r="I31" i="12"/>
  <c r="I19" i="12"/>
  <c r="I7" i="12"/>
  <c r="I27" i="12"/>
  <c r="I43" i="12"/>
  <c r="I13" i="12"/>
  <c r="I23" i="12"/>
  <c r="I30" i="12"/>
  <c r="I18" i="12"/>
  <c r="I6" i="12"/>
  <c r="I17" i="12"/>
  <c r="I45" i="12"/>
  <c r="I14" i="12"/>
  <c r="I25" i="12"/>
  <c r="I11" i="12"/>
  <c r="I39" i="12"/>
  <c r="I9" i="12"/>
  <c r="I47" i="12"/>
  <c r="I29" i="12"/>
  <c r="I28" i="12"/>
  <c r="I16" i="12"/>
  <c r="I15" i="12"/>
  <c r="I26" i="12"/>
  <c r="I42" i="12"/>
  <c r="I24" i="12"/>
  <c r="I40" i="12"/>
  <c r="I22" i="12"/>
  <c r="I21" i="12"/>
  <c r="I44" i="12"/>
  <c r="I12" i="12"/>
  <c r="I10" i="12"/>
  <c r="I41" i="12"/>
  <c r="I34" i="12"/>
  <c r="G53" i="12"/>
  <c r="G30" i="12"/>
  <c r="G18" i="12"/>
  <c r="G6" i="12"/>
  <c r="G28" i="12"/>
  <c r="G44" i="12"/>
  <c r="G15" i="12"/>
  <c r="G43" i="12"/>
  <c r="G42" i="12"/>
  <c r="G13" i="12"/>
  <c r="G22" i="12"/>
  <c r="G10" i="12"/>
  <c r="G21" i="12"/>
  <c r="G9" i="12"/>
  <c r="G32" i="12"/>
  <c r="G19" i="12"/>
  <c r="G47" i="12"/>
  <c r="G29" i="12"/>
  <c r="G17" i="12"/>
  <c r="G45" i="12"/>
  <c r="G16" i="12"/>
  <c r="G27" i="12"/>
  <c r="G26" i="12"/>
  <c r="G14" i="12"/>
  <c r="G25" i="12"/>
  <c r="G39" i="12"/>
  <c r="G34" i="12"/>
  <c r="G8" i="12"/>
  <c r="G7" i="12"/>
  <c r="G41" i="12"/>
  <c r="G24" i="12"/>
  <c r="G12" i="12"/>
  <c r="G40" i="12"/>
  <c r="G23" i="12"/>
  <c r="G11" i="12"/>
  <c r="G20" i="12"/>
  <c r="G31" i="12"/>
  <c r="D47" i="12"/>
  <c r="M29" i="12" l="1"/>
  <c r="M8" i="12"/>
  <c r="M44" i="12"/>
  <c r="M20" i="12"/>
  <c r="M16" i="12"/>
  <c r="M6" i="12"/>
  <c r="M9" i="12"/>
  <c r="M28" i="12"/>
  <c r="M18" i="12"/>
  <c r="M7" i="12"/>
  <c r="M11" i="12"/>
  <c r="M31" i="12"/>
  <c r="M12" i="12"/>
  <c r="M41" i="12"/>
  <c r="M21" i="12"/>
  <c r="K9" i="12"/>
  <c r="K22" i="12"/>
  <c r="K11" i="12"/>
  <c r="M23" i="12"/>
  <c r="I53" i="12"/>
  <c r="M53" i="12"/>
  <c r="D34" i="12"/>
  <c r="O47" i="8"/>
  <c r="N47" i="8"/>
  <c r="L47" i="8"/>
  <c r="J47" i="8"/>
  <c r="H47" i="8"/>
  <c r="O34" i="8"/>
  <c r="N34" i="8"/>
  <c r="L34" i="8"/>
  <c r="J34" i="8"/>
  <c r="H34" i="8"/>
  <c r="F34" i="8"/>
  <c r="F53" i="8" s="1"/>
  <c r="F47" i="8"/>
  <c r="F34" i="7"/>
  <c r="F33" i="7"/>
  <c r="F35" i="7" s="1"/>
  <c r="E35" i="7"/>
  <c r="D35" i="7"/>
  <c r="F6" i="7"/>
  <c r="F5" i="7"/>
  <c r="E7" i="7"/>
  <c r="D7" i="7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1" i="6"/>
  <c r="G20" i="6"/>
  <c r="G19" i="6"/>
  <c r="G18" i="6"/>
  <c r="G17" i="6"/>
  <c r="G16" i="6"/>
  <c r="G15" i="6"/>
  <c r="G13" i="6"/>
  <c r="G12" i="6"/>
  <c r="G11" i="6"/>
  <c r="G10" i="6"/>
  <c r="G9" i="6"/>
  <c r="G8" i="6"/>
  <c r="G7" i="6"/>
  <c r="G6" i="6"/>
  <c r="G5" i="6"/>
  <c r="D20" i="6"/>
  <c r="D18" i="6"/>
  <c r="E25" i="6"/>
  <c r="F15" i="6" s="1"/>
  <c r="C25" i="6"/>
  <c r="D15" i="6" s="1"/>
  <c r="E17" i="5"/>
  <c r="E16" i="5"/>
  <c r="E15" i="5"/>
  <c r="E14" i="5"/>
  <c r="E13" i="5"/>
  <c r="E12" i="5"/>
  <c r="E11" i="5"/>
  <c r="E10" i="5"/>
  <c r="E9" i="5"/>
  <c r="E8" i="5"/>
  <c r="E7" i="5"/>
  <c r="G43" i="4"/>
  <c r="G42" i="4"/>
  <c r="C44" i="4"/>
  <c r="J54" i="4" s="1"/>
  <c r="F7" i="7" l="1"/>
  <c r="D23" i="6"/>
  <c r="D5" i="6"/>
  <c r="D6" i="6"/>
  <c r="D9" i="6"/>
  <c r="D8" i="6"/>
  <c r="D11" i="6"/>
  <c r="D16" i="6"/>
  <c r="D21" i="6"/>
  <c r="D17" i="6"/>
  <c r="H25" i="6"/>
  <c r="G44" i="4"/>
  <c r="N53" i="8"/>
  <c r="O53" i="8"/>
  <c r="L53" i="8"/>
  <c r="J53" i="8"/>
  <c r="K34" i="8" s="1"/>
  <c r="H53" i="8"/>
  <c r="G23" i="8"/>
  <c r="G43" i="8"/>
  <c r="G7" i="8"/>
  <c r="G6" i="8"/>
  <c r="F7" i="6"/>
  <c r="F19" i="6"/>
  <c r="F8" i="6"/>
  <c r="F20" i="6"/>
  <c r="I25" i="6"/>
  <c r="F17" i="6"/>
  <c r="F18" i="6"/>
  <c r="F9" i="6"/>
  <c r="F21" i="6"/>
  <c r="F10" i="6"/>
  <c r="F22" i="6"/>
  <c r="F12" i="6"/>
  <c r="F6" i="6"/>
  <c r="F13" i="6"/>
  <c r="F14" i="6"/>
  <c r="F16" i="6"/>
  <c r="F5" i="6"/>
  <c r="F11" i="6"/>
  <c r="F23" i="6"/>
  <c r="D7" i="6"/>
  <c r="D19" i="6"/>
  <c r="D10" i="6"/>
  <c r="D22" i="6"/>
  <c r="D12" i="6"/>
  <c r="D13" i="6"/>
  <c r="G25" i="6"/>
  <c r="D14" i="6"/>
  <c r="D53" i="12"/>
  <c r="G27" i="8"/>
  <c r="G34" i="8"/>
  <c r="D34" i="8"/>
  <c r="D47" i="8"/>
  <c r="G15" i="8"/>
  <c r="G16" i="8"/>
  <c r="G10" i="8"/>
  <c r="G29" i="8"/>
  <c r="G11" i="8"/>
  <c r="G30" i="8"/>
  <c r="G31" i="8"/>
  <c r="G17" i="8"/>
  <c r="G39" i="8"/>
  <c r="G18" i="8"/>
  <c r="G40" i="8"/>
  <c r="G19" i="8"/>
  <c r="G44" i="8"/>
  <c r="G21" i="8"/>
  <c r="G45" i="8"/>
  <c r="G22" i="8"/>
  <c r="G47" i="8"/>
  <c r="G9" i="8"/>
  <c r="G28" i="8"/>
  <c r="G8" i="8"/>
  <c r="G20" i="8"/>
  <c r="G32" i="8"/>
  <c r="G12" i="8"/>
  <c r="G24" i="8"/>
  <c r="G41" i="8"/>
  <c r="G13" i="8"/>
  <c r="G25" i="8"/>
  <c r="G42" i="8"/>
  <c r="G14" i="8"/>
  <c r="G26" i="8"/>
  <c r="D25" i="6" l="1"/>
  <c r="M21" i="8"/>
  <c r="M9" i="8"/>
  <c r="M32" i="8"/>
  <c r="M20" i="8"/>
  <c r="M8" i="8"/>
  <c r="M17" i="8"/>
  <c r="M26" i="8"/>
  <c r="M25" i="8"/>
  <c r="M41" i="8"/>
  <c r="M40" i="8"/>
  <c r="M22" i="8"/>
  <c r="M31" i="8"/>
  <c r="M19" i="8"/>
  <c r="M7" i="8"/>
  <c r="M29" i="8"/>
  <c r="M23" i="8"/>
  <c r="M30" i="8"/>
  <c r="M18" i="8"/>
  <c r="M6" i="8"/>
  <c r="M47" i="8"/>
  <c r="M43" i="8"/>
  <c r="M13" i="8"/>
  <c r="M12" i="8"/>
  <c r="M10" i="8"/>
  <c r="M45" i="8"/>
  <c r="M28" i="8"/>
  <c r="M16" i="8"/>
  <c r="M44" i="8"/>
  <c r="M27" i="8"/>
  <c r="M15" i="8"/>
  <c r="M14" i="8"/>
  <c r="M42" i="8"/>
  <c r="M24" i="8"/>
  <c r="M11" i="8"/>
  <c r="M39" i="8"/>
  <c r="M34" i="8"/>
  <c r="K41" i="8"/>
  <c r="K24" i="8"/>
  <c r="K12" i="8"/>
  <c r="K11" i="8"/>
  <c r="K45" i="8"/>
  <c r="K14" i="8"/>
  <c r="K40" i="8"/>
  <c r="K23" i="8"/>
  <c r="K27" i="8"/>
  <c r="K13" i="8"/>
  <c r="K39" i="8"/>
  <c r="K22" i="8"/>
  <c r="K10" i="8"/>
  <c r="K21" i="8"/>
  <c r="K9" i="8"/>
  <c r="K17" i="8"/>
  <c r="K16" i="8"/>
  <c r="K43" i="8"/>
  <c r="K25" i="8"/>
  <c r="K32" i="8"/>
  <c r="K20" i="8"/>
  <c r="K8" i="8"/>
  <c r="K31" i="8"/>
  <c r="K19" i="8"/>
  <c r="K7" i="8"/>
  <c r="K29" i="8"/>
  <c r="K28" i="8"/>
  <c r="K26" i="8"/>
  <c r="K42" i="8"/>
  <c r="K30" i="8"/>
  <c r="K18" i="8"/>
  <c r="K6" i="8"/>
  <c r="K47" i="8"/>
  <c r="K53" i="8" s="1"/>
  <c r="K15" i="8"/>
  <c r="K44" i="8"/>
  <c r="I42" i="8"/>
  <c r="I41" i="8"/>
  <c r="I40" i="8"/>
  <c r="I44" i="8"/>
  <c r="I39" i="8"/>
  <c r="I43" i="8"/>
  <c r="I47" i="8"/>
  <c r="I45" i="8"/>
  <c r="I21" i="8"/>
  <c r="I9" i="8"/>
  <c r="I16" i="8"/>
  <c r="I23" i="8"/>
  <c r="I32" i="8"/>
  <c r="I20" i="8"/>
  <c r="I8" i="8"/>
  <c r="I6" i="8"/>
  <c r="I31" i="8"/>
  <c r="I19" i="8"/>
  <c r="I7" i="8"/>
  <c r="I28" i="8"/>
  <c r="I24" i="8"/>
  <c r="I22" i="8"/>
  <c r="I30" i="8"/>
  <c r="I18" i="8"/>
  <c r="I15" i="8"/>
  <c r="I14" i="8"/>
  <c r="I25" i="8"/>
  <c r="I12" i="8"/>
  <c r="I29" i="8"/>
  <c r="I17" i="8"/>
  <c r="I27" i="8"/>
  <c r="I26" i="8"/>
  <c r="I13" i="8"/>
  <c r="I11" i="8"/>
  <c r="I10" i="8"/>
  <c r="I34" i="8"/>
  <c r="G53" i="8"/>
  <c r="F25" i="6"/>
  <c r="E34" i="12"/>
  <c r="E40" i="12"/>
  <c r="E47" i="12"/>
  <c r="E45" i="12"/>
  <c r="E44" i="12"/>
  <c r="E43" i="12"/>
  <c r="E42" i="12"/>
  <c r="E41" i="12"/>
  <c r="E39" i="12"/>
  <c r="E27" i="12"/>
  <c r="E30" i="12"/>
  <c r="E29" i="12"/>
  <c r="E14" i="12"/>
  <c r="E6" i="12"/>
  <c r="E31" i="12"/>
  <c r="E15" i="12"/>
  <c r="E23" i="12"/>
  <c r="E25" i="12"/>
  <c r="E18" i="12"/>
  <c r="E28" i="12"/>
  <c r="E19" i="12"/>
  <c r="E26" i="12"/>
  <c r="E32" i="12"/>
  <c r="E16" i="12"/>
  <c r="E21" i="12"/>
  <c r="E17" i="12"/>
  <c r="E10" i="12"/>
  <c r="E7" i="12"/>
  <c r="E20" i="12"/>
  <c r="E22" i="12"/>
  <c r="E8" i="12"/>
  <c r="E11" i="12"/>
  <c r="E12" i="12"/>
  <c r="E9" i="12"/>
  <c r="E24" i="12"/>
  <c r="E13" i="12"/>
  <c r="D53" i="8"/>
  <c r="E29" i="8" s="1"/>
  <c r="M53" i="8" l="1"/>
  <c r="I53" i="8"/>
  <c r="E53" i="12"/>
  <c r="E26" i="8"/>
  <c r="E25" i="8"/>
  <c r="E12" i="8"/>
  <c r="E20" i="8"/>
  <c r="E21" i="8"/>
  <c r="E45" i="8"/>
  <c r="E30" i="8"/>
  <c r="E34" i="8"/>
  <c r="E40" i="8"/>
  <c r="E16" i="8"/>
  <c r="E32" i="8"/>
  <c r="E15" i="8"/>
  <c r="E19" i="8"/>
  <c r="E11" i="8"/>
  <c r="E22" i="8"/>
  <c r="E43" i="8"/>
  <c r="E31" i="8"/>
  <c r="E6" i="8"/>
  <c r="E13" i="8"/>
  <c r="E8" i="8"/>
  <c r="E17" i="8"/>
  <c r="E27" i="8"/>
  <c r="E28" i="8"/>
  <c r="E47" i="8"/>
  <c r="E23" i="8"/>
  <c r="E41" i="8"/>
  <c r="E44" i="8"/>
  <c r="E42" i="8"/>
  <c r="E39" i="8"/>
  <c r="E7" i="8"/>
  <c r="E14" i="8"/>
  <c r="E18" i="8"/>
  <c r="E24" i="8"/>
  <c r="E9" i="8"/>
  <c r="E10" i="8"/>
  <c r="E53" i="8" l="1"/>
  <c r="J36" i="10"/>
  <c r="K36" i="10"/>
  <c r="L36" i="10"/>
  <c r="M36" i="10"/>
  <c r="O9" i="7"/>
  <c r="O8" i="7"/>
  <c r="O13" i="7"/>
  <c r="O14" i="7"/>
  <c r="O41" i="7"/>
  <c r="P39" i="7" s="1"/>
  <c r="O46" i="7"/>
  <c r="P45" i="7" s="1"/>
  <c r="F32" i="11"/>
  <c r="F7" i="11"/>
  <c r="C7" i="11"/>
  <c r="C34" i="11" s="1"/>
  <c r="G35" i="7"/>
  <c r="G34" i="7"/>
  <c r="P34" i="7"/>
  <c r="G33" i="7"/>
  <c r="P33" i="7"/>
  <c r="P19" i="7"/>
  <c r="P18" i="7"/>
  <c r="G7" i="7"/>
  <c r="O15" i="7"/>
  <c r="O10" i="7"/>
  <c r="B37" i="4"/>
  <c r="D18" i="11" l="1"/>
  <c r="D17" i="11"/>
  <c r="D16" i="11"/>
  <c r="D15" i="11"/>
  <c r="D14" i="11"/>
  <c r="G5" i="7"/>
  <c r="D30" i="11"/>
  <c r="F34" i="11"/>
  <c r="K31" i="10"/>
  <c r="L31" i="10"/>
  <c r="M31" i="10"/>
  <c r="J31" i="10"/>
  <c r="J38" i="10" s="1"/>
  <c r="G6" i="7"/>
  <c r="P14" i="7"/>
  <c r="P13" i="7"/>
  <c r="P44" i="7"/>
  <c r="P40" i="7"/>
  <c r="P9" i="7"/>
  <c r="G34" i="11" l="1"/>
  <c r="G18" i="11"/>
  <c r="G17" i="11"/>
  <c r="G19" i="11"/>
  <c r="G16" i="11"/>
  <c r="G15" i="11"/>
  <c r="G14" i="11"/>
  <c r="G20" i="11"/>
  <c r="M38" i="10"/>
  <c r="M551" i="10" s="1"/>
  <c r="L38" i="10"/>
  <c r="L551" i="10" s="1"/>
  <c r="K38" i="10"/>
  <c r="K551" i="10" s="1"/>
  <c r="D13" i="11"/>
  <c r="D5" i="11"/>
  <c r="G24" i="11"/>
  <c r="G21" i="11"/>
  <c r="D10" i="11"/>
  <c r="D31" i="11"/>
  <c r="D19" i="11"/>
  <c r="D34" i="11"/>
  <c r="G25" i="11"/>
  <c r="D24" i="11"/>
  <c r="D21" i="11"/>
  <c r="D11" i="11"/>
  <c r="G6" i="11"/>
  <c r="D28" i="11"/>
  <c r="D25" i="11"/>
  <c r="D6" i="11"/>
  <c r="G11" i="11"/>
  <c r="D29" i="11"/>
  <c r="D22" i="11"/>
  <c r="D20" i="11"/>
  <c r="G22" i="11"/>
  <c r="D27" i="11"/>
  <c r="D26" i="11"/>
  <c r="D23" i="11"/>
  <c r="D12" i="11"/>
  <c r="G28" i="11"/>
  <c r="G29" i="11"/>
  <c r="G27" i="11"/>
  <c r="G26" i="11"/>
  <c r="G23" i="11"/>
  <c r="G5" i="11"/>
  <c r="G31" i="11"/>
  <c r="G30" i="11"/>
  <c r="G10" i="11"/>
  <c r="G12" i="11"/>
  <c r="G13" i="11"/>
  <c r="P8" i="7"/>
</calcChain>
</file>

<file path=xl/sharedStrings.xml><?xml version="1.0" encoding="utf-8"?>
<sst xmlns="http://schemas.openxmlformats.org/spreadsheetml/2006/main" count="2127" uniqueCount="554">
  <si>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</si>
  <si>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</si>
  <si>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</si>
  <si>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</si>
  <si>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</si>
  <si>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</si>
  <si>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</si>
  <si>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</si>
  <si>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</si>
  <si>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</si>
  <si>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</si>
  <si>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</si>
  <si>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</si>
  <si>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</si>
  <si>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</si>
  <si>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</si>
  <si>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</si>
  <si>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</si>
  <si>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</si>
  <si>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</si>
  <si>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</si>
  <si>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</si>
  <si>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</si>
  <si>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</si>
  <si>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</si>
  <si>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</si>
  <si>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COMPORTAMIENTO COMPARATIVO 2023 VS 2022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</si>
  <si>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</si>
  <si>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</si>
  <si>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</si>
  <si>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</si>
  <si>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</si>
  <si>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</si>
  <si>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</si>
  <si>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</si>
  <si>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</si>
  <si>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</si>
  <si>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</si>
  <si>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</si>
  <si>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</si>
  <si>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</si>
  <si>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</si>
  <si>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</si>
  <si>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</si>
  <si>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</si>
  <si>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</si>
  <si>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</si>
  <si>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</si>
  <si>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</si>
  <si>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</si>
  <si>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</si>
  <si>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</si>
  <si>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</si>
  <si>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</si>
  <si>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</si>
  <si>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</si>
  <si>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</si>
  <si>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</si>
  <si>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</si>
  <si>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</si>
  <si>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</si>
  <si>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</si>
  <si>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</si>
  <si>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</si>
  <si>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</si>
  <si>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</si>
  <si>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</si>
  <si>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</si>
  <si>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</si>
  <si>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</si>
  <si>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</si>
  <si>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</si>
  <si>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</si>
  <si>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</si>
  <si>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</si>
  <si>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</si>
  <si>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</si>
  <si>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</si>
  <si>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</si>
  <si>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</si>
  <si>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</si>
  <si>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</si>
  <si>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</si>
  <si>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</si>
  <si>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</si>
  <si>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</si>
  <si>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</si>
  <si>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</si>
  <si>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</si>
  <si>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</si>
  <si>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</si>
  <si>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</si>
  <si>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</si>
  <si>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</si>
  <si>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</si>
  <si>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</si>
  <si>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</si>
  <si>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</si>
  <si>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</si>
  <si>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</si>
  <si>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</si>
  <si>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</si>
  <si>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</si>
  <si>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</si>
  <si>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</si>
  <si>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</si>
  <si>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</si>
  <si>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</si>
  <si>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</si>
  <si>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</si>
  <si>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</si>
  <si>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</si>
  <si>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</si>
  <si>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</si>
  <si>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</si>
  <si>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</si>
  <si>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</si>
  <si>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</si>
  <si>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</si>
  <si>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</si>
  <si>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</si>
  <si>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</si>
  <si>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</si>
  <si>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</si>
  <si>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</si>
  <si>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</si>
  <si>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</si>
  <si>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</si>
  <si>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</si>
  <si>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</si>
  <si>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</si>
  <si>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</si>
  <si>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</si>
  <si>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</si>
  <si>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</si>
  <si>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</si>
  <si>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</si>
  <si>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</si>
  <si>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</si>
  <si>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</si>
  <si>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</si>
  <si>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</si>
  <si>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</si>
  <si>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</si>
  <si>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</si>
  <si>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</si>
  <si>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</si>
  <si>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</si>
  <si>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</si>
  <si>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</si>
  <si>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</si>
  <si>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</si>
  <si>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</si>
  <si>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</si>
  <si>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</si>
  <si>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</si>
  <si>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</si>
  <si>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</si>
  <si>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</si>
  <si>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</si>
  <si>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FIDEICOMISO HOTEL CIUDAD DEL RIO</t>
  </si>
  <si>
    <t>TOTAL VALORES DE PARTICIPACIÓN</t>
  </si>
  <si>
    <t>TOTAL RENTA VARIABLE</t>
  </si>
  <si>
    <t xml:space="preserve">AVAL BANCARIO </t>
  </si>
  <si>
    <t xml:space="preserve">BANCO DEL AUSTRO </t>
  </si>
  <si>
    <t>$</t>
  </si>
  <si>
    <t>(1)</t>
  </si>
  <si>
    <t xml:space="preserve">BANCO GUAYAQUIL </t>
  </si>
  <si>
    <t xml:space="preserve">   175 D  </t>
  </si>
  <si>
    <t xml:space="preserve">BANCO DE MACHALA </t>
  </si>
  <si>
    <t xml:space="preserve">    94 D  </t>
  </si>
  <si>
    <t xml:space="preserve">           </t>
  </si>
  <si>
    <t>MINISTERIO DE ECONOMIA Y FINANZAS</t>
  </si>
  <si>
    <t>(2)</t>
  </si>
  <si>
    <t xml:space="preserve">BONO ACTA RESOLUTIVA 002-2021           </t>
  </si>
  <si>
    <t>BONO ACTA RESOLUTIVA 002-2022 -JUBILADOS</t>
  </si>
  <si>
    <t xml:space="preserve">BONO RESOLUCION CDF-2023-0001           </t>
  </si>
  <si>
    <t xml:space="preserve">BONO RESOLUCION CDF-2023-0001 JUBILADOS </t>
  </si>
  <si>
    <t xml:space="preserve">CERT.TESORERIA NACIONAL    </t>
  </si>
  <si>
    <t xml:space="preserve">    91 D  </t>
  </si>
  <si>
    <t xml:space="preserve">    98 D  </t>
  </si>
  <si>
    <t xml:space="preserve">   181 D  </t>
  </si>
  <si>
    <t xml:space="preserve">   182 D  </t>
  </si>
  <si>
    <t xml:space="preserve">    84 D  </t>
  </si>
  <si>
    <t xml:space="preserve">   180 D  </t>
  </si>
  <si>
    <t xml:space="preserve">   357 D  </t>
  </si>
  <si>
    <t xml:space="preserve">   359 D  </t>
  </si>
  <si>
    <t>BANCO INTERNACIONAL</t>
  </si>
  <si>
    <t xml:space="preserve">   266 D  </t>
  </si>
  <si>
    <t xml:space="preserve">BANCO GENERAL RUMIÑAHUI 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</si>
  <si>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</si>
  <si>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</si>
  <si>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</si>
  <si>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</si>
  <si>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</si>
  <si>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 xml:space="preserve"> 1,827 D  </t>
  </si>
  <si>
    <t>PROMOTORES INMOBILIARIOS PRONOBIS</t>
  </si>
  <si>
    <t>PLASTICOS DEL LITORAL</t>
  </si>
  <si>
    <t xml:space="preserve">ENVASES DEL LITORAL </t>
  </si>
  <si>
    <t>UNIVERSAL SWEET INDUSTRIES</t>
  </si>
  <si>
    <t xml:space="preserve">INMOBILIARIA LAVIE </t>
  </si>
  <si>
    <t xml:space="preserve">SUPERDEPORTE </t>
  </si>
  <si>
    <t xml:space="preserve">CARRO SEGURO CARSEG </t>
  </si>
  <si>
    <t>TIENDAS INDUSTRIALES ASOCIADAS (TIA)</t>
  </si>
  <si>
    <t xml:space="preserve">BASESURCORP </t>
  </si>
  <si>
    <t xml:space="preserve">DIPAC MANTA </t>
  </si>
  <si>
    <t xml:space="preserve">CORPORACION EL ROSADO </t>
  </si>
  <si>
    <t xml:space="preserve">PRODUCTORA CARTONERA </t>
  </si>
  <si>
    <t xml:space="preserve">MINUTOCORP </t>
  </si>
  <si>
    <t xml:space="preserve">BANCO AMAZONAS </t>
  </si>
  <si>
    <t xml:space="preserve">PAPEL COMERCIAL CERO CUPON </t>
  </si>
  <si>
    <t xml:space="preserve">INTEROC </t>
  </si>
  <si>
    <t xml:space="preserve">   120 D  </t>
  </si>
  <si>
    <t xml:space="preserve">SURPAPELCORP </t>
  </si>
  <si>
    <t xml:space="preserve">    63 D  </t>
  </si>
  <si>
    <t xml:space="preserve">    90 D  </t>
  </si>
  <si>
    <t xml:space="preserve">   358 D  </t>
  </si>
  <si>
    <t xml:space="preserve">    62 D  </t>
  </si>
  <si>
    <t xml:space="preserve">ALMACENES BOYACA </t>
  </si>
  <si>
    <t xml:space="preserve">   271 D  </t>
  </si>
  <si>
    <t>SOCIEDAD INDUSTRIAL GANADERA EL ORDEÑO</t>
  </si>
  <si>
    <t>MAVESA</t>
  </si>
  <si>
    <t>EMPAGRAN</t>
  </si>
  <si>
    <t xml:space="preserve">    99 D  </t>
  </si>
  <si>
    <t>OBLIGACIONES SPLIT-UP TIPO 2</t>
  </si>
  <si>
    <t xml:space="preserve">    31 D  </t>
  </si>
  <si>
    <t xml:space="preserve">    32 D  </t>
  </si>
  <si>
    <t>CORPORACION NEXUM NEXUMCORP</t>
  </si>
  <si>
    <t xml:space="preserve">CERTIFICADO DE INVERSION   </t>
  </si>
  <si>
    <t>BANECUADOR</t>
  </si>
  <si>
    <t xml:space="preserve">    35 D  </t>
  </si>
  <si>
    <t xml:space="preserve">   364 D  </t>
  </si>
  <si>
    <t xml:space="preserve">BANCO DINERS CLUB DEL ECUADOR </t>
  </si>
  <si>
    <t xml:space="preserve">   106 D  </t>
  </si>
  <si>
    <t xml:space="preserve">CERT. INVERSION DESMATERIALIZADO        </t>
  </si>
  <si>
    <t xml:space="preserve">BANCO SOLIDARIO </t>
  </si>
  <si>
    <t xml:space="preserve">CERT. DEPOSITO A PLAZO     </t>
  </si>
  <si>
    <t xml:space="preserve">BANCO DEL PACIFICO </t>
  </si>
  <si>
    <t>BANCO DE DESARROLLO DEL ECUADOR</t>
  </si>
  <si>
    <t xml:space="preserve">VALORES TITULARIZACION CREDITICIA       </t>
  </si>
  <si>
    <t>FACTURA COMERCIAL NEGOCIABLE</t>
  </si>
  <si>
    <t xml:space="preserve">   125 D  </t>
  </si>
  <si>
    <t xml:space="preserve">HIVIMAR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</si>
  <si>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</si>
  <si>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</si>
  <si>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</si>
  <si>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</si>
  <si>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</si>
  <si>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</si>
  <si>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</si>
  <si>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</si>
  <si>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</si>
  <si>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</si>
  <si>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Equity Casa de Valores S.A.</t>
  </si>
  <si>
    <t>Banco Central del Ecuador</t>
  </si>
  <si>
    <t>INVERSANCARLOS</t>
  </si>
  <si>
    <t xml:space="preserve">BONO ACTA RESOLUTIVA 032-2019           </t>
  </si>
  <si>
    <t xml:space="preserve">   119 D  </t>
  </si>
  <si>
    <t xml:space="preserve">    30 D  </t>
  </si>
  <si>
    <t>CARTIMEX</t>
  </si>
  <si>
    <t>CORPORACION FERNANDEZ</t>
  </si>
  <si>
    <t xml:space="preserve">    22 D  </t>
  </si>
  <si>
    <t xml:space="preserve">    72 D  </t>
  </si>
  <si>
    <t>DISTRIBUIDORA COMERCIAL DEL NORTE TRICOMNOR</t>
  </si>
  <si>
    <t>FUROIANI OBRAS Y PROYECTOS</t>
  </si>
  <si>
    <t xml:space="preserve">    61 D  </t>
  </si>
  <si>
    <t xml:space="preserve">    45 D  </t>
  </si>
  <si>
    <t xml:space="preserve">NESTLE ECUADOR </t>
  </si>
  <si>
    <t>RIZZOKNIT</t>
  </si>
  <si>
    <t xml:space="preserve">    47 D  </t>
  </si>
  <si>
    <t>DULCES, PASTELES Y TORTAS RADU</t>
  </si>
  <si>
    <t>DULCENAC  DULCERIA NACIONAL</t>
  </si>
  <si>
    <t xml:space="preserve">   999 D  </t>
  </si>
  <si>
    <t xml:space="preserve">POLIZAS DE ACUMULACION     </t>
  </si>
  <si>
    <t xml:space="preserve">    33 D  </t>
  </si>
  <si>
    <t>CORPORACION FINANCIERA NACIONAL</t>
  </si>
  <si>
    <t xml:space="preserve">   355 D  </t>
  </si>
  <si>
    <t xml:space="preserve">    29 D  </t>
  </si>
  <si>
    <t xml:space="preserve">    27 D  </t>
  </si>
  <si>
    <t xml:space="preserve">    41 D  </t>
  </si>
  <si>
    <t xml:space="preserve">   144 D  </t>
  </si>
  <si>
    <t>COOPERATIVA DE AHORRO Y CREDITO  OSCUS</t>
  </si>
  <si>
    <t>COOPERATIVA DE AHORRO Y CRÉDITO TULCÁN</t>
  </si>
  <si>
    <t xml:space="preserve">FACTURA COMERCIAL NEGOCIABLE - REB      </t>
  </si>
  <si>
    <t>ROQUIMIM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</si>
  <si>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</si>
  <si>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</si>
  <si>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</si>
  <si>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</si>
  <si>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</si>
  <si>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</si>
  <si>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</si>
  <si>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</si>
  <si>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</si>
  <si>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</si>
  <si>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HOLCIM ECUADOR</t>
  </si>
  <si>
    <t>SOC.AGR.IND."SAN CARLOS"</t>
  </si>
  <si>
    <t xml:space="preserve">   202 D  </t>
  </si>
  <si>
    <t xml:space="preserve">   140 D  </t>
  </si>
  <si>
    <t xml:space="preserve"> 1,254 D  </t>
  </si>
  <si>
    <t xml:space="preserve">   161 D  </t>
  </si>
  <si>
    <t xml:space="preserve">   192 D  </t>
  </si>
  <si>
    <t xml:space="preserve">    60 D  </t>
  </si>
  <si>
    <t xml:space="preserve">FUNDAMETZ </t>
  </si>
  <si>
    <t xml:space="preserve"> 1,062 D  </t>
  </si>
  <si>
    <t xml:space="preserve">   811 D  </t>
  </si>
  <si>
    <t xml:space="preserve">   545 D  </t>
  </si>
  <si>
    <t xml:space="preserve">   903 D  </t>
  </si>
  <si>
    <t xml:space="preserve">    49 D  </t>
  </si>
  <si>
    <t xml:space="preserve">RYC </t>
  </si>
  <si>
    <t xml:space="preserve">CUBIERTAS DEL ECUADOR KU-BIEC </t>
  </si>
  <si>
    <t xml:space="preserve"> 1,518 D  </t>
  </si>
  <si>
    <t>GREEN ENERGY CONSTRUCTIONS &amp; INTEGRATION C&amp;I</t>
  </si>
  <si>
    <t xml:space="preserve">IASA </t>
  </si>
  <si>
    <t xml:space="preserve">   153 D  </t>
  </si>
  <si>
    <t>PRONACA</t>
  </si>
  <si>
    <t xml:space="preserve">   264 D  </t>
  </si>
  <si>
    <t xml:space="preserve">   294 D  </t>
  </si>
  <si>
    <t xml:space="preserve">    34 D  </t>
  </si>
  <si>
    <t xml:space="preserve">   352 D  </t>
  </si>
  <si>
    <t>DREAMPACK ECUADOR</t>
  </si>
  <si>
    <t xml:space="preserve">    92 D  </t>
  </si>
  <si>
    <t xml:space="preserve">   107 D  </t>
  </si>
  <si>
    <t xml:space="preserve">    88 D  </t>
  </si>
  <si>
    <t xml:space="preserve">    48 D  </t>
  </si>
  <si>
    <t xml:space="preserve">   269 D  </t>
  </si>
  <si>
    <t>GENETICA NACIONAL  GENETSA</t>
  </si>
  <si>
    <t xml:space="preserve">   795 D  </t>
  </si>
  <si>
    <t xml:space="preserve">   798 D  </t>
  </si>
  <si>
    <t xml:space="preserve">    97 D  </t>
  </si>
  <si>
    <t xml:space="preserve">    50 D  </t>
  </si>
  <si>
    <t xml:space="preserve">   327 D  </t>
  </si>
  <si>
    <t xml:space="preserve">    56 D  </t>
  </si>
  <si>
    <t xml:space="preserve">    71 D  </t>
  </si>
  <si>
    <t xml:space="preserve">    58 D  </t>
  </si>
  <si>
    <t xml:space="preserve">BANCO PICHINCHA </t>
  </si>
  <si>
    <t xml:space="preserve">   300 D  </t>
  </si>
  <si>
    <t xml:space="preserve">   109 D  </t>
  </si>
  <si>
    <t xml:space="preserve">   110 D  </t>
  </si>
  <si>
    <t xml:space="preserve">   103 D  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</si>
  <si>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Octubre de 2023 - No. 337</t>
    </r>
  </si>
  <si>
    <t>El monto tranzado en la BVG en el mes de Octubre fue de US$ 449,5 millones, mientras que a nivel nacional  el monto negociado fue de US$ 894,1 millones
La participación de la BVG en valores efectivos en el monto nacional es del 50,28%
Por tipo de Renta a Nivel Nacional, la renta variable alcanzó US$ 3,1 millones que representa el 0.36% mientras que en renta fija se cerró US$ 890,9 millones que representa el 99,64% del total negociado</t>
  </si>
  <si>
    <t>EN OCTUBRE DE 2023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</si>
  <si>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Octubre</t>
    </r>
  </si>
  <si>
    <t>En el periodo Enero a Octubre de 2023, el monto transado en BVG es de US$ 5.305,4 millones mostrando un incremento del 0,4% respecto al mismo período del año 2022.  Las negociaciones por sector de emisión, en papeles del sector privado se negociaron US$ 2.510,5 millones que representa el 47% del total transado frente a US$ 2.794,8 millones en papeles del sector público que tienen una participación del 53%.  Los papeles del sector privado muestran un incremento del 12% respecto al período anterior mientras los papeles emitidos por el sector público presenta una caída del 8%.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</si>
  <si>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a Octubre 2023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</si>
  <si>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Octubre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</si>
  <si>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Octubre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</si>
  <si>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Enero-Octubre 2023</t>
    </r>
  </si>
  <si>
    <t xml:space="preserve">OBLIGACIONES - REB (REG.ESPECIAL B.)    </t>
  </si>
  <si>
    <t xml:space="preserve">CERT.DEPOSITO A PLAZO DESMATERILIZADO   </t>
  </si>
  <si>
    <t>REPORTO - ACCIONES</t>
  </si>
  <si>
    <t>BOLETÍN MENSUAL DE OPERACIONES
Octubre 2023</t>
  </si>
  <si>
    <t>BEVERAGE BRAND &amp; PATENTS COMPANY BBPC</t>
  </si>
  <si>
    <t>BRIKAPITAL</t>
  </si>
  <si>
    <t>CERVECERIA NACIONAL CN</t>
  </si>
  <si>
    <t>CRIDESA</t>
  </si>
  <si>
    <t xml:space="preserve"> 1,396 D  </t>
  </si>
  <si>
    <t xml:space="preserve">   171 D  </t>
  </si>
  <si>
    <t xml:space="preserve">   177 D  </t>
  </si>
  <si>
    <t xml:space="preserve">   907 D  </t>
  </si>
  <si>
    <t xml:space="preserve">   913 D  </t>
  </si>
  <si>
    <t xml:space="preserve"> 2,249 D  </t>
  </si>
  <si>
    <t xml:space="preserve"> 2,058 D  </t>
  </si>
  <si>
    <t xml:space="preserve">   937 D  </t>
  </si>
  <si>
    <t xml:space="preserve"> 1,155 D  </t>
  </si>
  <si>
    <t xml:space="preserve"> 1,665 D  </t>
  </si>
  <si>
    <t xml:space="preserve"> 2,045 D  </t>
  </si>
  <si>
    <t xml:space="preserve"> 2,057 D  </t>
  </si>
  <si>
    <t xml:space="preserve"> 3,125 D  </t>
  </si>
  <si>
    <t xml:space="preserve"> 3,147 D  </t>
  </si>
  <si>
    <t xml:space="preserve"> 3,150 D  </t>
  </si>
  <si>
    <t xml:space="preserve"> 2,020 D  </t>
  </si>
  <si>
    <t xml:space="preserve">   873 D  </t>
  </si>
  <si>
    <t xml:space="preserve">   865 D  </t>
  </si>
  <si>
    <t xml:space="preserve"> 1,982 D  </t>
  </si>
  <si>
    <t xml:space="preserve"> 1,966 D  </t>
  </si>
  <si>
    <t xml:space="preserve">   354 D  </t>
  </si>
  <si>
    <t xml:space="preserve"> 1,084 D  </t>
  </si>
  <si>
    <t xml:space="preserve"> 2,098 D  </t>
  </si>
  <si>
    <t xml:space="preserve"> 2,183 D  </t>
  </si>
  <si>
    <t xml:space="preserve"> 2,178 D  </t>
  </si>
  <si>
    <t xml:space="preserve"> 3,553 D  </t>
  </si>
  <si>
    <t xml:space="preserve">    64 D  </t>
  </si>
  <si>
    <t xml:space="preserve">   348 D  </t>
  </si>
  <si>
    <t xml:space="preserve"> 1,353 D  </t>
  </si>
  <si>
    <t xml:space="preserve">LABIZA </t>
  </si>
  <si>
    <t xml:space="preserve"> 1,244 D  </t>
  </si>
  <si>
    <t xml:space="preserve">ARTES GRAFICAS SENEFELDER </t>
  </si>
  <si>
    <t xml:space="preserve">   993 D  </t>
  </si>
  <si>
    <t xml:space="preserve">   985 D  </t>
  </si>
  <si>
    <t xml:space="preserve"> 1,000 D  </t>
  </si>
  <si>
    <t xml:space="preserve"> 1,779 D  </t>
  </si>
  <si>
    <t xml:space="preserve">   818 D  </t>
  </si>
  <si>
    <t xml:space="preserve"> 1,527 D  </t>
  </si>
  <si>
    <t xml:space="preserve">   994 D  </t>
  </si>
  <si>
    <t>PRODUCTOS DEL AGRO SYLVIA MARIA</t>
  </si>
  <si>
    <t xml:space="preserve"> 1,399 D  </t>
  </si>
  <si>
    <t>ADITIVOS Y ALIMENTOS  ADILISA</t>
  </si>
  <si>
    <t xml:space="preserve"> 1,427 D  </t>
  </si>
  <si>
    <t xml:space="preserve"> 1,682 D  </t>
  </si>
  <si>
    <t xml:space="preserve"> 1,687 D  </t>
  </si>
  <si>
    <t xml:space="preserve"> 1,340 D  </t>
  </si>
  <si>
    <t xml:space="preserve">   833 D  </t>
  </si>
  <si>
    <t xml:space="preserve"> 1,548 D  </t>
  </si>
  <si>
    <t xml:space="preserve">   817 D  </t>
  </si>
  <si>
    <t xml:space="preserve"> 1,536 D  </t>
  </si>
  <si>
    <t>INMONTE</t>
  </si>
  <si>
    <t xml:space="preserve"> 1,525 D  </t>
  </si>
  <si>
    <t>DANIELCOM EQUIPMENT SUPPLY</t>
  </si>
  <si>
    <t xml:space="preserve">   896 D  </t>
  </si>
  <si>
    <t>COMPAÑIA PETROLEOS DE LOS RIOS</t>
  </si>
  <si>
    <t xml:space="preserve"> 1,012 D  </t>
  </si>
  <si>
    <t xml:space="preserve">   906 D  </t>
  </si>
  <si>
    <t xml:space="preserve">   991 D  </t>
  </si>
  <si>
    <t xml:space="preserve"> 2,143 D  </t>
  </si>
  <si>
    <t xml:space="preserve"> 1,735 D  </t>
  </si>
  <si>
    <t xml:space="preserve"> 1,749 D  </t>
  </si>
  <si>
    <t xml:space="preserve"> 3,029 D  </t>
  </si>
  <si>
    <t xml:space="preserve">   580 D  </t>
  </si>
  <si>
    <t xml:space="preserve"> 2,318 D  </t>
  </si>
  <si>
    <t xml:space="preserve"> 1,354 D  </t>
  </si>
  <si>
    <t xml:space="preserve">LIRIS </t>
  </si>
  <si>
    <t xml:space="preserve"> 1,626 D  </t>
  </si>
  <si>
    <t xml:space="preserve"> 1,634 D  </t>
  </si>
  <si>
    <t xml:space="preserve"> 1,111 D  </t>
  </si>
  <si>
    <t xml:space="preserve"> 1,125 D  </t>
  </si>
  <si>
    <t>EDIMCA</t>
  </si>
  <si>
    <t xml:space="preserve"> 1,517 D  </t>
  </si>
  <si>
    <t xml:space="preserve"> 2,816 D  </t>
  </si>
  <si>
    <t xml:space="preserve">   770 D  </t>
  </si>
  <si>
    <t xml:space="preserve"> 1,907 D  </t>
  </si>
  <si>
    <t xml:space="preserve"> 1,904 D  </t>
  </si>
  <si>
    <t>INMOBILIARIA DEL SOL  MOBILSOL</t>
  </si>
  <si>
    <t xml:space="preserve">   938 D  </t>
  </si>
  <si>
    <t xml:space="preserve">PREDUCA </t>
  </si>
  <si>
    <t xml:space="preserve"> 1,908 D  </t>
  </si>
  <si>
    <t xml:space="preserve">HUMANITAS </t>
  </si>
  <si>
    <t xml:space="preserve"> 1,705 D  </t>
  </si>
  <si>
    <t xml:space="preserve">REPRODUCTORAS DEL ECUADOR </t>
  </si>
  <si>
    <t xml:space="preserve"> 2,135 D  </t>
  </si>
  <si>
    <t xml:space="preserve"> 1,732 D  </t>
  </si>
  <si>
    <t xml:space="preserve"> 1,201 D  </t>
  </si>
  <si>
    <t xml:space="preserve"> 1,195 D  </t>
  </si>
  <si>
    <t xml:space="preserve"> 1,712 D  </t>
  </si>
  <si>
    <t xml:space="preserve"> 1,714 D  </t>
  </si>
  <si>
    <t xml:space="preserve">GRUPO GRANDES - ROMAN </t>
  </si>
  <si>
    <t xml:space="preserve">   977 D  </t>
  </si>
  <si>
    <t xml:space="preserve">PROMARISCO </t>
  </si>
  <si>
    <t xml:space="preserve"> 1,036 D  </t>
  </si>
  <si>
    <t xml:space="preserve"> 1,030 D  </t>
  </si>
  <si>
    <t xml:space="preserve"> 1,365 D  </t>
  </si>
  <si>
    <t xml:space="preserve"> 1,813 D  </t>
  </si>
  <si>
    <t xml:space="preserve"> 1,819 D  </t>
  </si>
  <si>
    <t xml:space="preserve"> 1,826 D  </t>
  </si>
  <si>
    <t>CORPETROLSA</t>
  </si>
  <si>
    <t xml:space="preserve"> 1,597 D  </t>
  </si>
  <si>
    <t xml:space="preserve"> 1,611 D  </t>
  </si>
  <si>
    <t>PROTEINAS NATURALES PROTENAT</t>
  </si>
  <si>
    <t xml:space="preserve"> 2,391 D  </t>
  </si>
  <si>
    <t xml:space="preserve"> 1,743 D  </t>
  </si>
  <si>
    <t xml:space="preserve"> 1,729 D  </t>
  </si>
  <si>
    <t xml:space="preserve"> 1,730 D  </t>
  </si>
  <si>
    <t xml:space="preserve"> 1,063 D  </t>
  </si>
  <si>
    <t xml:space="preserve"> 1,089 D  </t>
  </si>
  <si>
    <t xml:space="preserve"> 1,090 D  </t>
  </si>
  <si>
    <t>ALIMENTOS EL SABOR ALIMENSABOR</t>
  </si>
  <si>
    <t xml:space="preserve"> 1,091 D  </t>
  </si>
  <si>
    <t xml:space="preserve"> 1,096 D  </t>
  </si>
  <si>
    <t xml:space="preserve"> 1,098 D  </t>
  </si>
  <si>
    <t xml:space="preserve">MARTE INDUSTRIAS </t>
  </si>
  <si>
    <t xml:space="preserve"> 1,808 D  </t>
  </si>
  <si>
    <t xml:space="preserve"> 1,809 D  </t>
  </si>
  <si>
    <t xml:space="preserve">   250 D  </t>
  </si>
  <si>
    <t xml:space="preserve">   121 D  </t>
  </si>
  <si>
    <t xml:space="preserve">   155 D  </t>
  </si>
  <si>
    <t xml:space="preserve">   201 D  </t>
  </si>
  <si>
    <t xml:space="preserve">   185 D  </t>
  </si>
  <si>
    <t xml:space="preserve">   209 D  </t>
  </si>
  <si>
    <t xml:space="preserve">   351 D  </t>
  </si>
  <si>
    <t xml:space="preserve">   208 D  </t>
  </si>
  <si>
    <t xml:space="preserve">   203 D  </t>
  </si>
  <si>
    <t xml:space="preserve">   216 D  </t>
  </si>
  <si>
    <t xml:space="preserve">    87 D  </t>
  </si>
  <si>
    <t xml:space="preserve">   114 D  </t>
  </si>
  <si>
    <t xml:space="preserve">   287 D  </t>
  </si>
  <si>
    <t xml:space="preserve">   251 D  </t>
  </si>
  <si>
    <t xml:space="preserve">   252 D  </t>
  </si>
  <si>
    <t xml:space="preserve">   112 D  </t>
  </si>
  <si>
    <t xml:space="preserve">   124 D  </t>
  </si>
  <si>
    <t xml:space="preserve">MEGAPROFER </t>
  </si>
  <si>
    <t xml:space="preserve">   360 D  </t>
  </si>
  <si>
    <t xml:space="preserve">    85 D  </t>
  </si>
  <si>
    <t xml:space="preserve">    23 D  </t>
  </si>
  <si>
    <t>SALCEDO MOTORS</t>
  </si>
  <si>
    <t xml:space="preserve">TOYOTA DEL ECUADOR </t>
  </si>
  <si>
    <t xml:space="preserve">     6 D  </t>
  </si>
  <si>
    <t xml:space="preserve">   190 D  </t>
  </si>
  <si>
    <t xml:space="preserve">    44 D  </t>
  </si>
  <si>
    <t xml:space="preserve">    46 D  </t>
  </si>
  <si>
    <t>COMERCIALIZADORA DEL ECUADOR FERTIEXPORTS</t>
  </si>
  <si>
    <t xml:space="preserve">NOVACREDIT </t>
  </si>
  <si>
    <t>AZZORTI VENTA DIRECTA</t>
  </si>
  <si>
    <t>TECNOLOGIA TOTAL TECTOTAL</t>
  </si>
  <si>
    <t xml:space="preserve">   115 D  </t>
  </si>
  <si>
    <t xml:space="preserve">   129 D  </t>
  </si>
  <si>
    <t>DRILLCOTEC</t>
  </si>
  <si>
    <t xml:space="preserve">   260 D  </t>
  </si>
  <si>
    <t xml:space="preserve">    83 D  </t>
  </si>
  <si>
    <t xml:space="preserve">   381 D  </t>
  </si>
  <si>
    <t xml:space="preserve">   403 D  </t>
  </si>
  <si>
    <t xml:space="preserve">   299 D  </t>
  </si>
  <si>
    <t xml:space="preserve"> 1,041 D  </t>
  </si>
  <si>
    <t xml:space="preserve"> 1,419 D  </t>
  </si>
  <si>
    <t xml:space="preserve">    73 D  </t>
  </si>
  <si>
    <t xml:space="preserve">   163 D  </t>
  </si>
  <si>
    <t xml:space="preserve">   173 D  </t>
  </si>
  <si>
    <t xml:space="preserve">   363 D  </t>
  </si>
  <si>
    <t xml:space="preserve">   444 D  </t>
  </si>
  <si>
    <t xml:space="preserve">   454 D  </t>
  </si>
  <si>
    <t xml:space="preserve">   621 D  </t>
  </si>
  <si>
    <t xml:space="preserve">   627 D  </t>
  </si>
  <si>
    <t xml:space="preserve"> 1,963 D  </t>
  </si>
  <si>
    <t xml:space="preserve">   910 D  </t>
  </si>
  <si>
    <t>SOCIETCOMPANY</t>
  </si>
  <si>
    <t xml:space="preserve">   726 D  </t>
  </si>
  <si>
    <t xml:space="preserve">   731 D  </t>
  </si>
  <si>
    <t xml:space="preserve">   143 D  </t>
  </si>
  <si>
    <t xml:space="preserve">    28 D  </t>
  </si>
  <si>
    <t xml:space="preserve">   183 D  </t>
  </si>
  <si>
    <t xml:space="preserve">    57 D  </t>
  </si>
  <si>
    <t xml:space="preserve">    89 D  </t>
  </si>
  <si>
    <t xml:space="preserve"> 1,800 D  </t>
  </si>
  <si>
    <t xml:space="preserve">    43 D  </t>
  </si>
  <si>
    <t xml:space="preserve">    17 D  </t>
  </si>
  <si>
    <t xml:space="preserve">    20 D  </t>
  </si>
  <si>
    <t xml:space="preserve">    59 D  </t>
  </si>
  <si>
    <t>BANCO DE LOJA</t>
  </si>
  <si>
    <t xml:space="preserve">    18 D  </t>
  </si>
  <si>
    <t xml:space="preserve">    19 D  </t>
  </si>
  <si>
    <t>COOPERATIVA DE AHORRO Y CRÉDITO ALIANZA DEL VALLE</t>
  </si>
  <si>
    <t>COOPERATIVA DE AHORRO Y CRÉDITO JARDIN AZUAYO</t>
  </si>
  <si>
    <t>TITULARIZACION CARTERA CREDITO RETAIL I</t>
  </si>
  <si>
    <t xml:space="preserve">   792 D  </t>
  </si>
  <si>
    <t xml:space="preserve">   179 D  </t>
  </si>
  <si>
    <t xml:space="preserve">NEDERAGRO </t>
  </si>
  <si>
    <t xml:space="preserve">   111 D  </t>
  </si>
  <si>
    <t xml:space="preserve">   178 D  </t>
  </si>
  <si>
    <t xml:space="preserve">ECUADPREMEX </t>
  </si>
  <si>
    <t xml:space="preserve">    40 D  </t>
  </si>
  <si>
    <t xml:space="preserve">    51 D  </t>
  </si>
  <si>
    <t xml:space="preserve">   108 D  </t>
  </si>
  <si>
    <t xml:space="preserve">    80 D  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</si>
  <si>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Octubre de 2023  Hasta: 31 de Octubre de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</si>
</sst>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  <numFmt numFmtId="165" formatCode="0.0%"/>
    <numFmt numFmtId="166" formatCode="\1.00%"/>
    <numFmt numFmtId="167" formatCode="_(* #,##0.00_);_(* \(#,##0.00\);_(* &quot;-&quot;??_);_(@_)"/>
    <numFmt numFmtId="168" formatCode="0.00000"/>
    <numFmt numFmtId="169" formatCode="0.0000"/>
    <numFmt numFmtId="170" formatCode="#,##0.0000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b/>
      <sz val="12"/>
      <color theme="1"/>
      <name val="Poppins"/>
    </font>
    <font>
      <b/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5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</cellStyleXfs>
  <cellXfs count="506">
    <xf numFmtId="0" fontId="0" fillId="0" borderId="0" xfId="0"/>
    <xf numFmtId="0" fontId="3" fillId="0" borderId="0" xfId="1"/>
    <xf numFmtId="3" fontId="3" fillId="0" borderId="0" xfId="1" applyNumberFormat="1"/>
    <xf numFmtId="10" fontId="3" fillId="0" borderId="0" xfId="3" applyNumberFormat="1" applyFont="1"/>
    <xf numFmtId="0" fontId="5" fillId="0" borderId="0" xfId="1" applyFont="1"/>
    <xf numFmtId="4" fontId="16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4" fillId="0" borderId="1" xfId="1" applyFont="1" applyBorder="1" applyAlignment="1">
      <alignment horizontal="centerContinuous" vertical="center"/>
    </xf>
    <xf numFmtId="0" fontId="14" fillId="0" borderId="1" xfId="1" applyFont="1" applyBorder="1" applyAlignment="1">
      <alignment vertical="center"/>
    </xf>
    <xf numFmtId="0" fontId="17" fillId="0" borderId="0" xfId="1" applyFont="1" applyAlignment="1">
      <alignment horizontal="center" vertical="center"/>
    </xf>
    <xf numFmtId="4" fontId="17" fillId="0" borderId="0" xfId="1" applyNumberFormat="1" applyFont="1" applyAlignment="1">
      <alignment horizontal="center" vertical="center"/>
    </xf>
    <xf numFmtId="10" fontId="17" fillId="0" borderId="0" xfId="3" applyNumberFormat="1" applyFont="1" applyBorder="1" applyAlignment="1">
      <alignment horizontal="center" vertical="center"/>
    </xf>
    <xf numFmtId="165" fontId="14" fillId="0" borderId="0" xfId="3" applyNumberFormat="1" applyFont="1" applyAlignment="1">
      <alignment vertical="center"/>
    </xf>
    <xf numFmtId="0" fontId="18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0" fontId="16" fillId="4" borderId="0" xfId="1" applyFont="1" applyFill="1" applyAlignment="1">
      <alignment vertical="center"/>
    </xf>
    <xf numFmtId="4" fontId="18" fillId="4" borderId="0" xfId="1" applyNumberFormat="1" applyFont="1" applyFill="1" applyAlignment="1">
      <alignment horizontal="center" vertical="center"/>
    </xf>
    <xf numFmtId="0" fontId="18" fillId="4" borderId="0" xfId="1" applyFont="1" applyFill="1" applyAlignment="1">
      <alignment vertical="center"/>
    </xf>
    <xf numFmtId="0" fontId="14" fillId="4" borderId="0" xfId="1" applyFont="1" applyFill="1" applyAlignment="1">
      <alignment vertical="center"/>
    </xf>
    <xf numFmtId="0" fontId="17" fillId="4" borderId="0" xfId="1" applyFont="1" applyFill="1" applyAlignment="1">
      <alignment vertical="center"/>
    </xf>
    <xf numFmtId="0" fontId="14" fillId="4" borderId="1" xfId="1" applyFont="1" applyFill="1" applyBorder="1" applyAlignment="1">
      <alignment vertical="center"/>
    </xf>
    <xf numFmtId="4" fontId="14" fillId="4" borderId="0" xfId="1" applyNumberFormat="1" applyFont="1" applyFill="1" applyAlignment="1">
      <alignment horizontal="centerContinuous" vertical="center"/>
    </xf>
    <xf numFmtId="0" fontId="14" fillId="4" borderId="0" xfId="1" applyFont="1" applyFill="1" applyAlignment="1">
      <alignment horizontal="centerContinuous" vertical="center"/>
    </xf>
    <xf numFmtId="0" fontId="14" fillId="4" borderId="2" xfId="1" applyFont="1" applyFill="1" applyBorder="1" applyAlignment="1">
      <alignment horizontal="centerContinuous" vertical="center"/>
    </xf>
    <xf numFmtId="3" fontId="18" fillId="4" borderId="0" xfId="1" applyNumberFormat="1" applyFont="1" applyFill="1" applyAlignment="1">
      <alignment horizontal="center" vertical="center"/>
    </xf>
    <xf numFmtId="0" fontId="14" fillId="4" borderId="6" xfId="1" applyFont="1" applyFill="1" applyBorder="1" applyAlignment="1">
      <alignment vertical="center"/>
    </xf>
    <xf numFmtId="4" fontId="14" fillId="4" borderId="7" xfId="1" applyNumberFormat="1" applyFont="1" applyFill="1" applyBorder="1" applyAlignment="1">
      <alignment horizontal="centerContinuous" vertical="center"/>
    </xf>
    <xf numFmtId="0" fontId="14" fillId="4" borderId="7" xfId="1" applyFont="1" applyFill="1" applyBorder="1" applyAlignment="1">
      <alignment horizontal="centerContinuous" vertical="center"/>
    </xf>
    <xf numFmtId="0" fontId="14" fillId="4" borderId="8" xfId="1" applyFont="1" applyFill="1" applyBorder="1" applyAlignment="1">
      <alignment horizontal="centerContinuous" vertical="center"/>
    </xf>
    <xf numFmtId="0" fontId="16" fillId="4" borderId="1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3" fontId="5" fillId="4" borderId="0" xfId="1" applyNumberFormat="1" applyFont="1" applyFill="1" applyAlignment="1">
      <alignment horizontal="right"/>
    </xf>
    <xf numFmtId="0" fontId="4" fillId="4" borderId="0" xfId="1" applyFont="1" applyFill="1" applyAlignment="1">
      <alignment horizontal="left"/>
    </xf>
    <xf numFmtId="164" fontId="3" fillId="4" borderId="0" xfId="5" applyNumberFormat="1" applyFont="1" applyFill="1" applyAlignment="1">
      <alignment horizontal="right"/>
    </xf>
    <xf numFmtId="3" fontId="3" fillId="4" borderId="0" xfId="1" applyNumberFormat="1" applyFill="1" applyAlignment="1">
      <alignment horizontal="right"/>
    </xf>
    <xf numFmtId="9" fontId="3" fillId="0" borderId="0" xfId="1" applyNumberFormat="1"/>
    <xf numFmtId="10" fontId="3" fillId="0" borderId="0" xfId="1" applyNumberFormat="1"/>
    <xf numFmtId="0" fontId="3" fillId="4" borderId="0" xfId="1" applyFill="1" applyAlignment="1">
      <alignment horizontal="right"/>
    </xf>
    <xf numFmtId="164" fontId="3" fillId="4" borderId="0" xfId="5" applyNumberFormat="1" applyFont="1" applyFill="1"/>
    <xf numFmtId="0" fontId="3" fillId="0" borderId="0" xfId="6" applyAlignment="1">
      <alignment vertical="center"/>
    </xf>
    <xf numFmtId="0" fontId="23" fillId="0" borderId="0" xfId="6" applyFont="1" applyAlignment="1">
      <alignment vertical="center"/>
    </xf>
    <xf numFmtId="0" fontId="23" fillId="0" borderId="0" xfId="6" applyFont="1" applyAlignment="1">
      <alignment horizontal="left" vertical="center"/>
    </xf>
    <xf numFmtId="4" fontId="23" fillId="0" borderId="0" xfId="6" applyNumberFormat="1" applyFont="1" applyAlignment="1">
      <alignment horizontal="right" vertical="center"/>
    </xf>
    <xf numFmtId="10" fontId="23" fillId="0" borderId="0" xfId="6" applyNumberFormat="1" applyFont="1" applyAlignment="1">
      <alignment horizontal="right" vertical="center"/>
    </xf>
    <xf numFmtId="3" fontId="23" fillId="0" borderId="0" xfId="6" applyNumberFormat="1" applyFont="1" applyAlignment="1">
      <alignment horizontal="right"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2" fillId="0" borderId="0" xfId="6" applyFont="1" applyAlignment="1">
      <alignment vertical="center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1" fillId="0" borderId="0" xfId="6" applyFont="1" applyAlignment="1">
      <alignment vertical="center"/>
    </xf>
    <xf numFmtId="0" fontId="28" fillId="0" borderId="0" xfId="9" applyFont="1"/>
    <xf numFmtId="0" fontId="20" fillId="0" borderId="0" xfId="9" applyFont="1"/>
    <xf numFmtId="3" fontId="28" fillId="0" borderId="0" xfId="9" applyNumberFormat="1" applyFont="1"/>
    <xf numFmtId="4" fontId="28" fillId="0" borderId="0" xfId="9" applyNumberFormat="1" applyFont="1"/>
    <xf numFmtId="3" fontId="28" fillId="0" borderId="0" xfId="9" applyNumberFormat="1" applyFont="1" applyAlignment="1">
      <alignment horizontal="center"/>
    </xf>
    <xf numFmtId="0" fontId="28" fillId="0" borderId="4" xfId="9" applyFont="1" applyBorder="1"/>
    <xf numFmtId="3" fontId="28" fillId="0" borderId="4" xfId="9" applyNumberFormat="1" applyFont="1" applyBorder="1"/>
    <xf numFmtId="4" fontId="17" fillId="0" borderId="0" xfId="9" applyNumberFormat="1" applyFont="1"/>
    <xf numFmtId="14" fontId="20" fillId="0" borderId="0" xfId="9" applyNumberFormat="1" applyFont="1"/>
    <xf numFmtId="0" fontId="14" fillId="0" borderId="0" xfId="13" applyFont="1" applyAlignment="1">
      <alignment vertical="center"/>
    </xf>
    <xf numFmtId="1" fontId="14" fillId="0" borderId="0" xfId="13" applyNumberFormat="1" applyFont="1" applyAlignment="1">
      <alignment vertical="center"/>
    </xf>
    <xf numFmtId="3" fontId="14" fillId="0" borderId="0" xfId="13" applyNumberFormat="1" applyFont="1" applyAlignment="1">
      <alignment horizontal="right" vertical="center"/>
    </xf>
    <xf numFmtId="3" fontId="14" fillId="0" borderId="0" xfId="13" applyNumberFormat="1" applyFont="1" applyAlignment="1">
      <alignment horizontal="center" vertical="center"/>
    </xf>
    <xf numFmtId="4" fontId="14" fillId="0" borderId="0" xfId="13" applyNumberFormat="1" applyFont="1" applyAlignment="1">
      <alignment horizontal="right" vertical="center"/>
    </xf>
    <xf numFmtId="4" fontId="16" fillId="0" borderId="0" xfId="9" applyNumberFormat="1" applyFont="1" applyAlignment="1">
      <alignment vertical="center"/>
    </xf>
    <xf numFmtId="0" fontId="26" fillId="0" borderId="0" xfId="13" applyFont="1"/>
    <xf numFmtId="0" fontId="19" fillId="0" borderId="0" xfId="13" applyFont="1" applyAlignment="1">
      <alignment vertical="center"/>
    </xf>
    <xf numFmtId="0" fontId="22" fillId="0" borderId="0" xfId="1" applyFont="1" applyAlignment="1">
      <alignment horizontal="center" vertical="center" wrapText="1"/>
    </xf>
    <xf numFmtId="0" fontId="20" fillId="0" borderId="0" xfId="7" applyFont="1"/>
    <xf numFmtId="0" fontId="26" fillId="0" borderId="0" xfId="9" applyFont="1"/>
    <xf numFmtId="0" fontId="23" fillId="0" borderId="0" xfId="9" applyFont="1"/>
    <xf numFmtId="0" fontId="20" fillId="0" borderId="0" xfId="8" applyFont="1"/>
    <xf numFmtId="0" fontId="26" fillId="0" borderId="0" xfId="10" applyFont="1"/>
    <xf numFmtId="0" fontId="18" fillId="0" borderId="0" xfId="8" applyFont="1"/>
    <xf numFmtId="0" fontId="17" fillId="0" borderId="0" xfId="9" applyFont="1"/>
    <xf numFmtId="0" fontId="29" fillId="0" borderId="0" xfId="9" applyFont="1"/>
    <xf numFmtId="0" fontId="17" fillId="0" borderId="0" xfId="12" applyFont="1"/>
    <xf numFmtId="0" fontId="23" fillId="0" borderId="0" xfId="12" applyFont="1"/>
    <xf numFmtId="0" fontId="26" fillId="0" borderId="0" xfId="12" applyFont="1"/>
    <xf numFmtId="0" fontId="30" fillId="0" borderId="0" xfId="1" applyFont="1" applyAlignment="1">
      <alignment vertical="center"/>
    </xf>
    <xf numFmtId="0" fontId="23" fillId="4" borderId="0" xfId="1" applyFont="1" applyFill="1"/>
    <xf numFmtId="0" fontId="23" fillId="0" borderId="0" xfId="1" applyFont="1"/>
    <xf numFmtId="0" fontId="23" fillId="4" borderId="0" xfId="1" applyFont="1" applyFill="1" applyAlignment="1">
      <alignment horizontal="right"/>
    </xf>
    <xf numFmtId="0" fontId="26" fillId="4" borderId="0" xfId="1" applyFont="1" applyFill="1" applyAlignment="1">
      <alignment horizontal="left"/>
    </xf>
    <xf numFmtId="164" fontId="23" fillId="4" borderId="0" xfId="5" applyNumberFormat="1" applyFont="1" applyFill="1" applyAlignment="1">
      <alignment horizontal="right"/>
    </xf>
    <xf numFmtId="10" fontId="23" fillId="0" borderId="0" xfId="3" applyNumberFormat="1" applyFont="1"/>
    <xf numFmtId="0" fontId="14" fillId="0" borderId="0" xfId="1" applyFont="1"/>
    <xf numFmtId="0" fontId="14" fillId="4" borderId="0" xfId="1" applyFont="1" applyFill="1"/>
    <xf numFmtId="0" fontId="14" fillId="5" borderId="0" xfId="1" applyFont="1" applyFill="1" applyAlignment="1">
      <alignment vertical="center"/>
    </xf>
    <xf numFmtId="0" fontId="35" fillId="0" borderId="0" xfId="1" applyFont="1" applyAlignment="1">
      <alignment vertical="center"/>
    </xf>
    <xf numFmtId="0" fontId="36" fillId="4" borderId="1" xfId="1" applyFont="1" applyFill="1" applyBorder="1" applyAlignment="1">
      <alignment vertical="center"/>
    </xf>
    <xf numFmtId="0" fontId="36" fillId="4" borderId="0" xfId="1" applyFont="1" applyFill="1" applyAlignment="1">
      <alignment vertical="center"/>
    </xf>
    <xf numFmtId="3" fontId="37" fillId="4" borderId="0" xfId="1" applyNumberFormat="1" applyFont="1" applyFill="1" applyAlignment="1">
      <alignment horizontal="right" vertical="center"/>
    </xf>
    <xf numFmtId="0" fontId="36" fillId="4" borderId="2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9" fillId="4" borderId="0" xfId="1" applyFont="1" applyFill="1" applyAlignment="1">
      <alignment horizontal="center" vertical="center"/>
    </xf>
    <xf numFmtId="0" fontId="39" fillId="4" borderId="2" xfId="1" applyFont="1" applyFill="1" applyBorder="1" applyAlignment="1">
      <alignment horizontal="center" vertical="center"/>
    </xf>
    <xf numFmtId="4" fontId="39" fillId="4" borderId="0" xfId="1" applyNumberFormat="1" applyFont="1" applyFill="1" applyAlignment="1">
      <alignment horizontal="center" vertical="center"/>
    </xf>
    <xf numFmtId="164" fontId="39" fillId="4" borderId="0" xfId="2" applyNumberFormat="1" applyFont="1" applyFill="1" applyBorder="1" applyAlignment="1">
      <alignment horizontal="centerContinuous" vertical="center"/>
    </xf>
    <xf numFmtId="4" fontId="39" fillId="4" borderId="2" xfId="1" applyNumberFormat="1" applyFont="1" applyFill="1" applyBorder="1" applyAlignment="1">
      <alignment horizontal="center" vertical="center"/>
    </xf>
    <xf numFmtId="0" fontId="39" fillId="4" borderId="1" xfId="1" applyFont="1" applyFill="1" applyBorder="1" applyAlignment="1">
      <alignment vertical="center"/>
    </xf>
    <xf numFmtId="3" fontId="39" fillId="4" borderId="0" xfId="1" applyNumberFormat="1" applyFont="1" applyFill="1" applyAlignment="1">
      <alignment horizontal="center" vertical="center"/>
    </xf>
    <xf numFmtId="3" fontId="39" fillId="4" borderId="0" xfId="3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center" vertical="center"/>
    </xf>
    <xf numFmtId="10" fontId="39" fillId="4" borderId="2" xfId="3" applyNumberFormat="1" applyFont="1" applyFill="1" applyBorder="1" applyAlignment="1">
      <alignment horizontal="center" vertical="center"/>
    </xf>
    <xf numFmtId="0" fontId="39" fillId="4" borderId="1" xfId="1" quotePrefix="1" applyFont="1" applyFill="1" applyBorder="1" applyAlignment="1">
      <alignment horizontal="left" vertical="center"/>
    </xf>
    <xf numFmtId="0" fontId="14" fillId="0" borderId="2" xfId="1" applyFont="1" applyBorder="1" applyAlignment="1">
      <alignment vertical="center"/>
    </xf>
    <xf numFmtId="0" fontId="14" fillId="0" borderId="0" xfId="1" applyFont="1" applyAlignment="1">
      <alignment horizontal="center" vertical="center"/>
    </xf>
    <xf numFmtId="0" fontId="41" fillId="4" borderId="1" xfId="1" applyFont="1" applyFill="1" applyBorder="1" applyAlignment="1">
      <alignment vertical="center"/>
    </xf>
    <xf numFmtId="0" fontId="41" fillId="4" borderId="0" xfId="1" applyFont="1" applyFill="1" applyAlignment="1">
      <alignment vertical="center"/>
    </xf>
    <xf numFmtId="3" fontId="42" fillId="4" borderId="0" xfId="3" applyNumberFormat="1" applyFont="1" applyFill="1" applyBorder="1" applyAlignment="1">
      <alignment horizontal="center" vertical="center"/>
    </xf>
    <xf numFmtId="0" fontId="41" fillId="4" borderId="2" xfId="1" applyFont="1" applyFill="1" applyBorder="1" applyAlignment="1">
      <alignment vertical="center"/>
    </xf>
    <xf numFmtId="0" fontId="42" fillId="4" borderId="0" xfId="1" applyFont="1" applyFill="1" applyAlignment="1">
      <alignment horizontal="center" vertical="center"/>
    </xf>
    <xf numFmtId="0" fontId="42" fillId="4" borderId="2" xfId="1" applyFont="1" applyFill="1" applyBorder="1" applyAlignment="1">
      <alignment horizontal="center" vertical="center"/>
    </xf>
    <xf numFmtId="4" fontId="42" fillId="4" borderId="0" xfId="1" applyNumberFormat="1" applyFont="1" applyFill="1" applyAlignment="1">
      <alignment horizontal="center" vertical="center"/>
    </xf>
    <xf numFmtId="164" fontId="42" fillId="4" borderId="0" xfId="2" applyNumberFormat="1" applyFont="1" applyFill="1" applyBorder="1" applyAlignment="1">
      <alignment horizontal="centerContinuous" vertical="center"/>
    </xf>
    <xf numFmtId="4" fontId="42" fillId="4" borderId="2" xfId="1" applyNumberFormat="1" applyFont="1" applyFill="1" applyBorder="1" applyAlignment="1">
      <alignment horizontal="center" vertical="center"/>
    </xf>
    <xf numFmtId="0" fontId="42" fillId="4" borderId="1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center" vertical="center"/>
    </xf>
    <xf numFmtId="0" fontId="42" fillId="4" borderId="1" xfId="1" quotePrefix="1" applyFont="1" applyFill="1" applyBorder="1" applyAlignment="1">
      <alignment horizontal="left" vertical="center"/>
    </xf>
    <xf numFmtId="0" fontId="43" fillId="4" borderId="3" xfId="1" applyFont="1" applyFill="1" applyBorder="1" applyAlignment="1">
      <alignment vertical="center"/>
    </xf>
    <xf numFmtId="3" fontId="42" fillId="4" borderId="4" xfId="1" applyNumberFormat="1" applyFont="1" applyFill="1" applyBorder="1" applyAlignment="1">
      <alignment horizontal="center" vertical="center"/>
    </xf>
    <xf numFmtId="4" fontId="44" fillId="4" borderId="4" xfId="1" applyNumberFormat="1" applyFont="1" applyFill="1" applyBorder="1" applyAlignment="1">
      <alignment horizontal="center" vertical="center"/>
    </xf>
    <xf numFmtId="0" fontId="44" fillId="4" borderId="4" xfId="1" applyFont="1" applyFill="1" applyBorder="1" applyAlignment="1">
      <alignment vertical="center"/>
    </xf>
    <xf numFmtId="0" fontId="44" fillId="4" borderId="5" xfId="1" applyFont="1" applyFill="1" applyBorder="1" applyAlignment="1">
      <alignment vertical="center"/>
    </xf>
    <xf numFmtId="0" fontId="43" fillId="4" borderId="0" xfId="1" applyFont="1" applyFill="1" applyAlignment="1">
      <alignment vertical="center"/>
    </xf>
    <xf numFmtId="4" fontId="44" fillId="4" borderId="0" xfId="1" applyNumberFormat="1" applyFont="1" applyFill="1" applyAlignment="1">
      <alignment horizontal="center" vertical="center"/>
    </xf>
    <xf numFmtId="0" fontId="44" fillId="4" borderId="0" xfId="1" applyFont="1" applyFill="1" applyAlignment="1">
      <alignment vertical="center"/>
    </xf>
    <xf numFmtId="0" fontId="42" fillId="4" borderId="0" xfId="1" applyFont="1" applyFill="1" applyAlignment="1">
      <alignment vertical="center"/>
    </xf>
    <xf numFmtId="0" fontId="42" fillId="4" borderId="6" xfId="1" applyFont="1" applyFill="1" applyBorder="1" applyAlignment="1">
      <alignment vertical="center"/>
    </xf>
    <xf numFmtId="4" fontId="44" fillId="4" borderId="7" xfId="1" applyNumberFormat="1" applyFont="1" applyFill="1" applyBorder="1" applyAlignment="1">
      <alignment horizontal="center" vertical="center"/>
    </xf>
    <xf numFmtId="0" fontId="44" fillId="4" borderId="7" xfId="1" applyFont="1" applyFill="1" applyBorder="1" applyAlignment="1">
      <alignment vertical="center"/>
    </xf>
    <xf numFmtId="0" fontId="44" fillId="4" borderId="8" xfId="1" applyFont="1" applyFill="1" applyBorder="1" applyAlignment="1">
      <alignment vertical="center"/>
    </xf>
    <xf numFmtId="0" fontId="43" fillId="4" borderId="1" xfId="1" applyFont="1" applyFill="1" applyBorder="1" applyAlignment="1">
      <alignment vertical="center"/>
    </xf>
    <xf numFmtId="0" fontId="44" fillId="4" borderId="2" xfId="1" applyFont="1" applyFill="1" applyBorder="1" applyAlignment="1">
      <alignment vertical="center"/>
    </xf>
    <xf numFmtId="4" fontId="41" fillId="4" borderId="0" xfId="1" applyNumberFormat="1" applyFont="1" applyFill="1" applyAlignment="1">
      <alignment horizontal="center" vertical="center"/>
    </xf>
    <xf numFmtId="0" fontId="42" fillId="4" borderId="3" xfId="1" applyFont="1" applyFill="1" applyBorder="1" applyAlignment="1">
      <alignment vertical="center"/>
    </xf>
    <xf numFmtId="4" fontId="41" fillId="4" borderId="4" xfId="1" applyNumberFormat="1" applyFont="1" applyFill="1" applyBorder="1" applyAlignment="1">
      <alignment horizontal="center" vertical="center"/>
    </xf>
    <xf numFmtId="0" fontId="41" fillId="4" borderId="4" xfId="1" applyFont="1" applyFill="1" applyBorder="1" applyAlignment="1">
      <alignment vertical="center"/>
    </xf>
    <xf numFmtId="0" fontId="41" fillId="4" borderId="5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right" vertical="center" indent="2"/>
    </xf>
    <xf numFmtId="3" fontId="42" fillId="4" borderId="0" xfId="1" applyNumberFormat="1" applyFont="1" applyFill="1" applyAlignment="1">
      <alignment horizontal="right" vertical="center" indent="3"/>
    </xf>
    <xf numFmtId="3" fontId="42" fillId="4" borderId="0" xfId="3" applyNumberFormat="1" applyFont="1" applyFill="1" applyBorder="1" applyAlignment="1">
      <alignment horizontal="right" vertical="center" indent="3"/>
    </xf>
    <xf numFmtId="3" fontId="42" fillId="4" borderId="0" xfId="2" applyNumberFormat="1" applyFont="1" applyFill="1" applyBorder="1" applyAlignment="1">
      <alignment horizontal="right" vertical="center" indent="3"/>
    </xf>
    <xf numFmtId="10" fontId="42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3" fillId="0" borderId="1" xfId="1" applyFont="1" applyBorder="1"/>
    <xf numFmtId="0" fontId="38" fillId="0" borderId="3" xfId="1" applyFont="1" applyBorder="1" applyAlignment="1">
      <alignment horizontal="left"/>
    </xf>
    <xf numFmtId="3" fontId="38" fillId="0" borderId="4" xfId="1" applyNumberFormat="1" applyFont="1" applyBorder="1" applyAlignment="1">
      <alignment horizontal="right"/>
    </xf>
    <xf numFmtId="3" fontId="38" fillId="0" borderId="4" xfId="1" applyNumberFormat="1" applyFont="1" applyBorder="1"/>
    <xf numFmtId="0" fontId="3" fillId="4" borderId="2" xfId="1" applyFill="1" applyBorder="1"/>
    <xf numFmtId="0" fontId="23" fillId="4" borderId="2" xfId="1" applyFont="1" applyFill="1" applyBorder="1"/>
    <xf numFmtId="3" fontId="23" fillId="4" borderId="0" xfId="1" applyNumberFormat="1" applyFont="1" applyFill="1"/>
    <xf numFmtId="0" fontId="23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9" fillId="0" borderId="9" xfId="1" applyFont="1" applyBorder="1" applyAlignment="1">
      <alignment horizontal="left" vertical="center"/>
    </xf>
    <xf numFmtId="10" fontId="38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2" fillId="5" borderId="11" xfId="3" applyNumberFormat="1" applyFont="1" applyFill="1" applyBorder="1" applyAlignment="1">
      <alignment horizontal="center" vertical="center" wrapText="1"/>
    </xf>
    <xf numFmtId="0" fontId="52" fillId="5" borderId="12" xfId="1" applyFont="1" applyFill="1" applyBorder="1" applyAlignment="1">
      <alignment horizontal="center" vertical="center" wrapText="1"/>
    </xf>
    <xf numFmtId="0" fontId="52" fillId="5" borderId="14" xfId="1" applyFont="1" applyFill="1" applyBorder="1" applyAlignment="1">
      <alignment horizontal="center" vertical="center" wrapText="1"/>
    </xf>
    <xf numFmtId="0" fontId="46" fillId="0" borderId="13" xfId="1" applyFont="1" applyBorder="1"/>
    <xf numFmtId="0" fontId="51" fillId="0" borderId="0" xfId="1" applyFont="1" applyAlignment="1">
      <alignment horizontal="centerContinuous"/>
    </xf>
    <xf numFmtId="0" fontId="41" fillId="0" borderId="0" xfId="1" applyFont="1" applyAlignment="1">
      <alignment horizontal="centerContinuous"/>
    </xf>
    <xf numFmtId="0" fontId="54" fillId="0" borderId="0" xfId="1" applyFont="1"/>
    <xf numFmtId="3" fontId="44" fillId="0" borderId="0" xfId="1" applyNumberFormat="1" applyFont="1" applyAlignment="1">
      <alignment horizontal="left"/>
    </xf>
    <xf numFmtId="3" fontId="44" fillId="0" borderId="0" xfId="1" applyNumberFormat="1" applyFont="1" applyAlignment="1">
      <alignment horizontal="right"/>
    </xf>
    <xf numFmtId="3" fontId="44" fillId="0" borderId="0" xfId="1" applyNumberFormat="1" applyFont="1"/>
    <xf numFmtId="0" fontId="39" fillId="0" borderId="15" xfId="1" applyFont="1" applyBorder="1" applyAlignment="1">
      <alignment horizontal="left" vertical="center"/>
    </xf>
    <xf numFmtId="10" fontId="38" fillId="0" borderId="15" xfId="3" applyNumberFormat="1" applyFont="1" applyBorder="1" applyAlignment="1">
      <alignment horizontal="center" vertical="center"/>
    </xf>
    <xf numFmtId="0" fontId="52" fillId="5" borderId="16" xfId="1" applyFont="1" applyFill="1" applyBorder="1" applyAlignment="1">
      <alignment horizontal="center" vertical="center" wrapText="1"/>
    </xf>
    <xf numFmtId="10" fontId="52" fillId="5" borderId="17" xfId="3" applyNumberFormat="1" applyFont="1" applyFill="1" applyBorder="1" applyAlignment="1">
      <alignment horizontal="center" vertical="center" wrapText="1"/>
    </xf>
    <xf numFmtId="0" fontId="52" fillId="5" borderId="19" xfId="1" applyFont="1" applyFill="1" applyBorder="1" applyAlignment="1">
      <alignment horizontal="center" vertical="center" wrapText="1"/>
    </xf>
    <xf numFmtId="0" fontId="41" fillId="0" borderId="20" xfId="1" applyFont="1" applyBorder="1" applyAlignment="1">
      <alignment horizontal="centerContinuous"/>
    </xf>
    <xf numFmtId="3" fontId="38" fillId="0" borderId="15" xfId="1" applyNumberFormat="1" applyFont="1" applyBorder="1" applyAlignment="1">
      <alignment horizontal="right" vertical="center" indent="1"/>
    </xf>
    <xf numFmtId="3" fontId="38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3" fontId="46" fillId="0" borderId="0" xfId="6" applyNumberFormat="1" applyFont="1" applyAlignment="1">
      <alignment horizontal="center" vertical="center"/>
    </xf>
    <xf numFmtId="0" fontId="46" fillId="0" borderId="20" xfId="6" applyFont="1" applyBorder="1" applyAlignment="1">
      <alignment vertical="center"/>
    </xf>
    <xf numFmtId="0" fontId="46" fillId="0" borderId="20" xfId="6" applyFont="1" applyBorder="1" applyAlignment="1">
      <alignment horizontal="left" vertical="center"/>
    </xf>
    <xf numFmtId="4" fontId="46" fillId="0" borderId="20" xfId="6" applyNumberFormat="1" applyFont="1" applyBorder="1" applyAlignment="1">
      <alignment horizontal="right" vertical="center"/>
    </xf>
    <xf numFmtId="10" fontId="46" fillId="0" borderId="20" xfId="6" applyNumberFormat="1" applyFont="1" applyBorder="1" applyAlignment="1">
      <alignment horizontal="right" vertical="center"/>
    </xf>
    <xf numFmtId="3" fontId="46" fillId="0" borderId="20" xfId="6" applyNumberFormat="1" applyFont="1" applyBorder="1" applyAlignment="1">
      <alignment horizontal="center" vertical="center"/>
    </xf>
    <xf numFmtId="0" fontId="46" fillId="0" borderId="18" xfId="6" applyFont="1" applyBorder="1" applyAlignment="1">
      <alignment horizontal="left" vertical="center"/>
    </xf>
    <xf numFmtId="4" fontId="46" fillId="0" borderId="18" xfId="6" applyNumberFormat="1" applyFont="1" applyBorder="1" applyAlignment="1">
      <alignment horizontal="right" vertical="center"/>
    </xf>
    <xf numFmtId="0" fontId="46" fillId="0" borderId="18" xfId="6" applyFont="1" applyBorder="1" applyAlignment="1">
      <alignment vertical="center"/>
    </xf>
    <xf numFmtId="3" fontId="46" fillId="0" borderId="18" xfId="6" applyNumberFormat="1" applyFont="1" applyBorder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56" fillId="0" borderId="0" xfId="6" applyFont="1" applyAlignment="1">
      <alignment vertical="center"/>
    </xf>
    <xf numFmtId="0" fontId="56" fillId="0" borderId="0" xfId="6" applyFont="1" applyAlignment="1">
      <alignment horizontal="left" vertical="center"/>
    </xf>
    <xf numFmtId="4" fontId="56" fillId="0" borderId="0" xfId="6" applyNumberFormat="1" applyFont="1" applyAlignment="1">
      <alignment horizontal="right" vertical="center"/>
    </xf>
    <xf numFmtId="10" fontId="56" fillId="0" borderId="0" xfId="6" applyNumberFormat="1" applyFont="1" applyAlignment="1">
      <alignment horizontal="right" vertical="center"/>
    </xf>
    <xf numFmtId="3" fontId="56" fillId="0" borderId="0" xfId="6" applyNumberFormat="1" applyFont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23" fillId="0" borderId="21" xfId="6" applyFont="1" applyBorder="1" applyAlignment="1">
      <alignment vertical="center"/>
    </xf>
    <xf numFmtId="0" fontId="23" fillId="0" borderId="21" xfId="6" applyFont="1" applyBorder="1" applyAlignment="1">
      <alignment horizontal="left" vertical="center"/>
    </xf>
    <xf numFmtId="4" fontId="23" fillId="0" borderId="21" xfId="6" applyNumberFormat="1" applyFont="1" applyBorder="1" applyAlignment="1">
      <alignment horizontal="right" vertical="center"/>
    </xf>
    <xf numFmtId="10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center" vertical="center"/>
    </xf>
    <xf numFmtId="0" fontId="34" fillId="0" borderId="20" xfId="6" applyFont="1" applyBorder="1" applyAlignment="1">
      <alignment vertical="center"/>
    </xf>
    <xf numFmtId="0" fontId="34" fillId="0" borderId="20" xfId="6" applyFont="1" applyBorder="1" applyAlignment="1">
      <alignment horizontal="left" vertical="center"/>
    </xf>
    <xf numFmtId="4" fontId="34" fillId="0" borderId="20" xfId="6" applyNumberFormat="1" applyFont="1" applyBorder="1" applyAlignment="1">
      <alignment horizontal="right" vertical="center"/>
    </xf>
    <xf numFmtId="10" fontId="34" fillId="0" borderId="20" xfId="6" applyNumberFormat="1" applyFont="1" applyBorder="1" applyAlignment="1">
      <alignment horizontal="right" vertical="center"/>
    </xf>
    <xf numFmtId="3" fontId="34" fillId="0" borderId="20" xfId="6" applyNumberFormat="1" applyFont="1" applyBorder="1" applyAlignment="1">
      <alignment horizontal="center" vertical="center"/>
    </xf>
    <xf numFmtId="3" fontId="46" fillId="0" borderId="4" xfId="6" applyNumberFormat="1" applyFont="1" applyBorder="1" applyAlignment="1">
      <alignment horizontal="center" vertical="center"/>
    </xf>
    <xf numFmtId="3" fontId="46" fillId="0" borderId="10" xfId="6" applyNumberFormat="1" applyFont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34" fillId="0" borderId="0" xfId="6" applyFont="1" applyAlignment="1">
      <alignment horizontal="left" vertical="center"/>
    </xf>
    <xf numFmtId="4" fontId="34" fillId="0" borderId="0" xfId="6" applyNumberFormat="1" applyFont="1" applyAlignment="1">
      <alignment horizontal="right" vertical="center"/>
    </xf>
    <xf numFmtId="10" fontId="34" fillId="0" borderId="0" xfId="6" applyNumberFormat="1" applyFont="1" applyAlignment="1">
      <alignment horizontal="right" vertical="center"/>
    </xf>
    <xf numFmtId="3" fontId="34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1" fillId="0" borderId="0" xfId="6" applyFont="1" applyAlignment="1">
      <alignment vertical="center"/>
    </xf>
    <xf numFmtId="3" fontId="11" fillId="0" borderId="0" xfId="6" applyNumberFormat="1" applyFont="1" applyAlignment="1">
      <alignment horizontal="center" vertical="center"/>
    </xf>
    <xf numFmtId="0" fontId="1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10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6" fillId="0" borderId="4" xfId="6" applyFont="1" applyBorder="1" applyAlignment="1">
      <alignment vertical="center"/>
    </xf>
    <xf numFmtId="0" fontId="46" fillId="0" borderId="4" xfId="6" applyFont="1" applyBorder="1" applyAlignment="1">
      <alignment horizontal="left" vertical="center"/>
    </xf>
    <xf numFmtId="4" fontId="46" fillId="0" borderId="4" xfId="6" applyNumberFormat="1" applyFont="1" applyBorder="1" applyAlignment="1">
      <alignment horizontal="right" vertical="center"/>
    </xf>
    <xf numFmtId="0" fontId="46" fillId="0" borderId="10" xfId="6" applyFont="1" applyBorder="1" applyAlignment="1">
      <alignment vertical="center"/>
    </xf>
    <xf numFmtId="0" fontId="31" fillId="5" borderId="0" xfId="1" applyFont="1" applyFill="1" applyAlignment="1">
      <alignment vertical="center" wrapText="1"/>
    </xf>
    <xf numFmtId="0" fontId="31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58" fillId="5" borderId="0" xfId="1" applyFont="1" applyFill="1" applyAlignment="1">
      <alignment horizontal="center" vertical="center" wrapText="1"/>
    </xf>
    <xf numFmtId="0" fontId="59" fillId="0" borderId="0" xfId="1" applyFont="1" applyAlignment="1">
      <alignment vertical="center" wrapText="1"/>
    </xf>
    <xf numFmtId="0" fontId="50" fillId="0" borderId="0" xfId="9" applyFont="1"/>
    <xf numFmtId="168" fontId="46" fillId="0" borderId="0" xfId="9" applyNumberFormat="1" applyFont="1"/>
    <xf numFmtId="2" fontId="46" fillId="0" borderId="0" xfId="9" applyNumberFormat="1" applyFont="1"/>
    <xf numFmtId="3" fontId="46" fillId="0" borderId="0" xfId="9" applyNumberFormat="1" applyFont="1"/>
    <xf numFmtId="4" fontId="46" fillId="0" borderId="0" xfId="9" applyNumberFormat="1" applyFont="1"/>
    <xf numFmtId="0" fontId="50" fillId="6" borderId="0" xfId="9" applyFont="1" applyFill="1"/>
    <xf numFmtId="0" fontId="46" fillId="6" borderId="0" xfId="9" applyFont="1" applyFill="1"/>
    <xf numFmtId="3" fontId="50" fillId="6" borderId="0" xfId="9" applyNumberFormat="1" applyFont="1" applyFill="1"/>
    <xf numFmtId="4" fontId="50" fillId="6" borderId="0" xfId="9" applyNumberFormat="1" applyFont="1" applyFill="1"/>
    <xf numFmtId="0" fontId="38" fillId="0" borderId="0" xfId="9" applyFont="1"/>
    <xf numFmtId="4" fontId="38" fillId="0" borderId="0" xfId="9" applyNumberFormat="1" applyFont="1"/>
    <xf numFmtId="0" fontId="50" fillId="0" borderId="0" xfId="10" applyFont="1"/>
    <xf numFmtId="4" fontId="50" fillId="0" borderId="0" xfId="10" applyNumberFormat="1" applyFont="1"/>
    <xf numFmtId="0" fontId="50" fillId="0" borderId="0" xfId="10" applyFont="1" applyAlignment="1">
      <alignment horizontal="center"/>
    </xf>
    <xf numFmtId="0" fontId="59" fillId="3" borderId="0" xfId="9" applyFont="1" applyFill="1"/>
    <xf numFmtId="0" fontId="60" fillId="3" borderId="0" xfId="9" applyFont="1" applyFill="1"/>
    <xf numFmtId="3" fontId="59" fillId="3" borderId="0" xfId="9" applyNumberFormat="1" applyFont="1" applyFill="1"/>
    <xf numFmtId="4" fontId="59" fillId="3" borderId="0" xfId="9" applyNumberFormat="1" applyFont="1" applyFill="1"/>
    <xf numFmtId="0" fontId="55" fillId="2" borderId="1" xfId="1" applyFont="1" applyFill="1" applyBorder="1" applyAlignment="1">
      <alignment vertical="center" wrapText="1"/>
    </xf>
    <xf numFmtId="0" fontId="27" fillId="0" borderId="2" xfId="1" applyFont="1" applyBorder="1" applyAlignment="1">
      <alignment vertical="center" wrapText="1"/>
    </xf>
    <xf numFmtId="0" fontId="58" fillId="5" borderId="1" xfId="1" applyFont="1" applyFill="1" applyBorder="1" applyAlignment="1">
      <alignment horizontal="center" vertical="center" wrapText="1"/>
    </xf>
    <xf numFmtId="0" fontId="58" fillId="5" borderId="2" xfId="1" applyFont="1" applyFill="1" applyBorder="1" applyAlignment="1">
      <alignment horizontal="center" vertical="center" wrapText="1"/>
    </xf>
    <xf numFmtId="0" fontId="50" fillId="0" borderId="1" xfId="9" applyFont="1" applyBorder="1"/>
    <xf numFmtId="0" fontId="50" fillId="0" borderId="2" xfId="9" applyFont="1" applyBorder="1" applyAlignment="1">
      <alignment horizontal="center"/>
    </xf>
    <xf numFmtId="0" fontId="46" fillId="0" borderId="1" xfId="9" applyFont="1" applyBorder="1"/>
    <xf numFmtId="0" fontId="46" fillId="0" borderId="2" xfId="9" applyFont="1" applyBorder="1" applyAlignment="1">
      <alignment horizontal="center"/>
    </xf>
    <xf numFmtId="0" fontId="50" fillId="6" borderId="1" xfId="9" applyFont="1" applyFill="1" applyBorder="1"/>
    <xf numFmtId="3" fontId="50" fillId="6" borderId="2" xfId="9" applyNumberFormat="1" applyFont="1" applyFill="1" applyBorder="1" applyAlignment="1">
      <alignment horizontal="center"/>
    </xf>
    <xf numFmtId="0" fontId="38" fillId="0" borderId="1" xfId="9" applyFont="1" applyBorder="1"/>
    <xf numFmtId="0" fontId="38" fillId="0" borderId="2" xfId="9" applyFont="1" applyBorder="1"/>
    <xf numFmtId="0" fontId="50" fillId="0" borderId="1" xfId="10" applyFont="1" applyBorder="1"/>
    <xf numFmtId="0" fontId="50" fillId="0" borderId="2" xfId="10" applyFont="1" applyBorder="1" applyAlignment="1">
      <alignment horizontal="center"/>
    </xf>
    <xf numFmtId="0" fontId="28" fillId="0" borderId="1" xfId="9" applyFont="1" applyBorder="1"/>
    <xf numFmtId="3" fontId="28" fillId="0" borderId="2" xfId="9" applyNumberFormat="1" applyFont="1" applyBorder="1" applyAlignment="1">
      <alignment horizontal="center"/>
    </xf>
    <xf numFmtId="0" fontId="59" fillId="2" borderId="1" xfId="1" applyFont="1" applyFill="1" applyBorder="1" applyAlignment="1">
      <alignment vertical="center" wrapText="1"/>
    </xf>
    <xf numFmtId="0" fontId="59" fillId="0" borderId="2" xfId="1" applyFont="1" applyBorder="1" applyAlignment="1">
      <alignment vertical="center" wrapText="1"/>
    </xf>
    <xf numFmtId="0" fontId="59" fillId="3" borderId="3" xfId="9" applyFont="1" applyFill="1" applyBorder="1"/>
    <xf numFmtId="0" fontId="59" fillId="3" borderId="4" xfId="9" applyFont="1" applyFill="1" applyBorder="1"/>
    <xf numFmtId="0" fontId="60" fillId="3" borderId="4" xfId="9" applyFont="1" applyFill="1" applyBorder="1"/>
    <xf numFmtId="3" fontId="59" fillId="3" borderId="4" xfId="9" applyNumberFormat="1" applyFont="1" applyFill="1" applyBorder="1"/>
    <xf numFmtId="4" fontId="59" fillId="3" borderId="4" xfId="9" applyNumberFormat="1" applyFont="1" applyFill="1" applyBorder="1"/>
    <xf numFmtId="3" fontId="59" fillId="3" borderId="5" xfId="9" applyNumberFormat="1" applyFont="1" applyFill="1" applyBorder="1" applyAlignment="1">
      <alignment horizontal="center"/>
    </xf>
    <xf numFmtId="0" fontId="63" fillId="0" borderId="1" xfId="11" applyFont="1" applyBorder="1"/>
    <xf numFmtId="0" fontId="64" fillId="0" borderId="0" xfId="11" applyFont="1" applyAlignment="1">
      <alignment horizontal="center"/>
    </xf>
    <xf numFmtId="170" fontId="64" fillId="0" borderId="0" xfId="11" applyNumberFormat="1" applyFont="1" applyAlignment="1">
      <alignment horizontal="right"/>
    </xf>
    <xf numFmtId="0" fontId="64" fillId="0" borderId="0" xfId="11" applyFont="1" applyAlignment="1">
      <alignment horizontal="right"/>
    </xf>
    <xf numFmtId="169" fontId="64" fillId="0" borderId="0" xfId="11" applyNumberFormat="1" applyFont="1" applyAlignment="1">
      <alignment horizontal="right"/>
    </xf>
    <xf numFmtId="4" fontId="64" fillId="0" borderId="0" xfId="11" applyNumberFormat="1" applyFont="1" applyAlignment="1">
      <alignment horizontal="right"/>
    </xf>
    <xf numFmtId="0" fontId="64" fillId="0" borderId="2" xfId="11" applyFont="1" applyBorder="1" applyAlignment="1">
      <alignment horizontal="center"/>
    </xf>
    <xf numFmtId="0" fontId="63" fillId="0" borderId="0" xfId="11" applyFont="1" applyAlignment="1">
      <alignment horizontal="center"/>
    </xf>
    <xf numFmtId="170" fontId="63" fillId="0" borderId="0" xfId="11" applyNumberFormat="1" applyFont="1" applyAlignment="1">
      <alignment horizontal="right"/>
    </xf>
    <xf numFmtId="0" fontId="63" fillId="0" borderId="0" xfId="11" applyFont="1" applyAlignment="1">
      <alignment horizontal="right"/>
    </xf>
    <xf numFmtId="169" fontId="63" fillId="0" borderId="0" xfId="11" applyNumberFormat="1" applyFont="1" applyAlignment="1">
      <alignment horizontal="right"/>
    </xf>
    <xf numFmtId="4" fontId="63" fillId="0" borderId="0" xfId="11" applyNumberFormat="1" applyFont="1" applyAlignment="1">
      <alignment horizontal="right"/>
    </xf>
    <xf numFmtId="0" fontId="63" fillId="0" borderId="2" xfId="11" applyFont="1" applyBorder="1" applyAlignment="1">
      <alignment horizontal="center"/>
    </xf>
    <xf numFmtId="0" fontId="65" fillId="0" borderId="1" xfId="11" applyFont="1" applyBorder="1"/>
    <xf numFmtId="0" fontId="65" fillId="0" borderId="0" xfId="11" applyFont="1" applyAlignment="1">
      <alignment horizontal="center"/>
    </xf>
    <xf numFmtId="170" fontId="65" fillId="0" borderId="0" xfId="11" applyNumberFormat="1" applyFont="1" applyAlignment="1">
      <alignment horizontal="right"/>
    </xf>
    <xf numFmtId="0" fontId="65" fillId="0" borderId="0" xfId="11" applyFont="1" applyAlignment="1">
      <alignment horizontal="right"/>
    </xf>
    <xf numFmtId="169" fontId="65" fillId="0" borderId="0" xfId="11" applyNumberFormat="1" applyFont="1" applyAlignment="1">
      <alignment horizontal="right"/>
    </xf>
    <xf numFmtId="0" fontId="65" fillId="0" borderId="0" xfId="11" quotePrefix="1" applyFont="1" applyAlignment="1">
      <alignment horizontal="center"/>
    </xf>
    <xf numFmtId="4" fontId="65" fillId="0" borderId="0" xfId="11" applyNumberFormat="1" applyFont="1" applyAlignment="1">
      <alignment horizontal="right"/>
    </xf>
    <xf numFmtId="0" fontId="65" fillId="0" borderId="2" xfId="11" applyFont="1" applyBorder="1" applyAlignment="1">
      <alignment horizontal="center"/>
    </xf>
    <xf numFmtId="170" fontId="50" fillId="0" borderId="0" xfId="10" applyNumberFormat="1" applyFont="1" applyAlignment="1">
      <alignment horizontal="right"/>
    </xf>
    <xf numFmtId="0" fontId="50" fillId="0" borderId="0" xfId="10" applyFont="1" applyAlignment="1">
      <alignment horizontal="right"/>
    </xf>
    <xf numFmtId="169" fontId="50" fillId="0" borderId="0" xfId="10" applyNumberFormat="1" applyFont="1" applyAlignment="1">
      <alignment horizontal="right"/>
    </xf>
    <xf numFmtId="0" fontId="61" fillId="6" borderId="1" xfId="9" applyFont="1" applyFill="1" applyBorder="1"/>
    <xf numFmtId="0" fontId="61" fillId="6" borderId="0" xfId="9" applyFont="1" applyFill="1"/>
    <xf numFmtId="0" fontId="62" fillId="6" borderId="0" xfId="9" applyFont="1" applyFill="1"/>
    <xf numFmtId="3" fontId="61" fillId="6" borderId="0" xfId="9" applyNumberFormat="1" applyFont="1" applyFill="1"/>
    <xf numFmtId="3" fontId="61" fillId="6" borderId="2" xfId="9" applyNumberFormat="1" applyFont="1" applyFill="1" applyBorder="1" applyAlignment="1">
      <alignment horizontal="center"/>
    </xf>
    <xf numFmtId="0" fontId="26" fillId="0" borderId="1" xfId="9" applyFont="1" applyBorder="1"/>
    <xf numFmtId="3" fontId="26" fillId="0" borderId="0" xfId="9" applyNumberFormat="1" applyFont="1"/>
    <xf numFmtId="3" fontId="26" fillId="0" borderId="2" xfId="9" applyNumberFormat="1" applyFont="1" applyBorder="1" applyAlignment="1">
      <alignment horizontal="center"/>
    </xf>
    <xf numFmtId="0" fontId="51" fillId="0" borderId="1" xfId="9" quotePrefix="1" applyFont="1" applyBorder="1"/>
    <xf numFmtId="0" fontId="51" fillId="0" borderId="0" xfId="9" applyFont="1"/>
    <xf numFmtId="3" fontId="51" fillId="0" borderId="0" xfId="9" applyNumberFormat="1" applyFont="1"/>
    <xf numFmtId="3" fontId="51" fillId="0" borderId="2" xfId="9" applyNumberFormat="1" applyFont="1" applyBorder="1" applyAlignment="1">
      <alignment horizontal="center"/>
    </xf>
    <xf numFmtId="0" fontId="67" fillId="0" borderId="3" xfId="9" quotePrefix="1" applyFont="1" applyBorder="1"/>
    <xf numFmtId="0" fontId="67" fillId="0" borderId="4" xfId="9" applyFont="1" applyBorder="1"/>
    <xf numFmtId="3" fontId="67" fillId="0" borderId="4" xfId="9" applyNumberFormat="1" applyFont="1" applyBorder="1"/>
    <xf numFmtId="3" fontId="67" fillId="0" borderId="5" xfId="9" applyNumberFormat="1" applyFont="1" applyBorder="1" applyAlignment="1">
      <alignment horizontal="center"/>
    </xf>
    <xf numFmtId="0" fontId="54" fillId="0" borderId="0" xfId="9" applyFont="1"/>
    <xf numFmtId="0" fontId="68" fillId="2" borderId="0" xfId="9" applyFont="1" applyFill="1"/>
    <xf numFmtId="0" fontId="69" fillId="2" borderId="0" xfId="9" applyFont="1" applyFill="1"/>
    <xf numFmtId="3" fontId="68" fillId="2" borderId="0" xfId="9" applyNumberFormat="1" applyFont="1" applyFill="1"/>
    <xf numFmtId="4" fontId="68" fillId="2" borderId="0" xfId="9" applyNumberFormat="1" applyFont="1" applyFill="1"/>
    <xf numFmtId="3" fontId="68" fillId="2" borderId="0" xfId="9" applyNumberFormat="1" applyFont="1" applyFill="1" applyAlignment="1">
      <alignment horizontal="center"/>
    </xf>
    <xf numFmtId="0" fontId="46" fillId="0" borderId="3" xfId="9" applyFont="1" applyBorder="1"/>
    <xf numFmtId="168" fontId="46" fillId="0" borderId="4" xfId="9" applyNumberFormat="1" applyFont="1" applyBorder="1"/>
    <xf numFmtId="2" fontId="46" fillId="0" borderId="4" xfId="9" applyNumberFormat="1" applyFont="1" applyBorder="1"/>
    <xf numFmtId="3" fontId="46" fillId="0" borderId="4" xfId="9" applyNumberFormat="1" applyFont="1" applyBorder="1"/>
    <xf numFmtId="4" fontId="46" fillId="0" borderId="4" xfId="9" applyNumberFormat="1" applyFont="1" applyBorder="1"/>
    <xf numFmtId="0" fontId="46" fillId="0" borderId="5" xfId="9" applyFont="1" applyBorder="1" applyAlignment="1">
      <alignment horizontal="center"/>
    </xf>
    <xf numFmtId="0" fontId="59" fillId="3" borderId="1" xfId="9" applyFont="1" applyFill="1" applyBorder="1"/>
    <xf numFmtId="3" fontId="59" fillId="3" borderId="2" xfId="9" applyNumberFormat="1" applyFont="1" applyFill="1" applyBorder="1" applyAlignment="1">
      <alignment horizontal="center"/>
    </xf>
    <xf numFmtId="0" fontId="20" fillId="0" borderId="1" xfId="8" applyFont="1" applyBorder="1"/>
    <xf numFmtId="0" fontId="20" fillId="0" borderId="2" xfId="8" applyFont="1" applyBorder="1"/>
    <xf numFmtId="3" fontId="15" fillId="5" borderId="0" xfId="13" applyNumberFormat="1" applyFont="1" applyFill="1" applyAlignment="1">
      <alignment horizontal="left" vertical="center" indent="1"/>
    </xf>
    <xf numFmtId="1" fontId="59" fillId="5" borderId="0" xfId="13" applyNumberFormat="1" applyFont="1" applyFill="1" applyAlignment="1">
      <alignment vertical="center"/>
    </xf>
    <xf numFmtId="1" fontId="59" fillId="5" borderId="0" xfId="13" applyNumberFormat="1" applyFont="1" applyFill="1" applyAlignment="1">
      <alignment horizontal="center" vertical="center"/>
    </xf>
    <xf numFmtId="1" fontId="59" fillId="5" borderId="0" xfId="13" applyNumberFormat="1" applyFont="1" applyFill="1" applyAlignment="1">
      <alignment horizontal="right" vertical="center"/>
    </xf>
    <xf numFmtId="1" fontId="50" fillId="0" borderId="0" xfId="13" applyNumberFormat="1" applyFont="1"/>
    <xf numFmtId="3" fontId="50" fillId="0" borderId="0" xfId="13" applyNumberFormat="1" applyFont="1" applyAlignment="1">
      <alignment horizontal="right"/>
    </xf>
    <xf numFmtId="3" fontId="50" fillId="0" borderId="0" xfId="13" applyNumberFormat="1" applyFont="1" applyAlignment="1">
      <alignment horizontal="center"/>
    </xf>
    <xf numFmtId="1" fontId="36" fillId="0" borderId="0" xfId="13" applyNumberFormat="1" applyFont="1" applyAlignment="1">
      <alignment vertical="center"/>
    </xf>
    <xf numFmtId="4" fontId="36" fillId="0" borderId="0" xfId="13" applyNumberFormat="1" applyFont="1" applyAlignment="1">
      <alignment horizontal="right" vertical="center"/>
    </xf>
    <xf numFmtId="4" fontId="36" fillId="0" borderId="0" xfId="13" applyNumberFormat="1" applyFont="1" applyAlignment="1">
      <alignment horizontal="center" vertical="center"/>
    </xf>
    <xf numFmtId="3" fontId="36" fillId="0" borderId="0" xfId="13" applyNumberFormat="1" applyFont="1" applyAlignment="1">
      <alignment horizontal="center" vertical="center"/>
    </xf>
    <xf numFmtId="1" fontId="61" fillId="6" borderId="0" xfId="13" applyNumberFormat="1" applyFont="1" applyFill="1" applyAlignment="1">
      <alignment vertical="center"/>
    </xf>
    <xf numFmtId="4" fontId="50" fillId="6" borderId="0" xfId="13" applyNumberFormat="1" applyFont="1" applyFill="1" applyAlignment="1">
      <alignment horizontal="right" vertical="center"/>
    </xf>
    <xf numFmtId="4" fontId="50" fillId="6" borderId="0" xfId="13" applyNumberFormat="1" applyFont="1" applyFill="1" applyAlignment="1">
      <alignment horizontal="center" vertical="center"/>
    </xf>
    <xf numFmtId="4" fontId="71" fillId="6" borderId="0" xfId="13" applyNumberFormat="1" applyFont="1" applyFill="1" applyAlignment="1">
      <alignment horizontal="center" vertical="center"/>
    </xf>
    <xf numFmtId="1" fontId="50" fillId="0" borderId="4" xfId="13" applyNumberFormat="1" applyFont="1" applyBorder="1" applyAlignment="1">
      <alignment vertical="center"/>
    </xf>
    <xf numFmtId="4" fontId="50" fillId="0" borderId="4" xfId="13" applyNumberFormat="1" applyFont="1" applyBorder="1" applyAlignment="1">
      <alignment horizontal="right" vertical="center"/>
    </xf>
    <xf numFmtId="4" fontId="50" fillId="0" borderId="4" xfId="13" applyNumberFormat="1" applyFont="1" applyBorder="1" applyAlignment="1">
      <alignment horizontal="center" vertical="center"/>
    </xf>
    <xf numFmtId="4" fontId="46" fillId="0" borderId="4" xfId="13" applyNumberFormat="1" applyFont="1" applyBorder="1" applyAlignment="1">
      <alignment horizontal="center" vertical="center"/>
    </xf>
    <xf numFmtId="1" fontId="46" fillId="0" borderId="4" xfId="13" applyNumberFormat="1" applyFont="1" applyBorder="1" applyAlignment="1">
      <alignment vertical="center"/>
    </xf>
    <xf numFmtId="4" fontId="46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8" fillId="5" borderId="0" xfId="2" applyNumberFormat="1" applyFont="1" applyFill="1" applyBorder="1" applyAlignment="1">
      <alignment horizontal="center" vertical="center"/>
    </xf>
    <xf numFmtId="165" fontId="58" fillId="5" borderId="0" xfId="3" applyNumberFormat="1" applyFont="1" applyFill="1" applyBorder="1" applyAlignment="1">
      <alignment horizontal="center" vertical="center"/>
    </xf>
    <xf numFmtId="0" fontId="72" fillId="0" borderId="0" xfId="1" applyFont="1" applyAlignment="1">
      <alignment vertical="center"/>
    </xf>
    <xf numFmtId="165" fontId="46" fillId="0" borderId="0" xfId="3" applyNumberFormat="1" applyFont="1" applyBorder="1" applyAlignment="1">
      <alignment horizontal="center" vertical="center"/>
    </xf>
    <xf numFmtId="3" fontId="46" fillId="0" borderId="0" xfId="1" applyNumberFormat="1" applyFont="1" applyAlignment="1">
      <alignment horizontal="right" vertical="center" indent="1"/>
    </xf>
    <xf numFmtId="0" fontId="50" fillId="0" borderId="0" xfId="1" applyFont="1" applyAlignment="1">
      <alignment vertical="center"/>
    </xf>
    <xf numFmtId="43" fontId="50" fillId="0" borderId="4" xfId="2" applyFont="1" applyBorder="1" applyAlignment="1">
      <alignment vertical="center"/>
    </xf>
    <xf numFmtId="3" fontId="46" fillId="0" borderId="4" xfId="2" applyNumberFormat="1" applyFont="1" applyFill="1" applyBorder="1" applyAlignment="1">
      <alignment horizontal="right" vertical="center" indent="1"/>
    </xf>
    <xf numFmtId="165" fontId="46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50" fillId="0" borderId="0" xfId="1" applyFont="1" applyAlignment="1">
      <alignment horizontal="left" vertical="center"/>
    </xf>
    <xf numFmtId="3" fontId="46" fillId="0" borderId="0" xfId="1" applyNumberFormat="1" applyFont="1" applyAlignment="1">
      <alignment vertical="center"/>
    </xf>
    <xf numFmtId="17" fontId="46" fillId="0" borderId="0" xfId="1" quotePrefix="1" applyNumberFormat="1" applyFont="1" applyAlignment="1">
      <alignment horizontal="right" vertical="center"/>
    </xf>
    <xf numFmtId="10" fontId="46" fillId="0" borderId="0" xfId="3" applyNumberFormat="1" applyFont="1" applyBorder="1" applyAlignment="1">
      <alignment vertical="center"/>
    </xf>
    <xf numFmtId="166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right" vertical="center"/>
    </xf>
    <xf numFmtId="3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left" vertical="center"/>
    </xf>
    <xf numFmtId="2" fontId="46" fillId="0" borderId="0" xfId="2" applyNumberFormat="1" applyFont="1" applyBorder="1" applyAlignment="1">
      <alignment horizontal="right" vertical="center"/>
    </xf>
    <xf numFmtId="3" fontId="17" fillId="0" borderId="0" xfId="1" applyNumberFormat="1" applyFont="1" applyAlignment="1">
      <alignment vertical="center"/>
    </xf>
    <xf numFmtId="10" fontId="17" fillId="0" borderId="0" xfId="3" applyNumberFormat="1" applyFont="1" applyBorder="1" applyAlignment="1">
      <alignment vertical="center"/>
    </xf>
    <xf numFmtId="10" fontId="17" fillId="0" borderId="0" xfId="3" applyNumberFormat="1" applyFont="1" applyBorder="1" applyAlignment="1">
      <alignment horizontal="right" vertical="center"/>
    </xf>
    <xf numFmtId="3" fontId="17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6" fillId="0" borderId="4" xfId="1" applyFont="1" applyBorder="1" applyAlignment="1">
      <alignment horizontal="left" vertical="center"/>
    </xf>
    <xf numFmtId="3" fontId="46" fillId="0" borderId="4" xfId="1" applyNumberFormat="1" applyFont="1" applyBorder="1" applyAlignment="1">
      <alignment vertical="center"/>
    </xf>
    <xf numFmtId="10" fontId="46" fillId="0" borderId="4" xfId="3" applyNumberFormat="1" applyFont="1" applyBorder="1" applyAlignment="1">
      <alignment horizontal="right" vertical="center"/>
    </xf>
    <xf numFmtId="3" fontId="46" fillId="0" borderId="4" xfId="1" applyNumberFormat="1" applyFont="1" applyBorder="1" applyAlignment="1">
      <alignment horizontal="right" vertical="center"/>
    </xf>
    <xf numFmtId="0" fontId="50" fillId="6" borderId="4" xfId="1" applyFont="1" applyFill="1" applyBorder="1" applyAlignment="1">
      <alignment horizontal="left" vertical="center"/>
    </xf>
    <xf numFmtId="3" fontId="50" fillId="6" borderId="4" xfId="1" applyNumberFormat="1" applyFont="1" applyFill="1" applyBorder="1" applyAlignment="1">
      <alignment vertical="center"/>
    </xf>
    <xf numFmtId="10" fontId="50" fillId="6" borderId="4" xfId="3" applyNumberFormat="1" applyFont="1" applyFill="1" applyBorder="1" applyAlignment="1">
      <alignment vertical="center"/>
    </xf>
    <xf numFmtId="0" fontId="58" fillId="5" borderId="0" xfId="1" applyFont="1" applyFill="1" applyAlignment="1">
      <alignment horizontal="left" vertical="center" indent="1"/>
    </xf>
    <xf numFmtId="0" fontId="58" fillId="5" borderId="0" xfId="1" applyFont="1" applyFill="1" applyAlignment="1">
      <alignment horizontal="center" vertical="center"/>
    </xf>
    <xf numFmtId="0" fontId="73" fillId="4" borderId="0" xfId="1" applyFont="1" applyFill="1" applyAlignment="1">
      <alignment vertical="center"/>
    </xf>
    <xf numFmtId="3" fontId="73" fillId="4" borderId="0" xfId="1" applyNumberFormat="1" applyFont="1" applyFill="1" applyAlignment="1">
      <alignment vertical="center"/>
    </xf>
    <xf numFmtId="0" fontId="74" fillId="4" borderId="0" xfId="1" applyFont="1" applyFill="1" applyAlignment="1">
      <alignment horizontal="left" vertical="center"/>
    </xf>
    <xf numFmtId="10" fontId="73" fillId="4" borderId="0" xfId="3" applyNumberFormat="1" applyFont="1" applyFill="1" applyAlignment="1">
      <alignment vertical="center"/>
    </xf>
    <xf numFmtId="0" fontId="75" fillId="4" borderId="0" xfId="1" applyFont="1" applyFill="1"/>
    <xf numFmtId="0" fontId="75" fillId="0" borderId="0" xfId="1" applyFont="1"/>
    <xf numFmtId="0" fontId="76" fillId="4" borderId="0" xfId="1" applyFont="1" applyFill="1" applyAlignment="1">
      <alignment horizontal="left"/>
    </xf>
    <xf numFmtId="3" fontId="75" fillId="4" borderId="0" xfId="1" applyNumberFormat="1" applyFont="1" applyFill="1" applyAlignment="1">
      <alignment horizontal="right"/>
    </xf>
    <xf numFmtId="10" fontId="73" fillId="0" borderId="0" xfId="3" applyNumberFormat="1" applyFont="1"/>
    <xf numFmtId="0" fontId="77" fillId="4" borderId="0" xfId="1" applyFont="1" applyFill="1" applyAlignment="1">
      <alignment horizontal="left"/>
    </xf>
    <xf numFmtId="10" fontId="75" fillId="0" borderId="0" xfId="3" applyNumberFormat="1" applyFont="1"/>
    <xf numFmtId="9" fontId="75" fillId="0" borderId="0" xfId="1" applyNumberFormat="1" applyFont="1"/>
    <xf numFmtId="0" fontId="73" fillId="4" borderId="0" xfId="1" applyFont="1" applyFill="1"/>
    <xf numFmtId="0" fontId="73" fillId="0" borderId="0" xfId="1" applyFont="1"/>
    <xf numFmtId="0" fontId="63" fillId="0" borderId="0" xfId="11" quotePrefix="1" applyFont="1" applyAlignment="1">
      <alignment horizontal="center"/>
    </xf>
    <xf numFmtId="0" fontId="78" fillId="0" borderId="0" xfId="1" applyFont="1" applyAlignment="1">
      <alignment horizontal="left" vertical="center"/>
    </xf>
    <xf numFmtId="17" fontId="79" fillId="0" borderId="0" xfId="1" applyNumberFormat="1" applyFont="1" applyAlignment="1">
      <alignment horizontal="right" vertical="center"/>
    </xf>
    <xf numFmtId="41" fontId="80" fillId="0" borderId="0" xfId="4" applyFont="1" applyAlignment="1">
      <alignment horizontal="left" vertical="center"/>
    </xf>
    <xf numFmtId="4" fontId="15" fillId="0" borderId="0" xfId="1" applyNumberFormat="1" applyFont="1" applyAlignment="1">
      <alignment vertical="center"/>
    </xf>
    <xf numFmtId="168" fontId="46" fillId="0" borderId="0" xfId="9" applyNumberFormat="1" applyFont="1" applyAlignment="1">
      <alignment horizontal="center"/>
    </xf>
    <xf numFmtId="2" fontId="46" fillId="0" borderId="0" xfId="9" applyNumberFormat="1" applyFont="1" applyAlignment="1">
      <alignment horizontal="center"/>
    </xf>
    <xf numFmtId="0" fontId="79" fillId="0" borderId="0" xfId="1" applyFont="1" applyAlignment="1">
      <alignment vertical="center"/>
    </xf>
    <xf numFmtId="41" fontId="78" fillId="0" borderId="0" xfId="4" applyFont="1" applyAlignment="1">
      <alignment horizontal="left" vertical="center"/>
    </xf>
    <xf numFmtId="0" fontId="78" fillId="0" borderId="0" xfId="1" applyFont="1" applyAlignment="1">
      <alignment vertical="center"/>
    </xf>
    <xf numFmtId="0" fontId="81" fillId="0" borderId="0" xfId="1" applyFont="1" applyAlignment="1">
      <alignment vertical="center"/>
    </xf>
    <xf numFmtId="0" fontId="82" fillId="0" borderId="0" xfId="1" applyFont="1" applyAlignment="1">
      <alignment vertical="center"/>
    </xf>
    <xf numFmtId="0" fontId="73" fillId="0" borderId="0" xfId="1" applyFont="1" applyAlignment="1">
      <alignment vertical="center"/>
    </xf>
    <xf numFmtId="3" fontId="73" fillId="0" borderId="0" xfId="1" applyNumberFormat="1" applyFont="1" applyAlignment="1">
      <alignment vertical="center"/>
    </xf>
    <xf numFmtId="0" fontId="74" fillId="0" borderId="0" xfId="1" applyFont="1" applyAlignment="1">
      <alignment horizontal="left" vertical="center"/>
    </xf>
    <xf numFmtId="0" fontId="83" fillId="0" borderId="0" xfId="1" applyFont="1" applyAlignment="1">
      <alignment vertical="center"/>
    </xf>
    <xf numFmtId="0" fontId="84" fillId="0" borderId="0" xfId="1" applyFont="1" applyAlignment="1">
      <alignment vertical="center"/>
    </xf>
    <xf numFmtId="0" fontId="85" fillId="0" borderId="0" xfId="1" applyFont="1" applyAlignment="1">
      <alignment horizontal="left" vertical="center"/>
    </xf>
    <xf numFmtId="168" fontId="50" fillId="0" borderId="0" xfId="9" applyNumberFormat="1" applyFont="1" applyAlignment="1">
      <alignment horizontal="center"/>
    </xf>
    <xf numFmtId="168" fontId="50" fillId="0" borderId="0" xfId="9" applyNumberFormat="1" applyFont="1"/>
    <xf numFmtId="2" fontId="50" fillId="0" borderId="0" xfId="9" applyNumberFormat="1" applyFont="1" applyAlignment="1">
      <alignment horizontal="center"/>
    </xf>
    <xf numFmtId="3" fontId="50" fillId="0" borderId="0" xfId="9" applyNumberFormat="1" applyFont="1"/>
    <xf numFmtId="4" fontId="50" fillId="0" borderId="0" xfId="9" applyNumberFormat="1" applyFont="1"/>
    <xf numFmtId="0" fontId="31" fillId="5" borderId="1" xfId="1" applyFont="1" applyFill="1" applyBorder="1" applyAlignment="1">
      <alignment horizontal="left" vertical="center" wrapText="1" indent="1"/>
    </xf>
    <xf numFmtId="0" fontId="31" fillId="5" borderId="0" xfId="1" applyFont="1" applyFill="1" applyAlignment="1">
      <alignment horizontal="left" vertical="center" indent="1"/>
    </xf>
    <xf numFmtId="0" fontId="40" fillId="0" borderId="1" xfId="1" applyFont="1" applyBorder="1" applyAlignment="1">
      <alignment horizontal="center" vertical="center" wrapText="1"/>
    </xf>
    <xf numFmtId="0" fontId="40" fillId="0" borderId="0" xfId="1" applyFont="1" applyAlignment="1">
      <alignment horizontal="center" vertical="center" wrapText="1"/>
    </xf>
    <xf numFmtId="0" fontId="40" fillId="0" borderId="2" xfId="1" applyFont="1" applyBorder="1" applyAlignment="1">
      <alignment horizontal="center" vertical="center" wrapText="1"/>
    </xf>
    <xf numFmtId="0" fontId="48" fillId="4" borderId="1" xfId="1" applyFont="1" applyFill="1" applyBorder="1" applyAlignment="1">
      <alignment horizontal="center" vertical="center"/>
    </xf>
    <xf numFmtId="0" fontId="48" fillId="4" borderId="0" xfId="1" applyFont="1" applyFill="1" applyAlignment="1">
      <alignment horizontal="center" vertical="center"/>
    </xf>
    <xf numFmtId="0" fontId="48" fillId="4" borderId="2" xfId="1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left" vertical="center" wrapText="1"/>
    </xf>
    <xf numFmtId="0" fontId="46" fillId="4" borderId="0" xfId="0" applyFont="1" applyFill="1" applyAlignment="1">
      <alignment horizontal="left" vertical="center" wrapText="1"/>
    </xf>
    <xf numFmtId="0" fontId="46" fillId="4" borderId="2" xfId="0" applyFont="1" applyFill="1" applyBorder="1" applyAlignment="1">
      <alignment horizontal="left" vertical="center" wrapText="1"/>
    </xf>
    <xf numFmtId="0" fontId="46" fillId="4" borderId="3" xfId="0" applyFont="1" applyFill="1" applyBorder="1" applyAlignment="1">
      <alignment horizontal="left" vertical="center" wrapText="1"/>
    </xf>
    <xf numFmtId="0" fontId="46" fillId="4" borderId="4" xfId="0" applyFont="1" applyFill="1" applyBorder="1" applyAlignment="1">
      <alignment horizontal="left" vertical="center" wrapText="1"/>
    </xf>
    <xf numFmtId="0" fontId="46" fillId="4" borderId="5" xfId="0" applyFont="1" applyFill="1" applyBorder="1" applyAlignment="1">
      <alignment horizontal="left" vertical="center" wrapText="1"/>
    </xf>
    <xf numFmtId="0" fontId="49" fillId="4" borderId="1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49" fillId="4" borderId="2" xfId="1" applyFont="1" applyFill="1" applyBorder="1" applyAlignment="1">
      <alignment horizontal="center" vertical="center"/>
    </xf>
    <xf numFmtId="0" fontId="45" fillId="4" borderId="0" xfId="1" applyFont="1" applyFill="1" applyAlignment="1">
      <alignment horizontal="center" vertical="center"/>
    </xf>
    <xf numFmtId="0" fontId="46" fillId="4" borderId="0" xfId="1" applyFont="1" applyFill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 indent="1"/>
    </xf>
    <xf numFmtId="0" fontId="28" fillId="0" borderId="3" xfId="1" applyFont="1" applyBorder="1" applyAlignment="1">
      <alignment horizontal="left" indent="2"/>
    </xf>
    <xf numFmtId="0" fontId="28" fillId="0" borderId="4" xfId="1" applyFont="1" applyBorder="1" applyAlignment="1">
      <alignment horizontal="left" indent="2"/>
    </xf>
    <xf numFmtId="0" fontId="28" fillId="0" borderId="5" xfId="1" applyFont="1" applyBorder="1" applyAlignment="1">
      <alignment horizontal="left" indent="2"/>
    </xf>
    <xf numFmtId="0" fontId="53" fillId="0" borderId="0" xfId="1" applyFont="1" applyAlignment="1">
      <alignment horizontal="center" vertical="center" wrapText="1"/>
    </xf>
    <xf numFmtId="0" fontId="31" fillId="5" borderId="1" xfId="1" applyFont="1" applyFill="1" applyBorder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/>
    </xf>
    <xf numFmtId="0" fontId="31" fillId="5" borderId="2" xfId="1" applyFont="1" applyFill="1" applyBorder="1" applyAlignment="1">
      <alignment horizontal="left" vertical="center" wrapText="1"/>
    </xf>
    <xf numFmtId="0" fontId="55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/>
    </xf>
    <xf numFmtId="0" fontId="31" fillId="5" borderId="1" xfId="1" applyFont="1" applyFill="1" applyBorder="1" applyAlignment="1">
      <alignment horizontal="left" vertical="center" wrapText="1" indent="2"/>
    </xf>
    <xf numFmtId="0" fontId="31" fillId="5" borderId="0" xfId="1" applyFont="1" applyFill="1" applyAlignment="1">
      <alignment horizontal="left" vertical="center" wrapText="1" indent="2"/>
    </xf>
    <xf numFmtId="0" fontId="57" fillId="4" borderId="6" xfId="1" applyFont="1" applyFill="1" applyBorder="1" applyAlignment="1">
      <alignment horizontal="center" vertical="center"/>
    </xf>
    <xf numFmtId="0" fontId="57" fillId="4" borderId="7" xfId="1" applyFont="1" applyFill="1" applyBorder="1" applyAlignment="1">
      <alignment horizontal="center" vertical="center"/>
    </xf>
    <xf numFmtId="0" fontId="57" fillId="4" borderId="8" xfId="1" applyFont="1" applyFill="1" applyBorder="1" applyAlignment="1">
      <alignment horizontal="center" vertical="center"/>
    </xf>
    <xf numFmtId="1" fontId="31" fillId="5" borderId="0" xfId="13" applyNumberFormat="1" applyFont="1" applyFill="1" applyAlignment="1">
      <alignment horizontal="left" vertical="center" wrapText="1" indent="1"/>
    </xf>
  </cellXfs>
  <cellStyles count="15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 2" xfId="12" xr:uid="{BB711DD7-E3DA-4557-ADD4-6CE8B8F51D2F}"/>
    <cellStyle name="Normal 5" xfId="11" xr:uid="{D54325BF-DB54-45B9-8F96-85599107F19C}"/>
    <cellStyle name="Normal 6" xfId="14" xr:uid="{9FC52100-C6E6-4FAE-985B-F9FC3901F165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1859518547.5900002</c:v>
                </c:pt>
                <c:pt idx="1">
                  <c:v>1303858185.4499996</c:v>
                </c:pt>
                <c:pt idx="2">
                  <c:v>851478417.34000158</c:v>
                </c:pt>
                <c:pt idx="3">
                  <c:v>571475380.57000065</c:v>
                </c:pt>
                <c:pt idx="4">
                  <c:v>267159306.79000008</c:v>
                </c:pt>
                <c:pt idx="5">
                  <c:v>451865821.21999997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1675184309.5100002</c:v>
                </c:pt>
                <c:pt idx="1">
                  <c:v>1289900272.1199999</c:v>
                </c:pt>
                <c:pt idx="2">
                  <c:v>1225129745.0500004</c:v>
                </c:pt>
                <c:pt idx="3">
                  <c:v>489367427.45000011</c:v>
                </c:pt>
                <c:pt idx="4">
                  <c:v>212855063.28999999</c:v>
                </c:pt>
                <c:pt idx="5">
                  <c:v>390379339.12000006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5278070531.3500004</c:v>
                </c:pt>
                <c:pt idx="1">
                  <c:v>5294299542.6672106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OCTUBRE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3963518552.3400002</c:v>
                </c:pt>
                <c:pt idx="1">
                  <c:v>3974095043.5271807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27285127.609999996</c:v>
                </c:pt>
                <c:pt idx="1">
                  <c:v>42038676.130000003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2006928815.7999997</c:v>
                </c:pt>
                <c:pt idx="1">
                  <c:v>2190799140.6059985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2033106687.2699997</c:v>
                </c:pt>
                <c:pt idx="1">
                  <c:v>2215093243.5059986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26177871.469999999</c:v>
                </c:pt>
                <c:pt idx="1">
                  <c:v>24294102.430000003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211306.75</c:v>
                </c:pt>
                <c:pt idx="1">
                  <c:v>449308212.58999997</c:v>
                </c:pt>
                <c:pt idx="2">
                  <c:v>449519519.33999997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2975804.1900000004</c:v>
                </c:pt>
                <c:pt idx="1">
                  <c:v>441573299.80000037</c:v>
                </c:pt>
                <c:pt idx="2">
                  <c:v>444549103.99000037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211306.75</c:v>
                </c:pt>
                <c:pt idx="1">
                  <c:v>170980615.31</c:v>
                </c:pt>
                <c:pt idx="2">
                  <c:v>171191922.06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2975804.1900000004</c:v>
                </c:pt>
                <c:pt idx="1">
                  <c:v>224107021.05873975</c:v>
                </c:pt>
                <c:pt idx="2">
                  <c:v>227082825.24873975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OCTUBRE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Enero-Octubre 2023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Enero-Octubre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342900" y="8404431"/>
          <a:ext cx="9525000" cy="351769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866775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0"/>
          <a:ext cx="30670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OCTUBRE 2023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OCTUBRE 2023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OCTUBRE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- OCTUBRE 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OCTUBRE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2849" y="18063902"/>
          <a:ext cx="16506008" cy="146022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valores valores Silvercross, Picaval, Plusbursátil, Mercapital y Advfinsa 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56</xdr:row>
      <xdr:rowOff>15932</xdr:rowOff>
    </xdr:from>
    <xdr:to>
      <xdr:col>13</xdr:col>
      <xdr:colOff>426720</xdr:colOff>
      <xdr:row>63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Picaval, Probrokers, Plusbursátil y Másvalores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631371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125413" y="7337425"/>
          <a:ext cx="12379325" cy="5274628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1535906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179797" y="0"/>
          <a:ext cx="3309859" cy="950119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>
      <selection activeCell="I6" sqref="I6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opLeftCell="A31" zoomScale="80" zoomScaleNormal="80" workbookViewId="0">
      <selection activeCell="F44" sqref="F44"/>
    </sheetView>
  </sheetViews>
  <sheetFormatPr baseColWidth="10" defaultColWidth="11.5703125" defaultRowHeight="19.5" x14ac:dyDescent="0.25"/>
  <cols>
    <col min="1" max="1" width="0.7109375" style="8" customWidth="1"/>
    <col min="2" max="2" width="34.7109375" style="8" customWidth="1"/>
    <col min="3" max="4" width="29" style="8" customWidth="1"/>
    <col min="5" max="5" width="11.42578125" style="8" hidden="1" customWidth="1"/>
    <col min="6" max="6" width="22.7109375" style="8" customWidth="1"/>
    <col min="7" max="7" width="24" style="8" customWidth="1"/>
    <col min="8" max="8" width="48.5703125" style="8" customWidth="1"/>
    <col min="9" max="9" width="11.5703125" style="8"/>
    <col min="10" max="10" width="17.140625" style="8" bestFit="1" customWidth="1"/>
    <col min="11" max="11" width="15.28515625" style="8" customWidth="1"/>
    <col min="12" max="16384" width="11.5703125" style="8"/>
  </cols>
  <sheetData>
    <row r="1" spans="1:13" ht="73.5" customHeight="1" x14ac:dyDescent="0.25">
      <c r="B1" s="470" t="s">
        <v>340</v>
      </c>
      <c r="C1" s="471"/>
      <c r="D1" s="107"/>
      <c r="E1" s="107"/>
      <c r="F1" s="107"/>
      <c r="G1" s="125"/>
    </row>
    <row r="2" spans="1:13" ht="9.75" customHeight="1" x14ac:dyDescent="0.25">
      <c r="B2" s="472" t="s">
        <v>0</v>
      </c>
      <c r="C2" s="473"/>
      <c r="D2" s="473"/>
      <c r="E2" s="473"/>
      <c r="F2" s="473"/>
      <c r="G2" s="474"/>
    </row>
    <row r="3" spans="1:13" s="9" customFormat="1" ht="23.25" customHeight="1" x14ac:dyDescent="0.25">
      <c r="B3" s="472"/>
      <c r="C3" s="473"/>
      <c r="D3" s="473"/>
      <c r="E3" s="473"/>
      <c r="F3" s="473"/>
      <c r="G3" s="474"/>
      <c r="H3" s="126"/>
      <c r="I3" s="8"/>
      <c r="J3" s="8"/>
      <c r="K3" s="8"/>
      <c r="L3" s="8"/>
      <c r="M3" s="8"/>
    </row>
    <row r="4" spans="1:13" s="11" customFormat="1" ht="68.45" customHeight="1" x14ac:dyDescent="0.25">
      <c r="B4" s="478" t="s">
        <v>341</v>
      </c>
      <c r="C4" s="479"/>
      <c r="D4" s="479"/>
      <c r="E4" s="479"/>
      <c r="F4" s="479"/>
      <c r="G4" s="480"/>
      <c r="H4" s="10"/>
      <c r="I4" s="10"/>
      <c r="J4" s="10"/>
      <c r="K4" s="10"/>
      <c r="L4" s="10"/>
      <c r="M4" s="10"/>
    </row>
    <row r="5" spans="1:13" s="11" customFormat="1" ht="68.45" customHeight="1" x14ac:dyDescent="0.25">
      <c r="B5" s="481"/>
      <c r="C5" s="482"/>
      <c r="D5" s="482"/>
      <c r="E5" s="482"/>
      <c r="F5" s="482"/>
      <c r="G5" s="483"/>
      <c r="H5" s="10"/>
      <c r="I5" s="10"/>
      <c r="J5" s="10"/>
      <c r="K5" s="10"/>
      <c r="L5" s="10"/>
      <c r="M5" s="10"/>
    </row>
    <row r="6" spans="1:13" s="9" customFormat="1" x14ac:dyDescent="0.25">
      <c r="B6" s="27"/>
      <c r="C6" s="28"/>
      <c r="D6" s="28"/>
      <c r="E6" s="28"/>
      <c r="F6" s="29"/>
      <c r="G6" s="30"/>
      <c r="H6" s="12"/>
      <c r="I6" s="8"/>
      <c r="J6" s="8"/>
      <c r="K6" s="8"/>
      <c r="L6" s="8"/>
      <c r="M6" s="8"/>
    </row>
    <row r="7" spans="1:13" s="9" customFormat="1" x14ac:dyDescent="0.25">
      <c r="A7" s="108"/>
      <c r="B7" s="475" t="s">
        <v>1</v>
      </c>
      <c r="C7" s="476"/>
      <c r="D7" s="476"/>
      <c r="E7" s="476"/>
      <c r="F7" s="476"/>
      <c r="G7" s="477"/>
      <c r="H7" s="12"/>
      <c r="I7" s="8"/>
      <c r="J7" s="8"/>
      <c r="K7" s="8"/>
      <c r="L7" s="8"/>
      <c r="M7" s="8"/>
    </row>
    <row r="8" spans="1:13" s="9" customFormat="1" x14ac:dyDescent="0.25">
      <c r="A8" s="108"/>
      <c r="B8" s="475" t="s">
        <v>2</v>
      </c>
      <c r="C8" s="476"/>
      <c r="D8" s="476"/>
      <c r="E8" s="476"/>
      <c r="F8" s="476"/>
      <c r="G8" s="477"/>
      <c r="H8" s="12"/>
      <c r="I8" s="8"/>
      <c r="J8" s="8"/>
      <c r="K8" s="8"/>
      <c r="L8" s="8"/>
      <c r="M8" s="8"/>
    </row>
    <row r="9" spans="1:13" s="9" customFormat="1" x14ac:dyDescent="0.25">
      <c r="A9" s="108"/>
      <c r="B9" s="475" t="s">
        <v>342</v>
      </c>
      <c r="C9" s="476"/>
      <c r="D9" s="476"/>
      <c r="E9" s="476"/>
      <c r="F9" s="476"/>
      <c r="G9" s="477"/>
      <c r="H9" s="12"/>
      <c r="I9" s="8"/>
      <c r="J9" s="8"/>
      <c r="K9" s="8"/>
      <c r="L9" s="8"/>
      <c r="M9" s="8"/>
    </row>
    <row r="10" spans="1:13" s="9" customFormat="1" x14ac:dyDescent="0.25">
      <c r="A10" s="108"/>
      <c r="B10" s="484" t="s">
        <v>3</v>
      </c>
      <c r="C10" s="485"/>
      <c r="D10" s="485"/>
      <c r="E10" s="485"/>
      <c r="F10" s="485"/>
      <c r="G10" s="486"/>
      <c r="H10" s="12"/>
      <c r="I10" s="8"/>
      <c r="J10" s="8"/>
      <c r="K10" s="8"/>
      <c r="L10" s="8"/>
      <c r="M10" s="8"/>
    </row>
    <row r="11" spans="1:13" s="9" customFormat="1" x14ac:dyDescent="0.25">
      <c r="A11" s="108"/>
      <c r="B11" s="109"/>
      <c r="C11" s="110"/>
      <c r="D11" s="111"/>
      <c r="E11" s="110"/>
      <c r="F11" s="110"/>
      <c r="G11" s="112"/>
      <c r="H11" s="13"/>
      <c r="I11" s="8"/>
      <c r="J11" s="8"/>
      <c r="K11" s="8"/>
      <c r="L11" s="8"/>
      <c r="M11" s="8"/>
    </row>
    <row r="12" spans="1:13" s="9" customFormat="1" ht="23.25" x14ac:dyDescent="0.25">
      <c r="A12" s="108"/>
      <c r="B12" s="113"/>
      <c r="C12" s="114" t="s">
        <v>4</v>
      </c>
      <c r="D12" s="114" t="s">
        <v>4</v>
      </c>
      <c r="E12" s="114"/>
      <c r="F12" s="114" t="s">
        <v>5</v>
      </c>
      <c r="G12" s="115" t="s">
        <v>6</v>
      </c>
      <c r="H12" s="14"/>
      <c r="I12" s="8"/>
      <c r="J12" s="8"/>
      <c r="K12" s="8"/>
      <c r="L12" s="8"/>
      <c r="M12" s="8"/>
    </row>
    <row r="13" spans="1:13" s="9" customFormat="1" ht="23.25" x14ac:dyDescent="0.25">
      <c r="A13" s="108"/>
      <c r="B13" s="113"/>
      <c r="C13" s="116" t="s">
        <v>7</v>
      </c>
      <c r="D13" s="114" t="s">
        <v>8</v>
      </c>
      <c r="E13" s="117"/>
      <c r="F13" s="116" t="s">
        <v>9</v>
      </c>
      <c r="G13" s="118" t="s">
        <v>10</v>
      </c>
      <c r="H13" s="15"/>
      <c r="I13" s="8"/>
      <c r="J13" s="8"/>
      <c r="K13" s="8"/>
      <c r="L13" s="8"/>
      <c r="M13" s="8"/>
    </row>
    <row r="14" spans="1:13" s="9" customFormat="1" ht="23.25" x14ac:dyDescent="0.25">
      <c r="A14" s="108"/>
      <c r="B14" s="119" t="s">
        <v>11</v>
      </c>
      <c r="C14" s="120">
        <v>211306.75</v>
      </c>
      <c r="D14" s="120">
        <v>2975804.1900000004</v>
      </c>
      <c r="E14" s="121"/>
      <c r="F14" s="122">
        <f>SUM(C14:E14)</f>
        <v>3187110.9400000004</v>
      </c>
      <c r="G14" s="123">
        <f>C14/F14</f>
        <v>6.6300406223072983E-2</v>
      </c>
      <c r="H14" s="16"/>
      <c r="I14" s="17"/>
      <c r="J14" s="5"/>
      <c r="K14" s="8"/>
      <c r="L14" s="8"/>
      <c r="M14" s="8"/>
    </row>
    <row r="15" spans="1:13" s="9" customFormat="1" ht="23.25" x14ac:dyDescent="0.25">
      <c r="A15" s="108"/>
      <c r="B15" s="119" t="s">
        <v>12</v>
      </c>
      <c r="C15" s="120">
        <v>449308212.58999997</v>
      </c>
      <c r="D15" s="120">
        <v>441573299.80000037</v>
      </c>
      <c r="E15" s="122"/>
      <c r="F15" s="122">
        <f>SUM(C15:E15)</f>
        <v>890881512.39000034</v>
      </c>
      <c r="G15" s="123">
        <f>C15/F15</f>
        <v>0.50434115686678072</v>
      </c>
      <c r="H15" s="16"/>
      <c r="I15" s="8"/>
      <c r="J15" s="8"/>
      <c r="K15" s="8"/>
      <c r="L15" s="8"/>
      <c r="M15" s="8"/>
    </row>
    <row r="16" spans="1:13" s="9" customFormat="1" ht="23.25" x14ac:dyDescent="0.25">
      <c r="A16" s="108"/>
      <c r="B16" s="124" t="s">
        <v>13</v>
      </c>
      <c r="C16" s="120">
        <f>SUM(C14:C15)</f>
        <v>449519519.33999997</v>
      </c>
      <c r="D16" s="120">
        <f>SUM(D14:D15)</f>
        <v>444549103.99000037</v>
      </c>
      <c r="E16" s="120"/>
      <c r="F16" s="122">
        <f>SUM(F14:F15)</f>
        <v>894068623.3300004</v>
      </c>
      <c r="G16" s="123">
        <f>C16/F16</f>
        <v>0.5027796609903874</v>
      </c>
      <c r="H16" s="16"/>
      <c r="I16" s="8"/>
      <c r="J16" s="6"/>
      <c r="K16" s="8"/>
      <c r="L16" s="8"/>
      <c r="M16" s="8"/>
    </row>
    <row r="17" spans="2:13" s="9" customFormat="1" ht="23.25" x14ac:dyDescent="0.25">
      <c r="B17" s="36"/>
      <c r="C17" s="23"/>
      <c r="D17" s="31"/>
      <c r="E17" s="23"/>
      <c r="F17" s="24"/>
      <c r="G17" s="37"/>
      <c r="H17" s="18"/>
      <c r="I17" s="8"/>
      <c r="J17" s="8"/>
      <c r="K17" s="8"/>
      <c r="L17" s="8"/>
      <c r="M17" s="8"/>
    </row>
    <row r="18" spans="2:13" s="9" customFormat="1" ht="23.25" x14ac:dyDescent="0.25">
      <c r="B18" s="22"/>
      <c r="C18" s="23"/>
      <c r="D18" s="31"/>
      <c r="E18" s="23"/>
      <c r="F18" s="24"/>
      <c r="G18" s="24"/>
      <c r="H18" s="18"/>
      <c r="I18" s="8"/>
      <c r="J18" s="8"/>
      <c r="K18" s="8"/>
      <c r="L18" s="8"/>
      <c r="M18" s="8"/>
    </row>
    <row r="19" spans="2:13" s="9" customFormat="1" ht="23.25" x14ac:dyDescent="0.25">
      <c r="B19" s="22"/>
      <c r="C19" s="23"/>
      <c r="D19" s="31"/>
      <c r="E19" s="23"/>
      <c r="F19" s="24"/>
      <c r="G19" s="24"/>
      <c r="H19" s="18"/>
      <c r="I19" s="8"/>
      <c r="J19" s="8"/>
      <c r="K19" s="8"/>
      <c r="L19" s="8"/>
      <c r="M19" s="8"/>
    </row>
    <row r="20" spans="2:13" s="9" customFormat="1" ht="23.25" x14ac:dyDescent="0.25">
      <c r="B20" s="22"/>
      <c r="C20" s="23"/>
      <c r="D20" s="31"/>
      <c r="E20" s="23"/>
      <c r="F20" s="24"/>
      <c r="G20" s="24"/>
      <c r="H20" s="18"/>
      <c r="I20" s="8"/>
      <c r="J20" s="8"/>
      <c r="K20" s="8"/>
      <c r="L20" s="8"/>
      <c r="M20" s="8"/>
    </row>
    <row r="21" spans="2:13" s="9" customFormat="1" ht="23.25" x14ac:dyDescent="0.25">
      <c r="B21" s="22"/>
      <c r="C21" s="23"/>
      <c r="D21" s="31"/>
      <c r="E21" s="23"/>
      <c r="F21" s="24"/>
      <c r="G21" s="24"/>
      <c r="H21" s="457"/>
      <c r="I21" s="458"/>
      <c r="J21" s="458"/>
      <c r="K21" s="458"/>
      <c r="L21" s="458"/>
      <c r="M21" s="458"/>
    </row>
    <row r="22" spans="2:13" s="9" customFormat="1" ht="23.25" x14ac:dyDescent="0.25">
      <c r="B22" s="22"/>
      <c r="C22" s="23"/>
      <c r="D22" s="23"/>
      <c r="E22" s="23"/>
      <c r="F22" s="24"/>
      <c r="G22" s="24"/>
      <c r="H22" s="457"/>
      <c r="I22" s="454"/>
      <c r="J22" s="454"/>
      <c r="K22" s="454"/>
      <c r="L22" s="458"/>
      <c r="M22" s="458"/>
    </row>
    <row r="23" spans="2:13" s="9" customFormat="1" ht="23.25" x14ac:dyDescent="0.25">
      <c r="B23" s="25"/>
      <c r="C23" s="25"/>
      <c r="D23" s="25"/>
      <c r="E23" s="25"/>
      <c r="F23" s="24"/>
      <c r="G23" s="24"/>
      <c r="H23" s="457"/>
      <c r="I23" s="448"/>
      <c r="J23" s="449" t="s">
        <v>14</v>
      </c>
      <c r="K23" s="449" t="s">
        <v>15</v>
      </c>
      <c r="L23" s="458"/>
      <c r="M23" s="458"/>
    </row>
    <row r="24" spans="2:13" s="9" customFormat="1" ht="23.25" x14ac:dyDescent="0.25">
      <c r="B24" s="25"/>
      <c r="C24" s="25"/>
      <c r="D24" s="25"/>
      <c r="E24" s="25"/>
      <c r="F24" s="24"/>
      <c r="G24" s="24"/>
      <c r="H24" s="457"/>
      <c r="I24" s="448" t="s">
        <v>11</v>
      </c>
      <c r="J24" s="455">
        <f t="shared" ref="J24:K26" si="0">C14</f>
        <v>211306.75</v>
      </c>
      <c r="K24" s="455">
        <f t="shared" si="0"/>
        <v>2975804.1900000004</v>
      </c>
      <c r="L24" s="458"/>
      <c r="M24" s="458"/>
    </row>
    <row r="25" spans="2:13" s="9" customFormat="1" ht="23.25" x14ac:dyDescent="0.25">
      <c r="B25" s="25"/>
      <c r="C25" s="25"/>
      <c r="D25" s="25"/>
      <c r="E25" s="25"/>
      <c r="F25" s="24"/>
      <c r="G25" s="24"/>
      <c r="H25" s="457"/>
      <c r="I25" s="448" t="s">
        <v>12</v>
      </c>
      <c r="J25" s="455">
        <f t="shared" si="0"/>
        <v>449308212.58999997</v>
      </c>
      <c r="K25" s="455">
        <f t="shared" si="0"/>
        <v>441573299.80000037</v>
      </c>
      <c r="L25" s="458"/>
      <c r="M25" s="458"/>
    </row>
    <row r="26" spans="2:13" s="9" customFormat="1" ht="23.25" x14ac:dyDescent="0.25">
      <c r="B26" s="25"/>
      <c r="C26" s="25"/>
      <c r="D26" s="25"/>
      <c r="E26" s="25"/>
      <c r="F26" s="24"/>
      <c r="G26" s="24"/>
      <c r="H26" s="457"/>
      <c r="I26" s="448" t="s">
        <v>13</v>
      </c>
      <c r="J26" s="455">
        <f t="shared" si="0"/>
        <v>449519519.33999997</v>
      </c>
      <c r="K26" s="455">
        <f t="shared" si="0"/>
        <v>444549103.99000037</v>
      </c>
      <c r="L26" s="458"/>
      <c r="M26" s="458"/>
    </row>
    <row r="27" spans="2:13" s="9" customFormat="1" ht="23.25" x14ac:dyDescent="0.25">
      <c r="B27" s="26"/>
      <c r="C27" s="25"/>
      <c r="D27" s="25"/>
      <c r="E27" s="25"/>
      <c r="F27" s="24"/>
      <c r="G27" s="24"/>
      <c r="H27" s="457"/>
      <c r="I27" s="454"/>
      <c r="J27" s="454"/>
      <c r="K27" s="454"/>
      <c r="L27" s="458"/>
      <c r="M27" s="458"/>
    </row>
    <row r="28" spans="2:13" s="9" customFormat="1" ht="23.25" x14ac:dyDescent="0.25">
      <c r="B28" s="26"/>
      <c r="C28" s="25"/>
      <c r="D28" s="25"/>
      <c r="E28" s="25"/>
      <c r="F28" s="24"/>
      <c r="G28" s="24"/>
      <c r="H28" s="18"/>
      <c r="J28" s="451"/>
      <c r="L28" s="8"/>
      <c r="M28" s="8"/>
    </row>
    <row r="29" spans="2:13" s="9" customFormat="1" ht="23.25" x14ac:dyDescent="0.25">
      <c r="B29" s="26"/>
      <c r="C29" s="25"/>
      <c r="D29" s="25"/>
      <c r="E29" s="25"/>
      <c r="F29" s="24"/>
      <c r="G29" s="24"/>
      <c r="H29" s="18"/>
      <c r="I29" s="8"/>
      <c r="J29" s="20"/>
      <c r="K29" s="8"/>
      <c r="L29" s="8"/>
      <c r="M29" s="8"/>
    </row>
    <row r="30" spans="2:13" s="9" customFormat="1" ht="23.25" x14ac:dyDescent="0.25">
      <c r="B30" s="26"/>
      <c r="C30" s="25"/>
      <c r="D30" s="25"/>
      <c r="E30" s="25"/>
      <c r="F30" s="24"/>
      <c r="G30" s="24"/>
      <c r="H30" s="18"/>
      <c r="I30" s="8"/>
      <c r="J30" s="8"/>
      <c r="K30" s="8"/>
      <c r="L30" s="8"/>
      <c r="M30" s="8"/>
    </row>
    <row r="31" spans="2:13" s="9" customFormat="1" ht="23.25" x14ac:dyDescent="0.25">
      <c r="B31" s="26"/>
      <c r="C31" s="25"/>
      <c r="D31" s="25"/>
      <c r="E31" s="25"/>
      <c r="F31" s="24"/>
      <c r="G31" s="24"/>
      <c r="H31" s="18"/>
      <c r="I31" s="8"/>
      <c r="J31" s="8"/>
      <c r="K31" s="8"/>
      <c r="L31" s="8"/>
      <c r="M31" s="8"/>
    </row>
    <row r="32" spans="2:13" s="9" customFormat="1" ht="23.25" x14ac:dyDescent="0.25">
      <c r="B32" s="26"/>
      <c r="C32" s="25"/>
      <c r="D32" s="25"/>
      <c r="E32" s="25"/>
      <c r="F32" s="24"/>
      <c r="G32" s="24"/>
      <c r="H32" s="18"/>
      <c r="I32" s="8"/>
      <c r="J32" s="8"/>
      <c r="K32" s="8"/>
      <c r="L32" s="8"/>
      <c r="M32" s="8"/>
    </row>
    <row r="33" spans="2:13" s="9" customFormat="1" ht="23.25" x14ac:dyDescent="0.25">
      <c r="B33" s="26"/>
      <c r="C33" s="25"/>
      <c r="D33" s="25"/>
      <c r="E33" s="25"/>
      <c r="F33" s="24"/>
      <c r="G33" s="24"/>
      <c r="H33" s="18"/>
      <c r="I33" s="8"/>
      <c r="J33" s="8"/>
      <c r="K33" s="8"/>
      <c r="L33" s="8"/>
      <c r="M33" s="8"/>
    </row>
    <row r="34" spans="2:13" s="9" customFormat="1" x14ac:dyDescent="0.25">
      <c r="B34" s="32"/>
      <c r="C34" s="33"/>
      <c r="D34" s="33"/>
      <c r="E34" s="33"/>
      <c r="F34" s="34"/>
      <c r="G34" s="35"/>
      <c r="H34" s="7"/>
      <c r="I34" s="8"/>
      <c r="J34" s="8"/>
      <c r="K34" s="8"/>
      <c r="L34" s="8"/>
      <c r="M34" s="8"/>
    </row>
    <row r="35" spans="2:13" s="9" customFormat="1" x14ac:dyDescent="0.25">
      <c r="B35" s="475" t="s">
        <v>16</v>
      </c>
      <c r="C35" s="476"/>
      <c r="D35" s="476"/>
      <c r="E35" s="476"/>
      <c r="F35" s="476"/>
      <c r="G35" s="477"/>
      <c r="H35" s="7"/>
      <c r="I35" s="8"/>
      <c r="J35" s="21"/>
      <c r="K35" s="8"/>
      <c r="L35" s="8"/>
      <c r="M35" s="8"/>
    </row>
    <row r="36" spans="2:13" s="9" customFormat="1" x14ac:dyDescent="0.25">
      <c r="B36" s="475" t="s">
        <v>2</v>
      </c>
      <c r="C36" s="476"/>
      <c r="D36" s="476"/>
      <c r="E36" s="476"/>
      <c r="F36" s="476"/>
      <c r="G36" s="477"/>
      <c r="H36" s="7"/>
      <c r="I36" s="8"/>
      <c r="J36" s="8"/>
      <c r="K36" s="8"/>
      <c r="L36" s="8"/>
      <c r="M36" s="8"/>
    </row>
    <row r="37" spans="2:13" s="9" customFormat="1" x14ac:dyDescent="0.25">
      <c r="B37" s="475" t="str">
        <f>+B9</f>
        <v>EN OCTUBRE DE 2023</v>
      </c>
      <c r="C37" s="476"/>
      <c r="D37" s="476"/>
      <c r="E37" s="476"/>
      <c r="F37" s="476"/>
      <c r="G37" s="477"/>
      <c r="H37" s="7"/>
      <c r="I37" s="8"/>
      <c r="J37" s="8"/>
      <c r="K37" s="8"/>
      <c r="L37" s="8"/>
      <c r="M37" s="8"/>
    </row>
    <row r="38" spans="2:13" s="9" customFormat="1" x14ac:dyDescent="0.25">
      <c r="B38" s="484" t="s">
        <v>17</v>
      </c>
      <c r="C38" s="485"/>
      <c r="D38" s="485"/>
      <c r="E38" s="485"/>
      <c r="F38" s="485"/>
      <c r="G38" s="486"/>
      <c r="H38" s="7"/>
      <c r="I38" s="8"/>
      <c r="J38" s="8"/>
      <c r="K38" s="8"/>
      <c r="L38" s="8"/>
      <c r="M38" s="8"/>
    </row>
    <row r="39" spans="2:13" s="9" customFormat="1" x14ac:dyDescent="0.25">
      <c r="B39" s="127"/>
      <c r="C39" s="128"/>
      <c r="D39" s="129"/>
      <c r="E39" s="128"/>
      <c r="F39" s="128"/>
      <c r="G39" s="130"/>
      <c r="H39" s="8"/>
      <c r="I39" s="8"/>
      <c r="J39" s="8"/>
      <c r="K39" s="8"/>
      <c r="L39" s="8"/>
      <c r="M39" s="8"/>
    </row>
    <row r="40" spans="2:13" s="9" customFormat="1" ht="23.25" x14ac:dyDescent="0.25">
      <c r="B40" s="127"/>
      <c r="C40" s="131" t="s">
        <v>4</v>
      </c>
      <c r="D40" s="131" t="s">
        <v>4</v>
      </c>
      <c r="E40" s="131"/>
      <c r="F40" s="131" t="s">
        <v>5</v>
      </c>
      <c r="G40" s="132" t="s">
        <v>6</v>
      </c>
      <c r="H40" s="14"/>
      <c r="I40" s="8"/>
      <c r="J40" s="8"/>
      <c r="K40" s="8"/>
      <c r="L40" s="8"/>
      <c r="M40" s="8"/>
    </row>
    <row r="41" spans="2:13" s="9" customFormat="1" ht="23.25" x14ac:dyDescent="0.25">
      <c r="B41" s="127"/>
      <c r="C41" s="133" t="s">
        <v>7</v>
      </c>
      <c r="D41" s="131" t="s">
        <v>8</v>
      </c>
      <c r="E41" s="134"/>
      <c r="F41" s="133" t="s">
        <v>9</v>
      </c>
      <c r="G41" s="135" t="s">
        <v>10</v>
      </c>
      <c r="H41" s="15"/>
      <c r="I41" s="8"/>
      <c r="J41" s="8"/>
      <c r="K41" s="8"/>
      <c r="L41" s="8"/>
      <c r="M41" s="8"/>
    </row>
    <row r="42" spans="2:13" s="9" customFormat="1" ht="23.25" x14ac:dyDescent="0.25">
      <c r="B42" s="136" t="s">
        <v>11</v>
      </c>
      <c r="C42" s="159">
        <v>211306.75</v>
      </c>
      <c r="D42" s="160">
        <v>2975804.1900000004</v>
      </c>
      <c r="E42" s="161"/>
      <c r="F42" s="162">
        <f>SUM(C42:E42)</f>
        <v>3187110.9400000004</v>
      </c>
      <c r="G42" s="163">
        <f>C42/F42</f>
        <v>6.6300406223072983E-2</v>
      </c>
      <c r="H42" s="16"/>
      <c r="I42" s="8"/>
      <c r="J42" s="8"/>
      <c r="K42" s="8"/>
      <c r="L42" s="8"/>
      <c r="M42" s="8"/>
    </row>
    <row r="43" spans="2:13" s="9" customFormat="1" ht="23.25" x14ac:dyDescent="0.25">
      <c r="B43" s="136" t="s">
        <v>12</v>
      </c>
      <c r="C43" s="159">
        <v>170980615.31</v>
      </c>
      <c r="D43" s="160">
        <v>224107021.05873975</v>
      </c>
      <c r="E43" s="162"/>
      <c r="F43" s="162">
        <f>SUM(C43:E43)</f>
        <v>395087636.36873972</v>
      </c>
      <c r="G43" s="163">
        <f>C43/F43</f>
        <v>0.43276630188048171</v>
      </c>
      <c r="H43" s="16"/>
      <c r="I43" s="8"/>
      <c r="J43" s="8"/>
      <c r="K43" s="8"/>
      <c r="L43" s="8"/>
      <c r="M43" s="8"/>
    </row>
    <row r="44" spans="2:13" s="9" customFormat="1" ht="23.25" x14ac:dyDescent="0.25">
      <c r="B44" s="138" t="s">
        <v>13</v>
      </c>
      <c r="C44" s="159">
        <f>SUM(C42:C43)</f>
        <v>171191922.06</v>
      </c>
      <c r="D44" s="160">
        <f>SUM(D42:D43)</f>
        <v>227082825.24873975</v>
      </c>
      <c r="E44" s="160"/>
      <c r="F44" s="162">
        <f>SUM(F42:F43)</f>
        <v>398274747.30873972</v>
      </c>
      <c r="G44" s="163">
        <f>C44/F44</f>
        <v>0.42983373466882963</v>
      </c>
      <c r="H44" s="16"/>
      <c r="I44" s="8"/>
      <c r="J44" s="8"/>
      <c r="K44" s="8"/>
      <c r="L44" s="8"/>
      <c r="M44" s="8"/>
    </row>
    <row r="45" spans="2:13" s="9" customFormat="1" ht="23.25" x14ac:dyDescent="0.25">
      <c r="B45" s="139"/>
      <c r="C45" s="140"/>
      <c r="D45" s="141"/>
      <c r="E45" s="141"/>
      <c r="F45" s="142"/>
      <c r="G45" s="143"/>
      <c r="H45" s="18"/>
      <c r="I45" s="8"/>
      <c r="J45" s="8"/>
      <c r="K45" s="8"/>
      <c r="L45" s="8"/>
      <c r="M45" s="8"/>
    </row>
    <row r="46" spans="2:13" s="9" customFormat="1" ht="23.25" x14ac:dyDescent="0.25">
      <c r="B46" s="144"/>
      <c r="C46" s="137"/>
      <c r="D46" s="145"/>
      <c r="E46" s="145"/>
      <c r="F46" s="146"/>
      <c r="G46" s="146"/>
      <c r="H46" s="18"/>
      <c r="I46" s="8"/>
      <c r="J46" s="8"/>
      <c r="K46" s="8"/>
      <c r="L46" s="8"/>
      <c r="M46" s="8"/>
    </row>
    <row r="47" spans="2:13" s="9" customFormat="1" ht="23.25" x14ac:dyDescent="0.25">
      <c r="B47" s="144"/>
      <c r="C47" s="137"/>
      <c r="D47" s="145"/>
      <c r="E47" s="145"/>
      <c r="F47" s="146"/>
      <c r="G47" s="146"/>
      <c r="H47" s="18"/>
      <c r="I47" s="8"/>
      <c r="J47" s="8"/>
      <c r="K47" s="8"/>
      <c r="L47" s="8"/>
      <c r="M47" s="8"/>
    </row>
    <row r="48" spans="2:13" s="9" customFormat="1" ht="23.25" x14ac:dyDescent="0.25">
      <c r="B48" s="144"/>
      <c r="C48" s="137"/>
      <c r="D48" s="145"/>
      <c r="E48" s="145"/>
      <c r="F48" s="146"/>
      <c r="G48" s="146"/>
      <c r="H48" s="18"/>
      <c r="I48" s="8"/>
      <c r="J48" s="8"/>
      <c r="K48" s="8"/>
      <c r="L48" s="8"/>
      <c r="M48" s="8"/>
    </row>
    <row r="49" spans="2:13" s="9" customFormat="1" ht="23.25" x14ac:dyDescent="0.25">
      <c r="B49" s="144"/>
      <c r="C49" s="137"/>
      <c r="D49" s="145"/>
      <c r="E49" s="145"/>
      <c r="F49" s="146"/>
      <c r="G49" s="146"/>
      <c r="H49" s="18"/>
      <c r="I49" s="8"/>
      <c r="J49" s="8"/>
      <c r="K49" s="8"/>
      <c r="L49" s="8"/>
      <c r="M49" s="8"/>
    </row>
    <row r="50" spans="2:13" s="9" customFormat="1" ht="23.25" x14ac:dyDescent="0.25">
      <c r="B50" s="144"/>
      <c r="C50" s="145"/>
      <c r="D50" s="145"/>
      <c r="E50" s="145"/>
      <c r="F50" s="146"/>
      <c r="G50" s="146"/>
      <c r="H50" s="18"/>
      <c r="L50" s="8"/>
      <c r="M50" s="8"/>
    </row>
    <row r="51" spans="2:13" s="9" customFormat="1" ht="23.25" x14ac:dyDescent="0.25">
      <c r="B51" s="128"/>
      <c r="C51" s="128"/>
      <c r="D51" s="128"/>
      <c r="E51" s="128"/>
      <c r="F51" s="146"/>
      <c r="G51" s="146"/>
      <c r="H51" s="18"/>
      <c r="I51" s="456"/>
      <c r="J51" s="449" t="s">
        <v>14</v>
      </c>
      <c r="K51" s="449" t="s">
        <v>15</v>
      </c>
      <c r="L51" s="8"/>
      <c r="M51" s="8"/>
    </row>
    <row r="52" spans="2:13" s="9" customFormat="1" ht="23.25" x14ac:dyDescent="0.25">
      <c r="B52" s="128"/>
      <c r="C52" s="128"/>
      <c r="D52" s="128"/>
      <c r="E52" s="128"/>
      <c r="F52" s="146"/>
      <c r="G52" s="146"/>
      <c r="H52" s="18"/>
      <c r="I52" s="448" t="s">
        <v>11</v>
      </c>
      <c r="J52" s="450">
        <f t="shared" ref="J52:K54" si="1">C42</f>
        <v>211306.75</v>
      </c>
      <c r="K52" s="450">
        <f t="shared" si="1"/>
        <v>2975804.1900000004</v>
      </c>
      <c r="L52" s="8"/>
      <c r="M52" s="8"/>
    </row>
    <row r="53" spans="2:13" s="9" customFormat="1" ht="23.25" x14ac:dyDescent="0.25">
      <c r="B53" s="128"/>
      <c r="C53" s="128"/>
      <c r="D53" s="128"/>
      <c r="E53" s="128"/>
      <c r="F53" s="146"/>
      <c r="G53" s="146"/>
      <c r="H53" s="18"/>
      <c r="I53" s="448" t="s">
        <v>12</v>
      </c>
      <c r="J53" s="450">
        <f t="shared" si="1"/>
        <v>170980615.31</v>
      </c>
      <c r="K53" s="450">
        <f t="shared" si="1"/>
        <v>224107021.05873975</v>
      </c>
      <c r="L53" s="8"/>
      <c r="M53" s="8"/>
    </row>
    <row r="54" spans="2:13" s="9" customFormat="1" ht="23.25" x14ac:dyDescent="0.25">
      <c r="B54" s="128"/>
      <c r="C54" s="128"/>
      <c r="D54" s="128"/>
      <c r="E54" s="128"/>
      <c r="F54" s="146"/>
      <c r="G54" s="146"/>
      <c r="H54" s="18"/>
      <c r="I54" s="448" t="s">
        <v>13</v>
      </c>
      <c r="J54" s="450">
        <f t="shared" si="1"/>
        <v>171191922.06</v>
      </c>
      <c r="K54" s="450">
        <f t="shared" si="1"/>
        <v>227082825.24873975</v>
      </c>
      <c r="L54" s="8"/>
      <c r="M54" s="8"/>
    </row>
    <row r="55" spans="2:13" s="9" customFormat="1" ht="23.25" x14ac:dyDescent="0.25">
      <c r="B55" s="128"/>
      <c r="C55" s="128"/>
      <c r="D55" s="128"/>
      <c r="E55" s="128"/>
      <c r="F55" s="146"/>
      <c r="G55" s="146"/>
      <c r="H55" s="18"/>
      <c r="I55" s="8"/>
      <c r="J55" s="8"/>
      <c r="K55" s="8"/>
      <c r="L55" s="8"/>
      <c r="M55" s="8"/>
    </row>
    <row r="56" spans="2:13" s="9" customFormat="1" ht="23.25" x14ac:dyDescent="0.25">
      <c r="B56" s="128"/>
      <c r="C56" s="128"/>
      <c r="D56" s="128"/>
      <c r="E56" s="128"/>
      <c r="F56" s="146"/>
      <c r="G56" s="146"/>
      <c r="H56" s="18"/>
      <c r="I56" s="8"/>
      <c r="J56" s="8"/>
      <c r="K56" s="8"/>
      <c r="L56" s="8"/>
      <c r="M56" s="8"/>
    </row>
    <row r="57" spans="2:13" s="9" customFormat="1" ht="23.25" x14ac:dyDescent="0.25">
      <c r="B57" s="147"/>
      <c r="C57" s="128"/>
      <c r="D57" s="128"/>
      <c r="E57" s="128"/>
      <c r="F57" s="146"/>
      <c r="G57" s="146"/>
      <c r="H57" s="18"/>
      <c r="I57" s="8"/>
      <c r="J57" s="8"/>
      <c r="K57" s="8"/>
      <c r="L57" s="8"/>
      <c r="M57" s="8"/>
    </row>
    <row r="58" spans="2:13" s="9" customFormat="1" ht="23.25" x14ac:dyDescent="0.25">
      <c r="B58" s="147"/>
      <c r="C58" s="128"/>
      <c r="D58" s="128"/>
      <c r="E58" s="128"/>
      <c r="F58" s="146"/>
      <c r="G58" s="146"/>
      <c r="H58" s="18"/>
      <c r="I58" s="8"/>
      <c r="J58" s="8"/>
      <c r="K58" s="8"/>
      <c r="L58" s="8"/>
      <c r="M58" s="8"/>
    </row>
    <row r="59" spans="2:13" s="9" customFormat="1" ht="23.25" x14ac:dyDescent="0.25">
      <c r="B59" s="147"/>
      <c r="C59" s="128"/>
      <c r="D59" s="128"/>
      <c r="E59" s="128"/>
      <c r="F59" s="146"/>
      <c r="G59" s="146"/>
      <c r="H59" s="18"/>
      <c r="I59" s="8"/>
      <c r="J59" s="8"/>
      <c r="K59" s="8"/>
      <c r="L59" s="8"/>
      <c r="M59" s="8"/>
    </row>
    <row r="60" spans="2:13" s="9" customFormat="1" ht="23.25" x14ac:dyDescent="0.25">
      <c r="B60" s="147"/>
      <c r="C60" s="128"/>
      <c r="D60" s="128"/>
      <c r="E60" s="128"/>
      <c r="F60" s="146"/>
      <c r="G60" s="146"/>
      <c r="H60" s="18"/>
      <c r="I60" s="8"/>
      <c r="J60" s="8"/>
      <c r="K60" s="8"/>
      <c r="L60" s="8"/>
      <c r="M60" s="8"/>
    </row>
    <row r="61" spans="2:13" s="9" customFormat="1" ht="23.25" x14ac:dyDescent="0.25">
      <c r="B61" s="147"/>
      <c r="C61" s="128"/>
      <c r="D61" s="128"/>
      <c r="E61" s="128"/>
      <c r="F61" s="146"/>
      <c r="G61" s="146"/>
      <c r="H61" s="18"/>
      <c r="I61" s="8"/>
      <c r="J61" s="8"/>
      <c r="K61" s="8"/>
      <c r="L61" s="8"/>
      <c r="M61" s="8"/>
    </row>
    <row r="62" spans="2:13" s="9" customFormat="1" ht="23.25" x14ac:dyDescent="0.25">
      <c r="B62" s="148"/>
      <c r="C62" s="149"/>
      <c r="D62" s="149"/>
      <c r="E62" s="149"/>
      <c r="F62" s="150"/>
      <c r="G62" s="151"/>
      <c r="H62" s="18"/>
      <c r="I62" s="8"/>
      <c r="J62" s="8"/>
      <c r="K62" s="8"/>
      <c r="L62" s="8"/>
      <c r="M62" s="8"/>
    </row>
    <row r="63" spans="2:13" s="9" customFormat="1" ht="23.25" x14ac:dyDescent="0.25">
      <c r="B63" s="152" t="s">
        <v>18</v>
      </c>
      <c r="C63" s="145"/>
      <c r="D63" s="145"/>
      <c r="E63" s="145"/>
      <c r="F63" s="146"/>
      <c r="G63" s="153"/>
      <c r="H63" s="18"/>
      <c r="I63" s="8"/>
      <c r="J63" s="8"/>
      <c r="K63" s="8"/>
      <c r="L63" s="8"/>
      <c r="M63" s="8"/>
    </row>
    <row r="64" spans="2:13" s="9" customFormat="1" ht="23.25" x14ac:dyDescent="0.25">
      <c r="B64" s="152" t="s">
        <v>19</v>
      </c>
      <c r="C64" s="145"/>
      <c r="D64" s="145"/>
      <c r="E64" s="145"/>
      <c r="F64" s="146"/>
      <c r="G64" s="153"/>
      <c r="H64" s="18"/>
      <c r="I64" s="8"/>
      <c r="J64" s="8"/>
      <c r="K64" s="8"/>
      <c r="L64" s="8"/>
      <c r="M64" s="8"/>
    </row>
    <row r="65" spans="2:13" s="9" customFormat="1" ht="23.25" x14ac:dyDescent="0.25">
      <c r="B65" s="152" t="s">
        <v>20</v>
      </c>
      <c r="C65" s="145"/>
      <c r="D65" s="145"/>
      <c r="E65" s="145"/>
      <c r="F65" s="146"/>
      <c r="G65" s="153"/>
      <c r="H65" s="18"/>
      <c r="I65" s="8"/>
      <c r="J65" s="8"/>
      <c r="K65" s="8"/>
      <c r="L65" s="8"/>
      <c r="M65" s="8"/>
    </row>
    <row r="66" spans="2:13" s="9" customFormat="1" ht="23.25" x14ac:dyDescent="0.25">
      <c r="B66" s="152" t="s">
        <v>21</v>
      </c>
      <c r="C66" s="145"/>
      <c r="D66" s="145"/>
      <c r="E66" s="145"/>
      <c r="F66" s="146"/>
      <c r="G66" s="153"/>
      <c r="H66" s="18"/>
      <c r="I66" s="8"/>
      <c r="J66" s="8"/>
      <c r="K66" s="8"/>
      <c r="L66" s="8"/>
      <c r="M66" s="8"/>
    </row>
    <row r="67" spans="2:13" s="9" customFormat="1" ht="23.25" x14ac:dyDescent="0.25">
      <c r="B67" s="152" t="s">
        <v>22</v>
      </c>
      <c r="C67" s="145"/>
      <c r="D67" s="145"/>
      <c r="E67" s="145"/>
      <c r="F67" s="146"/>
      <c r="G67" s="153"/>
      <c r="H67" s="18"/>
      <c r="I67" s="8"/>
      <c r="J67" s="8"/>
      <c r="K67" s="8"/>
      <c r="L67" s="8"/>
      <c r="M67" s="8"/>
    </row>
    <row r="68" spans="2:13" s="9" customFormat="1" ht="23.25" x14ac:dyDescent="0.25">
      <c r="B68" s="152" t="s">
        <v>23</v>
      </c>
      <c r="C68" s="145"/>
      <c r="D68" s="145"/>
      <c r="E68" s="145"/>
      <c r="F68" s="146"/>
      <c r="G68" s="153"/>
      <c r="H68" s="18"/>
      <c r="I68" s="8"/>
      <c r="J68" s="8"/>
      <c r="K68" s="8"/>
      <c r="L68" s="8"/>
      <c r="M68" s="8"/>
    </row>
    <row r="69" spans="2:13" s="9" customFormat="1" ht="23.25" x14ac:dyDescent="0.25">
      <c r="B69" s="127"/>
      <c r="C69" s="145"/>
      <c r="D69" s="145"/>
      <c r="E69" s="145"/>
      <c r="F69" s="146"/>
      <c r="G69" s="153"/>
      <c r="H69" s="18"/>
      <c r="I69" s="8"/>
      <c r="J69" s="8"/>
      <c r="K69" s="8"/>
      <c r="L69" s="8"/>
      <c r="M69" s="8"/>
    </row>
    <row r="70" spans="2:13" s="9" customFormat="1" x14ac:dyDescent="0.25">
      <c r="B70" s="136" t="s">
        <v>24</v>
      </c>
      <c r="C70" s="154"/>
      <c r="D70" s="154"/>
      <c r="E70" s="154"/>
      <c r="F70" s="128"/>
      <c r="G70" s="130"/>
      <c r="H70" s="8"/>
      <c r="I70" s="8"/>
      <c r="J70" s="8"/>
      <c r="K70" s="8"/>
      <c r="L70" s="8"/>
      <c r="M70" s="8"/>
    </row>
    <row r="71" spans="2:13" s="9" customFormat="1" x14ac:dyDescent="0.25">
      <c r="B71" s="155" t="s">
        <v>25</v>
      </c>
      <c r="C71" s="156"/>
      <c r="D71" s="156"/>
      <c r="E71" s="156"/>
      <c r="F71" s="157"/>
      <c r="G71" s="158"/>
      <c r="H71" s="8"/>
      <c r="I71" s="8"/>
      <c r="J71" s="8"/>
      <c r="K71" s="8"/>
      <c r="L71" s="8"/>
      <c r="M71" s="8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9"/>
  <sheetViews>
    <sheetView showGridLines="0" zoomScale="70" zoomScaleNormal="70" workbookViewId="0">
      <selection activeCell="E7" sqref="E7"/>
    </sheetView>
  </sheetViews>
  <sheetFormatPr baseColWidth="10" defaultColWidth="11.5703125" defaultRowHeight="12.75" x14ac:dyDescent="0.25"/>
  <cols>
    <col min="1" max="1" width="1.140625" style="38" customWidth="1"/>
    <col min="2" max="2" width="85.7109375" style="38" customWidth="1"/>
    <col min="3" max="4" width="24.5703125" style="38" customWidth="1"/>
    <col min="5" max="5" width="23.85546875" style="38" customWidth="1"/>
    <col min="6" max="16384" width="11.5703125" style="38"/>
  </cols>
  <sheetData>
    <row r="1" spans="2:5" s="8" customFormat="1" ht="73.5" customHeight="1" x14ac:dyDescent="0.25">
      <c r="B1" s="489" t="s">
        <v>343</v>
      </c>
      <c r="C1" s="471"/>
      <c r="D1" s="107"/>
    </row>
    <row r="2" spans="2:5" ht="39.75" customHeight="1" x14ac:dyDescent="0.25">
      <c r="B2" s="487" t="s">
        <v>26</v>
      </c>
      <c r="C2" s="487"/>
      <c r="D2" s="487"/>
      <c r="E2" s="487"/>
    </row>
    <row r="3" spans="2:5" s="8" customFormat="1" ht="51" customHeight="1" x14ac:dyDescent="0.25">
      <c r="B3" s="488" t="s">
        <v>344</v>
      </c>
      <c r="C3" s="488"/>
      <c r="D3" s="488"/>
      <c r="E3" s="488"/>
    </row>
    <row r="4" spans="2:5" s="8" customFormat="1" ht="87.75" customHeight="1" x14ac:dyDescent="0.25">
      <c r="B4" s="488"/>
      <c r="C4" s="488"/>
      <c r="D4" s="488"/>
      <c r="E4" s="488"/>
    </row>
    <row r="5" spans="2:5" ht="15" x14ac:dyDescent="0.25">
      <c r="B5" s="393"/>
      <c r="C5" s="393"/>
      <c r="D5" s="393"/>
      <c r="E5" s="393"/>
    </row>
    <row r="6" spans="2:5" s="40" customFormat="1" ht="42" customHeight="1" x14ac:dyDescent="0.25">
      <c r="B6" s="396"/>
      <c r="C6" s="394">
        <v>2022</v>
      </c>
      <c r="D6" s="394">
        <v>2023</v>
      </c>
      <c r="E6" s="395" t="s">
        <v>27</v>
      </c>
    </row>
    <row r="7" spans="2:5" s="41" customFormat="1" ht="27.75" customHeight="1" x14ac:dyDescent="0.25">
      <c r="B7" s="400" t="s">
        <v>28</v>
      </c>
      <c r="C7" s="401">
        <v>5282816156.539999</v>
      </c>
      <c r="D7" s="401">
        <v>5305355658.96</v>
      </c>
      <c r="E7" s="402">
        <f>(D7-C7)/C7</f>
        <v>4.2665695250624367E-3</v>
      </c>
    </row>
    <row r="8" spans="2:5" s="41" customFormat="1" ht="28.5" customHeight="1" x14ac:dyDescent="0.25">
      <c r="B8" s="400" t="s">
        <v>29</v>
      </c>
      <c r="C8" s="401">
        <v>25276632.32794258</v>
      </c>
      <c r="D8" s="401">
        <v>25506517.591153845</v>
      </c>
      <c r="E8" s="402">
        <f t="shared" ref="E8:E17" si="0">(D8-C8)/C8</f>
        <v>9.0947741862405368E-3</v>
      </c>
    </row>
    <row r="9" spans="2:5" s="41" customFormat="1" ht="28.5" customHeight="1" x14ac:dyDescent="0.25">
      <c r="B9" s="400" t="s">
        <v>30</v>
      </c>
      <c r="C9" s="401">
        <v>2366070863.4099998</v>
      </c>
      <c r="D9" s="401">
        <v>2654650494.9299998</v>
      </c>
      <c r="E9" s="402">
        <f t="shared" si="0"/>
        <v>0.12196576019033376</v>
      </c>
    </row>
    <row r="10" spans="2:5" s="41" customFormat="1" ht="28.5" customHeight="1" x14ac:dyDescent="0.25">
      <c r="B10" s="400" t="s">
        <v>31</v>
      </c>
      <c r="C10" s="401">
        <v>5274981478.5099993</v>
      </c>
      <c r="D10" s="401">
        <v>5278070531.3500004</v>
      </c>
      <c r="E10" s="402">
        <f t="shared" si="0"/>
        <v>5.8560449028792754E-4</v>
      </c>
    </row>
    <row r="11" spans="2:5" s="41" customFormat="1" ht="28.5" customHeight="1" x14ac:dyDescent="0.25">
      <c r="B11" s="400" t="s">
        <v>32</v>
      </c>
      <c r="C11" s="401">
        <v>7834678.0300000012</v>
      </c>
      <c r="D11" s="401">
        <v>27285127.609999996</v>
      </c>
      <c r="E11" s="402">
        <f t="shared" si="0"/>
        <v>2.4826099433214348</v>
      </c>
    </row>
    <row r="12" spans="2:5" s="41" customFormat="1" ht="28.5" customHeight="1" x14ac:dyDescent="0.25">
      <c r="B12" s="400" t="s">
        <v>33</v>
      </c>
      <c r="C12" s="401">
        <v>2231627541.4900103</v>
      </c>
      <c r="D12" s="401">
        <v>2510509241.0799913</v>
      </c>
      <c r="E12" s="402">
        <f t="shared" si="0"/>
        <v>0.12496785167106232</v>
      </c>
    </row>
    <row r="13" spans="2:5" s="41" customFormat="1" ht="28.5" customHeight="1" x14ac:dyDescent="0.25">
      <c r="B13" s="400" t="s">
        <v>34</v>
      </c>
      <c r="C13" s="401">
        <v>3051188615.0499887</v>
      </c>
      <c r="D13" s="401">
        <v>2794846417.880002</v>
      </c>
      <c r="E13" s="402">
        <f t="shared" si="0"/>
        <v>-8.4013880985783301E-2</v>
      </c>
    </row>
    <row r="14" spans="2:5" s="41" customFormat="1" ht="28.5" customHeight="1" x14ac:dyDescent="0.25">
      <c r="B14" s="400" t="s">
        <v>35</v>
      </c>
      <c r="C14" s="401">
        <v>5322.2820000000002</v>
      </c>
      <c r="D14" s="401">
        <v>2799.741</v>
      </c>
      <c r="E14" s="402">
        <f t="shared" si="0"/>
        <v>-0.47395853883728822</v>
      </c>
    </row>
    <row r="15" spans="2:5" s="41" customFormat="1" ht="28.5" customHeight="1" x14ac:dyDescent="0.25">
      <c r="B15" s="400" t="s">
        <v>36</v>
      </c>
      <c r="C15" s="401">
        <v>8261</v>
      </c>
      <c r="D15" s="401">
        <v>8715</v>
      </c>
      <c r="E15" s="402">
        <f t="shared" si="0"/>
        <v>5.4957026994310619E-2</v>
      </c>
    </row>
    <row r="16" spans="2:5" s="41" customFormat="1" ht="28.5" customHeight="1" x14ac:dyDescent="0.25">
      <c r="B16" s="400" t="s">
        <v>37</v>
      </c>
      <c r="C16" s="401">
        <v>39.526315789473685</v>
      </c>
      <c r="D16" s="401">
        <v>41.89903846153846</v>
      </c>
      <c r="E16" s="402">
        <f t="shared" si="0"/>
        <v>6.0028935777937047E-2</v>
      </c>
    </row>
    <row r="17" spans="2:5" s="41" customFormat="1" ht="28.5" customHeight="1" x14ac:dyDescent="0.25">
      <c r="B17" s="400" t="s">
        <v>38</v>
      </c>
      <c r="C17" s="401">
        <v>170.20769999999999</v>
      </c>
      <c r="D17" s="401">
        <v>159.32550000000001</v>
      </c>
      <c r="E17" s="402">
        <f t="shared" si="0"/>
        <v>-6.3934827860314097E-2</v>
      </c>
    </row>
    <row r="18" spans="2:5" s="41" customFormat="1" ht="28.5" customHeight="1" x14ac:dyDescent="0.25">
      <c r="B18" s="400" t="s">
        <v>39</v>
      </c>
      <c r="C18" s="401">
        <v>209</v>
      </c>
      <c r="D18" s="401">
        <v>208</v>
      </c>
      <c r="E18" s="402" t="s">
        <v>40</v>
      </c>
    </row>
    <row r="19" spans="2:5" s="41" customFormat="1" ht="20.25" x14ac:dyDescent="0.25">
      <c r="B19" s="399"/>
      <c r="C19" s="398"/>
      <c r="D19" s="398"/>
      <c r="E19" s="397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R48"/>
  <sheetViews>
    <sheetView showGridLines="0" zoomScale="80" zoomScaleNormal="80" workbookViewId="0">
      <selection activeCell="L4" sqref="L4"/>
    </sheetView>
  </sheetViews>
  <sheetFormatPr baseColWidth="10" defaultColWidth="11.5703125" defaultRowHeight="12.75" x14ac:dyDescent="0.25"/>
  <cols>
    <col min="1" max="1" width="1" style="38" customWidth="1"/>
    <col min="2" max="2" width="51.7109375" style="38" customWidth="1"/>
    <col min="3" max="3" width="20.85546875" style="38" customWidth="1"/>
    <col min="4" max="4" width="12.7109375" style="38" customWidth="1"/>
    <col min="5" max="5" width="23.7109375" style="38" customWidth="1"/>
    <col min="6" max="6" width="13.28515625" style="38" customWidth="1"/>
    <col min="7" max="7" width="18.28515625" style="38" customWidth="1"/>
    <col min="8" max="8" width="22.7109375" style="38" customWidth="1"/>
    <col min="9" max="9" width="23.140625" style="38" customWidth="1"/>
    <col min="10" max="10" width="4.140625" style="38" customWidth="1"/>
    <col min="11" max="11" width="6.5703125" style="38" customWidth="1"/>
    <col min="12" max="12" width="31" style="462" customWidth="1"/>
    <col min="13" max="13" width="13.7109375" style="462" bestFit="1" customWidth="1"/>
    <col min="14" max="14" width="11.5703125" style="462" bestFit="1" customWidth="1"/>
    <col min="15" max="15" width="16.28515625" style="462" customWidth="1"/>
    <col min="16" max="16" width="14.42578125" style="462" bestFit="1" customWidth="1"/>
    <col min="17" max="17" width="11.5703125" style="462"/>
    <col min="18" max="16384" width="11.5703125" style="38"/>
  </cols>
  <sheetData>
    <row r="1" spans="2:17" ht="74.25" customHeight="1" x14ac:dyDescent="0.25">
      <c r="B1" s="489" t="s">
        <v>345</v>
      </c>
      <c r="C1" s="489"/>
      <c r="D1" s="489"/>
      <c r="E1" s="489"/>
      <c r="F1" s="489"/>
      <c r="G1" s="403"/>
      <c r="H1" s="403"/>
    </row>
    <row r="2" spans="2:17" ht="11.25" customHeight="1" x14ac:dyDescent="0.25">
      <c r="B2" s="404"/>
      <c r="C2" s="404"/>
      <c r="D2" s="404"/>
      <c r="E2" s="404"/>
      <c r="F2" s="404"/>
      <c r="G2" s="404"/>
      <c r="H2" s="405"/>
      <c r="I2" s="405"/>
    </row>
    <row r="3" spans="2:17" s="98" customFormat="1" ht="40.5" x14ac:dyDescent="0.25">
      <c r="B3" s="431" t="s">
        <v>41</v>
      </c>
      <c r="C3" s="272" t="s">
        <v>42</v>
      </c>
      <c r="D3" s="432" t="s">
        <v>43</v>
      </c>
      <c r="E3" s="272" t="s">
        <v>44</v>
      </c>
      <c r="F3" s="432" t="s">
        <v>43</v>
      </c>
      <c r="G3" s="432" t="s">
        <v>45</v>
      </c>
      <c r="H3" s="272" t="s">
        <v>46</v>
      </c>
      <c r="I3" s="272" t="s">
        <v>47</v>
      </c>
      <c r="L3" s="463"/>
      <c r="M3" s="463"/>
      <c r="N3" s="463"/>
      <c r="O3" s="463"/>
      <c r="P3" s="463"/>
      <c r="Q3" s="463"/>
    </row>
    <row r="4" spans="2:17" s="98" customFormat="1" ht="12" customHeight="1" x14ac:dyDescent="0.25">
      <c r="B4" s="406"/>
      <c r="C4" s="407"/>
      <c r="D4" s="408"/>
      <c r="E4" s="407"/>
      <c r="F4" s="409"/>
      <c r="G4" s="410"/>
      <c r="H4" s="411"/>
      <c r="I4" s="412"/>
      <c r="L4" s="463"/>
      <c r="M4" s="463"/>
      <c r="N4" s="463"/>
      <c r="O4" s="463"/>
      <c r="P4" s="463"/>
      <c r="Q4" s="463"/>
    </row>
    <row r="5" spans="2:17" s="98" customFormat="1" ht="18" customHeight="1" x14ac:dyDescent="0.25">
      <c r="B5" s="424" t="s">
        <v>48</v>
      </c>
      <c r="C5" s="425">
        <v>5047738.8300000047</v>
      </c>
      <c r="D5" s="426">
        <f>C5/$C$25</f>
        <v>9.5144211896050393E-4</v>
      </c>
      <c r="E5" s="425">
        <v>7520204.0599999987</v>
      </c>
      <c r="F5" s="426">
        <f>E5/$E$25</f>
        <v>1.4235218181291745E-3</v>
      </c>
      <c r="G5" s="426">
        <f>(C5-E5)/E5</f>
        <v>-0.32877634839073694</v>
      </c>
      <c r="H5" s="427">
        <f>C5/BVGInfo!$D$18</f>
        <v>24267.975144230793</v>
      </c>
      <c r="I5" s="427">
        <f>E5/BVGInfo!$C$18</f>
        <v>35981.8376076555</v>
      </c>
      <c r="L5" s="463"/>
      <c r="M5" s="463"/>
      <c r="N5" s="463"/>
      <c r="O5" s="463"/>
      <c r="P5" s="463"/>
      <c r="Q5" s="463"/>
    </row>
    <row r="6" spans="2:17" s="98" customFormat="1" ht="20.25" x14ac:dyDescent="0.25">
      <c r="B6" s="424" t="s">
        <v>49</v>
      </c>
      <c r="C6" s="425">
        <v>15042</v>
      </c>
      <c r="D6" s="426">
        <f t="shared" ref="D6:D23" si="0">C6/$C$25</f>
        <v>2.8352481844635941E-6</v>
      </c>
      <c r="E6" s="425">
        <v>21420.75</v>
      </c>
      <c r="F6" s="426">
        <f t="shared" ref="F6:F23" si="1">E6/$E$25</f>
        <v>4.0547975483647346E-6</v>
      </c>
      <c r="G6" s="426">
        <f t="shared" ref="G6:G25" si="2">(C6-E6)/E6</f>
        <v>-0.29778369104723224</v>
      </c>
      <c r="H6" s="427">
        <f>C6/BVGInfo!$D$18</f>
        <v>72.317307692307693</v>
      </c>
      <c r="I6" s="427">
        <f>E6/BVGInfo!$C$18</f>
        <v>102.49162679425838</v>
      </c>
      <c r="L6" s="463"/>
      <c r="M6" s="463"/>
      <c r="N6" s="463"/>
      <c r="O6" s="463"/>
      <c r="P6" s="463"/>
      <c r="Q6" s="463"/>
    </row>
    <row r="7" spans="2:17" s="98" customFormat="1" ht="20.25" x14ac:dyDescent="0.25">
      <c r="B7" s="424" t="s">
        <v>50</v>
      </c>
      <c r="C7" s="425">
        <v>22222346.780000001</v>
      </c>
      <c r="D7" s="426">
        <f t="shared" si="0"/>
        <v>4.1886629678576917E-3</v>
      </c>
      <c r="E7" s="425">
        <v>293053.21999999997</v>
      </c>
      <c r="F7" s="426">
        <f t="shared" si="1"/>
        <v>5.5472916587719434E-5</v>
      </c>
      <c r="G7" s="426">
        <f t="shared" si="2"/>
        <v>74.830413260772247</v>
      </c>
      <c r="H7" s="427">
        <f>C7/BVGInfo!$D$18</f>
        <v>106838.20567307693</v>
      </c>
      <c r="I7" s="427">
        <f>E7/BVGInfo!$C$18</f>
        <v>1402.1685167464113</v>
      </c>
      <c r="L7" s="463"/>
      <c r="M7" s="463"/>
      <c r="N7" s="463"/>
      <c r="O7" s="463"/>
      <c r="P7" s="463"/>
      <c r="Q7" s="463"/>
    </row>
    <row r="8" spans="2:17" s="98" customFormat="1" ht="20.25" x14ac:dyDescent="0.25">
      <c r="B8" s="424" t="s">
        <v>51</v>
      </c>
      <c r="C8" s="425">
        <v>6126615.5200000005</v>
      </c>
      <c r="D8" s="426">
        <f t="shared" si="0"/>
        <v>1.1547982668519132E-3</v>
      </c>
      <c r="E8" s="425">
        <v>76250.86</v>
      </c>
      <c r="F8" s="426">
        <f t="shared" si="1"/>
        <v>1.4433752328405989E-5</v>
      </c>
      <c r="G8" s="426">
        <f t="shared" si="2"/>
        <v>79.34814977824513</v>
      </c>
      <c r="H8" s="427">
        <f>C8/BVGInfo!$D$18</f>
        <v>29454.882307692311</v>
      </c>
      <c r="I8" s="427">
        <f>E8/BVGInfo!$C$18</f>
        <v>364.83665071770338</v>
      </c>
      <c r="L8" s="463"/>
      <c r="M8" s="463"/>
      <c r="N8" s="463"/>
      <c r="O8" s="463"/>
      <c r="P8" s="463"/>
      <c r="Q8" s="463"/>
    </row>
    <row r="9" spans="2:17" s="98" customFormat="1" ht="20.25" x14ac:dyDescent="0.25">
      <c r="B9" s="424" t="s">
        <v>52</v>
      </c>
      <c r="C9" s="425">
        <v>28712995.04000001</v>
      </c>
      <c r="D9" s="426">
        <f t="shared" si="0"/>
        <v>5.4120773206802423E-3</v>
      </c>
      <c r="E9" s="425">
        <v>8623888.3199999984</v>
      </c>
      <c r="F9" s="426">
        <f t="shared" si="1"/>
        <v>1.6324414979544256E-3</v>
      </c>
      <c r="G9" s="426">
        <f t="shared" si="2"/>
        <v>2.3294720402872771</v>
      </c>
      <c r="H9" s="427">
        <f>C9/BVGInfo!$D$18</f>
        <v>138043.24538461544</v>
      </c>
      <c r="I9" s="427">
        <f>E9/BVGInfo!$C$18</f>
        <v>41262.623540669847</v>
      </c>
      <c r="L9" s="463"/>
      <c r="M9" s="463"/>
      <c r="N9" s="463"/>
      <c r="O9" s="463"/>
      <c r="P9" s="463"/>
      <c r="Q9" s="463"/>
    </row>
    <row r="10" spans="2:17" s="98" customFormat="1" ht="20.25" x14ac:dyDescent="0.25">
      <c r="B10" s="424" t="s">
        <v>53</v>
      </c>
      <c r="C10" s="425">
        <v>134895248.95999995</v>
      </c>
      <c r="D10" s="426">
        <f t="shared" si="0"/>
        <v>2.5426240507020633E-2</v>
      </c>
      <c r="E10" s="425">
        <v>212855063.28999999</v>
      </c>
      <c r="F10" s="426">
        <f t="shared" si="1"/>
        <v>4.0291968711894416E-2</v>
      </c>
      <c r="G10" s="426">
        <f t="shared" si="2"/>
        <v>-0.36625773953887725</v>
      </c>
      <c r="H10" s="427">
        <f>C10/BVGInfo!$D$18</f>
        <v>648534.85076923051</v>
      </c>
      <c r="I10" s="427">
        <f>E10/BVGInfo!$C$18</f>
        <v>1018445.2788995215</v>
      </c>
      <c r="L10" s="463"/>
      <c r="M10" s="463"/>
      <c r="N10" s="463"/>
      <c r="O10" s="463"/>
      <c r="P10" s="463"/>
      <c r="Q10" s="463"/>
    </row>
    <row r="11" spans="2:17" s="98" customFormat="1" ht="20.25" x14ac:dyDescent="0.25">
      <c r="B11" s="424" t="s">
        <v>54</v>
      </c>
      <c r="C11" s="425">
        <v>1859518547.5900002</v>
      </c>
      <c r="D11" s="426">
        <f t="shared" si="0"/>
        <v>0.35049837694661129</v>
      </c>
      <c r="E11" s="425">
        <v>1675184309.5100002</v>
      </c>
      <c r="F11" s="426">
        <f t="shared" si="1"/>
        <v>0.31710062585391358</v>
      </c>
      <c r="G11" s="426">
        <f t="shared" si="2"/>
        <v>0.11003818328140777</v>
      </c>
      <c r="H11" s="427">
        <f>C11/BVGInfo!$D$18</f>
        <v>8939993.0172596164</v>
      </c>
      <c r="I11" s="427">
        <f>E11/BVGInfo!$C$18</f>
        <v>8015235.9306698572</v>
      </c>
      <c r="L11" s="463"/>
      <c r="M11" s="463"/>
      <c r="N11" s="463"/>
      <c r="O11" s="463"/>
      <c r="P11" s="463"/>
      <c r="Q11" s="463"/>
    </row>
    <row r="12" spans="2:17" s="98" customFormat="1" ht="20.25" x14ac:dyDescent="0.25">
      <c r="B12" s="424" t="s">
        <v>55</v>
      </c>
      <c r="C12" s="425">
        <v>1200000</v>
      </c>
      <c r="D12" s="426">
        <f t="shared" si="0"/>
        <v>2.2618653246618222E-4</v>
      </c>
      <c r="E12" s="425">
        <v>179094.93</v>
      </c>
      <c r="F12" s="426">
        <f t="shared" si="1"/>
        <v>3.3901412559716803E-5</v>
      </c>
      <c r="G12" s="426">
        <f t="shared" si="2"/>
        <v>5.7003571792903358</v>
      </c>
      <c r="H12" s="427">
        <f>C12/BVGInfo!$D$18</f>
        <v>5769.2307692307695</v>
      </c>
      <c r="I12" s="427">
        <f>E12/BVGInfo!$C$18</f>
        <v>856.91354066985639</v>
      </c>
      <c r="L12" s="463"/>
      <c r="M12" s="463"/>
      <c r="N12" s="463"/>
      <c r="O12" s="463"/>
      <c r="P12" s="463"/>
      <c r="Q12" s="463"/>
    </row>
    <row r="13" spans="2:17" s="98" customFormat="1" ht="20.25" x14ac:dyDescent="0.25">
      <c r="B13" s="424" t="s">
        <v>56</v>
      </c>
      <c r="C13" s="425">
        <v>851478417.34000158</v>
      </c>
      <c r="D13" s="426">
        <f t="shared" si="0"/>
        <v>0.16049412557327308</v>
      </c>
      <c r="E13" s="425">
        <v>1225129745.0500004</v>
      </c>
      <c r="F13" s="426">
        <f t="shared" si="1"/>
        <v>0.23190845729759479</v>
      </c>
      <c r="G13" s="426">
        <f t="shared" si="2"/>
        <v>-0.30498918928358015</v>
      </c>
      <c r="H13" s="427">
        <f>C13/BVGInfo!$D$18</f>
        <v>4093646.2372115459</v>
      </c>
      <c r="I13" s="427">
        <f>E13/BVGInfo!$C$18</f>
        <v>5861864.808851677</v>
      </c>
      <c r="L13" s="463"/>
      <c r="M13" s="463"/>
      <c r="N13" s="463"/>
      <c r="O13" s="463"/>
      <c r="P13" s="463"/>
      <c r="Q13" s="463"/>
    </row>
    <row r="14" spans="2:17" s="98" customFormat="1" ht="20.25" x14ac:dyDescent="0.25">
      <c r="B14" s="424" t="s">
        <v>57</v>
      </c>
      <c r="C14" s="425">
        <v>0</v>
      </c>
      <c r="D14" s="426">
        <f t="shared" si="0"/>
        <v>0</v>
      </c>
      <c r="E14" s="425">
        <v>0</v>
      </c>
      <c r="F14" s="426">
        <f t="shared" si="1"/>
        <v>0</v>
      </c>
      <c r="G14" s="426" t="s">
        <v>40</v>
      </c>
      <c r="H14" s="427">
        <f>C14/BVGInfo!$D$18</f>
        <v>0</v>
      </c>
      <c r="I14" s="427">
        <f>E14/BVGInfo!$C$18</f>
        <v>0</v>
      </c>
      <c r="L14" s="463"/>
      <c r="M14" s="463"/>
      <c r="N14" s="463"/>
      <c r="O14" s="463"/>
      <c r="P14" s="463"/>
      <c r="Q14" s="463"/>
    </row>
    <row r="15" spans="2:17" s="98" customFormat="1" ht="20.25" x14ac:dyDescent="0.25">
      <c r="B15" s="424" t="s">
        <v>58</v>
      </c>
      <c r="C15" s="425">
        <v>1303858185.4499996</v>
      </c>
      <c r="D15" s="426">
        <f t="shared" si="0"/>
        <v>0.2457626348288198</v>
      </c>
      <c r="E15" s="425">
        <v>1289900272.1199999</v>
      </c>
      <c r="F15" s="426">
        <f t="shared" si="1"/>
        <v>0.24416906322267798</v>
      </c>
      <c r="G15" s="426">
        <f t="shared" si="2"/>
        <v>1.0820924401434017E-2</v>
      </c>
      <c r="H15" s="427">
        <f>C15/BVGInfo!$D$18</f>
        <v>6268548.9685096135</v>
      </c>
      <c r="I15" s="427">
        <f>E15/BVGInfo!$C$18</f>
        <v>6171771.6369377989</v>
      </c>
      <c r="L15" s="463"/>
      <c r="M15" s="463"/>
      <c r="N15" s="463"/>
      <c r="O15" s="463"/>
      <c r="P15" s="463"/>
      <c r="Q15" s="463"/>
    </row>
    <row r="16" spans="2:17" s="98" customFormat="1" ht="20.25" x14ac:dyDescent="0.25">
      <c r="B16" s="424" t="s">
        <v>59</v>
      </c>
      <c r="C16" s="425">
        <v>12896213.439999999</v>
      </c>
      <c r="D16" s="426">
        <f t="shared" si="0"/>
        <v>2.4307914999478126E-3</v>
      </c>
      <c r="E16" s="425">
        <v>11182756.109999999</v>
      </c>
      <c r="F16" s="426">
        <f t="shared" si="1"/>
        <v>2.116817201021848E-3</v>
      </c>
      <c r="G16" s="426">
        <f t="shared" si="2"/>
        <v>0.15322316906006458</v>
      </c>
      <c r="H16" s="427">
        <f>C16/BVGInfo!$D$18</f>
        <v>62001.026153846149</v>
      </c>
      <c r="I16" s="427">
        <f>E16/BVGInfo!$C$18</f>
        <v>53506.010095693775</v>
      </c>
      <c r="L16" s="463"/>
      <c r="M16" s="463"/>
      <c r="N16" s="463"/>
      <c r="O16" s="463"/>
      <c r="P16" s="463"/>
      <c r="Q16" s="463"/>
    </row>
    <row r="17" spans="2:17" s="98" customFormat="1" ht="20.25" x14ac:dyDescent="0.25">
      <c r="B17" s="424" t="s">
        <v>60</v>
      </c>
      <c r="C17" s="425">
        <v>15297851.82</v>
      </c>
      <c r="D17" s="426">
        <f t="shared" si="0"/>
        <v>2.883473381122729E-3</v>
      </c>
      <c r="E17" s="425">
        <v>4059979.4599999995</v>
      </c>
      <c r="F17" s="426">
        <f t="shared" si="1"/>
        <v>7.6852560068247733E-4</v>
      </c>
      <c r="G17" s="426">
        <f t="shared" si="2"/>
        <v>2.7679628605805808</v>
      </c>
      <c r="H17" s="427">
        <f>C17/BVGInfo!$D$18</f>
        <v>73547.364519230774</v>
      </c>
      <c r="I17" s="427">
        <f>E17/BVGInfo!$C$18</f>
        <v>19425.7390430622</v>
      </c>
      <c r="L17" s="463"/>
      <c r="M17" s="463"/>
      <c r="N17" s="463"/>
      <c r="O17" s="463"/>
      <c r="P17" s="463"/>
      <c r="Q17" s="463"/>
    </row>
    <row r="18" spans="2:17" s="98" customFormat="1" ht="20.25" x14ac:dyDescent="0.25">
      <c r="B18" s="424" t="s">
        <v>61</v>
      </c>
      <c r="C18" s="425">
        <v>267159306.79000008</v>
      </c>
      <c r="D18" s="426">
        <f t="shared" si="0"/>
        <v>5.0356531015749238E-2</v>
      </c>
      <c r="E18" s="425">
        <v>202013125.11000007</v>
      </c>
      <c r="F18" s="426">
        <f t="shared" si="1"/>
        <v>3.8239665951636921E-2</v>
      </c>
      <c r="G18" s="426">
        <f t="shared" si="2"/>
        <v>0.32248489618942655</v>
      </c>
      <c r="H18" s="427">
        <f>C18/BVGInfo!$D$18</f>
        <v>1284419.7441826926</v>
      </c>
      <c r="I18" s="427">
        <f>E18/BVGInfo!$C$18</f>
        <v>966569.9766028712</v>
      </c>
      <c r="L18" s="463"/>
      <c r="M18" s="463"/>
      <c r="N18" s="463"/>
      <c r="O18" s="463"/>
      <c r="P18" s="463"/>
      <c r="Q18" s="463"/>
    </row>
    <row r="19" spans="2:17" s="98" customFormat="1" ht="20.25" x14ac:dyDescent="0.25">
      <c r="B19" s="424" t="s">
        <v>62</v>
      </c>
      <c r="C19" s="425">
        <v>571475380.57000065</v>
      </c>
      <c r="D19" s="426">
        <f t="shared" si="0"/>
        <v>0.10771669560076691</v>
      </c>
      <c r="E19" s="425">
        <v>489367427.45000011</v>
      </c>
      <c r="F19" s="426">
        <f t="shared" si="1"/>
        <v>9.2633817446812899E-2</v>
      </c>
      <c r="G19" s="426">
        <f t="shared" si="2"/>
        <v>0.16778385424597905</v>
      </c>
      <c r="H19" s="427">
        <f>C19/BVGInfo!$D$18</f>
        <v>2747477.7912019263</v>
      </c>
      <c r="I19" s="427">
        <f>E19/BVGInfo!$C$18</f>
        <v>2341470.9447368425</v>
      </c>
      <c r="L19" s="463"/>
      <c r="M19" s="463"/>
      <c r="N19" s="463"/>
      <c r="O19" s="463"/>
      <c r="P19" s="463"/>
      <c r="Q19" s="463"/>
    </row>
    <row r="20" spans="2:17" s="98" customFormat="1" ht="20.25" x14ac:dyDescent="0.25">
      <c r="B20" s="424" t="s">
        <v>63</v>
      </c>
      <c r="C20" s="425">
        <v>96144848.839999974</v>
      </c>
      <c r="D20" s="426">
        <f t="shared" si="0"/>
        <v>1.8122224978004028E-2</v>
      </c>
      <c r="E20" s="425">
        <v>89394833.699999988</v>
      </c>
      <c r="F20" s="426">
        <f t="shared" si="1"/>
        <v>1.692181424661756E-2</v>
      </c>
      <c r="G20" s="426">
        <f t="shared" si="2"/>
        <v>7.5507888550387078E-2</v>
      </c>
      <c r="H20" s="427">
        <f>C20/BVGInfo!$D$18</f>
        <v>462234.85019230755</v>
      </c>
      <c r="I20" s="427">
        <f>E20/BVGInfo!$C$18</f>
        <v>427726.47703349276</v>
      </c>
      <c r="L20" s="463"/>
      <c r="M20" s="463"/>
      <c r="N20" s="463"/>
      <c r="O20" s="463"/>
      <c r="P20" s="463"/>
      <c r="Q20" s="463"/>
    </row>
    <row r="21" spans="2:17" s="98" customFormat="1" ht="20.25" x14ac:dyDescent="0.25">
      <c r="B21" s="424" t="s">
        <v>64</v>
      </c>
      <c r="C21" s="425">
        <v>159550.73000000001</v>
      </c>
      <c r="D21" s="426">
        <f t="shared" si="0"/>
        <v>3.0073521975956729E-5</v>
      </c>
      <c r="E21" s="425">
        <v>1420262.54</v>
      </c>
      <c r="F21" s="426">
        <f t="shared" si="1"/>
        <v>2.6884572506687539E-4</v>
      </c>
      <c r="G21" s="426">
        <f t="shared" si="2"/>
        <v>-0.88766110102432194</v>
      </c>
      <c r="H21" s="427">
        <f>C21/BVGInfo!$D$18</f>
        <v>767.07081730769232</v>
      </c>
      <c r="I21" s="427">
        <f>E21/BVGInfo!$C$18</f>
        <v>6795.5145454545454</v>
      </c>
      <c r="L21" s="463"/>
      <c r="M21" s="463"/>
      <c r="N21" s="463"/>
      <c r="O21" s="463"/>
      <c r="P21" s="463"/>
      <c r="Q21" s="463"/>
    </row>
    <row r="22" spans="2:17" s="98" customFormat="1" ht="20.25" x14ac:dyDescent="0.25">
      <c r="B22" s="424" t="s">
        <v>65</v>
      </c>
      <c r="C22" s="425">
        <v>0</v>
      </c>
      <c r="D22" s="426">
        <f t="shared" si="0"/>
        <v>0</v>
      </c>
      <c r="E22" s="425">
        <v>0</v>
      </c>
      <c r="F22" s="426">
        <f t="shared" si="1"/>
        <v>0</v>
      </c>
      <c r="G22" s="426" t="s">
        <v>40</v>
      </c>
      <c r="H22" s="427">
        <f>C22/BVGInfo!$D$18</f>
        <v>0</v>
      </c>
      <c r="I22" s="427">
        <f>E22/BVGInfo!$C$18</f>
        <v>0</v>
      </c>
      <c r="L22" s="463"/>
      <c r="M22" s="463"/>
      <c r="N22" s="463"/>
      <c r="O22" s="463"/>
      <c r="P22" s="463"/>
      <c r="Q22" s="463"/>
    </row>
    <row r="23" spans="2:17" s="98" customFormat="1" ht="20.25" x14ac:dyDescent="0.25">
      <c r="B23" s="424" t="s">
        <v>66</v>
      </c>
      <c r="C23" s="425">
        <v>129147369.26000002</v>
      </c>
      <c r="D23" s="426">
        <f t="shared" si="0"/>
        <v>2.4342829691707514E-2</v>
      </c>
      <c r="E23" s="425">
        <v>65594470.059999987</v>
      </c>
      <c r="F23" s="426">
        <f t="shared" si="1"/>
        <v>1.2416572546973001E-2</v>
      </c>
      <c r="G23" s="426">
        <f t="shared" si="2"/>
        <v>0.96887586929001013</v>
      </c>
      <c r="H23" s="427">
        <f>C23/BVGInfo!$D$18</f>
        <v>620900.81375000009</v>
      </c>
      <c r="I23" s="427">
        <f>E23/BVGInfo!$C$18</f>
        <v>313849.13904306217</v>
      </c>
      <c r="L23" s="463"/>
      <c r="M23" s="463"/>
      <c r="N23" s="463"/>
      <c r="O23" s="463"/>
      <c r="P23" s="463"/>
      <c r="Q23" s="463"/>
    </row>
    <row r="24" spans="2:17" s="98" customFormat="1" ht="20.25" x14ac:dyDescent="0.25">
      <c r="B24" s="413"/>
      <c r="C24" s="407"/>
      <c r="D24" s="409"/>
      <c r="E24" s="412"/>
      <c r="F24" s="409"/>
      <c r="G24" s="414"/>
      <c r="H24" s="412"/>
      <c r="I24" s="412"/>
      <c r="L24" s="463"/>
      <c r="M24" s="463"/>
      <c r="N24" s="463"/>
      <c r="O24" s="463"/>
      <c r="P24" s="463"/>
      <c r="Q24" s="463"/>
    </row>
    <row r="25" spans="2:17" s="98" customFormat="1" ht="20.25" x14ac:dyDescent="0.25">
      <c r="B25" s="428" t="s">
        <v>13</v>
      </c>
      <c r="C25" s="429">
        <f>SUM(C5:C24)</f>
        <v>5305355658.9600019</v>
      </c>
      <c r="D25" s="430">
        <f>SUM(D5:D24)</f>
        <v>0.99999999999999989</v>
      </c>
      <c r="E25" s="429">
        <f>SUM(E5:E24)</f>
        <v>5282816156.54</v>
      </c>
      <c r="F25" s="430">
        <f>SUM(F5:F24)</f>
        <v>1.0000000000000002</v>
      </c>
      <c r="G25" s="430">
        <f t="shared" si="2"/>
        <v>4.2665695250626162E-3</v>
      </c>
      <c r="H25" s="429">
        <f>C25/BVGInfo!$D$18</f>
        <v>25506517.591153856</v>
      </c>
      <c r="I25" s="429">
        <f>E25/BVGInfo!$C$18</f>
        <v>25276632.327942584</v>
      </c>
      <c r="L25" s="463"/>
      <c r="M25" s="463"/>
      <c r="N25" s="463"/>
      <c r="O25" s="463"/>
      <c r="P25" s="463"/>
      <c r="Q25" s="463"/>
    </row>
    <row r="26" spans="2:17" ht="5.25" customHeight="1" x14ac:dyDescent="0.25">
      <c r="B26" s="19"/>
      <c r="C26" s="415"/>
      <c r="D26" s="416"/>
      <c r="E26" s="415"/>
      <c r="F26" s="416"/>
      <c r="G26" s="417"/>
      <c r="H26" s="418"/>
      <c r="I26" s="418"/>
    </row>
    <row r="27" spans="2:17" x14ac:dyDescent="0.25">
      <c r="B27" s="419"/>
      <c r="C27" s="420"/>
      <c r="D27" s="421"/>
      <c r="E27" s="422"/>
      <c r="F27" s="421"/>
      <c r="G27" s="421"/>
      <c r="H27" s="210"/>
      <c r="I27" s="210"/>
    </row>
    <row r="28" spans="2:17" x14ac:dyDescent="0.25">
      <c r="C28" s="39"/>
      <c r="E28" s="423"/>
      <c r="F28" s="405"/>
      <c r="H28" s="405"/>
      <c r="I28" s="405"/>
    </row>
    <row r="29" spans="2:17" x14ac:dyDescent="0.25">
      <c r="E29" s="405"/>
      <c r="F29" s="405"/>
      <c r="H29" s="405"/>
      <c r="I29" s="405"/>
    </row>
    <row r="30" spans="2:17" x14ac:dyDescent="0.25">
      <c r="E30" s="405"/>
      <c r="F30" s="405"/>
      <c r="H30" s="405"/>
      <c r="I30" s="405"/>
    </row>
    <row r="31" spans="2:17" x14ac:dyDescent="0.25">
      <c r="E31" s="405"/>
      <c r="F31" s="405"/>
      <c r="H31" s="405"/>
      <c r="I31" s="405"/>
      <c r="L31" s="433"/>
      <c r="M31" s="434">
        <v>2023</v>
      </c>
      <c r="N31" s="433"/>
      <c r="O31" s="435"/>
      <c r="P31" s="434">
        <v>2022</v>
      </c>
      <c r="Q31" s="433"/>
    </row>
    <row r="32" spans="2:17" ht="11.25" customHeight="1" x14ac:dyDescent="0.25">
      <c r="E32" s="405"/>
      <c r="F32" s="405"/>
      <c r="H32" s="405"/>
      <c r="I32" s="405"/>
      <c r="L32" s="433"/>
      <c r="M32" s="433"/>
      <c r="N32" s="433"/>
      <c r="O32" s="435"/>
      <c r="P32" s="434"/>
      <c r="Q32" s="433"/>
    </row>
    <row r="33" spans="5:18" x14ac:dyDescent="0.25">
      <c r="E33" s="405"/>
      <c r="F33" s="405"/>
      <c r="H33" s="405"/>
      <c r="I33" s="405"/>
      <c r="L33" s="435" t="s">
        <v>54</v>
      </c>
      <c r="M33" s="434">
        <v>1859518547.5900002</v>
      </c>
      <c r="N33" s="436">
        <v>0.35049837694661123</v>
      </c>
      <c r="O33" s="435" t="s">
        <v>54</v>
      </c>
      <c r="P33" s="434">
        <v>1675184309.5100002</v>
      </c>
      <c r="Q33" s="436">
        <v>0.31710062585391358</v>
      </c>
    </row>
    <row r="34" spans="5:18" x14ac:dyDescent="0.25">
      <c r="E34" s="405"/>
      <c r="F34" s="405"/>
      <c r="H34" s="405"/>
      <c r="I34" s="405"/>
      <c r="L34" s="435" t="s">
        <v>58</v>
      </c>
      <c r="M34" s="434">
        <v>1303858185.4499996</v>
      </c>
      <c r="N34" s="436">
        <v>0.24576263482881974</v>
      </c>
      <c r="O34" s="435" t="s">
        <v>58</v>
      </c>
      <c r="P34" s="434">
        <v>1289900272.1199999</v>
      </c>
      <c r="Q34" s="436">
        <v>0.24416906322267798</v>
      </c>
    </row>
    <row r="35" spans="5:18" x14ac:dyDescent="0.25">
      <c r="E35" s="405"/>
      <c r="F35" s="405"/>
      <c r="H35" s="405"/>
      <c r="I35" s="405"/>
      <c r="L35" s="435" t="s">
        <v>56</v>
      </c>
      <c r="M35" s="434">
        <v>851478417.34000158</v>
      </c>
      <c r="N35" s="436">
        <v>0.16049412557327306</v>
      </c>
      <c r="O35" s="435" t="s">
        <v>56</v>
      </c>
      <c r="P35" s="434">
        <v>1225129745.0500004</v>
      </c>
      <c r="Q35" s="436">
        <v>0.23190845729759479</v>
      </c>
    </row>
    <row r="36" spans="5:18" x14ac:dyDescent="0.25">
      <c r="E36" s="405"/>
      <c r="F36" s="405"/>
      <c r="H36" s="405"/>
      <c r="I36" s="405"/>
      <c r="L36" s="435" t="s">
        <v>62</v>
      </c>
      <c r="M36" s="434">
        <v>571475380.57000065</v>
      </c>
      <c r="N36" s="436">
        <v>0.10771669560076688</v>
      </c>
      <c r="O36" s="435" t="s">
        <v>62</v>
      </c>
      <c r="P36" s="434">
        <v>489367427.45000011</v>
      </c>
      <c r="Q36" s="436">
        <v>9.2633817446812899E-2</v>
      </c>
    </row>
    <row r="37" spans="5:18" x14ac:dyDescent="0.25">
      <c r="E37" s="405"/>
      <c r="F37" s="405"/>
      <c r="H37" s="405"/>
      <c r="I37" s="405"/>
      <c r="L37" s="435" t="s">
        <v>61</v>
      </c>
      <c r="M37" s="434">
        <v>267159306.79000008</v>
      </c>
      <c r="N37" s="436">
        <v>5.0356531015749231E-2</v>
      </c>
      <c r="O37" s="435" t="s">
        <v>53</v>
      </c>
      <c r="P37" s="434">
        <v>212855063.28999999</v>
      </c>
      <c r="Q37" s="436">
        <v>4.0291968711894416E-2</v>
      </c>
    </row>
    <row r="38" spans="5:18" x14ac:dyDescent="0.25">
      <c r="E38" s="405"/>
      <c r="F38" s="405"/>
      <c r="H38" s="405"/>
      <c r="I38" s="405"/>
      <c r="L38" s="435" t="s">
        <v>67</v>
      </c>
      <c r="M38" s="434">
        <v>451865821.21999997</v>
      </c>
      <c r="N38" s="436">
        <v>8.517163603477966E-2</v>
      </c>
      <c r="O38" s="435" t="s">
        <v>67</v>
      </c>
      <c r="P38" s="434">
        <v>390379339.12000006</v>
      </c>
      <c r="Q38" s="436">
        <v>7.3896067467106488E-2</v>
      </c>
    </row>
    <row r="39" spans="5:18" x14ac:dyDescent="0.25">
      <c r="E39" s="405"/>
      <c r="F39" s="405"/>
      <c r="H39" s="405"/>
      <c r="I39" s="405"/>
      <c r="L39" s="435" t="s">
        <v>68</v>
      </c>
      <c r="M39" s="434">
        <v>5305355658.9600029</v>
      </c>
      <c r="N39" s="436">
        <v>1</v>
      </c>
      <c r="O39" s="435" t="s">
        <v>68</v>
      </c>
      <c r="P39" s="434">
        <v>5282816156.54</v>
      </c>
      <c r="Q39" s="436">
        <v>1</v>
      </c>
    </row>
    <row r="40" spans="5:18" x14ac:dyDescent="0.25">
      <c r="E40" s="405"/>
      <c r="F40" s="405"/>
      <c r="H40" s="405"/>
      <c r="I40" s="405"/>
      <c r="L40" s="435" t="s">
        <v>69</v>
      </c>
      <c r="M40" s="433">
        <v>208</v>
      </c>
      <c r="N40" s="436"/>
      <c r="O40" s="435" t="s">
        <v>69</v>
      </c>
      <c r="P40" s="433">
        <v>209</v>
      </c>
      <c r="Q40" s="436"/>
    </row>
    <row r="41" spans="5:18" x14ac:dyDescent="0.25">
      <c r="E41" s="405"/>
      <c r="F41" s="405"/>
      <c r="H41" s="405"/>
      <c r="I41" s="405"/>
      <c r="L41" s="459"/>
      <c r="M41" s="459"/>
      <c r="N41" s="459"/>
      <c r="O41" s="459"/>
      <c r="P41" s="460"/>
      <c r="Q41" s="459"/>
    </row>
    <row r="42" spans="5:18" x14ac:dyDescent="0.25">
      <c r="E42" s="405"/>
      <c r="F42" s="405"/>
      <c r="H42" s="405"/>
      <c r="I42" s="405"/>
      <c r="L42" s="461"/>
      <c r="M42" s="461"/>
      <c r="N42" s="461"/>
      <c r="O42" s="461"/>
      <c r="P42" s="460"/>
      <c r="Q42" s="459"/>
    </row>
    <row r="43" spans="5:18" x14ac:dyDescent="0.25">
      <c r="E43" s="405"/>
      <c r="F43" s="405"/>
      <c r="H43" s="405"/>
      <c r="I43" s="405"/>
      <c r="L43" s="464"/>
      <c r="M43" s="464"/>
      <c r="N43" s="464"/>
      <c r="O43" s="464"/>
    </row>
    <row r="44" spans="5:18" x14ac:dyDescent="0.25">
      <c r="E44" s="405"/>
      <c r="F44" s="405"/>
      <c r="H44" s="405"/>
      <c r="I44" s="405"/>
      <c r="L44" s="464"/>
      <c r="M44" s="464"/>
      <c r="N44" s="464"/>
      <c r="O44" s="464"/>
    </row>
    <row r="45" spans="5:18" x14ac:dyDescent="0.25">
      <c r="E45" s="405"/>
      <c r="F45" s="405"/>
      <c r="H45" s="405"/>
      <c r="I45" s="405"/>
      <c r="L45" s="464"/>
      <c r="M45" s="464"/>
      <c r="N45" s="464"/>
      <c r="O45" s="464"/>
    </row>
    <row r="46" spans="5:18" x14ac:dyDescent="0.25">
      <c r="E46" s="405"/>
      <c r="F46" s="405"/>
      <c r="H46" s="405"/>
      <c r="I46" s="405"/>
      <c r="L46" s="464"/>
      <c r="M46" s="464"/>
      <c r="N46" s="464"/>
      <c r="O46" s="464"/>
    </row>
    <row r="47" spans="5:18" x14ac:dyDescent="0.25">
      <c r="E47" s="405"/>
      <c r="F47" s="405"/>
      <c r="H47" s="405"/>
      <c r="I47" s="405"/>
      <c r="L47" s="464"/>
      <c r="M47" s="464"/>
      <c r="N47" s="464"/>
      <c r="O47" s="464"/>
    </row>
    <row r="48" spans="5:18" x14ac:dyDescent="0.25">
      <c r="E48" s="405"/>
      <c r="F48" s="405"/>
      <c r="H48" s="405"/>
      <c r="I48" s="405"/>
      <c r="L48" s="464"/>
      <c r="M48" s="464"/>
      <c r="N48" s="464"/>
      <c r="O48" s="464"/>
      <c r="R48" s="39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P65"/>
  <sheetViews>
    <sheetView showGridLines="0" zoomScaleNormal="100" workbookViewId="0">
      <selection activeCell="K1" sqref="K1"/>
    </sheetView>
  </sheetViews>
  <sheetFormatPr baseColWidth="10" defaultColWidth="11.5703125" defaultRowHeight="12.75" x14ac:dyDescent="0.2"/>
  <cols>
    <col min="1" max="1" width="1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2" customWidth="1"/>
    <col min="8" max="8" width="8.28515625" style="42" customWidth="1"/>
    <col min="9" max="9" width="6.85546875" style="42" customWidth="1"/>
    <col min="10" max="10" width="18.42578125" style="42" customWidth="1"/>
    <col min="11" max="12" width="11.5703125" style="1"/>
    <col min="13" max="13" width="18.140625" style="1" customWidth="1"/>
    <col min="14" max="14" width="24.85546875" style="1" customWidth="1"/>
    <col min="15" max="15" width="14.140625" style="1" bestFit="1" customWidth="1"/>
    <col min="16" max="16" width="11.7109375" style="1" bestFit="1" customWidth="1"/>
    <col min="17" max="16384" width="11.5703125" style="1"/>
  </cols>
  <sheetData>
    <row r="1" spans="1:16" ht="75" customHeight="1" x14ac:dyDescent="0.2">
      <c r="B1" s="494" t="s">
        <v>346</v>
      </c>
      <c r="C1" s="495"/>
      <c r="D1" s="495"/>
      <c r="E1" s="495"/>
      <c r="F1" s="496"/>
      <c r="G1" s="164"/>
      <c r="I1" s="175"/>
    </row>
    <row r="2" spans="1:16" ht="15.75" customHeight="1" x14ac:dyDescent="0.2">
      <c r="A2" s="166"/>
      <c r="B2" s="165"/>
      <c r="G2" s="1"/>
      <c r="H2" s="1"/>
      <c r="I2" s="166"/>
      <c r="J2" s="1"/>
    </row>
    <row r="3" spans="1:16" ht="9.75" customHeight="1" x14ac:dyDescent="0.25">
      <c r="B3" s="170"/>
      <c r="C3" s="167"/>
      <c r="D3" s="168"/>
      <c r="E3" s="169"/>
      <c r="F3" s="169"/>
      <c r="I3" s="175"/>
    </row>
    <row r="4" spans="1:16" s="100" customFormat="1" ht="35.25" customHeight="1" x14ac:dyDescent="0.8">
      <c r="B4" s="171"/>
      <c r="C4" s="195"/>
      <c r="D4" s="194" t="s">
        <v>10</v>
      </c>
      <c r="E4" s="193" t="s">
        <v>70</v>
      </c>
      <c r="F4" s="193" t="s">
        <v>71</v>
      </c>
      <c r="G4" s="192" t="s">
        <v>72</v>
      </c>
      <c r="H4" s="99"/>
      <c r="I4" s="176"/>
      <c r="J4" s="99"/>
    </row>
    <row r="5" spans="1:16" s="100" customFormat="1" ht="17.45" customHeight="1" x14ac:dyDescent="0.8">
      <c r="B5" s="171"/>
      <c r="C5" s="182" t="s">
        <v>73</v>
      </c>
      <c r="D5" s="209">
        <v>27285127.609999996</v>
      </c>
      <c r="E5" s="209">
        <v>42038676.130000003</v>
      </c>
      <c r="F5" s="209">
        <f>SUM(D5:E5)</f>
        <v>69323803.739999995</v>
      </c>
      <c r="G5" s="183">
        <f>D5/F5</f>
        <v>0.39358959171272961</v>
      </c>
      <c r="H5" s="177"/>
      <c r="I5" s="178"/>
    </row>
    <row r="6" spans="1:16" s="100" customFormat="1" ht="17.45" customHeight="1" x14ac:dyDescent="0.8">
      <c r="B6" s="171"/>
      <c r="C6" s="182" t="s">
        <v>12</v>
      </c>
      <c r="D6" s="209">
        <v>5278070531.3500004</v>
      </c>
      <c r="E6" s="209">
        <v>5294299542.6672106</v>
      </c>
      <c r="F6" s="209">
        <f>SUM(D6:E6)</f>
        <v>10572370074.017212</v>
      </c>
      <c r="G6" s="183">
        <f t="shared" ref="G6:G7" si="0">D6/F6</f>
        <v>0.49923247998303161</v>
      </c>
      <c r="H6" s="177"/>
      <c r="I6" s="178"/>
      <c r="N6" s="99"/>
      <c r="O6" s="99"/>
    </row>
    <row r="7" spans="1:16" s="100" customFormat="1" ht="17.45" customHeight="1" x14ac:dyDescent="0.8">
      <c r="B7" s="171"/>
      <c r="C7" s="182" t="s">
        <v>13</v>
      </c>
      <c r="D7" s="209">
        <f>SUM(D5:D6)</f>
        <v>5305355658.96</v>
      </c>
      <c r="E7" s="209">
        <f>SUM(E5:E6)</f>
        <v>5336338218.7972107</v>
      </c>
      <c r="F7" s="209">
        <f>SUM(F5:F6)</f>
        <v>10641693877.757212</v>
      </c>
      <c r="G7" s="183">
        <f t="shared" si="0"/>
        <v>0.49854428438775289</v>
      </c>
      <c r="H7" s="99"/>
      <c r="I7" s="178"/>
      <c r="N7" s="99"/>
      <c r="O7" s="101" t="s">
        <v>74</v>
      </c>
    </row>
    <row r="8" spans="1:16" ht="13.5" customHeight="1" x14ac:dyDescent="0.8">
      <c r="B8" s="172"/>
      <c r="C8" s="173"/>
      <c r="D8" s="173"/>
      <c r="E8" s="174"/>
      <c r="F8" s="174"/>
      <c r="G8" s="181"/>
      <c r="H8" s="179"/>
      <c r="I8" s="180"/>
      <c r="N8" s="102" t="s">
        <v>75</v>
      </c>
      <c r="O8" s="103">
        <f>+D5</f>
        <v>27285127.609999996</v>
      </c>
      <c r="P8" s="104">
        <f>+O8/O10</f>
        <v>0.39358959171272961</v>
      </c>
    </row>
    <row r="9" spans="1:16" ht="8.25" customHeight="1" x14ac:dyDescent="0.25">
      <c r="B9" s="184"/>
      <c r="D9" s="2"/>
      <c r="I9" s="185"/>
      <c r="N9" s="46" t="s">
        <v>76</v>
      </c>
      <c r="O9" s="47">
        <f>+E5</f>
        <v>42038676.130000003</v>
      </c>
      <c r="P9" s="3">
        <f>+O9/O10</f>
        <v>0.60641040828727044</v>
      </c>
    </row>
    <row r="10" spans="1:16" x14ac:dyDescent="0.2">
      <c r="B10" s="165"/>
      <c r="I10" s="175"/>
      <c r="L10" s="50"/>
      <c r="N10" s="42"/>
      <c r="O10" s="48">
        <f>+F5</f>
        <v>69323803.739999995</v>
      </c>
      <c r="P10" s="3">
        <v>0.99999999999999989</v>
      </c>
    </row>
    <row r="11" spans="1:16" ht="12" customHeight="1" x14ac:dyDescent="0.2">
      <c r="B11" s="165"/>
      <c r="I11" s="175"/>
      <c r="N11" s="42"/>
      <c r="O11" s="42"/>
      <c r="P11" s="49"/>
    </row>
    <row r="12" spans="1:16" ht="12" customHeight="1" x14ac:dyDescent="0.2">
      <c r="B12" s="165"/>
      <c r="I12" s="175"/>
      <c r="N12" s="42"/>
      <c r="O12" s="51" t="s">
        <v>77</v>
      </c>
    </row>
    <row r="13" spans="1:16" ht="12" customHeight="1" x14ac:dyDescent="0.25">
      <c r="B13" s="165"/>
      <c r="I13" s="175"/>
      <c r="N13" s="46" t="s">
        <v>75</v>
      </c>
      <c r="O13" s="52">
        <f>+D6</f>
        <v>5278070531.3500004</v>
      </c>
      <c r="P13" s="3">
        <f>+O13/O15</f>
        <v>0.49923247998303161</v>
      </c>
    </row>
    <row r="14" spans="1:16" ht="12" customHeight="1" x14ac:dyDescent="0.25">
      <c r="B14" s="165"/>
      <c r="I14" s="175"/>
      <c r="N14" s="46" t="s">
        <v>76</v>
      </c>
      <c r="O14" s="52">
        <f>+E6</f>
        <v>5294299542.6672106</v>
      </c>
      <c r="P14" s="3">
        <f>+O14/O15</f>
        <v>0.50076752001696823</v>
      </c>
    </row>
    <row r="15" spans="1:16" ht="12" customHeight="1" x14ac:dyDescent="0.2">
      <c r="B15" s="165"/>
      <c r="I15" s="175"/>
      <c r="N15" s="42"/>
      <c r="O15" s="44">
        <f>+F6</f>
        <v>10572370074.017212</v>
      </c>
      <c r="P15" s="3">
        <v>1</v>
      </c>
    </row>
    <row r="16" spans="1:16" ht="12" customHeight="1" x14ac:dyDescent="0.2">
      <c r="B16" s="165"/>
      <c r="I16" s="175"/>
      <c r="M16" s="2"/>
      <c r="N16" s="42"/>
      <c r="O16" s="42"/>
    </row>
    <row r="17" spans="2:16" ht="12" customHeight="1" x14ac:dyDescent="0.2">
      <c r="B17" s="165"/>
      <c r="I17" s="175"/>
      <c r="N17" s="42"/>
      <c r="O17" s="51" t="s">
        <v>13</v>
      </c>
    </row>
    <row r="18" spans="2:16" ht="12" customHeight="1" x14ac:dyDescent="0.25">
      <c r="B18" s="165"/>
      <c r="I18" s="175"/>
      <c r="N18" s="46" t="s">
        <v>75</v>
      </c>
      <c r="O18" s="45">
        <v>3963518552.3400002</v>
      </c>
      <c r="P18" s="3">
        <f>+O18/O20</f>
        <v>0.4993337738692214</v>
      </c>
    </row>
    <row r="19" spans="2:16" ht="12" customHeight="1" x14ac:dyDescent="0.25">
      <c r="B19" s="165"/>
      <c r="I19" s="175"/>
      <c r="N19" s="46" t="s">
        <v>76</v>
      </c>
      <c r="O19" s="45">
        <v>3974095043.5271807</v>
      </c>
      <c r="P19" s="3">
        <f>+O19/O20</f>
        <v>0.5006662261307786</v>
      </c>
    </row>
    <row r="20" spans="2:16" ht="12" customHeight="1" x14ac:dyDescent="0.2">
      <c r="B20" s="165"/>
      <c r="I20" s="175"/>
      <c r="N20" s="42"/>
      <c r="O20" s="45">
        <v>7937613595.8671808</v>
      </c>
      <c r="P20" s="3">
        <v>1</v>
      </c>
    </row>
    <row r="21" spans="2:16" ht="12" customHeight="1" x14ac:dyDescent="0.2">
      <c r="B21" s="165"/>
      <c r="I21" s="175"/>
      <c r="N21" s="42"/>
      <c r="O21" s="42"/>
    </row>
    <row r="22" spans="2:16" ht="12" customHeight="1" x14ac:dyDescent="0.2">
      <c r="B22" s="165"/>
      <c r="I22" s="175"/>
      <c r="N22" s="42"/>
      <c r="O22" s="42"/>
    </row>
    <row r="23" spans="2:16" ht="12" customHeight="1" x14ac:dyDescent="0.2">
      <c r="B23" s="165"/>
      <c r="I23" s="175"/>
      <c r="N23" s="42"/>
      <c r="O23" s="42"/>
    </row>
    <row r="24" spans="2:16" ht="34.5" customHeight="1" x14ac:dyDescent="0.2">
      <c r="B24" s="165"/>
      <c r="I24" s="175"/>
      <c r="N24" s="42"/>
      <c r="O24" s="42"/>
    </row>
    <row r="25" spans="2:16" ht="12" customHeight="1" x14ac:dyDescent="0.2">
      <c r="B25" s="165"/>
      <c r="I25" s="175"/>
      <c r="N25" s="42"/>
      <c r="O25" s="42"/>
    </row>
    <row r="26" spans="2:16" ht="12" customHeight="1" x14ac:dyDescent="0.2">
      <c r="B26" s="165"/>
      <c r="I26" s="175"/>
      <c r="N26" s="42"/>
      <c r="O26" s="42"/>
    </row>
    <row r="27" spans="2:16" ht="9.75" customHeight="1" x14ac:dyDescent="0.2">
      <c r="B27" s="165"/>
      <c r="I27" s="175"/>
      <c r="N27" s="42"/>
      <c r="O27" s="42"/>
    </row>
    <row r="28" spans="2:16" ht="16.5" customHeight="1" x14ac:dyDescent="0.2">
      <c r="B28" s="186"/>
      <c r="C28" s="187"/>
      <c r="D28" s="187"/>
      <c r="E28" s="187"/>
      <c r="F28" s="187"/>
      <c r="G28" s="179"/>
      <c r="H28" s="179"/>
      <c r="I28" s="180"/>
      <c r="N28" s="42"/>
      <c r="O28" s="42"/>
    </row>
    <row r="29" spans="2:16" ht="16.5" customHeight="1" x14ac:dyDescent="0.2">
      <c r="B29" s="184"/>
      <c r="I29" s="185"/>
      <c r="N29" s="42"/>
      <c r="O29" s="42"/>
    </row>
    <row r="30" spans="2:16" ht="21.75" customHeight="1" x14ac:dyDescent="0.2">
      <c r="B30" s="165"/>
      <c r="C30" s="493" t="s">
        <v>78</v>
      </c>
      <c r="D30" s="493"/>
      <c r="E30" s="493"/>
      <c r="F30" s="493"/>
      <c r="G30" s="493"/>
      <c r="I30" s="175"/>
      <c r="N30" s="42"/>
      <c r="O30" s="42"/>
    </row>
    <row r="31" spans="2:16" s="4" customFormat="1" ht="19.149999999999999" customHeight="1" x14ac:dyDescent="0.4">
      <c r="B31" s="188"/>
      <c r="C31" s="196"/>
      <c r="D31" s="197"/>
      <c r="E31" s="207"/>
      <c r="F31" s="197"/>
      <c r="G31" s="197"/>
      <c r="H31" s="43"/>
      <c r="I31" s="189"/>
      <c r="N31" s="42"/>
      <c r="O31" s="42"/>
      <c r="P31" s="1"/>
    </row>
    <row r="32" spans="2:16" ht="36" customHeight="1" x14ac:dyDescent="0.3">
      <c r="B32" s="165"/>
      <c r="C32" s="198"/>
      <c r="D32" s="206" t="s">
        <v>10</v>
      </c>
      <c r="E32" s="204" t="s">
        <v>70</v>
      </c>
      <c r="F32" s="204" t="s">
        <v>79</v>
      </c>
      <c r="G32" s="205" t="s">
        <v>80</v>
      </c>
      <c r="I32" s="175"/>
      <c r="N32" s="437" t="s">
        <v>74</v>
      </c>
      <c r="O32" s="437"/>
      <c r="P32" s="438"/>
    </row>
    <row r="33" spans="2:16" s="4" customFormat="1" ht="19.149999999999999" customHeight="1" x14ac:dyDescent="0.25">
      <c r="B33" s="188"/>
      <c r="C33" s="202" t="s">
        <v>73</v>
      </c>
      <c r="D33" s="208">
        <v>27285127.609999996</v>
      </c>
      <c r="E33" s="208">
        <v>42038676.599999964</v>
      </c>
      <c r="F33" s="208">
        <f>SUM(D33:E33)</f>
        <v>69323804.209999964</v>
      </c>
      <c r="G33" s="203">
        <f>D33/F33</f>
        <v>0.39358958904427976</v>
      </c>
      <c r="H33" s="44"/>
      <c r="I33" s="189"/>
      <c r="N33" s="439" t="s">
        <v>75</v>
      </c>
      <c r="O33" s="440">
        <v>26177871.469999999</v>
      </c>
      <c r="P33" s="441">
        <f>+O33/O35</f>
        <v>0.51866153524857472</v>
      </c>
    </row>
    <row r="34" spans="2:16" s="4" customFormat="1" ht="19.149999999999999" customHeight="1" x14ac:dyDescent="0.25">
      <c r="B34" s="188"/>
      <c r="C34" s="202" t="s">
        <v>12</v>
      </c>
      <c r="D34" s="208">
        <v>2627365367.3199997</v>
      </c>
      <c r="E34" s="208">
        <v>2887908306.0294051</v>
      </c>
      <c r="F34" s="208">
        <f>SUM(D34:E34)</f>
        <v>5515273673.3494053</v>
      </c>
      <c r="G34" s="203">
        <f t="shared" ref="G34:G35" si="1">D34/F34</f>
        <v>0.47637987213867672</v>
      </c>
      <c r="H34" s="44"/>
      <c r="I34" s="189"/>
      <c r="N34" s="442" t="s">
        <v>76</v>
      </c>
      <c r="O34" s="440">
        <v>24294102.430000003</v>
      </c>
      <c r="P34" s="443">
        <f>+O34/O35</f>
        <v>0.48133846475142517</v>
      </c>
    </row>
    <row r="35" spans="2:16" s="4" customFormat="1" ht="19.149999999999999" customHeight="1" x14ac:dyDescent="0.2">
      <c r="B35" s="188"/>
      <c r="C35" s="202" t="s">
        <v>13</v>
      </c>
      <c r="D35" s="208">
        <f>SUM(D33:D34)</f>
        <v>2654650494.9299998</v>
      </c>
      <c r="E35" s="208">
        <f>SUM(E33:E34)</f>
        <v>2929946982.629405</v>
      </c>
      <c r="F35" s="208">
        <f>SUM(F33:F34)</f>
        <v>5584597477.5594053</v>
      </c>
      <c r="G35" s="203">
        <f t="shared" si="1"/>
        <v>0.47535216380360179</v>
      </c>
      <c r="H35" s="43"/>
      <c r="I35" s="189"/>
      <c r="N35" s="437"/>
      <c r="O35" s="440">
        <v>50471973.900000006</v>
      </c>
      <c r="P35" s="443">
        <v>1</v>
      </c>
    </row>
    <row r="36" spans="2:16" ht="19.149999999999999" customHeight="1" x14ac:dyDescent="0.2">
      <c r="B36" s="165"/>
      <c r="I36" s="175"/>
      <c r="N36" s="437"/>
      <c r="O36" s="437"/>
      <c r="P36" s="444"/>
    </row>
    <row r="37" spans="2:16" ht="9.75" customHeight="1" x14ac:dyDescent="0.3">
      <c r="B37" s="165"/>
      <c r="C37" s="199"/>
      <c r="D37" s="200"/>
      <c r="E37" s="200"/>
      <c r="F37" s="201"/>
      <c r="G37" s="201"/>
      <c r="I37" s="175"/>
      <c r="N37" s="445"/>
      <c r="O37" s="445"/>
      <c r="P37" s="446"/>
    </row>
    <row r="38" spans="2:16" ht="12.75" customHeight="1" x14ac:dyDescent="0.2">
      <c r="B38" s="186"/>
      <c r="C38" s="187"/>
      <c r="D38" s="187"/>
      <c r="E38" s="187"/>
      <c r="F38" s="187"/>
      <c r="G38" s="181"/>
      <c r="H38" s="179"/>
      <c r="I38" s="180"/>
      <c r="N38" s="445" t="s">
        <v>77</v>
      </c>
      <c r="O38" s="445"/>
      <c r="P38" s="446"/>
    </row>
    <row r="39" spans="2:16" ht="15.75" x14ac:dyDescent="0.25">
      <c r="B39" s="184"/>
      <c r="H39" s="190"/>
      <c r="I39" s="185"/>
      <c r="L39" s="50"/>
      <c r="N39" s="439" t="s">
        <v>75</v>
      </c>
      <c r="O39" s="440">
        <v>2006928815.7999997</v>
      </c>
      <c r="P39" s="441">
        <f>+O39/O41</f>
        <v>0.4780988278998165</v>
      </c>
    </row>
    <row r="40" spans="2:16" ht="12" customHeight="1" x14ac:dyDescent="0.25">
      <c r="B40" s="165"/>
      <c r="I40" s="175"/>
      <c r="N40" s="439" t="s">
        <v>76</v>
      </c>
      <c r="O40" s="440">
        <v>2190799140.6059985</v>
      </c>
      <c r="P40" s="441">
        <f>+O40/O41</f>
        <v>0.5219011721001835</v>
      </c>
    </row>
    <row r="41" spans="2:16" ht="12" customHeight="1" x14ac:dyDescent="0.2">
      <c r="B41" s="165"/>
      <c r="I41" s="175"/>
      <c r="N41" s="445"/>
      <c r="O41" s="440">
        <f>SUM(O39:O40)</f>
        <v>4197727956.4059982</v>
      </c>
      <c r="P41" s="441">
        <v>1</v>
      </c>
    </row>
    <row r="42" spans="2:16" ht="12" customHeight="1" x14ac:dyDescent="0.2">
      <c r="B42" s="165"/>
      <c r="I42" s="175"/>
      <c r="N42" s="445"/>
      <c r="O42" s="445"/>
      <c r="P42" s="446"/>
    </row>
    <row r="43" spans="2:16" ht="12" customHeight="1" x14ac:dyDescent="0.2">
      <c r="B43" s="165"/>
      <c r="I43" s="175"/>
      <c r="N43" s="445" t="s">
        <v>13</v>
      </c>
      <c r="O43" s="445"/>
      <c r="P43" s="446"/>
    </row>
    <row r="44" spans="2:16" ht="12" customHeight="1" x14ac:dyDescent="0.25">
      <c r="B44" s="165"/>
      <c r="I44" s="175"/>
      <c r="N44" s="439" t="s">
        <v>75</v>
      </c>
      <c r="O44" s="440">
        <v>2033106687.2699997</v>
      </c>
      <c r="P44" s="441">
        <f>+O44/O46</f>
        <v>0.47858074488001368</v>
      </c>
    </row>
    <row r="45" spans="2:16" ht="12" customHeight="1" x14ac:dyDescent="0.25">
      <c r="B45" s="165"/>
      <c r="I45" s="175"/>
      <c r="M45" s="2"/>
      <c r="N45" s="439" t="s">
        <v>76</v>
      </c>
      <c r="O45" s="440">
        <v>2215093243.5059986</v>
      </c>
      <c r="P45" s="441">
        <f>+O45/O46</f>
        <v>0.52141925511998632</v>
      </c>
    </row>
    <row r="46" spans="2:16" ht="12" customHeight="1" x14ac:dyDescent="0.2">
      <c r="B46" s="165"/>
      <c r="I46" s="175"/>
      <c r="N46" s="445"/>
      <c r="O46" s="440">
        <f>SUM(O44:O45)</f>
        <v>4248199930.7759981</v>
      </c>
      <c r="P46" s="441">
        <v>1</v>
      </c>
    </row>
    <row r="47" spans="2:16" ht="12" customHeight="1" x14ac:dyDescent="0.2">
      <c r="B47" s="165"/>
      <c r="I47" s="175"/>
      <c r="N47" s="42"/>
      <c r="O47" s="42"/>
    </row>
    <row r="48" spans="2:16" ht="12" customHeight="1" x14ac:dyDescent="0.2">
      <c r="B48" s="165"/>
      <c r="I48" s="175"/>
      <c r="N48" s="42"/>
      <c r="O48" s="42"/>
    </row>
    <row r="49" spans="2:15" ht="12" customHeight="1" x14ac:dyDescent="0.2">
      <c r="B49" s="165"/>
      <c r="I49" s="175"/>
      <c r="N49" s="42"/>
      <c r="O49" s="42"/>
    </row>
    <row r="50" spans="2:15" ht="12" customHeight="1" x14ac:dyDescent="0.2">
      <c r="B50" s="165"/>
      <c r="I50" s="175"/>
    </row>
    <row r="51" spans="2:15" ht="12" customHeight="1" x14ac:dyDescent="0.2">
      <c r="B51" s="165"/>
      <c r="I51" s="175"/>
    </row>
    <row r="52" spans="2:15" ht="12" customHeight="1" x14ac:dyDescent="0.2">
      <c r="B52" s="165"/>
      <c r="I52" s="175"/>
    </row>
    <row r="53" spans="2:15" ht="12" customHeight="1" x14ac:dyDescent="0.2">
      <c r="B53" s="165"/>
      <c r="I53" s="175"/>
    </row>
    <row r="54" spans="2:15" ht="12" customHeight="1" x14ac:dyDescent="0.2">
      <c r="B54" s="165"/>
      <c r="I54" s="175"/>
    </row>
    <row r="55" spans="2:15" ht="9.75" customHeight="1" x14ac:dyDescent="0.2">
      <c r="B55" s="165"/>
      <c r="I55" s="175"/>
    </row>
    <row r="56" spans="2:15" ht="9.75" customHeight="1" x14ac:dyDescent="0.2">
      <c r="B56" s="165"/>
      <c r="I56" s="175"/>
    </row>
    <row r="57" spans="2:15" ht="9.75" customHeight="1" x14ac:dyDescent="0.2">
      <c r="B57" s="165"/>
      <c r="I57" s="175"/>
    </row>
    <row r="58" spans="2:15" ht="9.75" customHeight="1" x14ac:dyDescent="0.2">
      <c r="B58" s="165"/>
      <c r="I58" s="175"/>
    </row>
    <row r="59" spans="2:15" s="4" customFormat="1" ht="14.25" x14ac:dyDescent="0.2">
      <c r="B59" s="188"/>
      <c r="G59" s="43"/>
      <c r="H59" s="43"/>
      <c r="I59" s="191"/>
      <c r="J59" s="43"/>
    </row>
    <row r="60" spans="2:15" x14ac:dyDescent="0.2">
      <c r="B60" s="165"/>
      <c r="I60" s="175"/>
    </row>
    <row r="61" spans="2:15" x14ac:dyDescent="0.2">
      <c r="B61" s="165"/>
      <c r="I61" s="175"/>
    </row>
    <row r="62" spans="2:15" x14ac:dyDescent="0.2">
      <c r="B62" s="165"/>
      <c r="I62" s="175"/>
    </row>
    <row r="63" spans="2:15" x14ac:dyDescent="0.2">
      <c r="B63" s="165"/>
      <c r="I63" s="175"/>
    </row>
    <row r="64" spans="2:15" x14ac:dyDescent="0.2">
      <c r="B64" s="165"/>
      <c r="I64" s="175"/>
    </row>
    <row r="65" spans="2:10" s="105" customFormat="1" ht="21.75" x14ac:dyDescent="0.6">
      <c r="B65" s="490" t="s">
        <v>81</v>
      </c>
      <c r="C65" s="491"/>
      <c r="D65" s="491"/>
      <c r="E65" s="491"/>
      <c r="F65" s="491"/>
      <c r="G65" s="491"/>
      <c r="H65" s="491"/>
      <c r="I65" s="492"/>
      <c r="J65" s="106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1"/>
  <sheetViews>
    <sheetView showGridLines="0" zoomScale="50" zoomScaleNormal="50" workbookViewId="0"/>
  </sheetViews>
  <sheetFormatPr baseColWidth="10" defaultColWidth="11.42578125" defaultRowHeight="12.75" x14ac:dyDescent="0.25"/>
  <cols>
    <col min="1" max="1" width="4.28515625" style="53" customWidth="1"/>
    <col min="2" max="2" width="5.140625" style="53" customWidth="1"/>
    <col min="3" max="3" width="79.28515625" style="53" customWidth="1"/>
    <col min="4" max="4" width="27.85546875" style="53" customWidth="1"/>
    <col min="5" max="5" width="14.28515625" style="53" customWidth="1"/>
    <col min="6" max="6" width="21.85546875" style="53" customWidth="1"/>
    <col min="7" max="7" width="14" style="53" bestFit="1" customWidth="1"/>
    <col min="8" max="8" width="28" style="53" customWidth="1"/>
    <col min="9" max="9" width="14" style="53" bestFit="1" customWidth="1"/>
    <col min="10" max="10" width="27.28515625" style="53" customWidth="1"/>
    <col min="11" max="11" width="14" style="53" bestFit="1" customWidth="1"/>
    <col min="12" max="12" width="25.42578125" style="53" customWidth="1"/>
    <col min="13" max="13" width="14" style="53" bestFit="1" customWidth="1"/>
    <col min="14" max="14" width="20.28515625" style="53" customWidth="1"/>
    <col min="15" max="15" width="22.42578125" style="53" customWidth="1"/>
    <col min="16" max="16" width="4.140625" style="53" customWidth="1"/>
    <col min="17" max="16384" width="11.42578125" style="53"/>
  </cols>
  <sheetData>
    <row r="1" spans="2:15" ht="77.25" customHeight="1" x14ac:dyDescent="0.25">
      <c r="B1" s="500" t="s">
        <v>347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211"/>
    </row>
    <row r="2" spans="2:15" x14ac:dyDescent="0.25">
      <c r="C2" s="212"/>
      <c r="I2" s="213"/>
    </row>
    <row r="3" spans="2:15" ht="31.9" customHeight="1" x14ac:dyDescent="0.25">
      <c r="B3" s="497" t="s">
        <v>82</v>
      </c>
      <c r="C3" s="497"/>
      <c r="D3" s="498" t="s">
        <v>83</v>
      </c>
      <c r="E3" s="498" t="s">
        <v>84</v>
      </c>
      <c r="F3" s="498" t="s">
        <v>85</v>
      </c>
      <c r="G3" s="498" t="s">
        <v>84</v>
      </c>
      <c r="H3" s="498" t="s">
        <v>86</v>
      </c>
      <c r="I3" s="498" t="s">
        <v>84</v>
      </c>
      <c r="J3" s="498" t="s">
        <v>87</v>
      </c>
      <c r="K3" s="498" t="s">
        <v>84</v>
      </c>
      <c r="L3" s="498" t="s">
        <v>88</v>
      </c>
      <c r="M3" s="498" t="s">
        <v>84</v>
      </c>
      <c r="N3" s="498" t="s">
        <v>89</v>
      </c>
      <c r="O3" s="498" t="s">
        <v>90</v>
      </c>
    </row>
    <row r="4" spans="2:15" ht="27.6" customHeight="1" x14ac:dyDescent="0.25">
      <c r="B4" s="497"/>
      <c r="C4" s="497"/>
      <c r="D4" s="498"/>
      <c r="E4" s="498"/>
      <c r="F4" s="499"/>
      <c r="G4" s="498"/>
      <c r="H4" s="498"/>
      <c r="I4" s="498"/>
      <c r="J4" s="498"/>
      <c r="K4" s="498"/>
      <c r="L4" s="498" t="s">
        <v>91</v>
      </c>
      <c r="M4" s="498"/>
      <c r="N4" s="498" t="s">
        <v>92</v>
      </c>
      <c r="O4" s="498" t="s">
        <v>93</v>
      </c>
    </row>
    <row r="5" spans="2:15" ht="15.6" customHeight="1" x14ac:dyDescent="0.25">
      <c r="B5" s="497"/>
      <c r="C5" s="497"/>
      <c r="D5" s="498"/>
      <c r="E5" s="498"/>
      <c r="F5" s="499"/>
      <c r="G5" s="498"/>
      <c r="H5" s="498"/>
      <c r="I5" s="498"/>
      <c r="J5" s="498"/>
      <c r="K5" s="498"/>
      <c r="L5" s="498"/>
      <c r="M5" s="498"/>
      <c r="N5" s="498"/>
      <c r="O5" s="498"/>
    </row>
    <row r="6" spans="2:15" s="54" customFormat="1" ht="28.5" x14ac:dyDescent="0.25">
      <c r="B6" s="217">
        <v>1</v>
      </c>
      <c r="C6" s="218" t="s">
        <v>94</v>
      </c>
      <c r="D6" s="219">
        <v>7453238.1299999999</v>
      </c>
      <c r="E6" s="220">
        <f>D6/$D$53</f>
        <v>8.2902274643636177E-3</v>
      </c>
      <c r="F6" s="219">
        <v>6281.78</v>
      </c>
      <c r="G6" s="220">
        <f>F6/$F$53</f>
        <v>1.4864125258658325E-2</v>
      </c>
      <c r="H6" s="219">
        <v>7046956.3499999996</v>
      </c>
      <c r="I6" s="220">
        <f>H6/$H$53</f>
        <v>8.3859646390221469E-3</v>
      </c>
      <c r="J6" s="219">
        <v>400000</v>
      </c>
      <c r="K6" s="220">
        <f>J6/$J$53</f>
        <v>6.8623621415651748E-3</v>
      </c>
      <c r="L6" s="219">
        <v>3548153.89</v>
      </c>
      <c r="M6" s="220">
        <f>L6/$L$53</f>
        <v>1.0363087952118528E-2</v>
      </c>
      <c r="N6" s="219">
        <v>37537.94</v>
      </c>
      <c r="O6" s="221">
        <v>50</v>
      </c>
    </row>
    <row r="7" spans="2:15" s="54" customFormat="1" ht="28.5" x14ac:dyDescent="0.25">
      <c r="B7" s="224">
        <v>2</v>
      </c>
      <c r="C7" s="222" t="s">
        <v>95</v>
      </c>
      <c r="D7" s="219">
        <v>1292947.3700000001</v>
      </c>
      <c r="E7" s="220">
        <f t="shared" ref="E7:E34" si="0">D7/$D$53</f>
        <v>1.4381437450128416E-3</v>
      </c>
      <c r="F7" s="223">
        <v>0</v>
      </c>
      <c r="G7" s="220">
        <f t="shared" ref="G7:G34" si="1">F7/$F$53</f>
        <v>0</v>
      </c>
      <c r="H7" s="223">
        <v>1292947.3699999996</v>
      </c>
      <c r="I7" s="220">
        <f t="shared" ref="I7:I34" si="2">H7/$H$53</f>
        <v>1.5386232561149158E-3</v>
      </c>
      <c r="J7" s="223">
        <v>0</v>
      </c>
      <c r="K7" s="220">
        <f t="shared" ref="K7:K34" si="3">J7/$J$53</f>
        <v>0</v>
      </c>
      <c r="L7" s="223">
        <v>1292947.3700000001</v>
      </c>
      <c r="M7" s="220">
        <f t="shared" ref="M7:M34" si="4">L7/$L$53</f>
        <v>3.7763095198698774E-3</v>
      </c>
      <c r="N7" s="223">
        <v>1611.62</v>
      </c>
      <c r="O7" s="225">
        <v>9</v>
      </c>
    </row>
    <row r="8" spans="2:15" s="54" customFormat="1" ht="28.5" x14ac:dyDescent="0.25">
      <c r="B8" s="224">
        <v>3</v>
      </c>
      <c r="C8" s="222" t="s">
        <v>96</v>
      </c>
      <c r="D8" s="219">
        <v>17041869.050000001</v>
      </c>
      <c r="E8" s="220">
        <f t="shared" si="0"/>
        <v>1.8955649662356664E-2</v>
      </c>
      <c r="F8" s="223">
        <v>35245.380000000005</v>
      </c>
      <c r="G8" s="220">
        <f t="shared" si="1"/>
        <v>8.3398613626871843E-2</v>
      </c>
      <c r="H8" s="223">
        <v>8911151.1499999985</v>
      </c>
      <c r="I8" s="220">
        <f t="shared" si="2"/>
        <v>1.0604379355476146E-2</v>
      </c>
      <c r="J8" s="223">
        <v>8095472.5200000014</v>
      </c>
      <c r="K8" s="220">
        <f t="shared" si="3"/>
        <v>0.13888516034832307</v>
      </c>
      <c r="L8" s="223">
        <v>12906829.810000001</v>
      </c>
      <c r="M8" s="220">
        <f t="shared" si="4"/>
        <v>3.7696959221815284E-2</v>
      </c>
      <c r="N8" s="223">
        <v>76982.05</v>
      </c>
      <c r="O8" s="225">
        <v>224</v>
      </c>
    </row>
    <row r="9" spans="2:15" s="54" customFormat="1" ht="28.5" x14ac:dyDescent="0.25">
      <c r="B9" s="224">
        <v>4</v>
      </c>
      <c r="C9" s="222" t="s">
        <v>97</v>
      </c>
      <c r="D9" s="219">
        <v>6853860.54</v>
      </c>
      <c r="E9" s="220">
        <f t="shared" si="0"/>
        <v>7.6235405195118934E-3</v>
      </c>
      <c r="F9" s="223">
        <v>62731.060000000005</v>
      </c>
      <c r="G9" s="220">
        <f t="shared" si="1"/>
        <v>0.14843600594869782</v>
      </c>
      <c r="H9" s="223">
        <v>5168518.709999999</v>
      </c>
      <c r="I9" s="220">
        <f t="shared" si="2"/>
        <v>6.1506007679733047E-3</v>
      </c>
      <c r="J9" s="223">
        <v>1622610.77</v>
      </c>
      <c r="K9" s="220">
        <f t="shared" si="3"/>
        <v>2.7837356796359795E-2</v>
      </c>
      <c r="L9" s="223">
        <v>6840795.1799999997</v>
      </c>
      <c r="M9" s="220">
        <f t="shared" si="4"/>
        <v>1.9979900621719789E-2</v>
      </c>
      <c r="N9" s="223">
        <v>18427.330000000002</v>
      </c>
      <c r="O9" s="225">
        <v>67</v>
      </c>
    </row>
    <row r="10" spans="2:15" s="54" customFormat="1" ht="28.5" x14ac:dyDescent="0.25">
      <c r="B10" s="224">
        <v>5</v>
      </c>
      <c r="C10" s="222" t="s">
        <v>98</v>
      </c>
      <c r="D10" s="219">
        <v>0</v>
      </c>
      <c r="E10" s="220">
        <f t="shared" si="0"/>
        <v>0</v>
      </c>
      <c r="F10" s="223">
        <v>0</v>
      </c>
      <c r="G10" s="220">
        <f t="shared" si="1"/>
        <v>0</v>
      </c>
      <c r="H10" s="223">
        <v>0</v>
      </c>
      <c r="I10" s="220">
        <f t="shared" si="2"/>
        <v>0</v>
      </c>
      <c r="J10" s="223">
        <v>0</v>
      </c>
      <c r="K10" s="220">
        <f t="shared" si="3"/>
        <v>0</v>
      </c>
      <c r="L10" s="223">
        <v>0</v>
      </c>
      <c r="M10" s="220">
        <f t="shared" si="4"/>
        <v>0</v>
      </c>
      <c r="N10" s="223">
        <v>0</v>
      </c>
      <c r="O10" s="225">
        <v>0</v>
      </c>
    </row>
    <row r="11" spans="2:15" s="54" customFormat="1" ht="28.5" x14ac:dyDescent="0.25">
      <c r="B11" s="224">
        <v>6</v>
      </c>
      <c r="C11" s="222" t="s">
        <v>99</v>
      </c>
      <c r="D11" s="219">
        <v>20425373.109999999</v>
      </c>
      <c r="E11" s="220">
        <f t="shared" si="0"/>
        <v>2.2719117002960445E-2</v>
      </c>
      <c r="F11" s="223">
        <v>0</v>
      </c>
      <c r="G11" s="220">
        <f t="shared" si="1"/>
        <v>0</v>
      </c>
      <c r="H11" s="223">
        <v>20425373.109999999</v>
      </c>
      <c r="I11" s="220">
        <f t="shared" si="2"/>
        <v>2.4306444957516136E-2</v>
      </c>
      <c r="J11" s="223">
        <v>0</v>
      </c>
      <c r="K11" s="220">
        <f t="shared" si="3"/>
        <v>0</v>
      </c>
      <c r="L11" s="223">
        <v>9273569.25</v>
      </c>
      <c r="M11" s="220">
        <f t="shared" si="4"/>
        <v>2.7085300341302798E-2</v>
      </c>
      <c r="N11" s="223">
        <v>7755.16</v>
      </c>
      <c r="O11" s="225">
        <v>39</v>
      </c>
    </row>
    <row r="12" spans="2:15" s="54" customFormat="1" ht="28.5" x14ac:dyDescent="0.25">
      <c r="B12" s="224">
        <v>7</v>
      </c>
      <c r="C12" s="222" t="s">
        <v>100</v>
      </c>
      <c r="D12" s="219">
        <v>10355310.25</v>
      </c>
      <c r="E12" s="220">
        <f t="shared" si="0"/>
        <v>1.1518198659319648E-2</v>
      </c>
      <c r="F12" s="223">
        <v>844.43999999999994</v>
      </c>
      <c r="G12" s="220">
        <f t="shared" si="1"/>
        <v>1.9981377783719638E-3</v>
      </c>
      <c r="H12" s="223">
        <v>10350342.779999999</v>
      </c>
      <c r="I12" s="220">
        <f t="shared" si="2"/>
        <v>1.2317035077823092E-2</v>
      </c>
      <c r="J12" s="223">
        <v>4123.03</v>
      </c>
      <c r="K12" s="220">
        <f t="shared" si="3"/>
        <v>7.0734312451343652E-5</v>
      </c>
      <c r="L12" s="223">
        <v>5370439.4500000002</v>
      </c>
      <c r="M12" s="220">
        <f t="shared" si="4"/>
        <v>1.5685434760519097E-2</v>
      </c>
      <c r="N12" s="223">
        <v>14578.29</v>
      </c>
      <c r="O12" s="225">
        <v>52</v>
      </c>
    </row>
    <row r="13" spans="2:15" s="54" customFormat="1" ht="28.5" x14ac:dyDescent="0.25">
      <c r="B13" s="224">
        <v>8</v>
      </c>
      <c r="C13" s="222" t="s">
        <v>101</v>
      </c>
      <c r="D13" s="219">
        <v>28750806.43</v>
      </c>
      <c r="E13" s="220">
        <f t="shared" si="0"/>
        <v>3.1979486087960009E-2</v>
      </c>
      <c r="F13" s="223">
        <v>23883.23</v>
      </c>
      <c r="G13" s="220">
        <f t="shared" si="1"/>
        <v>5.6513173384191463E-2</v>
      </c>
      <c r="H13" s="223">
        <v>28726923.199999996</v>
      </c>
      <c r="I13" s="220">
        <f t="shared" si="2"/>
        <v>3.4185391561720811E-2</v>
      </c>
      <c r="J13" s="223">
        <v>0</v>
      </c>
      <c r="K13" s="220">
        <f t="shared" si="3"/>
        <v>0</v>
      </c>
      <c r="L13" s="223">
        <v>6172441.8099999996</v>
      </c>
      <c r="M13" s="220">
        <f t="shared" si="4"/>
        <v>1.8027841897343317E-2</v>
      </c>
      <c r="N13" s="223">
        <v>4645.3500000000004</v>
      </c>
      <c r="O13" s="225">
        <v>23</v>
      </c>
    </row>
    <row r="14" spans="2:15" s="54" customFormat="1" ht="28.5" x14ac:dyDescent="0.25">
      <c r="B14" s="224">
        <v>9</v>
      </c>
      <c r="C14" s="222" t="s">
        <v>253</v>
      </c>
      <c r="D14" s="219">
        <v>345603.86</v>
      </c>
      <c r="E14" s="220">
        <f t="shared" si="0"/>
        <v>3.8441474188643404E-4</v>
      </c>
      <c r="F14" s="223">
        <v>0</v>
      </c>
      <c r="G14" s="220">
        <f t="shared" si="1"/>
        <v>0</v>
      </c>
      <c r="H14" s="223">
        <v>345603.86</v>
      </c>
      <c r="I14" s="220">
        <f t="shared" si="2"/>
        <v>4.1127283966638456E-4</v>
      </c>
      <c r="J14" s="223">
        <v>0</v>
      </c>
      <c r="K14" s="220">
        <f t="shared" si="3"/>
        <v>0</v>
      </c>
      <c r="L14" s="223">
        <v>264275.44</v>
      </c>
      <c r="M14" s="220">
        <f t="shared" si="4"/>
        <v>7.7186889667427106E-4</v>
      </c>
      <c r="N14" s="223">
        <v>730.51</v>
      </c>
      <c r="O14" s="225">
        <v>4</v>
      </c>
    </row>
    <row r="15" spans="2:15" s="54" customFormat="1" ht="28.5" x14ac:dyDescent="0.25">
      <c r="B15" s="224">
        <v>10</v>
      </c>
      <c r="C15" s="222" t="s">
        <v>102</v>
      </c>
      <c r="D15" s="219">
        <v>2146123.6800000002</v>
      </c>
      <c r="E15" s="220">
        <f t="shared" si="0"/>
        <v>2.3871306891756479E-3</v>
      </c>
      <c r="F15" s="223">
        <v>3114.65</v>
      </c>
      <c r="G15" s="220">
        <f t="shared" si="1"/>
        <v>7.369972800206335E-3</v>
      </c>
      <c r="H15" s="223">
        <v>2143009.0300000003</v>
      </c>
      <c r="I15" s="220">
        <f t="shared" si="2"/>
        <v>2.5502070758087149E-3</v>
      </c>
      <c r="J15" s="223">
        <v>0</v>
      </c>
      <c r="K15" s="220">
        <f t="shared" si="3"/>
        <v>0</v>
      </c>
      <c r="L15" s="223">
        <v>608242.18000000005</v>
      </c>
      <c r="M15" s="220">
        <f t="shared" si="4"/>
        <v>1.7764920583893584E-3</v>
      </c>
      <c r="N15" s="223">
        <v>1786.91</v>
      </c>
      <c r="O15" s="225">
        <v>8</v>
      </c>
    </row>
    <row r="16" spans="2:15" s="54" customFormat="1" ht="28.5" x14ac:dyDescent="0.25">
      <c r="B16" s="224">
        <v>11</v>
      </c>
      <c r="C16" s="222" t="s">
        <v>103</v>
      </c>
      <c r="D16" s="219">
        <v>3481467.68</v>
      </c>
      <c r="E16" s="220">
        <f t="shared" si="0"/>
        <v>3.872432152792398E-3</v>
      </c>
      <c r="F16" s="223">
        <v>10281.82</v>
      </c>
      <c r="G16" s="220">
        <f t="shared" si="1"/>
        <v>2.432913288382884E-2</v>
      </c>
      <c r="H16" s="223">
        <v>2543301.3599999994</v>
      </c>
      <c r="I16" s="220">
        <f t="shared" si="2"/>
        <v>3.0265598667057062E-3</v>
      </c>
      <c r="J16" s="223">
        <v>927884.5</v>
      </c>
      <c r="K16" s="220">
        <f t="shared" si="3"/>
        <v>1.5918698661362828E-2</v>
      </c>
      <c r="L16" s="223">
        <v>2796391.1</v>
      </c>
      <c r="M16" s="220">
        <f t="shared" si="4"/>
        <v>8.167415454976637E-3</v>
      </c>
      <c r="N16" s="223">
        <v>11084.65</v>
      </c>
      <c r="O16" s="225">
        <v>84</v>
      </c>
    </row>
    <row r="17" spans="2:15" s="54" customFormat="1" ht="28.5" x14ac:dyDescent="0.25">
      <c r="B17" s="224">
        <v>12</v>
      </c>
      <c r="C17" s="222" t="s">
        <v>104</v>
      </c>
      <c r="D17" s="219">
        <v>1664441.63</v>
      </c>
      <c r="E17" s="220">
        <f t="shared" si="0"/>
        <v>1.8513563464872341E-3</v>
      </c>
      <c r="F17" s="223">
        <v>36720.14</v>
      </c>
      <c r="G17" s="220">
        <f t="shared" si="1"/>
        <v>8.6888232392008297E-2</v>
      </c>
      <c r="H17" s="223">
        <v>1627721.49</v>
      </c>
      <c r="I17" s="220">
        <f t="shared" si="2"/>
        <v>1.9370085721215572E-3</v>
      </c>
      <c r="J17" s="223">
        <v>0</v>
      </c>
      <c r="K17" s="220">
        <f t="shared" si="3"/>
        <v>0</v>
      </c>
      <c r="L17" s="223">
        <v>741655.77</v>
      </c>
      <c r="M17" s="220">
        <f t="shared" si="4"/>
        <v>2.1661529383964206E-3</v>
      </c>
      <c r="N17" s="223">
        <v>1203.1500000000001</v>
      </c>
      <c r="O17" s="225">
        <v>28</v>
      </c>
    </row>
    <row r="18" spans="2:15" s="54" customFormat="1" ht="28.5" x14ac:dyDescent="0.25">
      <c r="B18" s="224">
        <v>13</v>
      </c>
      <c r="C18" s="222" t="s">
        <v>105</v>
      </c>
      <c r="D18" s="219">
        <v>3192296.07</v>
      </c>
      <c r="E18" s="220">
        <f t="shared" si="0"/>
        <v>3.5507869321081305E-3</v>
      </c>
      <c r="F18" s="223">
        <v>0</v>
      </c>
      <c r="G18" s="220">
        <f t="shared" si="1"/>
        <v>0</v>
      </c>
      <c r="H18" s="223">
        <v>3192296.07</v>
      </c>
      <c r="I18" s="220">
        <f t="shared" si="2"/>
        <v>3.7988715454877718E-3</v>
      </c>
      <c r="J18" s="223">
        <v>0</v>
      </c>
      <c r="K18" s="220">
        <f t="shared" si="3"/>
        <v>0</v>
      </c>
      <c r="L18" s="223">
        <v>1585711.96</v>
      </c>
      <c r="M18" s="220">
        <f t="shared" si="4"/>
        <v>4.6313866358841209E-3</v>
      </c>
      <c r="N18" s="223">
        <v>1839.41</v>
      </c>
      <c r="O18" s="225">
        <v>6</v>
      </c>
    </row>
    <row r="19" spans="2:15" s="54" customFormat="1" ht="28.5" x14ac:dyDescent="0.25">
      <c r="B19" s="224">
        <v>14</v>
      </c>
      <c r="C19" s="222" t="s">
        <v>106</v>
      </c>
      <c r="D19" s="219">
        <v>7088919.4800000004</v>
      </c>
      <c r="E19" s="220">
        <f t="shared" si="0"/>
        <v>7.8849962849312921E-3</v>
      </c>
      <c r="F19" s="223">
        <v>0</v>
      </c>
      <c r="G19" s="220">
        <f t="shared" si="1"/>
        <v>0</v>
      </c>
      <c r="H19" s="223">
        <v>7020638.1600000001</v>
      </c>
      <c r="I19" s="220">
        <f t="shared" si="2"/>
        <v>8.3546456695633587E-3</v>
      </c>
      <c r="J19" s="223">
        <v>68281.320000000007</v>
      </c>
      <c r="K19" s="220">
        <f t="shared" si="3"/>
        <v>1.1714278633602425E-3</v>
      </c>
      <c r="L19" s="223">
        <v>5491659.2000000002</v>
      </c>
      <c r="M19" s="220">
        <f t="shared" si="4"/>
        <v>1.603948110961469E-2</v>
      </c>
      <c r="N19" s="223">
        <v>15044.39</v>
      </c>
      <c r="O19" s="225">
        <v>15</v>
      </c>
    </row>
    <row r="20" spans="2:15" s="54" customFormat="1" ht="28.5" x14ac:dyDescent="0.25">
      <c r="B20" s="224">
        <v>15</v>
      </c>
      <c r="C20" s="222" t="s">
        <v>107</v>
      </c>
      <c r="D20" s="219">
        <v>22026362.27</v>
      </c>
      <c r="E20" s="220">
        <f t="shared" si="0"/>
        <v>2.4499895246306393E-2</v>
      </c>
      <c r="F20" s="223">
        <v>20614.02</v>
      </c>
      <c r="G20" s="220">
        <f t="shared" si="1"/>
        <v>4.8777476346590916E-2</v>
      </c>
      <c r="H20" s="223">
        <v>22005748.25</v>
      </c>
      <c r="I20" s="220">
        <f t="shared" si="2"/>
        <v>2.6187110791416141E-2</v>
      </c>
      <c r="J20" s="223">
        <v>0</v>
      </c>
      <c r="K20" s="220">
        <f t="shared" si="3"/>
        <v>0</v>
      </c>
      <c r="L20" s="223">
        <v>13934560.48</v>
      </c>
      <c r="M20" s="220">
        <f t="shared" si="4"/>
        <v>4.0698650708285648E-2</v>
      </c>
      <c r="N20" s="223">
        <v>5884.38</v>
      </c>
      <c r="O20" s="225">
        <v>54</v>
      </c>
    </row>
    <row r="21" spans="2:15" s="54" customFormat="1" ht="28.5" x14ac:dyDescent="0.25">
      <c r="B21" s="224">
        <v>16</v>
      </c>
      <c r="C21" s="222" t="s">
        <v>108</v>
      </c>
      <c r="D21" s="219">
        <v>25872.6</v>
      </c>
      <c r="E21" s="220">
        <f t="shared" si="0"/>
        <v>2.8778060670187405E-5</v>
      </c>
      <c r="F21" s="223">
        <v>0</v>
      </c>
      <c r="G21" s="220">
        <f t="shared" si="1"/>
        <v>0</v>
      </c>
      <c r="H21" s="223">
        <v>25872.6</v>
      </c>
      <c r="I21" s="220">
        <f t="shared" si="2"/>
        <v>3.0788711884041167E-5</v>
      </c>
      <c r="J21" s="223">
        <v>0</v>
      </c>
      <c r="K21" s="220">
        <f t="shared" si="3"/>
        <v>0</v>
      </c>
      <c r="L21" s="223">
        <v>25872.6</v>
      </c>
      <c r="M21" s="220">
        <f t="shared" si="4"/>
        <v>7.5566065526538312E-5</v>
      </c>
      <c r="N21" s="223">
        <v>379.03</v>
      </c>
      <c r="O21" s="225">
        <v>1</v>
      </c>
    </row>
    <row r="22" spans="2:15" s="54" customFormat="1" ht="28.5" x14ac:dyDescent="0.25">
      <c r="B22" s="224">
        <v>17</v>
      </c>
      <c r="C22" s="222" t="s">
        <v>109</v>
      </c>
      <c r="D22" s="219">
        <v>15834538.970000001</v>
      </c>
      <c r="E22" s="220">
        <f t="shared" si="0"/>
        <v>1.7612737922091587E-2</v>
      </c>
      <c r="F22" s="223">
        <v>11537.14</v>
      </c>
      <c r="G22" s="220">
        <f t="shared" si="1"/>
        <v>2.7299506523099711E-2</v>
      </c>
      <c r="H22" s="223">
        <v>15689089.379999999</v>
      </c>
      <c r="I22" s="220">
        <f t="shared" si="2"/>
        <v>1.8670209126403613E-2</v>
      </c>
      <c r="J22" s="223">
        <v>133912.44999999998</v>
      </c>
      <c r="K22" s="220">
        <f t="shared" si="3"/>
        <v>2.297389317910598E-3</v>
      </c>
      <c r="L22" s="223">
        <v>8364499.2400000002</v>
      </c>
      <c r="M22" s="220">
        <f t="shared" si="4"/>
        <v>2.4430180873453767E-2</v>
      </c>
      <c r="N22" s="223">
        <v>11850.84</v>
      </c>
      <c r="O22" s="225">
        <v>26</v>
      </c>
    </row>
    <row r="23" spans="2:15" s="54" customFormat="1" ht="28.5" x14ac:dyDescent="0.25">
      <c r="B23" s="224">
        <v>18</v>
      </c>
      <c r="C23" s="222" t="s">
        <v>110</v>
      </c>
      <c r="D23" s="219">
        <v>1072704.28</v>
      </c>
      <c r="E23" s="220">
        <f t="shared" si="0"/>
        <v>1.1931676310463462E-3</v>
      </c>
      <c r="F23" s="223">
        <v>2212.98</v>
      </c>
      <c r="G23" s="220">
        <f t="shared" si="1"/>
        <v>5.2364157794296678E-3</v>
      </c>
      <c r="H23" s="223">
        <v>719177.60999999987</v>
      </c>
      <c r="I23" s="220">
        <f t="shared" si="2"/>
        <v>8.5583019208519142E-4</v>
      </c>
      <c r="J23" s="223">
        <v>351313.68999999994</v>
      </c>
      <c r="K23" s="220">
        <f t="shared" si="3"/>
        <v>6.0271044151739084E-3</v>
      </c>
      <c r="L23" s="223">
        <v>736473.85</v>
      </c>
      <c r="M23" s="220">
        <f t="shared" si="4"/>
        <v>2.1510181121217795E-3</v>
      </c>
      <c r="N23" s="223">
        <v>4458.88</v>
      </c>
      <c r="O23" s="225">
        <v>46</v>
      </c>
    </row>
    <row r="24" spans="2:15" s="54" customFormat="1" ht="28.5" x14ac:dyDescent="0.25">
      <c r="B24" s="224">
        <v>19</v>
      </c>
      <c r="C24" s="222" t="s">
        <v>111</v>
      </c>
      <c r="D24" s="219">
        <v>118522504.31</v>
      </c>
      <c r="E24" s="220">
        <f t="shared" si="0"/>
        <v>0.13183243353260701</v>
      </c>
      <c r="F24" s="223">
        <v>4980</v>
      </c>
      <c r="G24" s="220">
        <f t="shared" si="1"/>
        <v>1.1783816655170741E-2</v>
      </c>
      <c r="H24" s="223">
        <v>115947984.84000003</v>
      </c>
      <c r="I24" s="220">
        <f t="shared" si="2"/>
        <v>0.13797952655604517</v>
      </c>
      <c r="J24" s="223">
        <v>2569539.4699999997</v>
      </c>
      <c r="K24" s="220">
        <f t="shared" si="3"/>
        <v>4.4082775950463608E-2</v>
      </c>
      <c r="L24" s="223">
        <v>44300794.640000001</v>
      </c>
      <c r="M24" s="220">
        <f t="shared" si="4"/>
        <v>0.1293892670486908</v>
      </c>
      <c r="N24" s="223">
        <v>26793.41</v>
      </c>
      <c r="O24" s="225">
        <v>76</v>
      </c>
    </row>
    <row r="25" spans="2:15" s="54" customFormat="1" ht="28.5" x14ac:dyDescent="0.25">
      <c r="B25" s="224">
        <v>20</v>
      </c>
      <c r="C25" s="222" t="s">
        <v>112</v>
      </c>
      <c r="D25" s="219">
        <v>57439609.25</v>
      </c>
      <c r="E25" s="220">
        <f t="shared" si="0"/>
        <v>6.3890005637947389E-2</v>
      </c>
      <c r="F25" s="223">
        <v>72431.820000000007</v>
      </c>
      <c r="G25" s="220">
        <f t="shared" si="1"/>
        <v>0.17139021824906212</v>
      </c>
      <c r="H25" s="223">
        <v>55497476.940000027</v>
      </c>
      <c r="I25" s="220">
        <f t="shared" si="2"/>
        <v>6.6042679429082499E-2</v>
      </c>
      <c r="J25" s="223">
        <v>1869700.4899999998</v>
      </c>
      <c r="K25" s="220">
        <f t="shared" si="3"/>
        <v>3.2076404646604634E-2</v>
      </c>
      <c r="L25" s="223">
        <v>25859151.5</v>
      </c>
      <c r="M25" s="220">
        <f t="shared" si="4"/>
        <v>7.5526786511973337E-2</v>
      </c>
      <c r="N25" s="223">
        <v>33078.67</v>
      </c>
      <c r="O25" s="225">
        <v>308</v>
      </c>
    </row>
    <row r="26" spans="2:15" s="54" customFormat="1" ht="28.5" x14ac:dyDescent="0.25">
      <c r="B26" s="224">
        <v>21</v>
      </c>
      <c r="C26" s="222" t="s">
        <v>113</v>
      </c>
      <c r="D26" s="219">
        <v>8235924.2400000002</v>
      </c>
      <c r="E26" s="220">
        <f t="shared" si="0"/>
        <v>9.1608082470948839E-3</v>
      </c>
      <c r="F26" s="223">
        <v>10641</v>
      </c>
      <c r="G26" s="220">
        <f t="shared" si="1"/>
        <v>2.517903474451242E-2</v>
      </c>
      <c r="H26" s="223">
        <v>8225283.2400000002</v>
      </c>
      <c r="I26" s="220">
        <f t="shared" si="2"/>
        <v>9.7881881156510232E-3</v>
      </c>
      <c r="J26" s="223">
        <v>0</v>
      </c>
      <c r="K26" s="220">
        <f t="shared" si="3"/>
        <v>0</v>
      </c>
      <c r="L26" s="223">
        <v>843312.96</v>
      </c>
      <c r="M26" s="220">
        <f t="shared" si="4"/>
        <v>2.4630629466980119E-3</v>
      </c>
      <c r="N26" s="223">
        <v>936.76</v>
      </c>
      <c r="O26" s="225">
        <v>4</v>
      </c>
    </row>
    <row r="27" spans="2:15" s="54" customFormat="1" ht="28.5" x14ac:dyDescent="0.25">
      <c r="B27" s="224">
        <v>22</v>
      </c>
      <c r="C27" s="222" t="s">
        <v>114</v>
      </c>
      <c r="D27" s="219">
        <v>23480812.48</v>
      </c>
      <c r="E27" s="220">
        <f t="shared" si="0"/>
        <v>2.6117678398565804E-2</v>
      </c>
      <c r="F27" s="223">
        <v>1350</v>
      </c>
      <c r="G27" s="220">
        <f t="shared" si="1"/>
        <v>3.194408129413755E-3</v>
      </c>
      <c r="H27" s="223">
        <v>20005418.639999997</v>
      </c>
      <c r="I27" s="220">
        <f t="shared" si="2"/>
        <v>2.3806693978439996E-2</v>
      </c>
      <c r="J27" s="223">
        <v>3474043.84</v>
      </c>
      <c r="K27" s="220">
        <f t="shared" si="3"/>
        <v>5.9600367314384256E-2</v>
      </c>
      <c r="L27" s="223">
        <v>9317604.7100000009</v>
      </c>
      <c r="M27" s="220">
        <f t="shared" si="4"/>
        <v>2.7213914645850903E-2</v>
      </c>
      <c r="N27" s="223">
        <v>3136.54</v>
      </c>
      <c r="O27" s="225">
        <v>23</v>
      </c>
    </row>
    <row r="28" spans="2:15" s="54" customFormat="1" ht="28.5" x14ac:dyDescent="0.25">
      <c r="B28" s="224">
        <v>23</v>
      </c>
      <c r="C28" s="222" t="s">
        <v>115</v>
      </c>
      <c r="D28" s="219">
        <v>1691510.12</v>
      </c>
      <c r="E28" s="220">
        <f t="shared" si="0"/>
        <v>1.8814645941109894E-3</v>
      </c>
      <c r="F28" s="223">
        <v>73999.080000000016</v>
      </c>
      <c r="G28" s="220">
        <f t="shared" si="1"/>
        <v>0.17509871312676953</v>
      </c>
      <c r="H28" s="223">
        <v>1064979.07</v>
      </c>
      <c r="I28" s="220">
        <f t="shared" si="2"/>
        <v>1.2673381781793912E-3</v>
      </c>
      <c r="J28" s="223">
        <v>552531.96999999986</v>
      </c>
      <c r="K28" s="220">
        <f t="shared" si="3"/>
        <v>9.4791861823310605E-3</v>
      </c>
      <c r="L28" s="223">
        <v>1688965.57</v>
      </c>
      <c r="M28" s="220">
        <f t="shared" si="4"/>
        <v>4.9329593057785897E-3</v>
      </c>
      <c r="N28" s="223">
        <v>12274.19</v>
      </c>
      <c r="O28" s="225">
        <v>126</v>
      </c>
    </row>
    <row r="29" spans="2:15" s="54" customFormat="1" ht="28.5" x14ac:dyDescent="0.25">
      <c r="B29" s="224">
        <v>24</v>
      </c>
      <c r="C29" s="222" t="s">
        <v>116</v>
      </c>
      <c r="D29" s="219">
        <v>192756053.38999999</v>
      </c>
      <c r="E29" s="220">
        <f t="shared" si="0"/>
        <v>0.21440231747112012</v>
      </c>
      <c r="F29" s="223">
        <v>22290.460000000003</v>
      </c>
      <c r="G29" s="220">
        <f t="shared" si="1"/>
        <v>5.2744316023979367E-2</v>
      </c>
      <c r="H29" s="223">
        <v>168495520.31</v>
      </c>
      <c r="I29" s="220">
        <f t="shared" si="2"/>
        <v>0.20051173939133282</v>
      </c>
      <c r="J29" s="223">
        <v>24238242.619999997</v>
      </c>
      <c r="K29" s="220">
        <f t="shared" si="3"/>
        <v>0.41582899633389869</v>
      </c>
      <c r="L29" s="223">
        <v>69091273.030000001</v>
      </c>
      <c r="M29" s="220">
        <f t="shared" si="4"/>
        <v>0.20179478154870131</v>
      </c>
      <c r="N29" s="223">
        <v>41842.39</v>
      </c>
      <c r="O29" s="225">
        <v>176</v>
      </c>
    </row>
    <row r="30" spans="2:15" s="54" customFormat="1" ht="28.5" x14ac:dyDescent="0.25">
      <c r="B30" s="224">
        <v>25</v>
      </c>
      <c r="C30" s="222" t="s">
        <v>117</v>
      </c>
      <c r="D30" s="219">
        <v>16289892.15</v>
      </c>
      <c r="E30" s="220">
        <f t="shared" si="0"/>
        <v>1.8119226695558606E-2</v>
      </c>
      <c r="F30" s="223">
        <v>0</v>
      </c>
      <c r="G30" s="220">
        <f t="shared" si="1"/>
        <v>0</v>
      </c>
      <c r="H30" s="223">
        <v>14385409.140000001</v>
      </c>
      <c r="I30" s="220">
        <f t="shared" si="2"/>
        <v>1.711881362311915E-2</v>
      </c>
      <c r="J30" s="223">
        <v>1904483.01</v>
      </c>
      <c r="K30" s="220">
        <f t="shared" si="3"/>
        <v>3.2673130267695222E-2</v>
      </c>
      <c r="L30" s="223">
        <v>8962957.9100000001</v>
      </c>
      <c r="M30" s="220">
        <f t="shared" si="4"/>
        <v>2.6178098248288342E-2</v>
      </c>
      <c r="N30" s="223">
        <v>132575.29999999999</v>
      </c>
      <c r="O30" s="225">
        <v>38</v>
      </c>
    </row>
    <row r="31" spans="2:15" s="54" customFormat="1" ht="28.5" x14ac:dyDescent="0.25">
      <c r="B31" s="224">
        <v>26</v>
      </c>
      <c r="C31" s="222" t="s">
        <v>118</v>
      </c>
      <c r="D31" s="219">
        <v>142666.39000000001</v>
      </c>
      <c r="E31" s="220">
        <f t="shared" si="0"/>
        <v>1.5868764743460719E-4</v>
      </c>
      <c r="F31" s="223">
        <v>23454.5</v>
      </c>
      <c r="G31" s="220">
        <f t="shared" si="1"/>
        <v>5.5498700349136974E-2</v>
      </c>
      <c r="H31" s="223">
        <v>119211.88999999998</v>
      </c>
      <c r="I31" s="220">
        <f t="shared" si="2"/>
        <v>1.4186361379845894E-4</v>
      </c>
      <c r="J31" s="223">
        <v>0</v>
      </c>
      <c r="K31" s="220">
        <f t="shared" si="3"/>
        <v>0</v>
      </c>
      <c r="L31" s="223">
        <v>142666.39000000001</v>
      </c>
      <c r="M31" s="220">
        <f t="shared" si="4"/>
        <v>4.1668551962982737E-4</v>
      </c>
      <c r="N31" s="223">
        <v>1541.65</v>
      </c>
      <c r="O31" s="225">
        <v>7</v>
      </c>
    </row>
    <row r="32" spans="2:15" s="54" customFormat="1" ht="28.5" x14ac:dyDescent="0.25">
      <c r="B32" s="224">
        <v>27</v>
      </c>
      <c r="C32" s="218" t="s">
        <v>119</v>
      </c>
      <c r="D32" s="219">
        <v>626817.9</v>
      </c>
      <c r="E32" s="220">
        <f t="shared" si="0"/>
        <v>6.9720876739714848E-4</v>
      </c>
      <c r="F32" s="219">
        <v>0</v>
      </c>
      <c r="G32" s="220">
        <f t="shared" si="1"/>
        <v>0</v>
      </c>
      <c r="H32" s="219">
        <v>626817.89999999991</v>
      </c>
      <c r="I32" s="220">
        <f t="shared" si="2"/>
        <v>7.4592100240639624E-4</v>
      </c>
      <c r="J32" s="219">
        <v>0</v>
      </c>
      <c r="K32" s="220">
        <f t="shared" si="3"/>
        <v>0</v>
      </c>
      <c r="L32" s="219">
        <v>626817.9</v>
      </c>
      <c r="M32" s="220">
        <f t="shared" si="4"/>
        <v>1.8307461370178158E-3</v>
      </c>
      <c r="N32" s="219">
        <v>268.81</v>
      </c>
      <c r="O32" s="221">
        <v>6</v>
      </c>
    </row>
    <row r="33" spans="2:15" s="54" customFormat="1" ht="20.25" customHeight="1" x14ac:dyDescent="0.25">
      <c r="B33" s="239"/>
      <c r="C33" s="240"/>
      <c r="D33" s="241"/>
      <c r="E33" s="242"/>
      <c r="F33" s="241"/>
      <c r="G33" s="242"/>
      <c r="H33" s="241"/>
      <c r="I33" s="242"/>
      <c r="J33" s="241"/>
      <c r="K33" s="242"/>
      <c r="L33" s="241"/>
      <c r="M33" s="242"/>
      <c r="N33" s="243"/>
      <c r="O33" s="244"/>
    </row>
    <row r="34" spans="2:15" s="68" customFormat="1" ht="30.75" x14ac:dyDescent="0.25">
      <c r="B34" s="245" t="s">
        <v>120</v>
      </c>
      <c r="C34" s="246"/>
      <c r="D34" s="247">
        <f>SUM(D6:D33)</f>
        <v>568237525.63</v>
      </c>
      <c r="E34" s="248">
        <f t="shared" si="0"/>
        <v>0.63204989014081736</v>
      </c>
      <c r="F34" s="247">
        <f>SUM(F6:F32)</f>
        <v>422613.5</v>
      </c>
      <c r="G34" s="248">
        <f t="shared" si="1"/>
        <v>1</v>
      </c>
      <c r="H34" s="247">
        <f>SUM(H6:H32)</f>
        <v>521602772.44999999</v>
      </c>
      <c r="I34" s="248">
        <f t="shared" si="2"/>
        <v>0.62071370789484392</v>
      </c>
      <c r="J34" s="247">
        <f>SUM(J6:J32)</f>
        <v>46212139.679999992</v>
      </c>
      <c r="K34" s="248">
        <f t="shared" si="3"/>
        <v>0.79281109455188437</v>
      </c>
      <c r="L34" s="247">
        <f>SUM(L6:L32)</f>
        <v>240788063.19</v>
      </c>
      <c r="M34" s="248">
        <f t="shared" si="4"/>
        <v>0.70326934908064087</v>
      </c>
      <c r="N34" s="247">
        <f>SUM(N6:N32)</f>
        <v>468247.61000000004</v>
      </c>
      <c r="O34" s="249">
        <f>SUM(O6:O33)</f>
        <v>1500</v>
      </c>
    </row>
    <row r="35" spans="2:15" ht="15.75" x14ac:dyDescent="0.25">
      <c r="B35" s="214"/>
      <c r="C35" s="214"/>
      <c r="D35" s="59"/>
      <c r="E35" s="60"/>
      <c r="F35" s="59"/>
      <c r="G35" s="60"/>
      <c r="H35" s="59"/>
      <c r="I35" s="60"/>
      <c r="J35" s="59"/>
      <c r="K35" s="60"/>
      <c r="L35" s="59"/>
      <c r="M35" s="60"/>
      <c r="N35" s="61"/>
      <c r="O35" s="215"/>
    </row>
    <row r="36" spans="2:15" x14ac:dyDescent="0.25">
      <c r="B36" s="497" t="s">
        <v>121</v>
      </c>
      <c r="C36" s="497"/>
      <c r="D36" s="498" t="s">
        <v>83</v>
      </c>
      <c r="E36" s="498" t="s">
        <v>84</v>
      </c>
      <c r="F36" s="498" t="s">
        <v>85</v>
      </c>
      <c r="G36" s="498" t="s">
        <v>84</v>
      </c>
      <c r="H36" s="498" t="s">
        <v>86</v>
      </c>
      <c r="I36" s="498" t="s">
        <v>84</v>
      </c>
      <c r="J36" s="498" t="s">
        <v>87</v>
      </c>
      <c r="K36" s="498" t="s">
        <v>84</v>
      </c>
      <c r="L36" s="498" t="s">
        <v>88</v>
      </c>
      <c r="M36" s="498" t="s">
        <v>84</v>
      </c>
      <c r="N36" s="498" t="s">
        <v>89</v>
      </c>
      <c r="O36" s="498" t="s">
        <v>90</v>
      </c>
    </row>
    <row r="37" spans="2:15" ht="76.900000000000006" customHeight="1" x14ac:dyDescent="0.25">
      <c r="B37" s="497"/>
      <c r="C37" s="497"/>
      <c r="D37" s="498"/>
      <c r="E37" s="498"/>
      <c r="F37" s="499"/>
      <c r="G37" s="498"/>
      <c r="H37" s="498"/>
      <c r="I37" s="498"/>
      <c r="J37" s="498"/>
      <c r="K37" s="498"/>
      <c r="L37" s="498" t="s">
        <v>91</v>
      </c>
      <c r="M37" s="498"/>
      <c r="N37" s="498" t="s">
        <v>92</v>
      </c>
      <c r="O37" s="498" t="s">
        <v>93</v>
      </c>
    </row>
    <row r="38" spans="2:15" ht="15.6" customHeight="1" x14ac:dyDescent="0.25">
      <c r="B38" s="497"/>
      <c r="C38" s="497"/>
      <c r="D38" s="498"/>
      <c r="E38" s="498"/>
      <c r="F38" s="499"/>
      <c r="G38" s="498"/>
      <c r="H38" s="498"/>
      <c r="I38" s="498"/>
      <c r="J38" s="498"/>
      <c r="K38" s="498"/>
      <c r="L38" s="498"/>
      <c r="M38" s="498"/>
      <c r="N38" s="498"/>
      <c r="O38" s="498"/>
    </row>
    <row r="39" spans="2:15" s="54" customFormat="1" ht="28.5" x14ac:dyDescent="0.25">
      <c r="B39" s="217">
        <v>1</v>
      </c>
      <c r="C39" s="218" t="s">
        <v>254</v>
      </c>
      <c r="D39" s="219">
        <v>0</v>
      </c>
      <c r="E39" s="220">
        <f t="shared" ref="E39:E45" si="5">D39/$D$53</f>
        <v>0</v>
      </c>
      <c r="F39" s="219">
        <v>0</v>
      </c>
      <c r="G39" s="220">
        <f t="shared" ref="G39:G45" si="6">F39/$F$53</f>
        <v>0</v>
      </c>
      <c r="H39" s="219">
        <v>0</v>
      </c>
      <c r="I39" s="220">
        <f t="shared" ref="I39:I45" si="7">H39/$H$53</f>
        <v>0</v>
      </c>
      <c r="J39" s="219">
        <v>0</v>
      </c>
      <c r="K39" s="220">
        <f t="shared" ref="K39:K45" si="8">J39/$J$53</f>
        <v>0</v>
      </c>
      <c r="L39" s="219">
        <v>0</v>
      </c>
      <c r="M39" s="220">
        <f t="shared" ref="M39:M45" si="9">L39/$L$53</f>
        <v>0</v>
      </c>
      <c r="N39" s="219">
        <v>0</v>
      </c>
      <c r="O39" s="221">
        <v>0</v>
      </c>
    </row>
    <row r="40" spans="2:15" s="54" customFormat="1" ht="28.5" x14ac:dyDescent="0.25">
      <c r="B40" s="217">
        <v>2</v>
      </c>
      <c r="C40" s="218" t="s">
        <v>122</v>
      </c>
      <c r="D40" s="219">
        <v>31240000</v>
      </c>
      <c r="E40" s="220">
        <f t="shared" si="5"/>
        <v>3.4748212987355524E-2</v>
      </c>
      <c r="F40" s="219">
        <v>0</v>
      </c>
      <c r="G40" s="220">
        <f t="shared" si="6"/>
        <v>0</v>
      </c>
      <c r="H40" s="219">
        <v>31240000</v>
      </c>
      <c r="I40" s="220">
        <f t="shared" si="7"/>
        <v>3.7175983830672069E-2</v>
      </c>
      <c r="J40" s="219">
        <v>0</v>
      </c>
      <c r="K40" s="220">
        <f t="shared" si="8"/>
        <v>0</v>
      </c>
      <c r="L40" s="219">
        <v>3952986.3</v>
      </c>
      <c r="M40" s="220">
        <f t="shared" si="9"/>
        <v>1.1545481388469199E-2</v>
      </c>
      <c r="N40" s="219">
        <v>0</v>
      </c>
      <c r="O40" s="221">
        <v>7</v>
      </c>
    </row>
    <row r="41" spans="2:15" s="54" customFormat="1" ht="28.5" x14ac:dyDescent="0.25">
      <c r="B41" s="224">
        <v>3</v>
      </c>
      <c r="C41" s="222" t="s">
        <v>123</v>
      </c>
      <c r="D41" s="219">
        <v>50831403.32</v>
      </c>
      <c r="E41" s="220">
        <f t="shared" si="5"/>
        <v>5.6539706434363977E-2</v>
      </c>
      <c r="F41" s="223">
        <v>0</v>
      </c>
      <c r="G41" s="220">
        <f t="shared" si="6"/>
        <v>0</v>
      </c>
      <c r="H41" s="223">
        <v>50556291.980000004</v>
      </c>
      <c r="I41" s="220">
        <f t="shared" si="7"/>
        <v>6.0162608616748277E-2</v>
      </c>
      <c r="J41" s="223">
        <v>275111.34000000003</v>
      </c>
      <c r="K41" s="220">
        <f t="shared" si="8"/>
        <v>4.7197841108281629E-3</v>
      </c>
      <c r="L41" s="223">
        <v>21065156.84</v>
      </c>
      <c r="M41" s="220">
        <f t="shared" si="9"/>
        <v>6.1524973218704218E-2</v>
      </c>
      <c r="N41" s="223">
        <v>0</v>
      </c>
      <c r="O41" s="225">
        <v>21</v>
      </c>
    </row>
    <row r="42" spans="2:15" s="54" customFormat="1" ht="28.5" x14ac:dyDescent="0.25">
      <c r="B42" s="217">
        <v>4</v>
      </c>
      <c r="C42" s="222" t="s">
        <v>124</v>
      </c>
      <c r="D42" s="219">
        <v>0</v>
      </c>
      <c r="E42" s="220">
        <f t="shared" si="5"/>
        <v>0</v>
      </c>
      <c r="F42" s="223">
        <v>0</v>
      </c>
      <c r="G42" s="220">
        <f t="shared" si="6"/>
        <v>0</v>
      </c>
      <c r="H42" s="223">
        <v>0</v>
      </c>
      <c r="I42" s="220">
        <f t="shared" si="7"/>
        <v>0</v>
      </c>
      <c r="J42" s="223">
        <v>0</v>
      </c>
      <c r="K42" s="220">
        <f t="shared" si="8"/>
        <v>0</v>
      </c>
      <c r="L42" s="223">
        <v>0</v>
      </c>
      <c r="M42" s="220">
        <f t="shared" si="9"/>
        <v>0</v>
      </c>
      <c r="N42" s="223">
        <v>0</v>
      </c>
      <c r="O42" s="225">
        <v>0</v>
      </c>
    </row>
    <row r="43" spans="2:15" s="54" customFormat="1" ht="28.5" x14ac:dyDescent="0.25">
      <c r="B43" s="224">
        <v>5</v>
      </c>
      <c r="C43" s="222" t="s">
        <v>125</v>
      </c>
      <c r="D43" s="219">
        <v>89035000</v>
      </c>
      <c r="E43" s="220">
        <f t="shared" si="5"/>
        <v>9.9033519312714438E-2</v>
      </c>
      <c r="F43" s="223">
        <v>0</v>
      </c>
      <c r="G43" s="220">
        <f t="shared" si="6"/>
        <v>0</v>
      </c>
      <c r="H43" s="223">
        <v>89035000</v>
      </c>
      <c r="I43" s="220">
        <f t="shared" si="7"/>
        <v>0.10595274392970191</v>
      </c>
      <c r="J43" s="223">
        <v>0</v>
      </c>
      <c r="K43" s="220">
        <f t="shared" si="8"/>
        <v>0</v>
      </c>
      <c r="L43" s="223">
        <v>21344726.02</v>
      </c>
      <c r="M43" s="220">
        <f t="shared" si="9"/>
        <v>6.2341510519751682E-2</v>
      </c>
      <c r="N43" s="223">
        <v>0</v>
      </c>
      <c r="O43" s="225">
        <v>17</v>
      </c>
    </row>
    <row r="44" spans="2:15" s="54" customFormat="1" ht="28.5" x14ac:dyDescent="0.25">
      <c r="B44" s="217">
        <v>6</v>
      </c>
      <c r="C44" s="222" t="s">
        <v>126</v>
      </c>
      <c r="D44" s="219">
        <v>13800000</v>
      </c>
      <c r="E44" s="220">
        <f t="shared" si="5"/>
        <v>1.534972276650148E-2</v>
      </c>
      <c r="F44" s="223">
        <v>0</v>
      </c>
      <c r="G44" s="220">
        <f t="shared" si="6"/>
        <v>0</v>
      </c>
      <c r="H44" s="223">
        <v>13800000</v>
      </c>
      <c r="I44" s="220">
        <f t="shared" si="7"/>
        <v>1.6422169553882027E-2</v>
      </c>
      <c r="J44" s="223">
        <v>0</v>
      </c>
      <c r="K44" s="220">
        <f t="shared" si="8"/>
        <v>0</v>
      </c>
      <c r="L44" s="223">
        <v>5253150.66</v>
      </c>
      <c r="M44" s="220">
        <f t="shared" si="9"/>
        <v>1.5342869560629314E-2</v>
      </c>
      <c r="N44" s="223">
        <v>0</v>
      </c>
      <c r="O44" s="225">
        <v>9</v>
      </c>
    </row>
    <row r="45" spans="2:15" s="54" customFormat="1" ht="28.5" x14ac:dyDescent="0.25">
      <c r="B45" s="224">
        <v>7</v>
      </c>
      <c r="C45" s="222" t="s">
        <v>127</v>
      </c>
      <c r="D45" s="219">
        <v>145895109.72999999</v>
      </c>
      <c r="E45" s="220">
        <f t="shared" si="5"/>
        <v>0.16227894835824727</v>
      </c>
      <c r="F45" s="223">
        <v>0</v>
      </c>
      <c r="G45" s="220">
        <f t="shared" si="6"/>
        <v>0</v>
      </c>
      <c r="H45" s="223">
        <v>134093393.80999999</v>
      </c>
      <c r="I45" s="220">
        <f t="shared" si="7"/>
        <v>0.1595727861741518</v>
      </c>
      <c r="J45" s="223">
        <v>11801715.92</v>
      </c>
      <c r="K45" s="220">
        <f t="shared" si="8"/>
        <v>0.20246912133728753</v>
      </c>
      <c r="L45" s="223">
        <v>49979761.109999999</v>
      </c>
      <c r="M45" s="220">
        <f t="shared" si="9"/>
        <v>0.14597581623180475</v>
      </c>
      <c r="N45" s="223">
        <v>0</v>
      </c>
      <c r="O45" s="225">
        <v>22</v>
      </c>
    </row>
    <row r="46" spans="2:15" ht="17.25" x14ac:dyDescent="0.25">
      <c r="B46" s="226"/>
      <c r="C46" s="226"/>
      <c r="D46" s="227"/>
      <c r="E46" s="228"/>
      <c r="F46" s="227"/>
      <c r="G46" s="228"/>
      <c r="H46" s="227"/>
      <c r="I46" s="228"/>
      <c r="J46" s="227"/>
      <c r="K46" s="228"/>
      <c r="L46" s="227"/>
      <c r="M46" s="228" t="s">
        <v>128</v>
      </c>
      <c r="N46" s="227"/>
      <c r="O46" s="229"/>
    </row>
    <row r="47" spans="2:15" s="68" customFormat="1" ht="30.75" x14ac:dyDescent="0.25">
      <c r="B47" s="245" t="s">
        <v>129</v>
      </c>
      <c r="C47" s="246"/>
      <c r="D47" s="247">
        <f>SUM(D39:D46)</f>
        <v>330801513.04999995</v>
      </c>
      <c r="E47" s="248">
        <f t="shared" ref="E47" si="10">D47/$D$53</f>
        <v>0.36795010985918264</v>
      </c>
      <c r="F47" s="247">
        <f>SUM(F39:F45)</f>
        <v>0</v>
      </c>
      <c r="G47" s="248">
        <f t="shared" ref="G47" si="11">F47/$F$53</f>
        <v>0</v>
      </c>
      <c r="H47" s="247">
        <f>SUM(H39:H45)</f>
        <v>318724685.79000002</v>
      </c>
      <c r="I47" s="248">
        <f t="shared" ref="I47" si="12">H47/$H$53</f>
        <v>0.37928629210515613</v>
      </c>
      <c r="J47" s="247">
        <f>SUM(J39:J45)</f>
        <v>12076827.26</v>
      </c>
      <c r="K47" s="248">
        <f t="shared" ref="K47" si="13">J47/$J$53</f>
        <v>0.20718890544811569</v>
      </c>
      <c r="L47" s="247">
        <f>SUM(L39:L45)</f>
        <v>101595780.92999999</v>
      </c>
      <c r="M47" s="248">
        <f t="shared" ref="M47" si="14">L47/$L$53</f>
        <v>0.29673065091935913</v>
      </c>
      <c r="N47" s="247">
        <f>SUM(N39:N45)</f>
        <v>0</v>
      </c>
      <c r="O47" s="249">
        <f>SUM(O39:O45)</f>
        <v>76</v>
      </c>
    </row>
    <row r="48" spans="2:15" ht="17.25" hidden="1" x14ac:dyDescent="0.25">
      <c r="B48" s="235"/>
      <c r="C48" s="235"/>
      <c r="D48" s="236"/>
      <c r="E48" s="237"/>
      <c r="F48" s="236"/>
      <c r="G48" s="237"/>
      <c r="H48" s="236"/>
      <c r="I48" s="237"/>
      <c r="J48" s="236"/>
      <c r="K48" s="237"/>
      <c r="L48" s="236"/>
      <c r="M48" s="237"/>
      <c r="N48" s="236"/>
      <c r="O48" s="238"/>
    </row>
    <row r="49" spans="2:15" ht="17.25" hidden="1" x14ac:dyDescent="0.25">
      <c r="B49" s="235"/>
      <c r="C49" s="235"/>
      <c r="D49" s="236"/>
      <c r="E49" s="237"/>
      <c r="F49" s="236"/>
      <c r="G49" s="237"/>
      <c r="H49" s="236"/>
      <c r="I49" s="237"/>
      <c r="J49" s="236"/>
      <c r="K49" s="237"/>
      <c r="L49" s="236"/>
      <c r="M49" s="237"/>
      <c r="N49" s="236"/>
      <c r="O49" s="238"/>
    </row>
    <row r="50" spans="2:15" ht="17.25" hidden="1" x14ac:dyDescent="0.25">
      <c r="B50" s="235" t="s">
        <v>130</v>
      </c>
      <c r="C50" s="235"/>
      <c r="D50" s="236">
        <v>0</v>
      </c>
      <c r="E50" s="237">
        <v>0</v>
      </c>
      <c r="F50" s="236">
        <v>0</v>
      </c>
      <c r="G50" s="237">
        <v>0</v>
      </c>
      <c r="H50" s="236">
        <v>0</v>
      </c>
      <c r="I50" s="237">
        <v>0</v>
      </c>
      <c r="J50" s="236">
        <v>0</v>
      </c>
      <c r="K50" s="237">
        <v>0</v>
      </c>
      <c r="L50" s="236">
        <v>0</v>
      </c>
      <c r="M50" s="237">
        <v>0</v>
      </c>
      <c r="N50" s="236">
        <v>0</v>
      </c>
      <c r="O50" s="238">
        <v>0</v>
      </c>
    </row>
    <row r="51" spans="2:15" ht="17.25" x14ac:dyDescent="0.25">
      <c r="B51" s="235"/>
      <c r="C51" s="235"/>
      <c r="D51" s="236"/>
      <c r="E51" s="237"/>
      <c r="F51" s="236"/>
      <c r="G51" s="237"/>
      <c r="H51" s="236"/>
      <c r="I51" s="237"/>
      <c r="J51" s="236"/>
      <c r="K51" s="237"/>
      <c r="L51" s="236"/>
      <c r="M51" s="237"/>
      <c r="N51" s="236"/>
      <c r="O51" s="238"/>
    </row>
    <row r="52" spans="2:15" ht="17.25" x14ac:dyDescent="0.25">
      <c r="B52" s="235"/>
      <c r="C52" s="235"/>
      <c r="D52" s="236"/>
      <c r="E52" s="237"/>
      <c r="F52" s="236"/>
      <c r="G52" s="237"/>
      <c r="H52" s="236"/>
      <c r="I52" s="237"/>
      <c r="J52" s="236"/>
      <c r="K52" s="237"/>
      <c r="L52" s="236"/>
      <c r="M52" s="237"/>
      <c r="N52" s="236"/>
      <c r="O52" s="238"/>
    </row>
    <row r="53" spans="2:15" s="68" customFormat="1" ht="30.75" x14ac:dyDescent="0.25">
      <c r="B53" s="245" t="s">
        <v>131</v>
      </c>
      <c r="C53" s="246"/>
      <c r="D53" s="247">
        <f>D34+D47</f>
        <v>899039038.67999995</v>
      </c>
      <c r="E53" s="248">
        <f>E47+E34</f>
        <v>1</v>
      </c>
      <c r="F53" s="247">
        <f>F34+F47</f>
        <v>422613.5</v>
      </c>
      <c r="G53" s="248">
        <f>G47+G34</f>
        <v>1</v>
      </c>
      <c r="H53" s="247">
        <f>H34+H47</f>
        <v>840327458.24000001</v>
      </c>
      <c r="I53" s="248">
        <f>I47+I34</f>
        <v>1</v>
      </c>
      <c r="J53" s="247">
        <f>J34+J47</f>
        <v>58288966.93999999</v>
      </c>
      <c r="K53" s="248">
        <f>K47+K34</f>
        <v>1</v>
      </c>
      <c r="L53" s="247">
        <f>L34+L47</f>
        <v>342383844.12</v>
      </c>
      <c r="M53" s="248">
        <f>M47+M34</f>
        <v>1</v>
      </c>
      <c r="N53" s="247">
        <f>N34+N47</f>
        <v>468247.61000000004</v>
      </c>
      <c r="O53" s="249">
        <f>O34+O47</f>
        <v>1576</v>
      </c>
    </row>
    <row r="54" spans="2:15" ht="15.75" x14ac:dyDescent="0.25">
      <c r="B54" s="66"/>
      <c r="C54" s="6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ht="27.75" x14ac:dyDescent="0.25">
      <c r="B55" s="62"/>
      <c r="C55" s="63"/>
      <c r="D55" s="64"/>
      <c r="E55" s="64"/>
      <c r="F55" s="64"/>
      <c r="G55" s="63"/>
      <c r="H55" s="64"/>
      <c r="I55" s="63"/>
      <c r="J55" s="64"/>
      <c r="K55" s="63"/>
      <c r="L55" s="63"/>
      <c r="M55" s="63"/>
      <c r="N55" s="63"/>
      <c r="O55" s="63"/>
    </row>
    <row r="56" spans="2:15" x14ac:dyDescent="0.25">
      <c r="D56" s="65"/>
      <c r="E56" s="65"/>
      <c r="F56" s="65"/>
      <c r="H56" s="65"/>
      <c r="J56" s="65"/>
      <c r="L56" s="65"/>
    </row>
    <row r="57" spans="2:15" x14ac:dyDescent="0.25">
      <c r="D57" s="65"/>
      <c r="E57" s="65"/>
      <c r="F57" s="65"/>
      <c r="H57" s="65"/>
      <c r="J57" s="65"/>
      <c r="L57" s="65"/>
    </row>
    <row r="58" spans="2:15" ht="15.75" x14ac:dyDescent="0.25">
      <c r="B58" s="66"/>
      <c r="C58" s="66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</row>
    <row r="59" spans="2:15" ht="27.75" x14ac:dyDescent="0.25">
      <c r="B59" s="62"/>
      <c r="C59" s="63"/>
      <c r="D59" s="64"/>
      <c r="E59" s="64"/>
      <c r="F59" s="64"/>
      <c r="G59" s="63"/>
      <c r="H59" s="64"/>
      <c r="I59" s="63"/>
      <c r="J59" s="64"/>
      <c r="K59" s="63"/>
      <c r="L59" s="64"/>
      <c r="M59" s="63"/>
      <c r="N59" s="63"/>
      <c r="O59" s="63"/>
    </row>
    <row r="60" spans="2:15" x14ac:dyDescent="0.25">
      <c r="D60" s="65"/>
      <c r="E60" s="65"/>
      <c r="F60" s="65"/>
      <c r="H60" s="65"/>
      <c r="J60" s="65"/>
      <c r="L60" s="65"/>
    </row>
    <row r="61" spans="2:15" x14ac:dyDescent="0.25">
      <c r="D61" s="65"/>
      <c r="E61" s="65"/>
      <c r="F61" s="65"/>
      <c r="H61" s="65"/>
      <c r="J61" s="65"/>
      <c r="L61" s="65"/>
    </row>
  </sheetData>
  <mergeCells count="27"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  <mergeCell ref="O3:O5"/>
    <mergeCell ref="H36:H38"/>
    <mergeCell ref="I36:I38"/>
    <mergeCell ref="J36:J38"/>
    <mergeCell ref="K36:K38"/>
    <mergeCell ref="L36:L38"/>
    <mergeCell ref="N3:N5"/>
    <mergeCell ref="M36:M38"/>
    <mergeCell ref="N36:N38"/>
    <mergeCell ref="O36:O38"/>
    <mergeCell ref="B36:C38"/>
    <mergeCell ref="D36:D38"/>
    <mergeCell ref="E36:E38"/>
    <mergeCell ref="F36:F38"/>
    <mergeCell ref="G36:G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61"/>
  <sheetViews>
    <sheetView showGridLines="0" zoomScale="51" zoomScaleNormal="51" workbookViewId="0">
      <selection activeCell="N39" sqref="N39:O45"/>
    </sheetView>
  </sheetViews>
  <sheetFormatPr baseColWidth="10" defaultColWidth="11.42578125" defaultRowHeight="12.75" x14ac:dyDescent="0.25"/>
  <cols>
    <col min="1" max="1" width="4.85546875" style="53" customWidth="1"/>
    <col min="2" max="2" width="5.140625" style="53" customWidth="1"/>
    <col min="3" max="3" width="79.28515625" style="53" customWidth="1"/>
    <col min="4" max="4" width="27.5703125" style="53" customWidth="1"/>
    <col min="5" max="5" width="16.28515625" style="53" customWidth="1"/>
    <col min="6" max="6" width="26.5703125" style="53" customWidth="1"/>
    <col min="7" max="7" width="14" style="53" bestFit="1" customWidth="1"/>
    <col min="8" max="8" width="29.42578125" style="53" customWidth="1"/>
    <col min="9" max="9" width="15.42578125" style="53" customWidth="1"/>
    <col min="10" max="10" width="27.28515625" style="53" customWidth="1"/>
    <col min="11" max="11" width="14" style="53" bestFit="1" customWidth="1"/>
    <col min="12" max="12" width="27" style="53" customWidth="1"/>
    <col min="13" max="13" width="14" style="53" bestFit="1" customWidth="1"/>
    <col min="14" max="14" width="22.7109375" style="53" customWidth="1"/>
    <col min="15" max="15" width="22.42578125" style="53" customWidth="1"/>
    <col min="16" max="16" width="15.28515625" style="53" bestFit="1" customWidth="1"/>
    <col min="17" max="16384" width="11.42578125" style="53"/>
  </cols>
  <sheetData>
    <row r="1" spans="2:15" ht="95.25" customHeight="1" x14ac:dyDescent="0.25">
      <c r="B1" s="500" t="s">
        <v>348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211"/>
    </row>
    <row r="2" spans="2:15" x14ac:dyDescent="0.25">
      <c r="C2" s="212"/>
      <c r="I2" s="213"/>
    </row>
    <row r="3" spans="2:15" ht="31.9" customHeight="1" x14ac:dyDescent="0.25">
      <c r="B3" s="497" t="s">
        <v>82</v>
      </c>
      <c r="C3" s="497"/>
      <c r="D3" s="498" t="s">
        <v>83</v>
      </c>
      <c r="E3" s="498" t="s">
        <v>84</v>
      </c>
      <c r="F3" s="498" t="s">
        <v>85</v>
      </c>
      <c r="G3" s="498" t="s">
        <v>84</v>
      </c>
      <c r="H3" s="498" t="s">
        <v>86</v>
      </c>
      <c r="I3" s="498" t="s">
        <v>84</v>
      </c>
      <c r="J3" s="498" t="s">
        <v>87</v>
      </c>
      <c r="K3" s="498" t="s">
        <v>84</v>
      </c>
      <c r="L3" s="498" t="s">
        <v>88</v>
      </c>
      <c r="M3" s="498" t="s">
        <v>84</v>
      </c>
      <c r="N3" s="498" t="s">
        <v>89</v>
      </c>
      <c r="O3" s="498" t="s">
        <v>90</v>
      </c>
    </row>
    <row r="4" spans="2:15" ht="27.6" customHeight="1" x14ac:dyDescent="0.25">
      <c r="B4" s="497"/>
      <c r="C4" s="497"/>
      <c r="D4" s="498"/>
      <c r="E4" s="498"/>
      <c r="F4" s="499"/>
      <c r="G4" s="498"/>
      <c r="H4" s="498"/>
      <c r="I4" s="498"/>
      <c r="J4" s="498"/>
      <c r="K4" s="498"/>
      <c r="L4" s="498" t="s">
        <v>91</v>
      </c>
      <c r="M4" s="498"/>
      <c r="N4" s="498" t="s">
        <v>92</v>
      </c>
      <c r="O4" s="498" t="s">
        <v>93</v>
      </c>
    </row>
    <row r="5" spans="2:15" ht="15.6" customHeight="1" x14ac:dyDescent="0.25">
      <c r="B5" s="497"/>
      <c r="C5" s="497"/>
      <c r="D5" s="498"/>
      <c r="E5" s="498"/>
      <c r="F5" s="499"/>
      <c r="G5" s="498"/>
      <c r="H5" s="498"/>
      <c r="I5" s="498"/>
      <c r="J5" s="498"/>
      <c r="K5" s="498"/>
      <c r="L5" s="498"/>
      <c r="M5" s="498"/>
      <c r="N5" s="498"/>
      <c r="O5" s="498"/>
    </row>
    <row r="6" spans="2:15" s="54" customFormat="1" ht="28.5" x14ac:dyDescent="0.25">
      <c r="B6" s="217">
        <v>1</v>
      </c>
      <c r="C6" s="218" t="s">
        <v>94</v>
      </c>
      <c r="D6" s="219">
        <v>116955878.16</v>
      </c>
      <c r="E6" s="220">
        <f>D6/$D$53</f>
        <v>1.1022435221894875E-2</v>
      </c>
      <c r="F6" s="219">
        <v>509334.40000000014</v>
      </c>
      <c r="G6" s="220">
        <f>F6/$F$53</f>
        <v>9.3335535622221018E-3</v>
      </c>
      <c r="H6" s="219">
        <v>99953727.840000004</v>
      </c>
      <c r="I6" s="220">
        <f>H6/$H$53</f>
        <v>1.0730535918039779E-2</v>
      </c>
      <c r="J6" s="219">
        <v>16492815.920000006</v>
      </c>
      <c r="K6" s="220">
        <f>J6/$J$53</f>
        <v>1.328721840912791E-2</v>
      </c>
      <c r="L6" s="219">
        <v>60573160.149999999</v>
      </c>
      <c r="M6" s="220">
        <f>L6/$L$53</f>
        <v>1.1408876661105861E-2</v>
      </c>
      <c r="N6" s="219">
        <v>728286.53</v>
      </c>
      <c r="O6" s="221">
        <v>597</v>
      </c>
    </row>
    <row r="7" spans="2:15" s="54" customFormat="1" ht="28.5" x14ac:dyDescent="0.25">
      <c r="B7" s="217">
        <v>2</v>
      </c>
      <c r="C7" s="218" t="s">
        <v>95</v>
      </c>
      <c r="D7" s="219">
        <v>10961307.470000001</v>
      </c>
      <c r="E7" s="220">
        <f t="shared" ref="E7:E34" si="0">D7/$D$53</f>
        <v>1.0330417199729007E-3</v>
      </c>
      <c r="F7" s="219">
        <v>37488.85</v>
      </c>
      <c r="G7" s="220">
        <f t="shared" ref="G7:G32" si="1">F7/$F$53</f>
        <v>6.8698322646400852E-4</v>
      </c>
      <c r="H7" s="219">
        <v>6796970.9100000001</v>
      </c>
      <c r="I7" s="220">
        <f t="shared" ref="I7:I32" si="2">H7/$H$53</f>
        <v>7.2968904771992865E-4</v>
      </c>
      <c r="J7" s="219">
        <v>4126847.71</v>
      </c>
      <c r="K7" s="220">
        <f t="shared" ref="K7:K32" si="3">J7/$J$53</f>
        <v>3.32474012503132E-3</v>
      </c>
      <c r="L7" s="219">
        <v>7435509.3700000001</v>
      </c>
      <c r="M7" s="220">
        <f t="shared" ref="M7:M34" si="4">L7/$L$53</f>
        <v>1.400468608617359E-3</v>
      </c>
      <c r="N7" s="219">
        <v>11434.1</v>
      </c>
      <c r="O7" s="221">
        <v>40</v>
      </c>
    </row>
    <row r="8" spans="2:15" s="54" customFormat="1" ht="28.5" x14ac:dyDescent="0.25">
      <c r="B8" s="217">
        <v>3</v>
      </c>
      <c r="C8" s="218" t="s">
        <v>96</v>
      </c>
      <c r="D8" s="219">
        <v>230706318.93000001</v>
      </c>
      <c r="E8" s="220">
        <f t="shared" si="0"/>
        <v>2.1742775957005772E-2</v>
      </c>
      <c r="F8" s="219">
        <v>1254264.98</v>
      </c>
      <c r="G8" s="220">
        <f t="shared" si="1"/>
        <v>2.2984407438510789E-2</v>
      </c>
      <c r="H8" s="219">
        <v>133889409.3199999</v>
      </c>
      <c r="I8" s="220">
        <f t="shared" si="2"/>
        <v>1.4373702180004543E-2</v>
      </c>
      <c r="J8" s="219">
        <v>95562644.63000004</v>
      </c>
      <c r="K8" s="220">
        <f t="shared" si="3"/>
        <v>7.6988777241666112E-2</v>
      </c>
      <c r="L8" s="219">
        <v>162923107.09</v>
      </c>
      <c r="M8" s="220">
        <f t="shared" si="4"/>
        <v>3.0686357281525321E-2</v>
      </c>
      <c r="N8" s="219">
        <v>941816.44</v>
      </c>
      <c r="O8" s="221">
        <v>2837</v>
      </c>
    </row>
    <row r="9" spans="2:15" s="54" customFormat="1" ht="28.5" x14ac:dyDescent="0.25">
      <c r="B9" s="217">
        <v>4</v>
      </c>
      <c r="C9" s="218" t="s">
        <v>97</v>
      </c>
      <c r="D9" s="219">
        <v>194155800.94999999</v>
      </c>
      <c r="E9" s="220">
        <f t="shared" si="0"/>
        <v>1.8298094739614499E-2</v>
      </c>
      <c r="F9" s="219">
        <v>634009.31999999995</v>
      </c>
      <c r="G9" s="220">
        <f t="shared" si="1"/>
        <v>1.1618221638216485E-2</v>
      </c>
      <c r="H9" s="219">
        <v>166245327.52000004</v>
      </c>
      <c r="I9" s="220">
        <f t="shared" si="2"/>
        <v>1.784727290026852E-2</v>
      </c>
      <c r="J9" s="219">
        <v>27276464.109999999</v>
      </c>
      <c r="K9" s="220">
        <f t="shared" si="3"/>
        <v>2.1974921554712205E-2</v>
      </c>
      <c r="L9" s="219">
        <v>111811648.14</v>
      </c>
      <c r="M9" s="220">
        <f t="shared" si="4"/>
        <v>2.1059579849314277E-2</v>
      </c>
      <c r="N9" s="219">
        <v>231433.91</v>
      </c>
      <c r="O9" s="221">
        <v>965</v>
      </c>
    </row>
    <row r="10" spans="2:15" s="54" customFormat="1" ht="28.5" x14ac:dyDescent="0.25">
      <c r="B10" s="217">
        <v>5</v>
      </c>
      <c r="C10" s="218" t="s">
        <v>98</v>
      </c>
      <c r="D10" s="219">
        <v>3213863.11</v>
      </c>
      <c r="E10" s="220">
        <f t="shared" si="0"/>
        <v>3.0288856361328356E-4</v>
      </c>
      <c r="F10" s="219">
        <v>86561.9</v>
      </c>
      <c r="G10" s="220">
        <f t="shared" si="1"/>
        <v>1.5862469334443404E-3</v>
      </c>
      <c r="H10" s="219">
        <v>1516025.55</v>
      </c>
      <c r="I10" s="220">
        <f t="shared" si="2"/>
        <v>1.6275297548663204E-4</v>
      </c>
      <c r="J10" s="219">
        <v>1611275.6600000001</v>
      </c>
      <c r="K10" s="220">
        <f t="shared" si="3"/>
        <v>1.2981028658526203E-3</v>
      </c>
      <c r="L10" s="219">
        <v>2563228.36</v>
      </c>
      <c r="M10" s="220">
        <f t="shared" si="4"/>
        <v>4.8278075869034301E-4</v>
      </c>
      <c r="N10" s="219">
        <v>13455.96</v>
      </c>
      <c r="O10" s="221">
        <v>31</v>
      </c>
    </row>
    <row r="11" spans="2:15" s="54" customFormat="1" ht="28.5" x14ac:dyDescent="0.25">
      <c r="B11" s="217">
        <v>6</v>
      </c>
      <c r="C11" s="218" t="s">
        <v>99</v>
      </c>
      <c r="D11" s="219">
        <v>383292170.56</v>
      </c>
      <c r="E11" s="220">
        <f t="shared" si="0"/>
        <v>3.6123136241834553E-2</v>
      </c>
      <c r="F11" s="219">
        <v>24390</v>
      </c>
      <c r="G11" s="220">
        <f t="shared" si="1"/>
        <v>4.4694678266890472E-4</v>
      </c>
      <c r="H11" s="219">
        <v>375330718.00999987</v>
      </c>
      <c r="I11" s="220">
        <f t="shared" si="2"/>
        <v>4.0293642246109575E-2</v>
      </c>
      <c r="J11" s="219">
        <v>7937062.5500000007</v>
      </c>
      <c r="K11" s="220">
        <f t="shared" si="3"/>
        <v>6.3943891777068773E-3</v>
      </c>
      <c r="L11" s="219">
        <v>148318748.96000001</v>
      </c>
      <c r="M11" s="220">
        <f t="shared" si="4"/>
        <v>2.7935645246571529E-2</v>
      </c>
      <c r="N11" s="219">
        <v>116766.2</v>
      </c>
      <c r="O11" s="221">
        <v>316</v>
      </c>
    </row>
    <row r="12" spans="2:15" s="54" customFormat="1" ht="28.5" x14ac:dyDescent="0.25">
      <c r="B12" s="217">
        <v>7</v>
      </c>
      <c r="C12" s="218" t="s">
        <v>100</v>
      </c>
      <c r="D12" s="219">
        <v>33496663.829999998</v>
      </c>
      <c r="E12" s="220">
        <f t="shared" si="0"/>
        <v>3.1568726003721203E-3</v>
      </c>
      <c r="F12" s="219">
        <v>35695.11</v>
      </c>
      <c r="G12" s="220">
        <f t="shared" si="1"/>
        <v>6.5411293856140415E-4</v>
      </c>
      <c r="H12" s="219">
        <v>29767912.469999991</v>
      </c>
      <c r="I12" s="220">
        <f t="shared" si="2"/>
        <v>3.1957352753837929E-3</v>
      </c>
      <c r="J12" s="219">
        <v>3693056.2499999995</v>
      </c>
      <c r="K12" s="220">
        <f t="shared" si="3"/>
        <v>2.9752617884638869E-3</v>
      </c>
      <c r="L12" s="219">
        <v>19385789.23</v>
      </c>
      <c r="M12" s="220">
        <f t="shared" si="4"/>
        <v>3.6512884213993641E-3</v>
      </c>
      <c r="N12" s="219">
        <v>64237.89</v>
      </c>
      <c r="O12" s="221">
        <v>181</v>
      </c>
    </row>
    <row r="13" spans="2:15" s="54" customFormat="1" ht="28.5" x14ac:dyDescent="0.25">
      <c r="B13" s="217">
        <v>8</v>
      </c>
      <c r="C13" s="218" t="s">
        <v>101</v>
      </c>
      <c r="D13" s="219">
        <v>136121216.97999999</v>
      </c>
      <c r="E13" s="220">
        <f t="shared" si="0"/>
        <v>1.2828660859909588E-2</v>
      </c>
      <c r="F13" s="219">
        <v>331214.73</v>
      </c>
      <c r="G13" s="220">
        <f t="shared" si="1"/>
        <v>6.0695103708917567E-3</v>
      </c>
      <c r="H13" s="219">
        <v>135430005.45999998</v>
      </c>
      <c r="I13" s="220">
        <f t="shared" si="2"/>
        <v>1.4539092932032588E-2</v>
      </c>
      <c r="J13" s="219">
        <v>359996.79000000004</v>
      </c>
      <c r="K13" s="220">
        <f t="shared" si="3"/>
        <v>2.9002663938754213E-4</v>
      </c>
      <c r="L13" s="219">
        <v>47447790.609999999</v>
      </c>
      <c r="M13" s="220">
        <f t="shared" si="4"/>
        <v>8.9367302212887238E-3</v>
      </c>
      <c r="N13" s="219">
        <v>27813.78</v>
      </c>
      <c r="O13" s="221">
        <v>136</v>
      </c>
    </row>
    <row r="14" spans="2:15" s="54" customFormat="1" ht="28.5" x14ac:dyDescent="0.25">
      <c r="B14" s="217">
        <v>9</v>
      </c>
      <c r="C14" s="222" t="s">
        <v>253</v>
      </c>
      <c r="D14" s="219">
        <v>1504818.86</v>
      </c>
      <c r="E14" s="220">
        <f t="shared" si="0"/>
        <v>1.4182073330546393E-4</v>
      </c>
      <c r="F14" s="219">
        <v>0</v>
      </c>
      <c r="G14" s="220">
        <f t="shared" si="1"/>
        <v>0</v>
      </c>
      <c r="H14" s="219">
        <v>1504818.8599999999</v>
      </c>
      <c r="I14" s="220">
        <f t="shared" si="2"/>
        <v>1.6154988089310337E-4</v>
      </c>
      <c r="J14" s="219">
        <v>0</v>
      </c>
      <c r="K14" s="220">
        <f t="shared" si="3"/>
        <v>0</v>
      </c>
      <c r="L14" s="219">
        <v>934680.97</v>
      </c>
      <c r="M14" s="220">
        <f t="shared" si="4"/>
        <v>1.7604595629162973E-4</v>
      </c>
      <c r="N14" s="219">
        <v>1982.71</v>
      </c>
      <c r="O14" s="221">
        <v>10</v>
      </c>
    </row>
    <row r="15" spans="2:15" s="54" customFormat="1" ht="28.5" x14ac:dyDescent="0.25">
      <c r="B15" s="217">
        <v>10</v>
      </c>
      <c r="C15" s="218" t="s">
        <v>102</v>
      </c>
      <c r="D15" s="219">
        <v>21801790.670000002</v>
      </c>
      <c r="E15" s="220">
        <f t="shared" si="0"/>
        <v>2.0546964305003606E-3</v>
      </c>
      <c r="F15" s="219">
        <v>252745.80000000002</v>
      </c>
      <c r="G15" s="220">
        <f t="shared" si="1"/>
        <v>4.6315671235374525E-3</v>
      </c>
      <c r="H15" s="219">
        <v>18449044.869999997</v>
      </c>
      <c r="I15" s="220">
        <f t="shared" si="2"/>
        <v>1.9805978517175278E-3</v>
      </c>
      <c r="J15" s="219">
        <v>3100000</v>
      </c>
      <c r="K15" s="220">
        <f t="shared" si="3"/>
        <v>2.4974738860904298E-3</v>
      </c>
      <c r="L15" s="219">
        <v>12068326.939999999</v>
      </c>
      <c r="M15" s="220">
        <f t="shared" si="4"/>
        <v>2.2730538281873201E-3</v>
      </c>
      <c r="N15" s="219">
        <v>29121.17</v>
      </c>
      <c r="O15" s="221">
        <v>77</v>
      </c>
    </row>
    <row r="16" spans="2:15" s="54" customFormat="1" ht="28.5" x14ac:dyDescent="0.25">
      <c r="B16" s="217">
        <v>11</v>
      </c>
      <c r="C16" s="218" t="s">
        <v>103</v>
      </c>
      <c r="D16" s="219">
        <v>103307834.64</v>
      </c>
      <c r="E16" s="220">
        <f t="shared" si="0"/>
        <v>9.7361837057547296E-3</v>
      </c>
      <c r="F16" s="219">
        <v>84342.38</v>
      </c>
      <c r="G16" s="220">
        <f t="shared" si="1"/>
        <v>1.54557422647143E-3</v>
      </c>
      <c r="H16" s="219">
        <v>90044500.980000019</v>
      </c>
      <c r="I16" s="220">
        <f t="shared" si="2"/>
        <v>9.6667305248938299E-3</v>
      </c>
      <c r="J16" s="219">
        <v>13178991.280000001</v>
      </c>
      <c r="K16" s="220">
        <f t="shared" si="3"/>
        <v>1.0617479537681771E-2</v>
      </c>
      <c r="L16" s="219">
        <v>77554957.189999998</v>
      </c>
      <c r="M16" s="220">
        <f t="shared" si="4"/>
        <v>1.4607376251246407E-2</v>
      </c>
      <c r="N16" s="219">
        <v>256396.67</v>
      </c>
      <c r="O16" s="221">
        <v>507</v>
      </c>
    </row>
    <row r="17" spans="2:15" s="54" customFormat="1" ht="28.5" x14ac:dyDescent="0.25">
      <c r="B17" s="217">
        <v>12</v>
      </c>
      <c r="C17" s="218" t="s">
        <v>104</v>
      </c>
      <c r="D17" s="219">
        <v>17029777.969999999</v>
      </c>
      <c r="E17" s="220">
        <f t="shared" si="0"/>
        <v>1.6049610115430337E-3</v>
      </c>
      <c r="F17" s="219">
        <v>1018622.8699999999</v>
      </c>
      <c r="G17" s="220">
        <f t="shared" si="1"/>
        <v>1.8666265457132673E-2</v>
      </c>
      <c r="H17" s="219">
        <v>9741161.7600000016</v>
      </c>
      <c r="I17" s="220">
        <f t="shared" si="2"/>
        <v>1.0457627585079932E-3</v>
      </c>
      <c r="J17" s="219">
        <v>6269993.3400000008</v>
      </c>
      <c r="K17" s="220">
        <f t="shared" si="3"/>
        <v>5.0513369782615863E-3</v>
      </c>
      <c r="L17" s="219">
        <v>13319453.449999999</v>
      </c>
      <c r="M17" s="220">
        <f t="shared" si="4"/>
        <v>2.5087018941736846E-3</v>
      </c>
      <c r="N17" s="219">
        <v>116964.6</v>
      </c>
      <c r="O17" s="221">
        <v>390</v>
      </c>
    </row>
    <row r="18" spans="2:15" s="54" customFormat="1" ht="28.5" x14ac:dyDescent="0.25">
      <c r="B18" s="217">
        <v>13</v>
      </c>
      <c r="C18" s="218" t="s">
        <v>105</v>
      </c>
      <c r="D18" s="219">
        <v>79413443.859999999</v>
      </c>
      <c r="E18" s="220">
        <f t="shared" si="0"/>
        <v>7.4842714574546807E-3</v>
      </c>
      <c r="F18" s="219">
        <v>15000</v>
      </c>
      <c r="G18" s="220">
        <f t="shared" si="1"/>
        <v>2.7487502009157733E-4</v>
      </c>
      <c r="H18" s="219">
        <v>48661554.869999997</v>
      </c>
      <c r="I18" s="220">
        <f t="shared" si="2"/>
        <v>5.2240629103503626E-3</v>
      </c>
      <c r="J18" s="219">
        <v>30736888.98999998</v>
      </c>
      <c r="K18" s="220">
        <f t="shared" si="3"/>
        <v>2.4762766965221096E-2</v>
      </c>
      <c r="L18" s="219">
        <v>58043244.969999999</v>
      </c>
      <c r="M18" s="220">
        <f t="shared" si="4"/>
        <v>1.093237039694194E-2</v>
      </c>
      <c r="N18" s="219">
        <v>303558.09000000003</v>
      </c>
      <c r="O18" s="221">
        <v>240</v>
      </c>
    </row>
    <row r="19" spans="2:15" s="54" customFormat="1" ht="28.5" x14ac:dyDescent="0.25">
      <c r="B19" s="217">
        <v>14</v>
      </c>
      <c r="C19" s="218" t="s">
        <v>106</v>
      </c>
      <c r="D19" s="219">
        <v>350800237.47000003</v>
      </c>
      <c r="E19" s="220">
        <f t="shared" si="0"/>
        <v>3.3060953875688588E-2</v>
      </c>
      <c r="F19" s="219">
        <v>237444.89999999997</v>
      </c>
      <c r="G19" s="220">
        <f t="shared" si="1"/>
        <v>4.3511781105428369E-3</v>
      </c>
      <c r="H19" s="219">
        <v>339030910.43000001</v>
      </c>
      <c r="I19" s="220">
        <f t="shared" si="2"/>
        <v>3.6396675144706056E-2</v>
      </c>
      <c r="J19" s="219">
        <v>11531882.140000001</v>
      </c>
      <c r="K19" s="220">
        <f t="shared" si="3"/>
        <v>9.2905079039105245E-3</v>
      </c>
      <c r="L19" s="219">
        <v>209460463.25999999</v>
      </c>
      <c r="M19" s="220">
        <f t="shared" si="4"/>
        <v>3.9451608349204408E-2</v>
      </c>
      <c r="N19" s="219">
        <v>369828.12</v>
      </c>
      <c r="O19" s="221">
        <v>180</v>
      </c>
    </row>
    <row r="20" spans="2:15" s="54" customFormat="1" ht="28.5" x14ac:dyDescent="0.25">
      <c r="B20" s="217">
        <v>15</v>
      </c>
      <c r="C20" s="218" t="s">
        <v>107</v>
      </c>
      <c r="D20" s="219">
        <v>135732575.46000001</v>
      </c>
      <c r="E20" s="220">
        <f t="shared" si="0"/>
        <v>1.2792033577500762E-2</v>
      </c>
      <c r="F20" s="219">
        <v>134111.22</v>
      </c>
      <c r="G20" s="220">
        <f t="shared" si="1"/>
        <v>2.4575882861337297E-3</v>
      </c>
      <c r="H20" s="219">
        <v>128293037.94</v>
      </c>
      <c r="I20" s="220">
        <f t="shared" si="2"/>
        <v>1.3772903536457133E-2</v>
      </c>
      <c r="J20" s="219">
        <v>7305426.2999999989</v>
      </c>
      <c r="K20" s="220">
        <f t="shared" si="3"/>
        <v>5.885519810002654E-3</v>
      </c>
      <c r="L20" s="219">
        <v>93384703.810000002</v>
      </c>
      <c r="M20" s="220">
        <f t="shared" si="4"/>
        <v>1.7588888629284972E-2</v>
      </c>
      <c r="N20" s="219">
        <v>87691.18</v>
      </c>
      <c r="O20" s="221">
        <v>469</v>
      </c>
    </row>
    <row r="21" spans="2:15" s="54" customFormat="1" ht="28.5" x14ac:dyDescent="0.25">
      <c r="B21" s="217">
        <v>16</v>
      </c>
      <c r="C21" s="218" t="s">
        <v>108</v>
      </c>
      <c r="D21" s="219">
        <v>5502079.6900000004</v>
      </c>
      <c r="E21" s="220">
        <f t="shared" si="0"/>
        <v>5.1854013601404471E-4</v>
      </c>
      <c r="F21" s="219">
        <v>29236.43</v>
      </c>
      <c r="G21" s="220">
        <f t="shared" si="1"/>
        <v>5.3575761891039959E-4</v>
      </c>
      <c r="H21" s="219">
        <v>1023872.6</v>
      </c>
      <c r="I21" s="220">
        <f t="shared" si="2"/>
        <v>1.099178784745641E-4</v>
      </c>
      <c r="J21" s="219">
        <v>4448970.6600000029</v>
      </c>
      <c r="K21" s="220">
        <f t="shared" si="3"/>
        <v>3.5842542075266168E-3</v>
      </c>
      <c r="L21" s="219">
        <v>5502079.6900000004</v>
      </c>
      <c r="M21" s="220">
        <f t="shared" si="4"/>
        <v>1.0363096197612794E-3</v>
      </c>
      <c r="N21" s="219">
        <v>100597.61</v>
      </c>
      <c r="O21" s="221">
        <v>113</v>
      </c>
    </row>
    <row r="22" spans="2:15" s="54" customFormat="1" ht="28.5" x14ac:dyDescent="0.25">
      <c r="B22" s="217">
        <v>17</v>
      </c>
      <c r="C22" s="218" t="s">
        <v>109</v>
      </c>
      <c r="D22" s="219">
        <v>200178035.31999999</v>
      </c>
      <c r="E22" s="220">
        <f t="shared" si="0"/>
        <v>1.8865656535384901E-2</v>
      </c>
      <c r="F22" s="219">
        <v>701773.83000000019</v>
      </c>
      <c r="G22" s="220">
        <f t="shared" si="1"/>
        <v>1.2860006374732882E-2</v>
      </c>
      <c r="H22" s="219">
        <v>190337941.77000004</v>
      </c>
      <c r="I22" s="220">
        <f t="shared" si="2"/>
        <v>2.0433736338460001E-2</v>
      </c>
      <c r="J22" s="219">
        <v>9138319.7199999969</v>
      </c>
      <c r="K22" s="220">
        <f t="shared" si="3"/>
        <v>7.3621660849823231E-3</v>
      </c>
      <c r="L22" s="219">
        <v>106833390.98</v>
      </c>
      <c r="M22" s="220">
        <f t="shared" si="4"/>
        <v>2.0121931528093131E-2</v>
      </c>
      <c r="N22" s="219">
        <v>257728.56</v>
      </c>
      <c r="O22" s="221">
        <v>660</v>
      </c>
    </row>
    <row r="23" spans="2:15" s="54" customFormat="1" ht="28.5" x14ac:dyDescent="0.25">
      <c r="B23" s="217">
        <v>18</v>
      </c>
      <c r="C23" s="218" t="s">
        <v>110</v>
      </c>
      <c r="D23" s="219">
        <v>18603370.710000001</v>
      </c>
      <c r="E23" s="220">
        <f t="shared" si="0"/>
        <v>1.7532632971157666E-3</v>
      </c>
      <c r="F23" s="219">
        <v>323796.21999999997</v>
      </c>
      <c r="G23" s="220">
        <f t="shared" si="1"/>
        <v>5.933566165205119E-3</v>
      </c>
      <c r="H23" s="219">
        <v>13306373.890000001</v>
      </c>
      <c r="I23" s="220">
        <f t="shared" si="2"/>
        <v>1.4285062303436315E-3</v>
      </c>
      <c r="J23" s="219">
        <v>4973200.6000000006</v>
      </c>
      <c r="K23" s="220">
        <f t="shared" si="3"/>
        <v>4.0065931060610516E-3</v>
      </c>
      <c r="L23" s="219">
        <v>12692199.800000001</v>
      </c>
      <c r="M23" s="220">
        <f t="shared" si="4"/>
        <v>2.3905594774604557E-3</v>
      </c>
      <c r="N23" s="219">
        <v>56947.64</v>
      </c>
      <c r="O23" s="221">
        <v>213</v>
      </c>
    </row>
    <row r="24" spans="2:15" s="54" customFormat="1" ht="28.5" x14ac:dyDescent="0.25">
      <c r="B24" s="217">
        <v>19</v>
      </c>
      <c r="C24" s="218" t="s">
        <v>111</v>
      </c>
      <c r="D24" s="219">
        <v>949879535.13999999</v>
      </c>
      <c r="E24" s="220">
        <f t="shared" si="0"/>
        <v>8.9520815964127393E-2</v>
      </c>
      <c r="F24" s="219">
        <v>2654877.91</v>
      </c>
      <c r="G24" s="220">
        <f t="shared" si="1"/>
        <v>4.8650641256795656E-2</v>
      </c>
      <c r="H24" s="219">
        <v>824482388.44000006</v>
      </c>
      <c r="I24" s="220">
        <f t="shared" si="2"/>
        <v>8.8512335398921976E-2</v>
      </c>
      <c r="J24" s="219">
        <v>122742268.78999996</v>
      </c>
      <c r="K24" s="220">
        <f t="shared" si="3"/>
        <v>9.888568097500558E-2</v>
      </c>
      <c r="L24" s="219">
        <v>589419392.13</v>
      </c>
      <c r="M24" s="220">
        <f t="shared" si="4"/>
        <v>0.11101638299574768</v>
      </c>
      <c r="N24" s="219">
        <v>349458.53</v>
      </c>
      <c r="O24" s="221">
        <v>724</v>
      </c>
    </row>
    <row r="25" spans="2:15" s="54" customFormat="1" ht="28.5" x14ac:dyDescent="0.25">
      <c r="B25" s="217">
        <v>20</v>
      </c>
      <c r="C25" s="218" t="s">
        <v>112</v>
      </c>
      <c r="D25" s="219">
        <v>533384856.88</v>
      </c>
      <c r="E25" s="220">
        <f t="shared" si="0"/>
        <v>5.0268529686524212E-2</v>
      </c>
      <c r="F25" s="219">
        <v>3064952.38</v>
      </c>
      <c r="G25" s="220">
        <f t="shared" si="1"/>
        <v>5.6165256468815178E-2</v>
      </c>
      <c r="H25" s="219">
        <v>486057910.53999996</v>
      </c>
      <c r="I25" s="220">
        <f t="shared" si="2"/>
        <v>5.2180763839501383E-2</v>
      </c>
      <c r="J25" s="219">
        <v>44261993.960000016</v>
      </c>
      <c r="K25" s="220">
        <f t="shared" si="3"/>
        <v>3.5659088406900769E-2</v>
      </c>
      <c r="L25" s="219">
        <v>241954584.38999999</v>
      </c>
      <c r="M25" s="220">
        <f t="shared" si="4"/>
        <v>4.557183419288121E-2</v>
      </c>
      <c r="N25" s="219">
        <v>351818.21</v>
      </c>
      <c r="O25" s="221">
        <v>2424</v>
      </c>
    </row>
    <row r="26" spans="2:15" s="54" customFormat="1" ht="28.5" x14ac:dyDescent="0.25">
      <c r="B26" s="217">
        <v>21</v>
      </c>
      <c r="C26" s="218" t="s">
        <v>113</v>
      </c>
      <c r="D26" s="219">
        <v>54866028.630000003</v>
      </c>
      <c r="E26" s="220">
        <f t="shared" si="0"/>
        <v>5.1708153191708265E-3</v>
      </c>
      <c r="F26" s="219">
        <v>79584.44</v>
      </c>
      <c r="G26" s="220">
        <f t="shared" si="1"/>
        <v>1.4583849695984621E-3</v>
      </c>
      <c r="H26" s="219">
        <v>52044111.730000004</v>
      </c>
      <c r="I26" s="220">
        <f t="shared" si="2"/>
        <v>5.5871974193417977E-3</v>
      </c>
      <c r="J26" s="219">
        <v>2742332.46</v>
      </c>
      <c r="K26" s="220">
        <f t="shared" si="3"/>
        <v>2.20932377607359E-3</v>
      </c>
      <c r="L26" s="219">
        <v>17953899.57</v>
      </c>
      <c r="M26" s="220">
        <f t="shared" si="4"/>
        <v>3.3815938490376349E-3</v>
      </c>
      <c r="N26" s="219">
        <v>41809.870000000003</v>
      </c>
      <c r="O26" s="221">
        <v>97</v>
      </c>
    </row>
    <row r="27" spans="2:15" s="54" customFormat="1" ht="28.5" x14ac:dyDescent="0.25">
      <c r="B27" s="217">
        <v>22</v>
      </c>
      <c r="C27" s="218" t="s">
        <v>114</v>
      </c>
      <c r="D27" s="219">
        <v>471632452.38999999</v>
      </c>
      <c r="E27" s="220">
        <f t="shared" si="0"/>
        <v>4.4448712085256629E-2</v>
      </c>
      <c r="F27" s="219">
        <v>40323756.439999998</v>
      </c>
      <c r="G27" s="220">
        <f t="shared" si="1"/>
        <v>0.73893289077419133</v>
      </c>
      <c r="H27" s="219">
        <v>364864408.50000012</v>
      </c>
      <c r="I27" s="220">
        <f t="shared" si="2"/>
        <v>3.9170031225756727E-2</v>
      </c>
      <c r="J27" s="219">
        <v>66444287.450000003</v>
      </c>
      <c r="K27" s="220">
        <f t="shared" si="3"/>
        <v>5.3529958963310031E-2</v>
      </c>
      <c r="L27" s="219">
        <v>339931678.82999998</v>
      </c>
      <c r="M27" s="220">
        <f t="shared" si="4"/>
        <v>6.4025693679680348E-2</v>
      </c>
      <c r="N27" s="219">
        <v>132482.54</v>
      </c>
      <c r="O27" s="221">
        <v>586</v>
      </c>
    </row>
    <row r="28" spans="2:15" s="54" customFormat="1" ht="28.5" x14ac:dyDescent="0.25">
      <c r="B28" s="217">
        <v>23</v>
      </c>
      <c r="C28" s="218" t="s">
        <v>115</v>
      </c>
      <c r="D28" s="219">
        <v>41464185.229999997</v>
      </c>
      <c r="E28" s="220">
        <f t="shared" si="0"/>
        <v>3.907766782795496E-3</v>
      </c>
      <c r="F28" s="219">
        <v>1863665.7699999986</v>
      </c>
      <c r="G28" s="220">
        <f t="shared" si="1"/>
        <v>3.4151677731515638E-2</v>
      </c>
      <c r="H28" s="219">
        <v>15727437.330000002</v>
      </c>
      <c r="I28" s="220">
        <f t="shared" si="2"/>
        <v>1.6884195798923256E-3</v>
      </c>
      <c r="J28" s="219">
        <v>23873082.130000006</v>
      </c>
      <c r="K28" s="220">
        <f t="shared" si="3"/>
        <v>1.9233032000053909E-2</v>
      </c>
      <c r="L28" s="219">
        <v>41231596.950000003</v>
      </c>
      <c r="M28" s="220">
        <f t="shared" si="4"/>
        <v>7.7659181554683779E-3</v>
      </c>
      <c r="N28" s="219">
        <v>308930.87</v>
      </c>
      <c r="O28" s="221">
        <v>1131</v>
      </c>
    </row>
    <row r="29" spans="2:15" s="54" customFormat="1" ht="28.5" x14ac:dyDescent="0.25">
      <c r="B29" s="217">
        <v>24</v>
      </c>
      <c r="C29" s="218" t="s">
        <v>116</v>
      </c>
      <c r="D29" s="219">
        <v>2485587519.77</v>
      </c>
      <c r="E29" s="220">
        <f t="shared" si="0"/>
        <v>0.23425267593249777</v>
      </c>
      <c r="F29" s="219">
        <v>712106.33000000007</v>
      </c>
      <c r="G29" s="220">
        <f t="shared" si="1"/>
        <v>1.3049349451072627E-2</v>
      </c>
      <c r="H29" s="219">
        <v>1924459194.8500016</v>
      </c>
      <c r="I29" s="220">
        <f t="shared" si="2"/>
        <v>0.20660038359145458</v>
      </c>
      <c r="J29" s="219">
        <v>560416218.59000003</v>
      </c>
      <c r="K29" s="220">
        <f t="shared" si="3"/>
        <v>0.45149189395808748</v>
      </c>
      <c r="L29" s="219">
        <v>1275617871.0699999</v>
      </c>
      <c r="M29" s="220">
        <f t="shared" si="4"/>
        <v>0.24026098228490839</v>
      </c>
      <c r="N29" s="219">
        <v>689579.78</v>
      </c>
      <c r="O29" s="221">
        <v>2270</v>
      </c>
    </row>
    <row r="30" spans="2:15" s="54" customFormat="1" ht="28.5" x14ac:dyDescent="0.25">
      <c r="B30" s="217">
        <v>25</v>
      </c>
      <c r="C30" s="218" t="s">
        <v>117</v>
      </c>
      <c r="D30" s="219">
        <v>113898562.90000001</v>
      </c>
      <c r="E30" s="220">
        <f t="shared" si="0"/>
        <v>1.0734300414680148E-2</v>
      </c>
      <c r="F30" s="219">
        <v>0</v>
      </c>
      <c r="G30" s="220">
        <f t="shared" si="1"/>
        <v>0</v>
      </c>
      <c r="H30" s="219">
        <v>102432076.84</v>
      </c>
      <c r="I30" s="220">
        <f t="shared" si="2"/>
        <v>1.0996599160868582E-2</v>
      </c>
      <c r="J30" s="219">
        <v>11466486.059999999</v>
      </c>
      <c r="K30" s="220">
        <f t="shared" si="3"/>
        <v>9.2378224193774006E-3</v>
      </c>
      <c r="L30" s="219">
        <v>63308770.990000002</v>
      </c>
      <c r="M30" s="220">
        <f t="shared" si="4"/>
        <v>1.1924125437776205E-2</v>
      </c>
      <c r="N30" s="219">
        <v>543445.57999999996</v>
      </c>
      <c r="O30" s="221">
        <v>288</v>
      </c>
    </row>
    <row r="31" spans="2:15" s="54" customFormat="1" ht="28.5" x14ac:dyDescent="0.25">
      <c r="B31" s="217">
        <v>26</v>
      </c>
      <c r="C31" s="218" t="s">
        <v>118</v>
      </c>
      <c r="D31" s="219">
        <v>50024251.359999999</v>
      </c>
      <c r="E31" s="220">
        <f t="shared" si="0"/>
        <v>4.7145049809729596E-3</v>
      </c>
      <c r="F31" s="219">
        <v>98960.07</v>
      </c>
      <c r="G31" s="220">
        <f t="shared" si="1"/>
        <v>1.8134434153009268E-3</v>
      </c>
      <c r="H31" s="219">
        <v>49580680.109999999</v>
      </c>
      <c r="I31" s="220">
        <f t="shared" si="2"/>
        <v>5.3227356323601368E-3</v>
      </c>
      <c r="J31" s="219">
        <v>344611.18</v>
      </c>
      <c r="K31" s="220">
        <f t="shared" si="3"/>
        <v>2.7763142674348666E-4</v>
      </c>
      <c r="L31" s="219">
        <v>10875686.710000001</v>
      </c>
      <c r="M31" s="220">
        <f t="shared" si="4"/>
        <v>2.0484215776749135E-3</v>
      </c>
      <c r="N31" s="219">
        <v>30409.87</v>
      </c>
      <c r="O31" s="221">
        <v>86</v>
      </c>
    </row>
    <row r="32" spans="2:15" s="54" customFormat="1" ht="28.5" x14ac:dyDescent="0.25">
      <c r="B32" s="217">
        <v>27</v>
      </c>
      <c r="C32" s="218" t="s">
        <v>119</v>
      </c>
      <c r="D32" s="219">
        <v>62537774.170000002</v>
      </c>
      <c r="E32" s="220">
        <f t="shared" si="0"/>
        <v>5.8938342865272842E-3</v>
      </c>
      <c r="F32" s="219">
        <v>62318.94</v>
      </c>
      <c r="G32" s="220">
        <f t="shared" si="1"/>
        <v>1.1419946589723868E-3</v>
      </c>
      <c r="H32" s="219">
        <v>57335204.360000007</v>
      </c>
      <c r="I32" s="220">
        <f t="shared" si="2"/>
        <v>6.1552228520977883E-3</v>
      </c>
      <c r="J32" s="219">
        <v>5140250.87</v>
      </c>
      <c r="K32" s="220">
        <f t="shared" si="3"/>
        <v>4.1411749405737466E-3</v>
      </c>
      <c r="L32" s="219">
        <v>43730737.810000002</v>
      </c>
      <c r="M32" s="220">
        <f t="shared" si="4"/>
        <v>8.2366281161153632E-3</v>
      </c>
      <c r="N32" s="219">
        <v>44976.19</v>
      </c>
      <c r="O32" s="216">
        <v>203</v>
      </c>
    </row>
    <row r="33" spans="2:15" s="54" customFormat="1" ht="28.5" x14ac:dyDescent="0.25">
      <c r="B33" s="239"/>
      <c r="C33" s="55"/>
      <c r="D33" s="56"/>
      <c r="E33" s="57"/>
      <c r="F33" s="56"/>
      <c r="G33" s="57"/>
      <c r="H33" s="56"/>
      <c r="I33" s="57"/>
      <c r="J33" s="56"/>
      <c r="K33" s="57"/>
      <c r="L33" s="56"/>
      <c r="M33" s="57"/>
      <c r="N33" s="58"/>
      <c r="O33" s="244"/>
    </row>
    <row r="34" spans="2:15" s="68" customFormat="1" ht="30.75" x14ac:dyDescent="0.25">
      <c r="B34" s="252" t="s">
        <v>120</v>
      </c>
      <c r="C34" s="253"/>
      <c r="D34" s="254">
        <f>SUM(D6:D33)</f>
        <v>6806052351.1099997</v>
      </c>
      <c r="E34" s="255">
        <f t="shared" si="0"/>
        <v>0.64143224211703265</v>
      </c>
      <c r="F34" s="254">
        <f>SUM(F6:F33)</f>
        <v>54570255.219999991</v>
      </c>
      <c r="G34" s="255">
        <f>F34/$F$53</f>
        <v>1</v>
      </c>
      <c r="H34" s="254">
        <f>SUM(H6:H33)</f>
        <v>5666306727.750001</v>
      </c>
      <c r="I34" s="255">
        <f>H34/$H$53</f>
        <v>0.60830655523004484</v>
      </c>
      <c r="J34" s="254">
        <f>SUM(J6:J33)</f>
        <v>1085175368.1400001</v>
      </c>
      <c r="K34" s="255">
        <f>J34/$J$53</f>
        <v>0.87425714314781255</v>
      </c>
      <c r="L34" s="254">
        <f>SUM(L6:L33)</f>
        <v>3774276701.4199996</v>
      </c>
      <c r="M34" s="255">
        <f t="shared" si="4"/>
        <v>0.71088015326844811</v>
      </c>
      <c r="N34" s="254">
        <f>SUM(N6:N33)</f>
        <v>6208972.6000000006</v>
      </c>
      <c r="O34" s="256">
        <f>SUM(O6:O32)</f>
        <v>15771</v>
      </c>
    </row>
    <row r="35" spans="2:15" ht="15.75" x14ac:dyDescent="0.25">
      <c r="B35" s="214"/>
      <c r="C35" s="214"/>
      <c r="D35" s="59"/>
      <c r="E35" s="60"/>
      <c r="F35" s="59"/>
      <c r="G35" s="60"/>
      <c r="H35" s="59"/>
      <c r="I35" s="60"/>
      <c r="J35" s="59"/>
      <c r="K35" s="60"/>
      <c r="L35" s="59"/>
      <c r="M35" s="60"/>
      <c r="N35" s="61"/>
      <c r="O35" s="215"/>
    </row>
    <row r="36" spans="2:15" ht="12.75" customHeight="1" x14ac:dyDescent="0.25">
      <c r="B36" s="497" t="s">
        <v>121</v>
      </c>
      <c r="C36" s="497"/>
      <c r="D36" s="498" t="s">
        <v>83</v>
      </c>
      <c r="E36" s="498" t="s">
        <v>84</v>
      </c>
      <c r="F36" s="498" t="s">
        <v>85</v>
      </c>
      <c r="G36" s="498" t="s">
        <v>84</v>
      </c>
      <c r="H36" s="498" t="s">
        <v>86</v>
      </c>
      <c r="I36" s="498" t="s">
        <v>84</v>
      </c>
      <c r="J36" s="498" t="s">
        <v>87</v>
      </c>
      <c r="K36" s="498" t="s">
        <v>84</v>
      </c>
      <c r="L36" s="498" t="s">
        <v>88</v>
      </c>
      <c r="M36" s="498" t="s">
        <v>84</v>
      </c>
      <c r="N36" s="498" t="s">
        <v>89</v>
      </c>
      <c r="O36" s="498" t="s">
        <v>90</v>
      </c>
    </row>
    <row r="37" spans="2:15" ht="76.900000000000006" customHeight="1" x14ac:dyDescent="0.25">
      <c r="B37" s="497"/>
      <c r="C37" s="497"/>
      <c r="D37" s="498"/>
      <c r="E37" s="498"/>
      <c r="F37" s="499"/>
      <c r="G37" s="498"/>
      <c r="H37" s="498"/>
      <c r="I37" s="498"/>
      <c r="J37" s="498"/>
      <c r="K37" s="498"/>
      <c r="L37" s="498" t="s">
        <v>91</v>
      </c>
      <c r="M37" s="498"/>
      <c r="N37" s="498" t="s">
        <v>92</v>
      </c>
      <c r="O37" s="498" t="s">
        <v>93</v>
      </c>
    </row>
    <row r="38" spans="2:15" ht="15.6" customHeight="1" x14ac:dyDescent="0.25">
      <c r="B38" s="497"/>
      <c r="C38" s="497"/>
      <c r="D38" s="498"/>
      <c r="E38" s="498"/>
      <c r="F38" s="499"/>
      <c r="G38" s="498"/>
      <c r="H38" s="498"/>
      <c r="I38" s="498"/>
      <c r="J38" s="498"/>
      <c r="K38" s="498"/>
      <c r="L38" s="498"/>
      <c r="M38" s="498"/>
      <c r="N38" s="498"/>
      <c r="O38" s="498"/>
    </row>
    <row r="39" spans="2:15" s="54" customFormat="1" ht="28.5" customHeight="1" x14ac:dyDescent="0.25">
      <c r="B39" s="265">
        <v>1</v>
      </c>
      <c r="C39" s="218" t="s">
        <v>254</v>
      </c>
      <c r="D39" s="219">
        <v>9000000</v>
      </c>
      <c r="E39" s="220">
        <f t="shared" ref="E39:E45" si="5">D39/$D$53</f>
        <v>8.481994967481836E-4</v>
      </c>
      <c r="F39" s="219">
        <v>0</v>
      </c>
      <c r="G39" s="220">
        <f t="shared" ref="G39:G45" si="6">F39/$F$53</f>
        <v>0</v>
      </c>
      <c r="H39" s="219">
        <v>9000000</v>
      </c>
      <c r="I39" s="220">
        <f t="shared" ref="I39:I45" si="7">H39/$H$53</f>
        <v>9.6619531206429085E-4</v>
      </c>
      <c r="J39" s="219">
        <v>0</v>
      </c>
      <c r="K39" s="220">
        <f t="shared" ref="K39:K45" si="8">J39/$J$53</f>
        <v>0</v>
      </c>
      <c r="L39" s="219">
        <v>8926027.4000000004</v>
      </c>
      <c r="M39" s="220">
        <f t="shared" ref="M39:M45" si="9">L39/$L$53</f>
        <v>1.6812057589214527E-3</v>
      </c>
      <c r="N39" s="219">
        <v>0</v>
      </c>
      <c r="O39" s="250">
        <v>2</v>
      </c>
    </row>
    <row r="40" spans="2:15" s="54" customFormat="1" ht="28.5" customHeight="1" x14ac:dyDescent="0.25">
      <c r="B40" s="265">
        <v>2</v>
      </c>
      <c r="C40" s="218" t="s">
        <v>122</v>
      </c>
      <c r="D40" s="219">
        <v>390090000</v>
      </c>
      <c r="E40" s="220">
        <f t="shared" si="5"/>
        <v>3.6763793520722107E-2</v>
      </c>
      <c r="F40" s="219">
        <v>0</v>
      </c>
      <c r="G40" s="220">
        <f t="shared" si="6"/>
        <v>0</v>
      </c>
      <c r="H40" s="219">
        <v>390090000</v>
      </c>
      <c r="I40" s="220">
        <f t="shared" si="7"/>
        <v>4.187812547590658E-2</v>
      </c>
      <c r="J40" s="219">
        <v>0</v>
      </c>
      <c r="K40" s="220">
        <f t="shared" si="8"/>
        <v>0</v>
      </c>
      <c r="L40" s="219">
        <v>63044356.079999998</v>
      </c>
      <c r="M40" s="220">
        <f t="shared" si="9"/>
        <v>1.1874323230196524E-2</v>
      </c>
      <c r="N40" s="219">
        <v>0</v>
      </c>
      <c r="O40" s="250">
        <v>71</v>
      </c>
    </row>
    <row r="41" spans="2:15" s="54" customFormat="1" ht="28.5" customHeight="1" x14ac:dyDescent="0.25">
      <c r="B41" s="268">
        <v>3</v>
      </c>
      <c r="C41" s="218" t="s">
        <v>123</v>
      </c>
      <c r="D41" s="219">
        <v>452119635.04000002</v>
      </c>
      <c r="E41" s="220">
        <f t="shared" si="5"/>
        <v>4.2609738545655605E-2</v>
      </c>
      <c r="F41" s="219">
        <v>0</v>
      </c>
      <c r="G41" s="220">
        <f t="shared" si="6"/>
        <v>0</v>
      </c>
      <c r="H41" s="219">
        <v>450544523.69999999</v>
      </c>
      <c r="I41" s="220">
        <f t="shared" si="7"/>
        <v>4.8368222963908754E-2</v>
      </c>
      <c r="J41" s="219">
        <v>1575111.34</v>
      </c>
      <c r="K41" s="220">
        <f t="shared" si="8"/>
        <v>1.2689675610757757E-3</v>
      </c>
      <c r="L41" s="219">
        <v>179665343.21000001</v>
      </c>
      <c r="M41" s="220">
        <f t="shared" si="9"/>
        <v>3.3839735881076423E-2</v>
      </c>
      <c r="N41" s="219">
        <v>0</v>
      </c>
      <c r="O41" s="251">
        <v>187</v>
      </c>
    </row>
    <row r="42" spans="2:15" s="54" customFormat="1" ht="28.5" x14ac:dyDescent="0.25">
      <c r="B42" s="265">
        <v>4</v>
      </c>
      <c r="C42" s="218" t="s">
        <v>124</v>
      </c>
      <c r="D42" s="219">
        <v>519611578.69999999</v>
      </c>
      <c r="E42" s="220">
        <f t="shared" si="5"/>
        <v>4.8970475506429911E-2</v>
      </c>
      <c r="F42" s="219">
        <v>0</v>
      </c>
      <c r="G42" s="220">
        <f t="shared" si="6"/>
        <v>0</v>
      </c>
      <c r="H42" s="219">
        <v>430490909.79000002</v>
      </c>
      <c r="I42" s="220">
        <f t="shared" si="7"/>
        <v>4.6215366547265505E-2</v>
      </c>
      <c r="J42" s="219">
        <v>89120668.909999773</v>
      </c>
      <c r="K42" s="220">
        <f t="shared" si="8"/>
        <v>7.1798884939882485E-2</v>
      </c>
      <c r="L42" s="219">
        <v>312314536.56999999</v>
      </c>
      <c r="M42" s="220">
        <f t="shared" si="9"/>
        <v>5.8824040521808008E-2</v>
      </c>
      <c r="N42" s="219">
        <v>0</v>
      </c>
      <c r="O42" s="251">
        <v>443</v>
      </c>
    </row>
    <row r="43" spans="2:15" s="54" customFormat="1" ht="28.5" x14ac:dyDescent="0.25">
      <c r="B43" s="268">
        <v>5</v>
      </c>
      <c r="C43" s="218" t="s">
        <v>125</v>
      </c>
      <c r="D43" s="219">
        <v>1353592485.21</v>
      </c>
      <c r="E43" s="220">
        <f t="shared" si="5"/>
        <v>0.12756849608413837</v>
      </c>
      <c r="F43" s="219">
        <v>0</v>
      </c>
      <c r="G43" s="220">
        <f t="shared" si="6"/>
        <v>0</v>
      </c>
      <c r="H43" s="219">
        <v>1337243104.9100001</v>
      </c>
      <c r="I43" s="220">
        <f t="shared" si="7"/>
        <v>0.14355977989492655</v>
      </c>
      <c r="J43" s="219">
        <v>16349380.300000012</v>
      </c>
      <c r="K43" s="220">
        <f t="shared" si="8"/>
        <v>1.317166140419721E-2</v>
      </c>
      <c r="L43" s="219">
        <v>525815255.80000001</v>
      </c>
      <c r="M43" s="220">
        <f t="shared" si="9"/>
        <v>9.9036625876783302E-2</v>
      </c>
      <c r="N43" s="219">
        <v>0</v>
      </c>
      <c r="O43" s="251">
        <v>572</v>
      </c>
    </row>
    <row r="44" spans="2:15" s="54" customFormat="1" ht="28.5" x14ac:dyDescent="0.25">
      <c r="B44" s="265">
        <v>6</v>
      </c>
      <c r="C44" s="218" t="s">
        <v>126</v>
      </c>
      <c r="D44" s="219">
        <v>180750000</v>
      </c>
      <c r="E44" s="220">
        <f t="shared" si="5"/>
        <v>1.7034673226359355E-2</v>
      </c>
      <c r="F44" s="219">
        <v>0</v>
      </c>
      <c r="G44" s="220">
        <f t="shared" si="6"/>
        <v>0</v>
      </c>
      <c r="H44" s="219">
        <v>180750000</v>
      </c>
      <c r="I44" s="220">
        <f t="shared" si="7"/>
        <v>1.9404422517291176E-2</v>
      </c>
      <c r="J44" s="219">
        <v>0</v>
      </c>
      <c r="K44" s="220">
        <f t="shared" si="8"/>
        <v>0</v>
      </c>
      <c r="L44" s="219">
        <v>66343835.560000002</v>
      </c>
      <c r="M44" s="220">
        <f t="shared" si="9"/>
        <v>1.2495775938623027E-2</v>
      </c>
      <c r="N44" s="219">
        <v>0</v>
      </c>
      <c r="O44" s="251">
        <v>108</v>
      </c>
    </row>
    <row r="45" spans="2:15" s="54" customFormat="1" ht="28.5" x14ac:dyDescent="0.25">
      <c r="B45" s="268">
        <v>7</v>
      </c>
      <c r="C45" s="266" t="s">
        <v>127</v>
      </c>
      <c r="D45" s="219">
        <v>899495267.86000001</v>
      </c>
      <c r="E45" s="220">
        <f t="shared" si="5"/>
        <v>8.4772381502913843E-2</v>
      </c>
      <c r="F45" s="267">
        <v>0</v>
      </c>
      <c r="G45" s="220">
        <f t="shared" si="6"/>
        <v>0</v>
      </c>
      <c r="H45" s="267">
        <v>850461576.73000085</v>
      </c>
      <c r="I45" s="220">
        <f t="shared" si="7"/>
        <v>9.1301332058592449E-2</v>
      </c>
      <c r="J45" s="267">
        <v>49033691.130000003</v>
      </c>
      <c r="K45" s="220">
        <f t="shared" si="8"/>
        <v>3.9503342947031922E-2</v>
      </c>
      <c r="L45" s="267">
        <v>378914933.81999999</v>
      </c>
      <c r="M45" s="220">
        <f t="shared" si="9"/>
        <v>7.1368139524143184E-2</v>
      </c>
      <c r="N45" s="267">
        <v>0</v>
      </c>
      <c r="O45" s="250">
        <v>276</v>
      </c>
    </row>
    <row r="46" spans="2:15" ht="15.75" x14ac:dyDescent="0.25">
      <c r="B46" s="257"/>
      <c r="C46" s="258"/>
      <c r="D46" s="59"/>
      <c r="E46" s="60"/>
      <c r="F46" s="59"/>
      <c r="G46" s="60"/>
      <c r="H46" s="59"/>
      <c r="I46" s="60"/>
      <c r="J46" s="59"/>
      <c r="K46" s="60"/>
      <c r="L46" s="59"/>
      <c r="M46" s="60" t="s">
        <v>128</v>
      </c>
      <c r="N46" s="59"/>
      <c r="O46" s="259"/>
    </row>
    <row r="47" spans="2:15" s="68" customFormat="1" ht="33.75" customHeight="1" x14ac:dyDescent="0.25">
      <c r="B47" s="252" t="s">
        <v>129</v>
      </c>
      <c r="C47" s="253"/>
      <c r="D47" s="254">
        <f>SUM(D39:D46)</f>
        <v>3804658966.8099999</v>
      </c>
      <c r="E47" s="255">
        <f t="shared" ref="E47" si="10">D47/$D$53</f>
        <v>0.35856775788296735</v>
      </c>
      <c r="F47" s="254">
        <f>SUM(F39:F45)</f>
        <v>0</v>
      </c>
      <c r="G47" s="255">
        <f>F47/$F$53</f>
        <v>0</v>
      </c>
      <c r="H47" s="254">
        <f>SUM(H39:H45)</f>
        <v>3648580115.1300011</v>
      </c>
      <c r="I47" s="255">
        <f>H47/$H$53</f>
        <v>0.39169344476995532</v>
      </c>
      <c r="J47" s="254">
        <f>SUM(J39:J45)</f>
        <v>156078851.6799998</v>
      </c>
      <c r="K47" s="255">
        <f>J47/$J$53</f>
        <v>0.12574285685218739</v>
      </c>
      <c r="L47" s="254">
        <f>SUM(L39:L45)</f>
        <v>1535024288.4399998</v>
      </c>
      <c r="M47" s="255">
        <f t="shared" ref="M47" si="11">L47/$L$53</f>
        <v>0.28911984673155189</v>
      </c>
      <c r="N47" s="254">
        <f>SUM(N39:N45)</f>
        <v>0</v>
      </c>
      <c r="O47" s="256">
        <f>SUM(O39:O45)</f>
        <v>1659</v>
      </c>
    </row>
    <row r="48" spans="2:15" ht="15.75" hidden="1" customHeight="1" x14ac:dyDescent="0.25">
      <c r="B48" s="260"/>
      <c r="C48" s="260"/>
      <c r="D48" s="261"/>
      <c r="E48" s="262"/>
      <c r="F48" s="261"/>
      <c r="G48" s="262"/>
      <c r="H48" s="261"/>
      <c r="I48" s="262"/>
      <c r="J48" s="261"/>
      <c r="K48" s="262"/>
      <c r="L48" s="261"/>
      <c r="M48" s="262"/>
      <c r="N48" s="261"/>
      <c r="O48" s="263"/>
    </row>
    <row r="49" spans="2:15" ht="15.75" hidden="1" customHeight="1" x14ac:dyDescent="0.25">
      <c r="B49" s="260"/>
      <c r="C49" s="260"/>
      <c r="D49" s="261"/>
      <c r="E49" s="262"/>
      <c r="F49" s="261"/>
      <c r="G49" s="262"/>
      <c r="H49" s="261"/>
      <c r="I49" s="262"/>
      <c r="J49" s="261"/>
      <c r="K49" s="262"/>
      <c r="L49" s="261"/>
      <c r="M49" s="262"/>
      <c r="N49" s="261"/>
      <c r="O49" s="263"/>
    </row>
    <row r="50" spans="2:15" ht="15.75" hidden="1" customHeight="1" x14ac:dyDescent="0.25">
      <c r="B50" s="260" t="s">
        <v>130</v>
      </c>
      <c r="C50" s="260"/>
      <c r="D50" s="264">
        <v>0</v>
      </c>
      <c r="E50" s="262">
        <v>0</v>
      </c>
      <c r="F50" s="264">
        <v>0</v>
      </c>
      <c r="G50" s="262">
        <v>0</v>
      </c>
      <c r="H50" s="261">
        <v>0</v>
      </c>
      <c r="I50" s="262">
        <v>0</v>
      </c>
      <c r="J50" s="261">
        <v>0</v>
      </c>
      <c r="K50" s="262">
        <v>0</v>
      </c>
      <c r="L50" s="264">
        <v>0</v>
      </c>
      <c r="M50" s="262">
        <v>0</v>
      </c>
      <c r="N50" s="261">
        <v>0</v>
      </c>
      <c r="O50" s="263">
        <v>0</v>
      </c>
    </row>
    <row r="51" spans="2:15" ht="15.75" x14ac:dyDescent="0.25">
      <c r="B51" s="260"/>
      <c r="C51" s="260"/>
      <c r="D51" s="261"/>
      <c r="E51" s="262"/>
      <c r="F51" s="261"/>
      <c r="G51" s="262"/>
      <c r="H51" s="261"/>
      <c r="I51" s="262"/>
      <c r="J51" s="261"/>
      <c r="K51" s="262"/>
      <c r="L51" s="261"/>
      <c r="M51" s="262"/>
      <c r="N51" s="261"/>
      <c r="O51" s="263"/>
    </row>
    <row r="52" spans="2:15" ht="15.75" x14ac:dyDescent="0.25">
      <c r="B52" s="260"/>
      <c r="C52" s="260"/>
      <c r="D52" s="261"/>
      <c r="E52" s="262"/>
      <c r="F52" s="261"/>
      <c r="G52" s="262"/>
      <c r="H52" s="261"/>
      <c r="I52" s="262"/>
      <c r="J52" s="261"/>
      <c r="K52" s="262"/>
      <c r="L52" s="261"/>
      <c r="M52" s="262"/>
      <c r="N52" s="261"/>
      <c r="O52" s="263"/>
    </row>
    <row r="53" spans="2:15" s="68" customFormat="1" ht="30.75" x14ac:dyDescent="0.25">
      <c r="B53" s="230" t="s">
        <v>131</v>
      </c>
      <c r="C53" s="231"/>
      <c r="D53" s="232">
        <f>D34+D47</f>
        <v>10610711317.92</v>
      </c>
      <c r="E53" s="233">
        <f>E34+E47</f>
        <v>1</v>
      </c>
      <c r="F53" s="232">
        <f>F34+F47</f>
        <v>54570255.219999991</v>
      </c>
      <c r="G53" s="233">
        <f>F53/$F$53</f>
        <v>1</v>
      </c>
      <c r="H53" s="232">
        <f>H34+H47</f>
        <v>9314886842.8800011</v>
      </c>
      <c r="I53" s="233">
        <f>I34+I47</f>
        <v>1.0000000000000002</v>
      </c>
      <c r="J53" s="232">
        <f>J34+J47</f>
        <v>1241254219.8199999</v>
      </c>
      <c r="K53" s="233">
        <f>J53/$J$53</f>
        <v>1</v>
      </c>
      <c r="L53" s="232">
        <f>L34+L47</f>
        <v>5309300989.8599997</v>
      </c>
      <c r="M53" s="233">
        <f>M34+M47</f>
        <v>1</v>
      </c>
      <c r="N53" s="232">
        <f>N34+N47</f>
        <v>6208972.6000000006</v>
      </c>
      <c r="O53" s="234">
        <f>O47+O34</f>
        <v>17430</v>
      </c>
    </row>
    <row r="54" spans="2:15" ht="15.75" x14ac:dyDescent="0.25">
      <c r="B54" s="66"/>
      <c r="C54" s="6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ht="27.75" x14ac:dyDescent="0.25">
      <c r="B55" s="62"/>
      <c r="C55" s="63"/>
      <c r="D55" s="64"/>
      <c r="E55" s="64"/>
      <c r="F55" s="64"/>
      <c r="G55" s="63"/>
      <c r="H55" s="64"/>
      <c r="I55" s="63"/>
      <c r="J55" s="64"/>
      <c r="K55" s="63"/>
      <c r="L55" s="64"/>
      <c r="M55" s="63"/>
      <c r="N55" s="63"/>
      <c r="O55" s="63"/>
    </row>
    <row r="56" spans="2:15" x14ac:dyDescent="0.25">
      <c r="D56" s="65"/>
      <c r="E56" s="65"/>
      <c r="F56" s="65"/>
      <c r="H56" s="65"/>
      <c r="J56" s="65"/>
      <c r="L56" s="65"/>
    </row>
    <row r="57" spans="2:15" x14ac:dyDescent="0.25">
      <c r="D57" s="65"/>
      <c r="E57" s="65"/>
      <c r="F57" s="65"/>
      <c r="H57" s="65"/>
      <c r="J57" s="65"/>
      <c r="L57" s="65"/>
    </row>
    <row r="58" spans="2:15" ht="15.75" x14ac:dyDescent="0.25">
      <c r="B58" s="66"/>
      <c r="C58" s="66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</row>
    <row r="59" spans="2:15" ht="27.75" x14ac:dyDescent="0.25">
      <c r="B59" s="62"/>
      <c r="C59" s="63"/>
      <c r="D59" s="64"/>
      <c r="E59" s="64"/>
      <c r="F59" s="64"/>
      <c r="G59" s="63"/>
      <c r="H59" s="64"/>
      <c r="I59" s="63"/>
      <c r="J59" s="64"/>
      <c r="K59" s="63"/>
      <c r="L59" s="64"/>
      <c r="M59" s="63"/>
      <c r="N59" s="63"/>
      <c r="O59" s="63"/>
    </row>
    <row r="60" spans="2:15" x14ac:dyDescent="0.25">
      <c r="D60" s="65"/>
      <c r="E60" s="65"/>
      <c r="F60" s="65"/>
      <c r="H60" s="65"/>
      <c r="J60" s="65"/>
      <c r="L60" s="65"/>
    </row>
    <row r="61" spans="2:15" x14ac:dyDescent="0.25">
      <c r="D61" s="65"/>
      <c r="E61" s="65"/>
      <c r="F61" s="65"/>
      <c r="H61" s="65"/>
      <c r="J61" s="65"/>
      <c r="L61" s="65"/>
    </row>
  </sheetData>
  <mergeCells count="27">
    <mergeCell ref="N36:N38"/>
    <mergeCell ref="O36:O38"/>
    <mergeCell ref="J3:J5"/>
    <mergeCell ref="K3:K5"/>
    <mergeCell ref="L3:L5"/>
    <mergeCell ref="M3:M5"/>
    <mergeCell ref="M36:M38"/>
    <mergeCell ref="B36:C38"/>
    <mergeCell ref="D36:D38"/>
    <mergeCell ref="E36:E38"/>
    <mergeCell ref="F36:F38"/>
    <mergeCell ref="G36:G38"/>
    <mergeCell ref="H36:H38"/>
    <mergeCell ref="I36:I38"/>
    <mergeCell ref="J36:J38"/>
    <mergeCell ref="K36:K38"/>
    <mergeCell ref="L36:L38"/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M563"/>
  <sheetViews>
    <sheetView showGridLines="0" topLeftCell="C1" zoomScale="70" zoomScaleNormal="70" workbookViewId="0">
      <selection activeCell="R537" sqref="R537"/>
    </sheetView>
  </sheetViews>
  <sheetFormatPr baseColWidth="10" defaultColWidth="11.42578125" defaultRowHeight="21.75" x14ac:dyDescent="0.6"/>
  <cols>
    <col min="1" max="1" width="3.42578125" style="70" customWidth="1"/>
    <col min="2" max="2" width="74" style="70" customWidth="1"/>
    <col min="3" max="3" width="17.140625" style="70" bestFit="1" customWidth="1"/>
    <col min="4" max="4" width="19.28515625" style="70" bestFit="1" customWidth="1"/>
    <col min="5" max="5" width="16.85546875" style="70" bestFit="1" customWidth="1"/>
    <col min="6" max="6" width="16.7109375" style="70" bestFit="1" customWidth="1"/>
    <col min="7" max="7" width="16.85546875" style="70" bestFit="1" customWidth="1"/>
    <col min="8" max="8" width="16.42578125" style="70" bestFit="1" customWidth="1"/>
    <col min="9" max="9" width="14.85546875" style="70" customWidth="1"/>
    <col min="10" max="10" width="22" style="70" bestFit="1" customWidth="1"/>
    <col min="11" max="11" width="24.7109375" style="70" bestFit="1" customWidth="1"/>
    <col min="12" max="12" width="25.140625" style="70" bestFit="1" customWidth="1"/>
    <col min="13" max="13" width="10.5703125" style="70" customWidth="1"/>
    <col min="14" max="16384" width="11.42578125" style="70"/>
  </cols>
  <sheetData>
    <row r="1" spans="2:13" ht="96" customHeight="1" x14ac:dyDescent="0.6">
      <c r="B1" s="470" t="s">
        <v>352</v>
      </c>
      <c r="C1" s="489"/>
      <c r="D1" s="489"/>
      <c r="E1" s="489"/>
      <c r="F1" s="489"/>
      <c r="G1" s="489"/>
      <c r="H1" s="269"/>
      <c r="I1" s="269"/>
      <c r="J1" s="269"/>
      <c r="K1" s="269"/>
      <c r="L1" s="270"/>
    </row>
    <row r="2" spans="2:13" s="87" customFormat="1" ht="16.899999999999999" customHeight="1" x14ac:dyDescent="0.6"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2:13" s="90" customFormat="1" ht="38.25" x14ac:dyDescent="0.6">
      <c r="B3" s="502" t="s">
        <v>11</v>
      </c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4"/>
    </row>
    <row r="4" spans="2:13" s="90" customFormat="1" ht="30.75" x14ac:dyDescent="0.6">
      <c r="B4" s="292" t="s">
        <v>132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93"/>
    </row>
    <row r="5" spans="2:13" s="87" customFormat="1" ht="42" customHeight="1" x14ac:dyDescent="0.6">
      <c r="B5" s="294" t="s">
        <v>133</v>
      </c>
      <c r="C5" s="272" t="s">
        <v>134</v>
      </c>
      <c r="D5" s="272" t="s">
        <v>135</v>
      </c>
      <c r="E5" s="272" t="s">
        <v>136</v>
      </c>
      <c r="F5" s="272" t="s">
        <v>137</v>
      </c>
      <c r="G5" s="272" t="s">
        <v>138</v>
      </c>
      <c r="H5" s="272" t="s">
        <v>139</v>
      </c>
      <c r="I5" s="272" t="s">
        <v>140</v>
      </c>
      <c r="J5" s="272" t="s">
        <v>141</v>
      </c>
      <c r="K5" s="272" t="s">
        <v>142</v>
      </c>
      <c r="L5" s="272" t="s">
        <v>143</v>
      </c>
      <c r="M5" s="295" t="s">
        <v>144</v>
      </c>
    </row>
    <row r="6" spans="2:13" s="88" customFormat="1" ht="28.5" x14ac:dyDescent="0.8">
      <c r="B6" s="296" t="s">
        <v>145</v>
      </c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97"/>
    </row>
    <row r="7" spans="2:13" s="89" customFormat="1" ht="28.5" x14ac:dyDescent="0.8">
      <c r="B7" s="362" t="s">
        <v>353</v>
      </c>
      <c r="C7" s="363">
        <v>1</v>
      </c>
      <c r="D7" s="363">
        <v>30</v>
      </c>
      <c r="E7" s="363">
        <v>30</v>
      </c>
      <c r="F7" s="363">
        <v>30</v>
      </c>
      <c r="G7" s="363">
        <v>30</v>
      </c>
      <c r="H7" s="363">
        <v>30</v>
      </c>
      <c r="I7" s="364">
        <v>-28.57</v>
      </c>
      <c r="J7" s="365">
        <v>390</v>
      </c>
      <c r="K7" s="366">
        <v>390</v>
      </c>
      <c r="L7" s="366">
        <v>11700</v>
      </c>
      <c r="M7" s="367">
        <v>1</v>
      </c>
    </row>
    <row r="8" spans="2:13" s="89" customFormat="1" ht="28.5" x14ac:dyDescent="0.8">
      <c r="B8" s="362" t="s">
        <v>14</v>
      </c>
      <c r="C8" s="363">
        <v>1</v>
      </c>
      <c r="D8" s="363">
        <v>1</v>
      </c>
      <c r="E8" s="363">
        <v>1</v>
      </c>
      <c r="F8" s="363">
        <v>1</v>
      </c>
      <c r="G8" s="363">
        <v>1</v>
      </c>
      <c r="H8" s="363">
        <v>1</v>
      </c>
      <c r="I8" s="364">
        <v>0</v>
      </c>
      <c r="J8" s="365">
        <v>17000</v>
      </c>
      <c r="K8" s="366">
        <v>17000</v>
      </c>
      <c r="L8" s="366">
        <v>17000</v>
      </c>
      <c r="M8" s="367">
        <v>3</v>
      </c>
    </row>
    <row r="9" spans="2:13" s="89" customFormat="1" ht="28.5" x14ac:dyDescent="0.8">
      <c r="B9" s="362" t="s">
        <v>354</v>
      </c>
      <c r="C9" s="363">
        <v>1000</v>
      </c>
      <c r="D9" s="363">
        <v>800</v>
      </c>
      <c r="E9" s="363">
        <v>800</v>
      </c>
      <c r="F9" s="363">
        <v>800</v>
      </c>
      <c r="G9" s="363">
        <v>800</v>
      </c>
      <c r="H9" s="363">
        <v>800</v>
      </c>
      <c r="I9" s="364">
        <v>6.67</v>
      </c>
      <c r="J9" s="365">
        <v>7</v>
      </c>
      <c r="K9" s="366">
        <v>7000</v>
      </c>
      <c r="L9" s="366">
        <v>5600</v>
      </c>
      <c r="M9" s="367">
        <v>1</v>
      </c>
    </row>
    <row r="10" spans="2:13" s="89" customFormat="1" ht="28.5" x14ac:dyDescent="0.8">
      <c r="B10" s="362" t="s">
        <v>355</v>
      </c>
      <c r="C10" s="363">
        <v>1</v>
      </c>
      <c r="D10" s="363">
        <v>50</v>
      </c>
      <c r="E10" s="363">
        <v>50</v>
      </c>
      <c r="F10" s="363">
        <v>50</v>
      </c>
      <c r="G10" s="363">
        <v>50</v>
      </c>
      <c r="H10" s="363">
        <v>50</v>
      </c>
      <c r="I10" s="364">
        <v>0</v>
      </c>
      <c r="J10" s="365">
        <v>60</v>
      </c>
      <c r="K10" s="366">
        <v>60</v>
      </c>
      <c r="L10" s="366">
        <v>3000</v>
      </c>
      <c r="M10" s="367">
        <v>1</v>
      </c>
    </row>
    <row r="11" spans="2:13" s="89" customFormat="1" ht="28.5" x14ac:dyDescent="0.8">
      <c r="B11" s="362" t="s">
        <v>147</v>
      </c>
      <c r="C11" s="363">
        <v>1</v>
      </c>
      <c r="D11" s="363">
        <v>1.7</v>
      </c>
      <c r="E11" s="363">
        <v>1.66</v>
      </c>
      <c r="F11" s="363">
        <v>1.66</v>
      </c>
      <c r="G11" s="363">
        <v>1.7</v>
      </c>
      <c r="H11" s="363">
        <v>1.6763265306122448</v>
      </c>
      <c r="I11" s="364">
        <v>3.0303030303030329</v>
      </c>
      <c r="J11" s="365">
        <v>24500</v>
      </c>
      <c r="K11" s="366">
        <v>24500</v>
      </c>
      <c r="L11" s="366">
        <v>41070</v>
      </c>
      <c r="M11" s="367">
        <v>5</v>
      </c>
    </row>
    <row r="12" spans="2:13" s="89" customFormat="1" ht="28.5" x14ac:dyDescent="0.8">
      <c r="B12" s="362" t="s">
        <v>295</v>
      </c>
      <c r="C12" s="363">
        <v>3</v>
      </c>
      <c r="D12" s="363">
        <v>49.5</v>
      </c>
      <c r="E12" s="363">
        <v>49.5</v>
      </c>
      <c r="F12" s="363">
        <v>49.5</v>
      </c>
      <c r="G12" s="363">
        <v>49.5</v>
      </c>
      <c r="H12" s="363">
        <v>49.5</v>
      </c>
      <c r="I12" s="364">
        <v>-1.5904572564612269</v>
      </c>
      <c r="J12" s="365">
        <v>105</v>
      </c>
      <c r="K12" s="366">
        <v>315</v>
      </c>
      <c r="L12" s="366">
        <v>5197.5</v>
      </c>
      <c r="M12" s="367">
        <v>1</v>
      </c>
    </row>
    <row r="13" spans="2:13" s="89" customFormat="1" ht="28.5" x14ac:dyDescent="0.8">
      <c r="B13" s="362" t="s">
        <v>255</v>
      </c>
      <c r="C13" s="363">
        <v>1</v>
      </c>
      <c r="D13" s="363">
        <v>2.4</v>
      </c>
      <c r="E13" s="363">
        <v>2.2999999999999998</v>
      </c>
      <c r="F13" s="363">
        <v>2.4</v>
      </c>
      <c r="G13" s="363">
        <v>2.4000000000000004</v>
      </c>
      <c r="H13" s="363">
        <v>2.3466141020902631</v>
      </c>
      <c r="I13" s="364">
        <v>0</v>
      </c>
      <c r="J13" s="365">
        <v>24351</v>
      </c>
      <c r="K13" s="366">
        <v>24351</v>
      </c>
      <c r="L13" s="366">
        <v>57142.400000000001</v>
      </c>
      <c r="M13" s="367">
        <v>5</v>
      </c>
    </row>
    <row r="14" spans="2:13" s="89" customFormat="1" ht="28.5" x14ac:dyDescent="0.8">
      <c r="B14" s="300" t="s">
        <v>148</v>
      </c>
      <c r="C14" s="279"/>
      <c r="D14" s="279"/>
      <c r="E14" s="279"/>
      <c r="F14" s="279"/>
      <c r="G14" s="279"/>
      <c r="H14" s="279"/>
      <c r="I14" s="280"/>
      <c r="J14" s="281">
        <f>SUM(J7:J13)</f>
        <v>66413</v>
      </c>
      <c r="K14" s="282">
        <f>SUM(K7:K13)</f>
        <v>73616</v>
      </c>
      <c r="L14" s="282">
        <f>SUM(L7:L13)</f>
        <v>140709.9</v>
      </c>
      <c r="M14" s="301">
        <f>SUM(M7:M13)</f>
        <v>17</v>
      </c>
    </row>
    <row r="15" spans="2:13" s="92" customFormat="1" ht="23.25" x14ac:dyDescent="0.65">
      <c r="B15" s="302" t="s">
        <v>149</v>
      </c>
      <c r="C15" s="283"/>
      <c r="D15" s="283"/>
      <c r="E15" s="283"/>
      <c r="F15" s="283"/>
      <c r="G15" s="283"/>
      <c r="H15" s="283"/>
      <c r="I15" s="283"/>
      <c r="J15" s="283"/>
      <c r="K15" s="284"/>
      <c r="L15" s="284"/>
      <c r="M15" s="303"/>
    </row>
    <row r="16" spans="2:13" s="92" customFormat="1" ht="23.25" x14ac:dyDescent="0.65">
      <c r="B16" s="302" t="s">
        <v>150</v>
      </c>
      <c r="C16" s="283"/>
      <c r="D16" s="283"/>
      <c r="E16" s="283"/>
      <c r="F16" s="283"/>
      <c r="G16" s="283"/>
      <c r="H16" s="283"/>
      <c r="I16" s="283"/>
      <c r="J16" s="283"/>
      <c r="K16" s="284"/>
      <c r="L16" s="284"/>
      <c r="M16" s="303"/>
    </row>
    <row r="17" spans="2:13" s="92" customFormat="1" ht="23.25" x14ac:dyDescent="0.65">
      <c r="B17" s="302"/>
      <c r="C17" s="283"/>
      <c r="D17" s="283"/>
      <c r="E17" s="283"/>
      <c r="F17" s="283"/>
      <c r="G17" s="283"/>
      <c r="H17" s="283"/>
      <c r="I17" s="283"/>
      <c r="J17" s="283"/>
      <c r="K17" s="284"/>
      <c r="L17" s="284"/>
      <c r="M17" s="303"/>
    </row>
    <row r="18" spans="2:13" s="87" customFormat="1" ht="41.25" customHeight="1" x14ac:dyDescent="0.6">
      <c r="B18" s="294" t="s">
        <v>133</v>
      </c>
      <c r="C18" s="272" t="s">
        <v>134</v>
      </c>
      <c r="D18" s="272" t="s">
        <v>135</v>
      </c>
      <c r="E18" s="272" t="s">
        <v>151</v>
      </c>
      <c r="F18" s="272" t="s">
        <v>137</v>
      </c>
      <c r="G18" s="272" t="s">
        <v>152</v>
      </c>
      <c r="H18" s="272" t="s">
        <v>139</v>
      </c>
      <c r="I18" s="272" t="s">
        <v>140</v>
      </c>
      <c r="J18" s="272" t="s">
        <v>141</v>
      </c>
      <c r="K18" s="272" t="s">
        <v>142</v>
      </c>
      <c r="L18" s="272" t="s">
        <v>143</v>
      </c>
      <c r="M18" s="295" t="s">
        <v>144</v>
      </c>
    </row>
    <row r="19" spans="2:13" s="89" customFormat="1" ht="28.5" x14ac:dyDescent="0.8">
      <c r="B19" s="304" t="s">
        <v>153</v>
      </c>
      <c r="C19" s="285"/>
      <c r="D19" s="285"/>
      <c r="E19" s="285"/>
      <c r="F19" s="285"/>
      <c r="G19" s="285"/>
      <c r="H19" s="285"/>
      <c r="I19" s="285"/>
      <c r="J19" s="285"/>
      <c r="K19" s="286"/>
      <c r="L19" s="286"/>
      <c r="M19" s="305"/>
    </row>
    <row r="20" spans="2:13" s="89" customFormat="1" ht="28.5" x14ac:dyDescent="0.8">
      <c r="B20" s="362" t="s">
        <v>146</v>
      </c>
      <c r="C20" s="363">
        <v>1</v>
      </c>
      <c r="D20" s="363">
        <v>1</v>
      </c>
      <c r="E20" s="363">
        <v>0.94</v>
      </c>
      <c r="F20" s="363">
        <v>0.96</v>
      </c>
      <c r="G20" s="363">
        <v>0.95</v>
      </c>
      <c r="H20" s="363">
        <v>0.97515286658427813</v>
      </c>
      <c r="I20" s="364">
        <v>-5.0000000000000044</v>
      </c>
      <c r="J20" s="365">
        <v>18611</v>
      </c>
      <c r="K20" s="366">
        <v>18611</v>
      </c>
      <c r="L20" s="366">
        <v>18148.57</v>
      </c>
      <c r="M20" s="367">
        <v>23</v>
      </c>
    </row>
    <row r="21" spans="2:13" s="89" customFormat="1" ht="28.5" x14ac:dyDescent="0.8">
      <c r="B21" s="362" t="s">
        <v>353</v>
      </c>
      <c r="C21" s="363">
        <v>1</v>
      </c>
      <c r="D21" s="363">
        <v>34</v>
      </c>
      <c r="E21" s="363">
        <v>34</v>
      </c>
      <c r="F21" s="363">
        <v>34</v>
      </c>
      <c r="G21" s="363">
        <v>34</v>
      </c>
      <c r="H21" s="363">
        <v>34</v>
      </c>
      <c r="I21" s="364">
        <v>-10.526315789473683</v>
      </c>
      <c r="J21" s="365">
        <v>57</v>
      </c>
      <c r="K21" s="366">
        <v>57</v>
      </c>
      <c r="L21" s="366">
        <v>1938</v>
      </c>
      <c r="M21" s="367">
        <v>1</v>
      </c>
    </row>
    <row r="22" spans="2:13" s="89" customFormat="1" ht="28.5" x14ac:dyDescent="0.8">
      <c r="B22" s="362" t="s">
        <v>355</v>
      </c>
      <c r="C22" s="363">
        <v>1</v>
      </c>
      <c r="D22" s="363">
        <v>50</v>
      </c>
      <c r="E22" s="363">
        <v>45</v>
      </c>
      <c r="F22" s="363">
        <v>49.5</v>
      </c>
      <c r="G22" s="363">
        <v>45</v>
      </c>
      <c r="H22" s="363">
        <v>48.754492187499999</v>
      </c>
      <c r="I22" s="364">
        <v>-10</v>
      </c>
      <c r="J22" s="365">
        <v>256</v>
      </c>
      <c r="K22" s="366">
        <v>256</v>
      </c>
      <c r="L22" s="366">
        <v>12481.15</v>
      </c>
      <c r="M22" s="367">
        <v>8</v>
      </c>
    </row>
    <row r="23" spans="2:13" s="89" customFormat="1" ht="28.5" x14ac:dyDescent="0.8">
      <c r="B23" s="362" t="s">
        <v>147</v>
      </c>
      <c r="C23" s="363">
        <v>1</v>
      </c>
      <c r="D23" s="363">
        <v>1.82</v>
      </c>
      <c r="E23" s="363">
        <v>1.65</v>
      </c>
      <c r="F23" s="363">
        <v>1.68</v>
      </c>
      <c r="G23" s="363">
        <v>1.73</v>
      </c>
      <c r="H23" s="363">
        <v>1.7063905809619053</v>
      </c>
      <c r="I23" s="364">
        <v>2.3668639053254457</v>
      </c>
      <c r="J23" s="365">
        <v>10999</v>
      </c>
      <c r="K23" s="366">
        <v>10999</v>
      </c>
      <c r="L23" s="366">
        <v>18768.589999999997</v>
      </c>
      <c r="M23" s="367">
        <v>34</v>
      </c>
    </row>
    <row r="24" spans="2:13" s="89" customFormat="1" ht="28.5" x14ac:dyDescent="0.8">
      <c r="B24" s="362" t="s">
        <v>356</v>
      </c>
      <c r="C24" s="363">
        <v>3</v>
      </c>
      <c r="D24" s="363">
        <v>4.3</v>
      </c>
      <c r="E24" s="363">
        <v>4.3</v>
      </c>
      <c r="F24" s="363">
        <v>4.3</v>
      </c>
      <c r="G24" s="363">
        <v>4.3</v>
      </c>
      <c r="H24" s="363">
        <v>4.3</v>
      </c>
      <c r="I24" s="364">
        <v>-6.5217391304347796</v>
      </c>
      <c r="J24" s="365">
        <v>533</v>
      </c>
      <c r="K24" s="366">
        <v>533</v>
      </c>
      <c r="L24" s="366">
        <v>2291.9</v>
      </c>
      <c r="M24" s="367">
        <v>1</v>
      </c>
    </row>
    <row r="25" spans="2:13" s="89" customFormat="1" ht="28.5" x14ac:dyDescent="0.8">
      <c r="B25" s="362" t="s">
        <v>255</v>
      </c>
      <c r="C25" s="363">
        <v>1</v>
      </c>
      <c r="D25" s="363">
        <v>2.4</v>
      </c>
      <c r="E25" s="363">
        <v>2.2999999999999998</v>
      </c>
      <c r="F25" s="363">
        <v>2.4</v>
      </c>
      <c r="G25" s="363">
        <v>2.2999999999999998</v>
      </c>
      <c r="H25" s="363">
        <v>2.3666666666666667</v>
      </c>
      <c r="I25" s="364">
        <v>-4.1666666666666705</v>
      </c>
      <c r="J25" s="365">
        <v>1500</v>
      </c>
      <c r="K25" s="366">
        <v>1500</v>
      </c>
      <c r="L25" s="366">
        <v>3550</v>
      </c>
      <c r="M25" s="367">
        <v>2</v>
      </c>
    </row>
    <row r="26" spans="2:13" s="89" customFormat="1" ht="28.5" x14ac:dyDescent="0.8">
      <c r="B26" s="362" t="s">
        <v>154</v>
      </c>
      <c r="C26" s="363">
        <v>1</v>
      </c>
      <c r="D26" s="363">
        <v>0.96</v>
      </c>
      <c r="E26" s="363">
        <v>0.9</v>
      </c>
      <c r="F26" s="363">
        <v>0.9</v>
      </c>
      <c r="G26" s="363">
        <v>0.96</v>
      </c>
      <c r="H26" s="363">
        <v>0.91815369743837605</v>
      </c>
      <c r="I26" s="364">
        <v>6.6666666666666599</v>
      </c>
      <c r="J26" s="365">
        <v>8276</v>
      </c>
      <c r="K26" s="366">
        <v>8276</v>
      </c>
      <c r="L26" s="366">
        <v>7598.64</v>
      </c>
      <c r="M26" s="367">
        <v>5</v>
      </c>
    </row>
    <row r="27" spans="2:13" s="89" customFormat="1" ht="28.5" x14ac:dyDescent="0.8">
      <c r="B27" s="362" t="s">
        <v>296</v>
      </c>
      <c r="C27" s="363">
        <v>1</v>
      </c>
      <c r="D27" s="363">
        <v>0.5</v>
      </c>
      <c r="E27" s="363">
        <v>0.5</v>
      </c>
      <c r="F27" s="363">
        <v>0.5</v>
      </c>
      <c r="G27" s="363">
        <v>0.5</v>
      </c>
      <c r="H27" s="363">
        <v>0.5</v>
      </c>
      <c r="I27" s="364">
        <v>0</v>
      </c>
      <c r="J27" s="365">
        <v>5000</v>
      </c>
      <c r="K27" s="366">
        <v>5000</v>
      </c>
      <c r="L27" s="366">
        <v>2500</v>
      </c>
      <c r="M27" s="367">
        <v>1</v>
      </c>
    </row>
    <row r="28" spans="2:13" s="89" customFormat="1" ht="28.5" x14ac:dyDescent="0.8">
      <c r="B28" s="300" t="s">
        <v>155</v>
      </c>
      <c r="C28" s="279"/>
      <c r="D28" s="279"/>
      <c r="E28" s="279"/>
      <c r="F28" s="279"/>
      <c r="G28" s="279"/>
      <c r="H28" s="279"/>
      <c r="I28" s="280"/>
      <c r="J28" s="281">
        <f>SUM(J20:J27)</f>
        <v>45232</v>
      </c>
      <c r="K28" s="282">
        <f>SUM(K20:K27)</f>
        <v>45232</v>
      </c>
      <c r="L28" s="282">
        <f>SUM(L20:L27)</f>
        <v>67276.850000000006</v>
      </c>
      <c r="M28" s="301">
        <f>SUM(M20:M27)</f>
        <v>75</v>
      </c>
    </row>
    <row r="29" spans="2:13" s="93" customFormat="1" ht="23.25" x14ac:dyDescent="0.65">
      <c r="B29" s="302" t="s">
        <v>156</v>
      </c>
      <c r="C29" s="283"/>
      <c r="D29" s="283"/>
      <c r="E29" s="283"/>
      <c r="F29" s="283"/>
      <c r="G29" s="283"/>
      <c r="H29" s="283"/>
      <c r="I29" s="283"/>
      <c r="J29" s="283"/>
      <c r="K29" s="284"/>
      <c r="L29" s="284"/>
      <c r="M29" s="303"/>
    </row>
    <row r="30" spans="2:13" s="93" customFormat="1" ht="23.25" x14ac:dyDescent="0.65">
      <c r="B30" s="302" t="s">
        <v>157</v>
      </c>
      <c r="C30" s="283"/>
      <c r="D30" s="283"/>
      <c r="E30" s="283"/>
      <c r="F30" s="283"/>
      <c r="G30" s="283"/>
      <c r="H30" s="283"/>
      <c r="I30" s="283"/>
      <c r="J30" s="283"/>
      <c r="K30" s="284"/>
      <c r="L30" s="284"/>
      <c r="M30" s="303"/>
    </row>
    <row r="31" spans="2:13" s="89" customFormat="1" ht="30" x14ac:dyDescent="0.8">
      <c r="B31" s="368" t="s">
        <v>158</v>
      </c>
      <c r="C31" s="288"/>
      <c r="D31" s="288"/>
      <c r="E31" s="288"/>
      <c r="F31" s="288"/>
      <c r="G31" s="288"/>
      <c r="H31" s="288"/>
      <c r="I31" s="289"/>
      <c r="J31" s="290">
        <f>J14+J28</f>
        <v>111645</v>
      </c>
      <c r="K31" s="291">
        <f>K14+K28</f>
        <v>118848</v>
      </c>
      <c r="L31" s="291">
        <f>L14+L28</f>
        <v>207986.75</v>
      </c>
      <c r="M31" s="369">
        <f>M14+M28</f>
        <v>92</v>
      </c>
    </row>
    <row r="32" spans="2:13" x14ac:dyDescent="0.6">
      <c r="B32" s="306"/>
      <c r="C32" s="69"/>
      <c r="D32" s="69"/>
      <c r="E32" s="69"/>
      <c r="F32" s="69"/>
      <c r="G32" s="69"/>
      <c r="H32" s="69"/>
      <c r="I32" s="69"/>
      <c r="J32" s="71"/>
      <c r="K32" s="72"/>
      <c r="L32" s="72"/>
      <c r="M32" s="307"/>
    </row>
    <row r="33" spans="2:13" s="90" customFormat="1" ht="25.5" x14ac:dyDescent="0.6">
      <c r="B33" s="308" t="s">
        <v>159</v>
      </c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309"/>
    </row>
    <row r="34" spans="2:13" s="87" customFormat="1" ht="42" customHeight="1" x14ac:dyDescent="0.6">
      <c r="B34" s="294" t="s">
        <v>133</v>
      </c>
      <c r="C34" s="272" t="s">
        <v>134</v>
      </c>
      <c r="D34" s="272" t="s">
        <v>135</v>
      </c>
      <c r="E34" s="272" t="s">
        <v>151</v>
      </c>
      <c r="F34" s="272" t="s">
        <v>137</v>
      </c>
      <c r="G34" s="272" t="s">
        <v>152</v>
      </c>
      <c r="H34" s="272" t="s">
        <v>139</v>
      </c>
      <c r="I34" s="272" t="s">
        <v>140</v>
      </c>
      <c r="J34" s="272" t="s">
        <v>141</v>
      </c>
      <c r="K34" s="272" t="s">
        <v>142</v>
      </c>
      <c r="L34" s="272" t="s">
        <v>143</v>
      </c>
      <c r="M34" s="295" t="s">
        <v>144</v>
      </c>
    </row>
    <row r="35" spans="2:13" s="89" customFormat="1" ht="28.5" x14ac:dyDescent="0.8">
      <c r="B35" s="298" t="s">
        <v>160</v>
      </c>
      <c r="C35" s="275">
        <v>5000</v>
      </c>
      <c r="D35" s="275">
        <v>3320</v>
      </c>
      <c r="E35" s="275">
        <v>3320</v>
      </c>
      <c r="F35" s="275">
        <v>3320</v>
      </c>
      <c r="G35" s="275">
        <v>3320</v>
      </c>
      <c r="H35" s="275">
        <v>3320</v>
      </c>
      <c r="I35" s="276"/>
      <c r="J35" s="277">
        <v>1</v>
      </c>
      <c r="K35" s="278">
        <v>5000</v>
      </c>
      <c r="L35" s="278">
        <v>3320</v>
      </c>
      <c r="M35" s="299">
        <v>1</v>
      </c>
    </row>
    <row r="36" spans="2:13" s="89" customFormat="1" ht="28.5" x14ac:dyDescent="0.8">
      <c r="B36" s="300" t="s">
        <v>161</v>
      </c>
      <c r="C36" s="279"/>
      <c r="D36" s="279"/>
      <c r="E36" s="279"/>
      <c r="F36" s="279"/>
      <c r="G36" s="279"/>
      <c r="H36" s="279"/>
      <c r="I36" s="280"/>
      <c r="J36" s="281">
        <f>SUM(J35:J35)</f>
        <v>1</v>
      </c>
      <c r="K36" s="282">
        <f>SUM(K35:K35)</f>
        <v>5000</v>
      </c>
      <c r="L36" s="282">
        <f>SUM(L35:L35)</f>
        <v>3320</v>
      </c>
      <c r="M36" s="301">
        <f>SUM(M35:M35)</f>
        <v>1</v>
      </c>
    </row>
    <row r="37" spans="2:13" x14ac:dyDescent="0.6">
      <c r="B37" s="306"/>
      <c r="C37" s="69"/>
      <c r="D37" s="69"/>
      <c r="E37" s="69"/>
      <c r="F37" s="69"/>
      <c r="G37" s="69"/>
      <c r="H37" s="69"/>
      <c r="I37" s="69"/>
      <c r="J37" s="71"/>
      <c r="K37" s="72"/>
      <c r="L37" s="72"/>
      <c r="M37" s="307"/>
    </row>
    <row r="38" spans="2:13" s="94" customFormat="1" ht="30.75" x14ac:dyDescent="0.85">
      <c r="B38" s="310" t="s">
        <v>162</v>
      </c>
      <c r="C38" s="311"/>
      <c r="D38" s="311"/>
      <c r="E38" s="311"/>
      <c r="F38" s="311"/>
      <c r="G38" s="311"/>
      <c r="H38" s="311"/>
      <c r="I38" s="312"/>
      <c r="J38" s="313">
        <f>J31+J36</f>
        <v>111646</v>
      </c>
      <c r="K38" s="314">
        <f>K31+K36</f>
        <v>123848</v>
      </c>
      <c r="L38" s="314">
        <f>L31+L36</f>
        <v>211306.75</v>
      </c>
      <c r="M38" s="315">
        <f>M31+M36</f>
        <v>93</v>
      </c>
    </row>
    <row r="39" spans="2:13" x14ac:dyDescent="0.6">
      <c r="B39" s="69"/>
      <c r="C39" s="69"/>
      <c r="D39" s="69"/>
      <c r="E39" s="69"/>
      <c r="F39" s="69"/>
      <c r="G39" s="69"/>
      <c r="H39" s="69"/>
      <c r="I39" s="69"/>
      <c r="J39" s="71"/>
      <c r="K39" s="72"/>
      <c r="L39" s="72"/>
      <c r="M39" s="73"/>
    </row>
    <row r="40" spans="2:13" ht="38.25" x14ac:dyDescent="0.6">
      <c r="B40" s="502" t="s">
        <v>12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503"/>
      <c r="M40" s="504"/>
    </row>
    <row r="41" spans="2:13" s="90" customFormat="1" x14ac:dyDescent="0.6">
      <c r="B41" s="370"/>
      <c r="M41" s="371"/>
    </row>
    <row r="42" spans="2:13" s="87" customFormat="1" ht="42" customHeight="1" x14ac:dyDescent="0.6">
      <c r="B42" s="294" t="s">
        <v>133</v>
      </c>
      <c r="C42" s="272" t="s">
        <v>285</v>
      </c>
      <c r="D42" s="272" t="s">
        <v>286</v>
      </c>
      <c r="E42" s="272" t="s">
        <v>287</v>
      </c>
      <c r="F42" s="272" t="s">
        <v>288</v>
      </c>
      <c r="G42" s="272" t="s">
        <v>289</v>
      </c>
      <c r="H42" s="272" t="s">
        <v>290</v>
      </c>
      <c r="I42" s="272" t="s">
        <v>291</v>
      </c>
      <c r="J42" s="272" t="s">
        <v>292</v>
      </c>
      <c r="K42" s="272" t="s">
        <v>293</v>
      </c>
      <c r="L42" s="272" t="s">
        <v>294</v>
      </c>
      <c r="M42" s="295" t="s">
        <v>144</v>
      </c>
    </row>
    <row r="43" spans="2:13" s="95" customFormat="1" ht="24.75" x14ac:dyDescent="0.65">
      <c r="B43" s="316" t="s">
        <v>163</v>
      </c>
      <c r="C43" s="317"/>
      <c r="D43" s="318"/>
      <c r="E43" s="318"/>
      <c r="F43" s="319"/>
      <c r="G43" s="320"/>
      <c r="H43" s="320"/>
      <c r="I43" s="317"/>
      <c r="J43" s="321"/>
      <c r="K43" s="321"/>
      <c r="L43" s="321"/>
      <c r="M43" s="322"/>
    </row>
    <row r="44" spans="2:13" s="89" customFormat="1" ht="28.5" x14ac:dyDescent="0.8">
      <c r="B44" s="298" t="s">
        <v>167</v>
      </c>
      <c r="C44" s="452" t="s">
        <v>165</v>
      </c>
      <c r="D44" s="275">
        <v>91.447100000000006</v>
      </c>
      <c r="E44" s="275"/>
      <c r="F44" s="275" t="s">
        <v>231</v>
      </c>
      <c r="G44" s="275">
        <v>9.25</v>
      </c>
      <c r="H44" s="275">
        <v>9.245000000000001</v>
      </c>
      <c r="I44" s="453" t="s">
        <v>166</v>
      </c>
      <c r="J44" s="277">
        <v>30000</v>
      </c>
      <c r="K44" s="278">
        <v>30000</v>
      </c>
      <c r="L44" s="278">
        <v>27434.15</v>
      </c>
      <c r="M44" s="299">
        <v>1</v>
      </c>
    </row>
    <row r="45" spans="2:13" s="88" customFormat="1" ht="28.5" x14ac:dyDescent="0.8">
      <c r="B45" s="296" t="s">
        <v>171</v>
      </c>
      <c r="C45" s="465"/>
      <c r="D45" s="466"/>
      <c r="E45" s="466"/>
      <c r="F45" s="466"/>
      <c r="G45" s="466"/>
      <c r="H45" s="466"/>
      <c r="I45" s="467"/>
      <c r="J45" s="468">
        <v>30000</v>
      </c>
      <c r="K45" s="469">
        <v>30000</v>
      </c>
      <c r="L45" s="469">
        <v>27434.15</v>
      </c>
      <c r="M45" s="297">
        <v>1</v>
      </c>
    </row>
    <row r="46" spans="2:13" s="88" customFormat="1" ht="28.5" x14ac:dyDescent="0.8">
      <c r="B46" s="296" t="s">
        <v>256</v>
      </c>
      <c r="C46" s="465"/>
      <c r="D46" s="466"/>
      <c r="E46" s="466"/>
      <c r="F46" s="466"/>
      <c r="G46" s="466"/>
      <c r="H46" s="466"/>
      <c r="I46" s="467"/>
      <c r="J46" s="468"/>
      <c r="K46" s="469"/>
      <c r="L46" s="469"/>
      <c r="M46" s="297"/>
    </row>
    <row r="47" spans="2:13" s="89" customFormat="1" ht="28.5" x14ac:dyDescent="0.8">
      <c r="B47" s="298" t="s">
        <v>172</v>
      </c>
      <c r="C47" s="452" t="s">
        <v>165</v>
      </c>
      <c r="D47" s="275">
        <v>87.4816</v>
      </c>
      <c r="E47" s="275">
        <v>7.5481999999999996</v>
      </c>
      <c r="F47" s="275" t="s">
        <v>357</v>
      </c>
      <c r="G47" s="275">
        <v>11.7</v>
      </c>
      <c r="H47" s="275">
        <v>12.04222</v>
      </c>
      <c r="I47" s="453" t="s">
        <v>173</v>
      </c>
      <c r="J47" s="277">
        <v>111000</v>
      </c>
      <c r="K47" s="278">
        <v>111000</v>
      </c>
      <c r="L47" s="278">
        <v>97104.68</v>
      </c>
      <c r="M47" s="299">
        <v>1</v>
      </c>
    </row>
    <row r="48" spans="2:13" s="88" customFormat="1" ht="28.5" x14ac:dyDescent="0.8">
      <c r="B48" s="296" t="s">
        <v>171</v>
      </c>
      <c r="C48" s="465"/>
      <c r="D48" s="466"/>
      <c r="E48" s="466"/>
      <c r="F48" s="466"/>
      <c r="G48" s="466"/>
      <c r="H48" s="466"/>
      <c r="I48" s="467"/>
      <c r="J48" s="468">
        <v>111000</v>
      </c>
      <c r="K48" s="469">
        <v>111000</v>
      </c>
      <c r="L48" s="469">
        <v>97104.68</v>
      </c>
      <c r="M48" s="297">
        <v>1</v>
      </c>
    </row>
    <row r="49" spans="2:13" s="88" customFormat="1" ht="28.5" x14ac:dyDescent="0.8">
      <c r="B49" s="296" t="s">
        <v>174</v>
      </c>
      <c r="C49" s="465"/>
      <c r="D49" s="466"/>
      <c r="E49" s="466"/>
      <c r="F49" s="466"/>
      <c r="G49" s="466"/>
      <c r="H49" s="466"/>
      <c r="I49" s="467"/>
      <c r="J49" s="468"/>
      <c r="K49" s="469"/>
      <c r="L49" s="469"/>
      <c r="M49" s="297"/>
    </row>
    <row r="50" spans="2:13" s="89" customFormat="1" ht="28.5" x14ac:dyDescent="0.8">
      <c r="B50" s="298" t="s">
        <v>172</v>
      </c>
      <c r="C50" s="452" t="s">
        <v>165</v>
      </c>
      <c r="D50" s="275">
        <v>100.9894</v>
      </c>
      <c r="E50" s="275">
        <v>6.1653000000000002</v>
      </c>
      <c r="F50" s="275" t="s">
        <v>358</v>
      </c>
      <c r="G50" s="275">
        <v>4</v>
      </c>
      <c r="H50" s="275">
        <v>4.04</v>
      </c>
      <c r="I50" s="453" t="s">
        <v>173</v>
      </c>
      <c r="J50" s="277">
        <v>800000</v>
      </c>
      <c r="K50" s="278">
        <v>800000</v>
      </c>
      <c r="L50" s="278">
        <v>807915.35</v>
      </c>
      <c r="M50" s="299">
        <v>1</v>
      </c>
    </row>
    <row r="51" spans="2:13" s="89" customFormat="1" ht="28.5" x14ac:dyDescent="0.8">
      <c r="B51" s="298" t="s">
        <v>172</v>
      </c>
      <c r="C51" s="452" t="s">
        <v>165</v>
      </c>
      <c r="D51" s="275">
        <v>101.0253</v>
      </c>
      <c r="E51" s="275">
        <v>6.1653000000000002</v>
      </c>
      <c r="F51" s="275" t="s">
        <v>359</v>
      </c>
      <c r="G51" s="275">
        <v>4</v>
      </c>
      <c r="H51" s="275">
        <v>4.04</v>
      </c>
      <c r="I51" s="453" t="s">
        <v>173</v>
      </c>
      <c r="J51" s="277">
        <v>3100000</v>
      </c>
      <c r="K51" s="278">
        <v>3100000</v>
      </c>
      <c r="L51" s="278">
        <v>3131787.34</v>
      </c>
      <c r="M51" s="299">
        <v>1</v>
      </c>
    </row>
    <row r="52" spans="2:13" s="89" customFormat="1" ht="28.5" x14ac:dyDescent="0.8">
      <c r="B52" s="298" t="s">
        <v>172</v>
      </c>
      <c r="C52" s="452" t="s">
        <v>165</v>
      </c>
      <c r="D52" s="275">
        <v>100.92</v>
      </c>
      <c r="E52" s="275">
        <v>6.1653000000000002</v>
      </c>
      <c r="F52" s="275" t="s">
        <v>358</v>
      </c>
      <c r="G52" s="275">
        <v>4.1500000000000004</v>
      </c>
      <c r="H52" s="275">
        <v>4.1930500000000004</v>
      </c>
      <c r="I52" s="453" t="s">
        <v>173</v>
      </c>
      <c r="J52" s="277">
        <v>4000000</v>
      </c>
      <c r="K52" s="278">
        <v>4000000</v>
      </c>
      <c r="L52" s="278">
        <v>4036800.81</v>
      </c>
      <c r="M52" s="299">
        <v>1</v>
      </c>
    </row>
    <row r="53" spans="2:13" s="96" customFormat="1" ht="28.5" x14ac:dyDescent="0.8">
      <c r="B53" s="329" t="s">
        <v>172</v>
      </c>
      <c r="C53" s="330" t="s">
        <v>165</v>
      </c>
      <c r="D53" s="331">
        <v>100.3912</v>
      </c>
      <c r="E53" s="331">
        <v>6.1653000000000002</v>
      </c>
      <c r="F53" s="332" t="s">
        <v>358</v>
      </c>
      <c r="G53" s="333">
        <v>5.3</v>
      </c>
      <c r="H53" s="333">
        <v>5.3702199999999998</v>
      </c>
      <c r="I53" s="334" t="s">
        <v>173</v>
      </c>
      <c r="J53" s="335">
        <v>220410.7</v>
      </c>
      <c r="K53" s="335">
        <v>220410.7</v>
      </c>
      <c r="L53" s="335">
        <v>221273</v>
      </c>
      <c r="M53" s="336">
        <v>1</v>
      </c>
    </row>
    <row r="54" spans="2:13" s="96" customFormat="1" ht="28.5" x14ac:dyDescent="0.8">
      <c r="B54" s="329" t="s">
        <v>172</v>
      </c>
      <c r="C54" s="330" t="s">
        <v>165</v>
      </c>
      <c r="D54" s="331">
        <v>96.853899999999996</v>
      </c>
      <c r="E54" s="331">
        <v>7.1295000000000002</v>
      </c>
      <c r="F54" s="332" t="s">
        <v>360</v>
      </c>
      <c r="G54" s="333">
        <v>8.5628600000000006</v>
      </c>
      <c r="H54" s="333">
        <v>8.7461699999999993</v>
      </c>
      <c r="I54" s="334" t="s">
        <v>173</v>
      </c>
      <c r="J54" s="335">
        <v>883483.46</v>
      </c>
      <c r="K54" s="335">
        <v>883483.46</v>
      </c>
      <c r="L54" s="335">
        <v>855688.19</v>
      </c>
      <c r="M54" s="336">
        <v>1</v>
      </c>
    </row>
    <row r="55" spans="2:13" s="96" customFormat="1" ht="28.5" x14ac:dyDescent="0.8">
      <c r="B55" s="329" t="s">
        <v>172</v>
      </c>
      <c r="C55" s="330" t="s">
        <v>165</v>
      </c>
      <c r="D55" s="331">
        <v>92.555899999999994</v>
      </c>
      <c r="E55" s="331">
        <v>7.1295000000000002</v>
      </c>
      <c r="F55" s="332" t="s">
        <v>361</v>
      </c>
      <c r="G55" s="333">
        <v>10.6</v>
      </c>
      <c r="H55" s="333">
        <v>10.8809</v>
      </c>
      <c r="I55" s="334" t="s">
        <v>173</v>
      </c>
      <c r="J55" s="335">
        <v>100000</v>
      </c>
      <c r="K55" s="335">
        <v>100000</v>
      </c>
      <c r="L55" s="335">
        <v>92555.92</v>
      </c>
      <c r="M55" s="336">
        <v>1</v>
      </c>
    </row>
    <row r="56" spans="2:13" s="96" customFormat="1" ht="28.5" x14ac:dyDescent="0.8">
      <c r="B56" s="329" t="s">
        <v>172</v>
      </c>
      <c r="C56" s="330" t="s">
        <v>165</v>
      </c>
      <c r="D56" s="331">
        <v>91.618799999999993</v>
      </c>
      <c r="E56" s="331">
        <v>7.1295000000000002</v>
      </c>
      <c r="F56" s="332" t="s">
        <v>307</v>
      </c>
      <c r="G56" s="333">
        <v>11.1</v>
      </c>
      <c r="H56" s="333">
        <v>11.40802</v>
      </c>
      <c r="I56" s="334" t="s">
        <v>173</v>
      </c>
      <c r="J56" s="335">
        <v>1659088.31</v>
      </c>
      <c r="K56" s="335">
        <v>1659088.31</v>
      </c>
      <c r="L56" s="335">
        <v>1520037.23</v>
      </c>
      <c r="M56" s="336">
        <v>1</v>
      </c>
    </row>
    <row r="57" spans="2:13" s="97" customFormat="1" ht="28.5" x14ac:dyDescent="0.8">
      <c r="B57" s="316" t="s">
        <v>171</v>
      </c>
      <c r="C57" s="323"/>
      <c r="D57" s="324"/>
      <c r="E57" s="324"/>
      <c r="F57" s="325"/>
      <c r="G57" s="326"/>
      <c r="H57" s="326"/>
      <c r="I57" s="447"/>
      <c r="J57" s="327">
        <v>10762982.470000001</v>
      </c>
      <c r="K57" s="327">
        <v>10762982.470000001</v>
      </c>
      <c r="L57" s="327">
        <v>10666057.84</v>
      </c>
      <c r="M57" s="328">
        <v>7</v>
      </c>
    </row>
    <row r="58" spans="2:13" s="97" customFormat="1" ht="28.5" x14ac:dyDescent="0.8">
      <c r="B58" s="316" t="s">
        <v>175</v>
      </c>
      <c r="C58" s="323"/>
      <c r="D58" s="324"/>
      <c r="E58" s="324"/>
      <c r="F58" s="325"/>
      <c r="G58" s="326"/>
      <c r="H58" s="326"/>
      <c r="I58" s="447"/>
      <c r="J58" s="327"/>
      <c r="K58" s="327"/>
      <c r="L58" s="327"/>
      <c r="M58" s="328"/>
    </row>
    <row r="59" spans="2:13" s="96" customFormat="1" ht="28.5" x14ac:dyDescent="0.8">
      <c r="B59" s="329" t="s">
        <v>172</v>
      </c>
      <c r="C59" s="330" t="s">
        <v>165</v>
      </c>
      <c r="D59" s="331">
        <v>88.879199999999997</v>
      </c>
      <c r="E59" s="331">
        <v>5.64</v>
      </c>
      <c r="F59" s="332" t="s">
        <v>362</v>
      </c>
      <c r="G59" s="333">
        <v>8.1</v>
      </c>
      <c r="H59" s="333">
        <v>8.4075799999999994</v>
      </c>
      <c r="I59" s="334" t="s">
        <v>173</v>
      </c>
      <c r="J59" s="335">
        <v>18040</v>
      </c>
      <c r="K59" s="335">
        <v>18040</v>
      </c>
      <c r="L59" s="335">
        <v>16033.82</v>
      </c>
      <c r="M59" s="336">
        <v>2</v>
      </c>
    </row>
    <row r="60" spans="2:13" s="96" customFormat="1" ht="28.5" x14ac:dyDescent="0.8">
      <c r="B60" s="329" t="s">
        <v>172</v>
      </c>
      <c r="C60" s="330" t="s">
        <v>165</v>
      </c>
      <c r="D60" s="331">
        <v>96.436599999999999</v>
      </c>
      <c r="E60" s="331">
        <v>3.25</v>
      </c>
      <c r="F60" s="332" t="s">
        <v>301</v>
      </c>
      <c r="G60" s="333">
        <v>10.25</v>
      </c>
      <c r="H60" s="333">
        <v>10.745509999999999</v>
      </c>
      <c r="I60" s="334" t="s">
        <v>173</v>
      </c>
      <c r="J60" s="335">
        <v>20665.5</v>
      </c>
      <c r="K60" s="335">
        <v>20665.5</v>
      </c>
      <c r="L60" s="335">
        <v>19929.12</v>
      </c>
      <c r="M60" s="336">
        <v>1</v>
      </c>
    </row>
    <row r="61" spans="2:13" s="96" customFormat="1" ht="28.5" x14ac:dyDescent="0.8">
      <c r="B61" s="329" t="s">
        <v>172</v>
      </c>
      <c r="C61" s="330" t="s">
        <v>165</v>
      </c>
      <c r="D61" s="331">
        <v>94.076599999999999</v>
      </c>
      <c r="E61" s="331">
        <v>3.25</v>
      </c>
      <c r="F61" s="332" t="s">
        <v>331</v>
      </c>
      <c r="G61" s="333">
        <v>10.25</v>
      </c>
      <c r="H61" s="333">
        <v>10.745509999999999</v>
      </c>
      <c r="I61" s="334" t="s">
        <v>173</v>
      </c>
      <c r="J61" s="335">
        <v>2140</v>
      </c>
      <c r="K61" s="335">
        <v>2140</v>
      </c>
      <c r="L61" s="335">
        <v>2013.24</v>
      </c>
      <c r="M61" s="336">
        <v>1</v>
      </c>
    </row>
    <row r="62" spans="2:13" s="96" customFormat="1" ht="28.5" x14ac:dyDescent="0.8">
      <c r="B62" s="329" t="s">
        <v>172</v>
      </c>
      <c r="C62" s="330" t="s">
        <v>165</v>
      </c>
      <c r="D62" s="331">
        <v>77.165700000000001</v>
      </c>
      <c r="E62" s="331">
        <v>5.36</v>
      </c>
      <c r="F62" s="332" t="s">
        <v>363</v>
      </c>
      <c r="G62" s="333">
        <v>11</v>
      </c>
      <c r="H62" s="333">
        <v>11.57188</v>
      </c>
      <c r="I62" s="334" t="s">
        <v>173</v>
      </c>
      <c r="J62" s="335">
        <v>5000</v>
      </c>
      <c r="K62" s="335">
        <v>5000</v>
      </c>
      <c r="L62" s="335">
        <v>3858.29</v>
      </c>
      <c r="M62" s="336">
        <v>1</v>
      </c>
    </row>
    <row r="63" spans="2:13" s="96" customFormat="1" ht="28.5" x14ac:dyDescent="0.8">
      <c r="B63" s="329" t="s">
        <v>172</v>
      </c>
      <c r="C63" s="330" t="s">
        <v>165</v>
      </c>
      <c r="D63" s="331">
        <v>85.902500000000003</v>
      </c>
      <c r="E63" s="331">
        <v>4.3</v>
      </c>
      <c r="F63" s="332" t="s">
        <v>364</v>
      </c>
      <c r="G63" s="333">
        <v>11.25</v>
      </c>
      <c r="H63" s="333">
        <v>11.84859</v>
      </c>
      <c r="I63" s="334" t="s">
        <v>173</v>
      </c>
      <c r="J63" s="335">
        <v>47937.5</v>
      </c>
      <c r="K63" s="335">
        <v>47937.5</v>
      </c>
      <c r="L63" s="335">
        <v>41179.54</v>
      </c>
      <c r="M63" s="336">
        <v>1</v>
      </c>
    </row>
    <row r="64" spans="2:13" s="96" customFormat="1" ht="28.5" x14ac:dyDescent="0.8">
      <c r="B64" s="329" t="s">
        <v>172</v>
      </c>
      <c r="C64" s="330" t="s">
        <v>165</v>
      </c>
      <c r="D64" s="331">
        <v>83.844999999999999</v>
      </c>
      <c r="E64" s="331">
        <v>4.71</v>
      </c>
      <c r="F64" s="332" t="s">
        <v>365</v>
      </c>
      <c r="G64" s="333">
        <v>11.25</v>
      </c>
      <c r="H64" s="333">
        <v>11.84859</v>
      </c>
      <c r="I64" s="334" t="s">
        <v>173</v>
      </c>
      <c r="J64" s="335">
        <v>53100</v>
      </c>
      <c r="K64" s="335">
        <v>53100</v>
      </c>
      <c r="L64" s="335">
        <v>44521.7</v>
      </c>
      <c r="M64" s="336">
        <v>1</v>
      </c>
    </row>
    <row r="65" spans="2:13" s="96" customFormat="1" ht="28.5" x14ac:dyDescent="0.8">
      <c r="B65" s="329" t="s">
        <v>172</v>
      </c>
      <c r="C65" s="330" t="s">
        <v>165</v>
      </c>
      <c r="D65" s="331">
        <v>78.988799999999998</v>
      </c>
      <c r="E65" s="331">
        <v>5.07</v>
      </c>
      <c r="F65" s="332" t="s">
        <v>366</v>
      </c>
      <c r="G65" s="333">
        <v>11.25</v>
      </c>
      <c r="H65" s="333">
        <v>11.84859</v>
      </c>
      <c r="I65" s="334" t="s">
        <v>173</v>
      </c>
      <c r="J65" s="335">
        <v>27327.52</v>
      </c>
      <c r="K65" s="335">
        <v>27327.52</v>
      </c>
      <c r="L65" s="335">
        <v>21585.7</v>
      </c>
      <c r="M65" s="336">
        <v>1</v>
      </c>
    </row>
    <row r="66" spans="2:13" s="96" customFormat="1" ht="28.5" x14ac:dyDescent="0.8">
      <c r="B66" s="329" t="s">
        <v>172</v>
      </c>
      <c r="C66" s="330" t="s">
        <v>165</v>
      </c>
      <c r="D66" s="331">
        <v>76.415400000000005</v>
      </c>
      <c r="E66" s="331">
        <v>5.36</v>
      </c>
      <c r="F66" s="332" t="s">
        <v>367</v>
      </c>
      <c r="G66" s="333">
        <v>11.25</v>
      </c>
      <c r="H66" s="333">
        <v>11.84859</v>
      </c>
      <c r="I66" s="334" t="s">
        <v>173</v>
      </c>
      <c r="J66" s="335">
        <v>5600</v>
      </c>
      <c r="K66" s="335">
        <v>5600</v>
      </c>
      <c r="L66" s="335">
        <v>4279.26</v>
      </c>
      <c r="M66" s="336">
        <v>1</v>
      </c>
    </row>
    <row r="67" spans="2:13" s="96" customFormat="1" ht="28.5" x14ac:dyDescent="0.8">
      <c r="B67" s="329" t="s">
        <v>172</v>
      </c>
      <c r="C67" s="330" t="s">
        <v>165</v>
      </c>
      <c r="D67" s="331">
        <v>76.308000000000007</v>
      </c>
      <c r="E67" s="331">
        <v>5.36</v>
      </c>
      <c r="F67" s="332" t="s">
        <v>368</v>
      </c>
      <c r="G67" s="333">
        <v>11.25</v>
      </c>
      <c r="H67" s="333">
        <v>11.84859</v>
      </c>
      <c r="I67" s="334" t="s">
        <v>173</v>
      </c>
      <c r="J67" s="335">
        <v>53100</v>
      </c>
      <c r="K67" s="335">
        <v>53100</v>
      </c>
      <c r="L67" s="335">
        <v>40519.58</v>
      </c>
      <c r="M67" s="336">
        <v>1</v>
      </c>
    </row>
    <row r="68" spans="2:13" s="96" customFormat="1" ht="28.5" x14ac:dyDescent="0.8">
      <c r="B68" s="329" t="s">
        <v>172</v>
      </c>
      <c r="C68" s="330" t="s">
        <v>165</v>
      </c>
      <c r="D68" s="331">
        <v>72.713800000000006</v>
      </c>
      <c r="E68" s="331">
        <v>6.21</v>
      </c>
      <c r="F68" s="332" t="s">
        <v>369</v>
      </c>
      <c r="G68" s="333">
        <v>12</v>
      </c>
      <c r="H68" s="333">
        <v>12.682499999999999</v>
      </c>
      <c r="I68" s="334" t="s">
        <v>173</v>
      </c>
      <c r="J68" s="335">
        <v>7454</v>
      </c>
      <c r="K68" s="335">
        <v>7454</v>
      </c>
      <c r="L68" s="335">
        <v>5420.09</v>
      </c>
      <c r="M68" s="336">
        <v>2</v>
      </c>
    </row>
    <row r="69" spans="2:13" s="96" customFormat="1" ht="28.5" x14ac:dyDescent="0.8">
      <c r="B69" s="329" t="s">
        <v>172</v>
      </c>
      <c r="C69" s="330" t="s">
        <v>165</v>
      </c>
      <c r="D69" s="331">
        <v>70.087000000000003</v>
      </c>
      <c r="E69" s="331">
        <v>6.21</v>
      </c>
      <c r="F69" s="332" t="s">
        <v>370</v>
      </c>
      <c r="G69" s="333">
        <v>12.65</v>
      </c>
      <c r="H69" s="333">
        <v>13.409829999999999</v>
      </c>
      <c r="I69" s="334" t="s">
        <v>173</v>
      </c>
      <c r="J69" s="335">
        <v>6714</v>
      </c>
      <c r="K69" s="335">
        <v>6714</v>
      </c>
      <c r="L69" s="335">
        <v>4705.6499999999996</v>
      </c>
      <c r="M69" s="336">
        <v>1</v>
      </c>
    </row>
    <row r="70" spans="2:13" s="96" customFormat="1" ht="28.5" x14ac:dyDescent="0.8">
      <c r="B70" s="329" t="s">
        <v>172</v>
      </c>
      <c r="C70" s="330" t="s">
        <v>165</v>
      </c>
      <c r="D70" s="331">
        <v>70.064999999999998</v>
      </c>
      <c r="E70" s="331">
        <v>6.21</v>
      </c>
      <c r="F70" s="332" t="s">
        <v>371</v>
      </c>
      <c r="G70" s="333">
        <v>12.65</v>
      </c>
      <c r="H70" s="333">
        <v>13.409829999999999</v>
      </c>
      <c r="I70" s="334" t="s">
        <v>173</v>
      </c>
      <c r="J70" s="335">
        <v>8786</v>
      </c>
      <c r="K70" s="335">
        <v>8786</v>
      </c>
      <c r="L70" s="335">
        <v>6155.91</v>
      </c>
      <c r="M70" s="336">
        <v>1</v>
      </c>
    </row>
    <row r="71" spans="2:13" s="96" customFormat="1" ht="28.5" x14ac:dyDescent="0.8">
      <c r="B71" s="329" t="s">
        <v>172</v>
      </c>
      <c r="C71" s="330" t="s">
        <v>165</v>
      </c>
      <c r="D71" s="331">
        <v>70.957899999999995</v>
      </c>
      <c r="E71" s="331">
        <v>5.36</v>
      </c>
      <c r="F71" s="332" t="s">
        <v>372</v>
      </c>
      <c r="G71" s="333">
        <v>13</v>
      </c>
      <c r="H71" s="333">
        <v>13.803240000000001</v>
      </c>
      <c r="I71" s="334" t="s">
        <v>173</v>
      </c>
      <c r="J71" s="335">
        <v>1100</v>
      </c>
      <c r="K71" s="335">
        <v>1100</v>
      </c>
      <c r="L71" s="335">
        <v>780.54</v>
      </c>
      <c r="M71" s="336">
        <v>1</v>
      </c>
    </row>
    <row r="72" spans="2:13" s="97" customFormat="1" ht="28.5" x14ac:dyDescent="0.8">
      <c r="B72" s="316" t="s">
        <v>171</v>
      </c>
      <c r="C72" s="323"/>
      <c r="D72" s="324"/>
      <c r="E72" s="324"/>
      <c r="F72" s="325"/>
      <c r="G72" s="326"/>
      <c r="H72" s="326"/>
      <c r="I72" s="447"/>
      <c r="J72" s="327">
        <v>256964.52</v>
      </c>
      <c r="K72" s="327">
        <v>256964.52</v>
      </c>
      <c r="L72" s="327">
        <v>210982.44</v>
      </c>
      <c r="M72" s="328">
        <v>15</v>
      </c>
    </row>
    <row r="73" spans="2:13" s="97" customFormat="1" ht="28.5" x14ac:dyDescent="0.8">
      <c r="B73" s="316" t="s">
        <v>176</v>
      </c>
      <c r="C73" s="323"/>
      <c r="D73" s="324"/>
      <c r="E73" s="324"/>
      <c r="F73" s="325"/>
      <c r="G73" s="326"/>
      <c r="H73" s="326"/>
      <c r="I73" s="447"/>
      <c r="J73" s="327"/>
      <c r="K73" s="327"/>
      <c r="L73" s="327"/>
      <c r="M73" s="328"/>
    </row>
    <row r="74" spans="2:13" s="96" customFormat="1" ht="28.5" x14ac:dyDescent="0.8">
      <c r="B74" s="329" t="s">
        <v>172</v>
      </c>
      <c r="C74" s="330" t="s">
        <v>165</v>
      </c>
      <c r="D74" s="331">
        <v>99.992000000000004</v>
      </c>
      <c r="E74" s="331">
        <v>6.1653000000000002</v>
      </c>
      <c r="F74" s="332" t="s">
        <v>373</v>
      </c>
      <c r="G74" s="333">
        <v>6.1653000000000002</v>
      </c>
      <c r="H74" s="333">
        <v>6.2603200000000001</v>
      </c>
      <c r="I74" s="334" t="s">
        <v>173</v>
      </c>
      <c r="J74" s="335">
        <v>11802650.619999999</v>
      </c>
      <c r="K74" s="335">
        <v>11802650.619999999</v>
      </c>
      <c r="L74" s="335">
        <v>11801715.92</v>
      </c>
      <c r="M74" s="336">
        <v>1</v>
      </c>
    </row>
    <row r="75" spans="2:13" s="96" customFormat="1" ht="28.5" x14ac:dyDescent="0.8">
      <c r="B75" s="329" t="s">
        <v>172</v>
      </c>
      <c r="C75" s="330" t="s">
        <v>165</v>
      </c>
      <c r="D75" s="331">
        <v>89.906000000000006</v>
      </c>
      <c r="E75" s="331">
        <v>6.1653000000000002</v>
      </c>
      <c r="F75" s="332" t="s">
        <v>374</v>
      </c>
      <c r="G75" s="333">
        <v>11.12</v>
      </c>
      <c r="H75" s="333">
        <v>11.429130000000001</v>
      </c>
      <c r="I75" s="334" t="s">
        <v>173</v>
      </c>
      <c r="J75" s="335">
        <v>2397987.5699999998</v>
      </c>
      <c r="K75" s="335">
        <v>2397987.5699999998</v>
      </c>
      <c r="L75" s="335">
        <v>2155936.7000000002</v>
      </c>
      <c r="M75" s="336">
        <v>1</v>
      </c>
    </row>
    <row r="76" spans="2:13" s="96" customFormat="1" ht="28.5" x14ac:dyDescent="0.8">
      <c r="B76" s="329" t="s">
        <v>172</v>
      </c>
      <c r="C76" s="330" t="s">
        <v>165</v>
      </c>
      <c r="D76" s="331">
        <v>80.2256</v>
      </c>
      <c r="E76" s="331">
        <v>7.3772000000000002</v>
      </c>
      <c r="F76" s="332" t="s">
        <v>375</v>
      </c>
      <c r="G76" s="333">
        <v>12.5</v>
      </c>
      <c r="H76" s="333">
        <v>12.89062</v>
      </c>
      <c r="I76" s="334" t="s">
        <v>173</v>
      </c>
      <c r="J76" s="335">
        <v>125000</v>
      </c>
      <c r="K76" s="335">
        <v>125000</v>
      </c>
      <c r="L76" s="335">
        <v>100282.1</v>
      </c>
      <c r="M76" s="336">
        <v>1</v>
      </c>
    </row>
    <row r="77" spans="2:13" s="96" customFormat="1" ht="28.5" x14ac:dyDescent="0.8">
      <c r="B77" s="329" t="s">
        <v>172</v>
      </c>
      <c r="C77" s="330" t="s">
        <v>165</v>
      </c>
      <c r="D77" s="331">
        <v>78.682599999999994</v>
      </c>
      <c r="E77" s="331">
        <v>7.3772000000000002</v>
      </c>
      <c r="F77" s="332" t="s">
        <v>376</v>
      </c>
      <c r="G77" s="333">
        <v>13</v>
      </c>
      <c r="H77" s="333">
        <v>13.422499999999999</v>
      </c>
      <c r="I77" s="334" t="s">
        <v>173</v>
      </c>
      <c r="J77" s="335">
        <v>125000</v>
      </c>
      <c r="K77" s="335">
        <v>125000</v>
      </c>
      <c r="L77" s="335">
        <v>98353.279999999999</v>
      </c>
      <c r="M77" s="336">
        <v>1</v>
      </c>
    </row>
    <row r="78" spans="2:13" s="97" customFormat="1" ht="28.5" x14ac:dyDescent="0.8">
      <c r="B78" s="316" t="s">
        <v>171</v>
      </c>
      <c r="C78" s="323"/>
      <c r="D78" s="324"/>
      <c r="E78" s="324"/>
      <c r="F78" s="325"/>
      <c r="G78" s="326"/>
      <c r="H78" s="326"/>
      <c r="I78" s="447"/>
      <c r="J78" s="327">
        <v>14450638.189999999</v>
      </c>
      <c r="K78" s="327">
        <v>14450638.189999999</v>
      </c>
      <c r="L78" s="327">
        <v>14156288</v>
      </c>
      <c r="M78" s="328">
        <v>4</v>
      </c>
    </row>
    <row r="79" spans="2:13" s="97" customFormat="1" ht="28.5" x14ac:dyDescent="0.8">
      <c r="B79" s="316" t="s">
        <v>177</v>
      </c>
      <c r="C79" s="323"/>
      <c r="D79" s="324"/>
      <c r="E79" s="324"/>
      <c r="F79" s="325"/>
      <c r="G79" s="326"/>
      <c r="H79" s="326"/>
      <c r="I79" s="447"/>
      <c r="J79" s="327"/>
      <c r="K79" s="327"/>
      <c r="L79" s="327"/>
      <c r="M79" s="328"/>
    </row>
    <row r="80" spans="2:13" s="96" customFormat="1" ht="28.5" x14ac:dyDescent="0.8">
      <c r="B80" s="329" t="s">
        <v>172</v>
      </c>
      <c r="C80" s="330" t="s">
        <v>165</v>
      </c>
      <c r="D80" s="331">
        <v>94.849599999999995</v>
      </c>
      <c r="E80" s="331">
        <v>3.25</v>
      </c>
      <c r="F80" s="332" t="s">
        <v>186</v>
      </c>
      <c r="G80" s="333">
        <v>8.75</v>
      </c>
      <c r="H80" s="333">
        <v>9.1095799999999993</v>
      </c>
      <c r="I80" s="334" t="s">
        <v>173</v>
      </c>
      <c r="J80" s="335">
        <v>31122.5</v>
      </c>
      <c r="K80" s="335">
        <v>31122.5</v>
      </c>
      <c r="L80" s="335">
        <v>29519.57</v>
      </c>
      <c r="M80" s="336">
        <v>1</v>
      </c>
    </row>
    <row r="81" spans="2:13" s="96" customFormat="1" ht="28.5" x14ac:dyDescent="0.8">
      <c r="B81" s="329" t="s">
        <v>172</v>
      </c>
      <c r="C81" s="330" t="s">
        <v>165</v>
      </c>
      <c r="D81" s="331">
        <v>94.695300000000003</v>
      </c>
      <c r="E81" s="331">
        <v>3.25</v>
      </c>
      <c r="F81" s="332" t="s">
        <v>377</v>
      </c>
      <c r="G81" s="333">
        <v>9</v>
      </c>
      <c r="H81" s="333">
        <v>9.3806799999999999</v>
      </c>
      <c r="I81" s="334" t="s">
        <v>173</v>
      </c>
      <c r="J81" s="335">
        <v>53100</v>
      </c>
      <c r="K81" s="335">
        <v>53100</v>
      </c>
      <c r="L81" s="335">
        <v>50283.24</v>
      </c>
      <c r="M81" s="336">
        <v>1</v>
      </c>
    </row>
    <row r="82" spans="2:13" s="96" customFormat="1" ht="28.5" x14ac:dyDescent="0.8">
      <c r="B82" s="329" t="s">
        <v>172</v>
      </c>
      <c r="C82" s="330" t="s">
        <v>165</v>
      </c>
      <c r="D82" s="331">
        <v>92.865499999999997</v>
      </c>
      <c r="E82" s="331">
        <v>3.25</v>
      </c>
      <c r="F82" s="332" t="s">
        <v>185</v>
      </c>
      <c r="G82" s="333">
        <v>11</v>
      </c>
      <c r="H82" s="333">
        <v>11.57188</v>
      </c>
      <c r="I82" s="334" t="s">
        <v>173</v>
      </c>
      <c r="J82" s="335">
        <v>48822.5</v>
      </c>
      <c r="K82" s="335">
        <v>48822.5</v>
      </c>
      <c r="L82" s="335">
        <v>45339.27</v>
      </c>
      <c r="M82" s="336">
        <v>1</v>
      </c>
    </row>
    <row r="83" spans="2:13" s="96" customFormat="1" ht="28.5" x14ac:dyDescent="0.8">
      <c r="B83" s="329" t="s">
        <v>172</v>
      </c>
      <c r="C83" s="330" t="s">
        <v>165</v>
      </c>
      <c r="D83" s="331">
        <v>92.826999999999998</v>
      </c>
      <c r="E83" s="331">
        <v>3.25</v>
      </c>
      <c r="F83" s="332" t="s">
        <v>186</v>
      </c>
      <c r="G83" s="333">
        <v>11</v>
      </c>
      <c r="H83" s="333">
        <v>11.57188</v>
      </c>
      <c r="I83" s="334" t="s">
        <v>173</v>
      </c>
      <c r="J83" s="335">
        <v>34160</v>
      </c>
      <c r="K83" s="335">
        <v>34160</v>
      </c>
      <c r="L83" s="335">
        <v>31709.72</v>
      </c>
      <c r="M83" s="336">
        <v>2</v>
      </c>
    </row>
    <row r="84" spans="2:13" s="96" customFormat="1" ht="28.5" x14ac:dyDescent="0.8">
      <c r="B84" s="329" t="s">
        <v>172</v>
      </c>
      <c r="C84" s="330" t="s">
        <v>165</v>
      </c>
      <c r="D84" s="331">
        <v>92.625</v>
      </c>
      <c r="E84" s="331">
        <v>3.25</v>
      </c>
      <c r="F84" s="332" t="s">
        <v>216</v>
      </c>
      <c r="G84" s="333">
        <v>11.25</v>
      </c>
      <c r="H84" s="333">
        <v>11.84859</v>
      </c>
      <c r="I84" s="334" t="s">
        <v>173</v>
      </c>
      <c r="J84" s="335">
        <v>17180</v>
      </c>
      <c r="K84" s="335">
        <v>17180</v>
      </c>
      <c r="L84" s="335">
        <v>15912.98</v>
      </c>
      <c r="M84" s="336">
        <v>1</v>
      </c>
    </row>
    <row r="85" spans="2:13" s="96" customFormat="1" ht="28.5" x14ac:dyDescent="0.8">
      <c r="B85" s="329" t="s">
        <v>172</v>
      </c>
      <c r="C85" s="330" t="s">
        <v>165</v>
      </c>
      <c r="D85" s="331">
        <v>83.813900000000004</v>
      </c>
      <c r="E85" s="331">
        <v>4.3</v>
      </c>
      <c r="F85" s="332" t="s">
        <v>378</v>
      </c>
      <c r="G85" s="333">
        <v>11.25</v>
      </c>
      <c r="H85" s="333">
        <v>11.84859</v>
      </c>
      <c r="I85" s="334" t="s">
        <v>173</v>
      </c>
      <c r="J85" s="335">
        <v>53100</v>
      </c>
      <c r="K85" s="335">
        <v>53100</v>
      </c>
      <c r="L85" s="335">
        <v>44505.19</v>
      </c>
      <c r="M85" s="336">
        <v>1</v>
      </c>
    </row>
    <row r="86" spans="2:13" s="96" customFormat="1" ht="28.5" x14ac:dyDescent="0.8">
      <c r="B86" s="329" t="s">
        <v>172</v>
      </c>
      <c r="C86" s="330" t="s">
        <v>165</v>
      </c>
      <c r="D86" s="331">
        <v>75.953999999999994</v>
      </c>
      <c r="E86" s="331">
        <v>5.36</v>
      </c>
      <c r="F86" s="332" t="s">
        <v>379</v>
      </c>
      <c r="G86" s="333">
        <v>11.25</v>
      </c>
      <c r="H86" s="333">
        <v>11.84859</v>
      </c>
      <c r="I86" s="334" t="s">
        <v>173</v>
      </c>
      <c r="J86" s="335">
        <v>20700</v>
      </c>
      <c r="K86" s="335">
        <v>20700</v>
      </c>
      <c r="L86" s="335">
        <v>15722.48</v>
      </c>
      <c r="M86" s="336">
        <v>1</v>
      </c>
    </row>
    <row r="87" spans="2:13" s="96" customFormat="1" ht="28.5" x14ac:dyDescent="0.8">
      <c r="B87" s="329" t="s">
        <v>172</v>
      </c>
      <c r="C87" s="330" t="s">
        <v>165</v>
      </c>
      <c r="D87" s="331">
        <v>73.472899999999996</v>
      </c>
      <c r="E87" s="331">
        <v>5.36</v>
      </c>
      <c r="F87" s="332" t="s">
        <v>380</v>
      </c>
      <c r="G87" s="333">
        <v>11.75</v>
      </c>
      <c r="H87" s="333">
        <v>12.4039</v>
      </c>
      <c r="I87" s="334" t="s">
        <v>173</v>
      </c>
      <c r="J87" s="335">
        <v>8400</v>
      </c>
      <c r="K87" s="335">
        <v>8400</v>
      </c>
      <c r="L87" s="335">
        <v>6171.73</v>
      </c>
      <c r="M87" s="336">
        <v>1</v>
      </c>
    </row>
    <row r="88" spans="2:13" s="96" customFormat="1" ht="28.5" x14ac:dyDescent="0.8">
      <c r="B88" s="329" t="s">
        <v>172</v>
      </c>
      <c r="C88" s="330" t="s">
        <v>165</v>
      </c>
      <c r="D88" s="331">
        <v>69.317800000000005</v>
      </c>
      <c r="E88" s="331">
        <v>5.36</v>
      </c>
      <c r="F88" s="332" t="s">
        <v>381</v>
      </c>
      <c r="G88" s="333">
        <v>13</v>
      </c>
      <c r="H88" s="333">
        <v>13.803240000000001</v>
      </c>
      <c r="I88" s="334" t="s">
        <v>173</v>
      </c>
      <c r="J88" s="335">
        <v>53100</v>
      </c>
      <c r="K88" s="335">
        <v>53100</v>
      </c>
      <c r="L88" s="335">
        <v>36807.769999999997</v>
      </c>
      <c r="M88" s="336">
        <v>1</v>
      </c>
    </row>
    <row r="89" spans="2:13" s="96" customFormat="1" ht="28.5" x14ac:dyDescent="0.8">
      <c r="B89" s="329" t="s">
        <v>172</v>
      </c>
      <c r="C89" s="330" t="s">
        <v>165</v>
      </c>
      <c r="D89" s="331">
        <v>68.717100000000002</v>
      </c>
      <c r="E89" s="331">
        <v>6.5</v>
      </c>
      <c r="F89" s="332" t="s">
        <v>382</v>
      </c>
      <c r="G89" s="333">
        <v>13</v>
      </c>
      <c r="H89" s="333">
        <v>13.803240000000001</v>
      </c>
      <c r="I89" s="334" t="s">
        <v>173</v>
      </c>
      <c r="J89" s="335">
        <v>6000</v>
      </c>
      <c r="K89" s="335">
        <v>6000</v>
      </c>
      <c r="L89" s="335">
        <v>4123.03</v>
      </c>
      <c r="M89" s="336">
        <v>1</v>
      </c>
    </row>
    <row r="90" spans="2:13" s="97" customFormat="1" ht="28.5" x14ac:dyDescent="0.8">
      <c r="B90" s="316" t="s">
        <v>171</v>
      </c>
      <c r="C90" s="323"/>
      <c r="D90" s="324"/>
      <c r="E90" s="324"/>
      <c r="F90" s="325"/>
      <c r="G90" s="326"/>
      <c r="H90" s="326"/>
      <c r="I90" s="447"/>
      <c r="J90" s="327">
        <v>325685</v>
      </c>
      <c r="K90" s="327">
        <v>325685</v>
      </c>
      <c r="L90" s="327">
        <v>280094.98</v>
      </c>
      <c r="M90" s="328">
        <v>11</v>
      </c>
    </row>
    <row r="91" spans="2:13" s="97" customFormat="1" ht="28.5" x14ac:dyDescent="0.8">
      <c r="B91" s="316" t="s">
        <v>178</v>
      </c>
      <c r="C91" s="323"/>
      <c r="D91" s="324"/>
      <c r="E91" s="324"/>
      <c r="F91" s="325"/>
      <c r="G91" s="326"/>
      <c r="H91" s="326"/>
      <c r="I91" s="447"/>
      <c r="J91" s="327"/>
      <c r="K91" s="327"/>
      <c r="L91" s="327"/>
      <c r="M91" s="328"/>
    </row>
    <row r="92" spans="2:13" s="96" customFormat="1" ht="28.5" x14ac:dyDescent="0.8">
      <c r="B92" s="329" t="s">
        <v>172</v>
      </c>
      <c r="C92" s="330" t="s">
        <v>165</v>
      </c>
      <c r="D92" s="331">
        <v>99.853800000000007</v>
      </c>
      <c r="E92" s="331"/>
      <c r="F92" s="332" t="s">
        <v>225</v>
      </c>
      <c r="G92" s="333">
        <v>1.7</v>
      </c>
      <c r="H92" s="333">
        <v>1.7129999999999999</v>
      </c>
      <c r="I92" s="334" t="s">
        <v>166</v>
      </c>
      <c r="J92" s="335">
        <v>2000000</v>
      </c>
      <c r="K92" s="335">
        <v>2000000</v>
      </c>
      <c r="L92" s="335">
        <v>1997076.5</v>
      </c>
      <c r="M92" s="336">
        <v>1</v>
      </c>
    </row>
    <row r="93" spans="2:13" s="96" customFormat="1" ht="28.5" x14ac:dyDescent="0.8">
      <c r="B93" s="329" t="s">
        <v>172</v>
      </c>
      <c r="C93" s="330" t="s">
        <v>165</v>
      </c>
      <c r="D93" s="331">
        <v>99.494399999999999</v>
      </c>
      <c r="E93" s="331"/>
      <c r="F93" s="332" t="s">
        <v>179</v>
      </c>
      <c r="G93" s="333">
        <v>2.0099999999999998</v>
      </c>
      <c r="H93" s="333">
        <v>2.0249999999999999</v>
      </c>
      <c r="I93" s="334" t="s">
        <v>166</v>
      </c>
      <c r="J93" s="335">
        <v>2540000</v>
      </c>
      <c r="K93" s="335">
        <v>2540000</v>
      </c>
      <c r="L93" s="335">
        <v>2527159.92</v>
      </c>
      <c r="M93" s="336">
        <v>8</v>
      </c>
    </row>
    <row r="94" spans="2:13" s="96" customFormat="1" ht="28.5" x14ac:dyDescent="0.8">
      <c r="B94" s="329" t="s">
        <v>172</v>
      </c>
      <c r="C94" s="330" t="s">
        <v>165</v>
      </c>
      <c r="D94" s="331">
        <v>99.374099999999999</v>
      </c>
      <c r="E94" s="331"/>
      <c r="F94" s="332" t="s">
        <v>337</v>
      </c>
      <c r="G94" s="333">
        <v>2.08</v>
      </c>
      <c r="H94" s="333">
        <v>2.0950000000000002</v>
      </c>
      <c r="I94" s="334" t="s">
        <v>166</v>
      </c>
      <c r="J94" s="335">
        <v>100000</v>
      </c>
      <c r="K94" s="335">
        <v>100000</v>
      </c>
      <c r="L94" s="335">
        <v>99374.16</v>
      </c>
      <c r="M94" s="336">
        <v>1</v>
      </c>
    </row>
    <row r="95" spans="2:13" s="96" customFormat="1" ht="28.5" x14ac:dyDescent="0.8">
      <c r="B95" s="329" t="s">
        <v>172</v>
      </c>
      <c r="C95" s="330" t="s">
        <v>165</v>
      </c>
      <c r="D95" s="331">
        <v>99.816000000000003</v>
      </c>
      <c r="E95" s="331"/>
      <c r="F95" s="332" t="s">
        <v>225</v>
      </c>
      <c r="G95" s="333">
        <v>2.14</v>
      </c>
      <c r="H95" s="333">
        <v>2.161</v>
      </c>
      <c r="I95" s="334" t="s">
        <v>166</v>
      </c>
      <c r="J95" s="335">
        <v>25000000</v>
      </c>
      <c r="K95" s="335">
        <v>25000000</v>
      </c>
      <c r="L95" s="335">
        <v>24954015.300000001</v>
      </c>
      <c r="M95" s="336">
        <v>1</v>
      </c>
    </row>
    <row r="96" spans="2:13" s="96" customFormat="1" ht="28.5" x14ac:dyDescent="0.8">
      <c r="B96" s="329" t="s">
        <v>172</v>
      </c>
      <c r="C96" s="330" t="s">
        <v>165</v>
      </c>
      <c r="D96" s="331">
        <v>99.748900000000006</v>
      </c>
      <c r="E96" s="331"/>
      <c r="F96" s="332" t="s">
        <v>279</v>
      </c>
      <c r="G96" s="333">
        <v>2.21</v>
      </c>
      <c r="H96" s="333">
        <v>2.2309999999999999</v>
      </c>
      <c r="I96" s="334" t="s">
        <v>166</v>
      </c>
      <c r="J96" s="335">
        <v>14000000</v>
      </c>
      <c r="K96" s="335">
        <v>14000000</v>
      </c>
      <c r="L96" s="335">
        <v>13964851.25</v>
      </c>
      <c r="M96" s="336">
        <v>1</v>
      </c>
    </row>
    <row r="97" spans="2:13" s="96" customFormat="1" ht="28.5" x14ac:dyDescent="0.8">
      <c r="B97" s="329" t="s">
        <v>172</v>
      </c>
      <c r="C97" s="330" t="s">
        <v>165</v>
      </c>
      <c r="D97" s="331">
        <v>99.5839</v>
      </c>
      <c r="E97" s="331"/>
      <c r="F97" s="332" t="s">
        <v>383</v>
      </c>
      <c r="G97" s="333">
        <v>2.35</v>
      </c>
      <c r="H97" s="333">
        <v>2.3720000000000003</v>
      </c>
      <c r="I97" s="334" t="s">
        <v>166</v>
      </c>
      <c r="J97" s="335">
        <v>20000000</v>
      </c>
      <c r="K97" s="335">
        <v>20000000</v>
      </c>
      <c r="L97" s="335">
        <v>19916792.07</v>
      </c>
      <c r="M97" s="336">
        <v>1</v>
      </c>
    </row>
    <row r="98" spans="2:13" s="96" customFormat="1" ht="28.5" x14ac:dyDescent="0.8">
      <c r="B98" s="329" t="s">
        <v>172</v>
      </c>
      <c r="C98" s="330" t="s">
        <v>165</v>
      </c>
      <c r="D98" s="331">
        <v>99.4315</v>
      </c>
      <c r="E98" s="331"/>
      <c r="F98" s="332" t="s">
        <v>183</v>
      </c>
      <c r="G98" s="333">
        <v>2.4500000000000002</v>
      </c>
      <c r="H98" s="333">
        <v>2.4729999999999999</v>
      </c>
      <c r="I98" s="334" t="s">
        <v>166</v>
      </c>
      <c r="J98" s="335">
        <v>51985000</v>
      </c>
      <c r="K98" s="335">
        <v>51985000</v>
      </c>
      <c r="L98" s="335">
        <v>51689508.32</v>
      </c>
      <c r="M98" s="336">
        <v>2</v>
      </c>
    </row>
    <row r="99" spans="2:13" s="96" customFormat="1" ht="28.5" x14ac:dyDescent="0.8">
      <c r="B99" s="329" t="s">
        <v>172</v>
      </c>
      <c r="C99" s="330" t="s">
        <v>165</v>
      </c>
      <c r="D99" s="331">
        <v>97.135900000000007</v>
      </c>
      <c r="E99" s="331"/>
      <c r="F99" s="332" t="s">
        <v>276</v>
      </c>
      <c r="G99" s="333">
        <v>2.99</v>
      </c>
      <c r="H99" s="333">
        <v>2.9899999999999998</v>
      </c>
      <c r="I99" s="334" t="s">
        <v>166</v>
      </c>
      <c r="J99" s="335">
        <v>4300000</v>
      </c>
      <c r="K99" s="335">
        <v>4300000</v>
      </c>
      <c r="L99" s="335">
        <v>4176846.83</v>
      </c>
      <c r="M99" s="336">
        <v>1</v>
      </c>
    </row>
    <row r="100" spans="2:13" s="96" customFormat="1" ht="28.5" x14ac:dyDescent="0.8">
      <c r="B100" s="329" t="s">
        <v>172</v>
      </c>
      <c r="C100" s="330" t="s">
        <v>165</v>
      </c>
      <c r="D100" s="331">
        <v>97.181700000000006</v>
      </c>
      <c r="E100" s="331"/>
      <c r="F100" s="332" t="s">
        <v>384</v>
      </c>
      <c r="G100" s="333">
        <v>3</v>
      </c>
      <c r="H100" s="333">
        <v>3.0009999999999999</v>
      </c>
      <c r="I100" s="334" t="s">
        <v>166</v>
      </c>
      <c r="J100" s="335">
        <v>10000000</v>
      </c>
      <c r="K100" s="335">
        <v>10000000</v>
      </c>
      <c r="L100" s="335">
        <v>9718172.9800000004</v>
      </c>
      <c r="M100" s="336">
        <v>1</v>
      </c>
    </row>
    <row r="101" spans="2:13" s="96" customFormat="1" ht="28.5" x14ac:dyDescent="0.8">
      <c r="B101" s="329" t="s">
        <v>172</v>
      </c>
      <c r="C101" s="330" t="s">
        <v>165</v>
      </c>
      <c r="D101" s="331">
        <v>97.110900000000001</v>
      </c>
      <c r="E101" s="331"/>
      <c r="F101" s="332" t="s">
        <v>185</v>
      </c>
      <c r="G101" s="333">
        <v>3</v>
      </c>
      <c r="H101" s="333">
        <v>3</v>
      </c>
      <c r="I101" s="334" t="s">
        <v>166</v>
      </c>
      <c r="J101" s="335">
        <v>3100000</v>
      </c>
      <c r="K101" s="335">
        <v>3100000</v>
      </c>
      <c r="L101" s="335">
        <v>3010439.43</v>
      </c>
      <c r="M101" s="336">
        <v>2</v>
      </c>
    </row>
    <row r="102" spans="2:13" s="96" customFormat="1" ht="28.5" x14ac:dyDescent="0.8">
      <c r="B102" s="329" t="s">
        <v>172</v>
      </c>
      <c r="C102" s="330" t="s">
        <v>165</v>
      </c>
      <c r="D102" s="331">
        <v>97.102999999999994</v>
      </c>
      <c r="E102" s="331"/>
      <c r="F102" s="332" t="s">
        <v>216</v>
      </c>
      <c r="G102" s="333">
        <v>3</v>
      </c>
      <c r="H102" s="333">
        <v>3</v>
      </c>
      <c r="I102" s="334" t="s">
        <v>166</v>
      </c>
      <c r="J102" s="335">
        <v>2000000</v>
      </c>
      <c r="K102" s="335">
        <v>2000000</v>
      </c>
      <c r="L102" s="335">
        <v>1942061.82</v>
      </c>
      <c r="M102" s="336">
        <v>1</v>
      </c>
    </row>
    <row r="103" spans="2:13" s="96" customFormat="1" ht="28.5" x14ac:dyDescent="0.8">
      <c r="B103" s="329" t="s">
        <v>172</v>
      </c>
      <c r="C103" s="330" t="s">
        <v>165</v>
      </c>
      <c r="D103" s="331">
        <v>97.095200000000006</v>
      </c>
      <c r="E103" s="331"/>
      <c r="F103" s="332" t="s">
        <v>186</v>
      </c>
      <c r="G103" s="333">
        <v>3</v>
      </c>
      <c r="H103" s="333">
        <v>3</v>
      </c>
      <c r="I103" s="334" t="s">
        <v>166</v>
      </c>
      <c r="J103" s="335">
        <v>100000</v>
      </c>
      <c r="K103" s="335">
        <v>100000</v>
      </c>
      <c r="L103" s="335">
        <v>97095.23</v>
      </c>
      <c r="M103" s="336">
        <v>1</v>
      </c>
    </row>
    <row r="104" spans="2:13" s="97" customFormat="1" ht="28.5" x14ac:dyDescent="0.8">
      <c r="B104" s="316" t="s">
        <v>171</v>
      </c>
      <c r="C104" s="323"/>
      <c r="D104" s="324"/>
      <c r="E104" s="324"/>
      <c r="F104" s="325"/>
      <c r="G104" s="326"/>
      <c r="H104" s="326"/>
      <c r="I104" s="447"/>
      <c r="J104" s="327">
        <v>135125000</v>
      </c>
      <c r="K104" s="327">
        <v>135125000</v>
      </c>
      <c r="L104" s="327">
        <v>134093393.81000002</v>
      </c>
      <c r="M104" s="328">
        <v>21</v>
      </c>
    </row>
    <row r="105" spans="2:13" s="97" customFormat="1" ht="28.5" x14ac:dyDescent="0.8">
      <c r="B105" s="316" t="s">
        <v>190</v>
      </c>
      <c r="C105" s="323"/>
      <c r="D105" s="324"/>
      <c r="E105" s="324"/>
      <c r="F105" s="325"/>
      <c r="G105" s="326"/>
      <c r="H105" s="326"/>
      <c r="I105" s="447"/>
      <c r="J105" s="327"/>
      <c r="K105" s="327"/>
      <c r="L105" s="327"/>
      <c r="M105" s="328"/>
    </row>
    <row r="106" spans="2:13" s="96" customFormat="1" ht="28.5" x14ac:dyDescent="0.8">
      <c r="B106" s="329" t="s">
        <v>191</v>
      </c>
      <c r="C106" s="330" t="s">
        <v>165</v>
      </c>
      <c r="D106" s="331">
        <v>98</v>
      </c>
      <c r="E106" s="331"/>
      <c r="F106" s="332"/>
      <c r="G106" s="333"/>
      <c r="H106" s="333"/>
      <c r="I106" s="334"/>
      <c r="J106" s="335">
        <v>1729.05</v>
      </c>
      <c r="K106" s="335">
        <v>1729.05</v>
      </c>
      <c r="L106" s="335">
        <v>1694.47</v>
      </c>
      <c r="M106" s="336">
        <v>3</v>
      </c>
    </row>
    <row r="107" spans="2:13" s="96" customFormat="1" ht="28.5" x14ac:dyDescent="0.8">
      <c r="B107" s="329" t="s">
        <v>191</v>
      </c>
      <c r="C107" s="330" t="s">
        <v>165</v>
      </c>
      <c r="D107" s="331">
        <v>98.02</v>
      </c>
      <c r="E107" s="331"/>
      <c r="F107" s="332"/>
      <c r="G107" s="333"/>
      <c r="H107" s="333"/>
      <c r="I107" s="334"/>
      <c r="J107" s="335">
        <v>791.15</v>
      </c>
      <c r="K107" s="335">
        <v>791.15</v>
      </c>
      <c r="L107" s="335">
        <v>775.49</v>
      </c>
      <c r="M107" s="336">
        <v>1</v>
      </c>
    </row>
    <row r="108" spans="2:13" s="96" customFormat="1" ht="28.5" x14ac:dyDescent="0.8">
      <c r="B108" s="329" t="s">
        <v>191</v>
      </c>
      <c r="C108" s="330" t="s">
        <v>165</v>
      </c>
      <c r="D108" s="331">
        <v>98.5</v>
      </c>
      <c r="E108" s="331"/>
      <c r="F108" s="332"/>
      <c r="G108" s="333"/>
      <c r="H108" s="333"/>
      <c r="I108" s="334"/>
      <c r="J108" s="335">
        <v>506</v>
      </c>
      <c r="K108" s="335">
        <v>506</v>
      </c>
      <c r="L108" s="335">
        <v>498.41</v>
      </c>
      <c r="M108" s="336">
        <v>1</v>
      </c>
    </row>
    <row r="109" spans="2:13" s="96" customFormat="1" ht="28.5" x14ac:dyDescent="0.8">
      <c r="B109" s="329" t="s">
        <v>191</v>
      </c>
      <c r="C109" s="330" t="s">
        <v>165</v>
      </c>
      <c r="D109" s="331">
        <v>98.75</v>
      </c>
      <c r="E109" s="331"/>
      <c r="F109" s="332"/>
      <c r="G109" s="333"/>
      <c r="H109" s="333"/>
      <c r="I109" s="334"/>
      <c r="J109" s="335">
        <v>2972.7</v>
      </c>
      <c r="K109" s="335">
        <v>2972.7</v>
      </c>
      <c r="L109" s="335">
        <v>2935.55</v>
      </c>
      <c r="M109" s="336">
        <v>2</v>
      </c>
    </row>
    <row r="110" spans="2:13" s="96" customFormat="1" ht="28.5" x14ac:dyDescent="0.8">
      <c r="B110" s="329" t="s">
        <v>191</v>
      </c>
      <c r="C110" s="330" t="s">
        <v>165</v>
      </c>
      <c r="D110" s="331">
        <v>98.8</v>
      </c>
      <c r="E110" s="331"/>
      <c r="F110" s="332"/>
      <c r="G110" s="333"/>
      <c r="H110" s="333"/>
      <c r="I110" s="334"/>
      <c r="J110" s="335">
        <v>4630.3999999999996</v>
      </c>
      <c r="K110" s="335">
        <v>4630.3999999999996</v>
      </c>
      <c r="L110" s="335">
        <v>4574.84</v>
      </c>
      <c r="M110" s="336">
        <v>2</v>
      </c>
    </row>
    <row r="111" spans="2:13" s="96" customFormat="1" ht="28.5" x14ac:dyDescent="0.8">
      <c r="B111" s="329" t="s">
        <v>191</v>
      </c>
      <c r="C111" s="330" t="s">
        <v>165</v>
      </c>
      <c r="D111" s="331">
        <v>99</v>
      </c>
      <c r="E111" s="331"/>
      <c r="F111" s="332"/>
      <c r="G111" s="333"/>
      <c r="H111" s="333"/>
      <c r="I111" s="334"/>
      <c r="J111" s="335">
        <v>15466.439999999999</v>
      </c>
      <c r="K111" s="335">
        <v>15466.439999999999</v>
      </c>
      <c r="L111" s="335">
        <v>15311.769999999999</v>
      </c>
      <c r="M111" s="336">
        <v>4</v>
      </c>
    </row>
    <row r="112" spans="2:13" s="96" customFormat="1" ht="28.5" x14ac:dyDescent="0.8">
      <c r="B112" s="329" t="s">
        <v>191</v>
      </c>
      <c r="C112" s="330" t="s">
        <v>165</v>
      </c>
      <c r="D112" s="331">
        <v>99.05</v>
      </c>
      <c r="E112" s="331"/>
      <c r="F112" s="332"/>
      <c r="G112" s="333"/>
      <c r="H112" s="333"/>
      <c r="I112" s="334"/>
      <c r="J112" s="335">
        <v>2590.9299999999998</v>
      </c>
      <c r="K112" s="335">
        <v>2590.9299999999998</v>
      </c>
      <c r="L112" s="335">
        <v>2566.3200000000002</v>
      </c>
      <c r="M112" s="336">
        <v>1</v>
      </c>
    </row>
    <row r="113" spans="2:13" s="96" customFormat="1" ht="28.5" x14ac:dyDescent="0.8">
      <c r="B113" s="329" t="s">
        <v>191</v>
      </c>
      <c r="C113" s="330" t="s">
        <v>165</v>
      </c>
      <c r="D113" s="331">
        <v>99.1</v>
      </c>
      <c r="E113" s="331"/>
      <c r="F113" s="332"/>
      <c r="G113" s="333"/>
      <c r="H113" s="333"/>
      <c r="I113" s="334"/>
      <c r="J113" s="335">
        <v>40316.620000000003</v>
      </c>
      <c r="K113" s="335">
        <v>40316.620000000003</v>
      </c>
      <c r="L113" s="335">
        <v>39953.770000000004</v>
      </c>
      <c r="M113" s="336">
        <v>6</v>
      </c>
    </row>
    <row r="114" spans="2:13" s="96" customFormat="1" ht="28.5" x14ac:dyDescent="0.8">
      <c r="B114" s="329" t="s">
        <v>191</v>
      </c>
      <c r="C114" s="330" t="s">
        <v>165</v>
      </c>
      <c r="D114" s="331">
        <v>99.12</v>
      </c>
      <c r="E114" s="331"/>
      <c r="F114" s="332"/>
      <c r="G114" s="333"/>
      <c r="H114" s="333"/>
      <c r="I114" s="334"/>
      <c r="J114" s="335">
        <v>3505.21</v>
      </c>
      <c r="K114" s="335">
        <v>3505.21</v>
      </c>
      <c r="L114" s="335">
        <v>3474.36</v>
      </c>
      <c r="M114" s="336">
        <v>1</v>
      </c>
    </row>
    <row r="115" spans="2:13" s="96" customFormat="1" ht="28.5" x14ac:dyDescent="0.8">
      <c r="B115" s="329" t="s">
        <v>191</v>
      </c>
      <c r="C115" s="330" t="s">
        <v>165</v>
      </c>
      <c r="D115" s="331">
        <v>99.140500000000003</v>
      </c>
      <c r="E115" s="331"/>
      <c r="F115" s="332"/>
      <c r="G115" s="333"/>
      <c r="H115" s="333"/>
      <c r="I115" s="334"/>
      <c r="J115" s="335">
        <v>5690.81</v>
      </c>
      <c r="K115" s="335">
        <v>5690.81</v>
      </c>
      <c r="L115" s="335">
        <v>5641.9</v>
      </c>
      <c r="M115" s="336">
        <v>1</v>
      </c>
    </row>
    <row r="116" spans="2:13" s="96" customFormat="1" ht="28.5" x14ac:dyDescent="0.8">
      <c r="B116" s="329" t="s">
        <v>191</v>
      </c>
      <c r="C116" s="330" t="s">
        <v>165</v>
      </c>
      <c r="D116" s="331">
        <v>99.140600000000006</v>
      </c>
      <c r="E116" s="331"/>
      <c r="F116" s="332"/>
      <c r="G116" s="333"/>
      <c r="H116" s="333"/>
      <c r="I116" s="334"/>
      <c r="J116" s="335">
        <v>2221.81</v>
      </c>
      <c r="K116" s="335">
        <v>2221.81</v>
      </c>
      <c r="L116" s="335">
        <v>2202.7199999999998</v>
      </c>
      <c r="M116" s="336">
        <v>1</v>
      </c>
    </row>
    <row r="117" spans="2:13" s="96" customFormat="1" ht="28.5" x14ac:dyDescent="0.8">
      <c r="B117" s="329" t="s">
        <v>191</v>
      </c>
      <c r="C117" s="330" t="s">
        <v>165</v>
      </c>
      <c r="D117" s="331">
        <v>99.15</v>
      </c>
      <c r="E117" s="331"/>
      <c r="F117" s="332"/>
      <c r="G117" s="333"/>
      <c r="H117" s="333"/>
      <c r="I117" s="334"/>
      <c r="J117" s="335">
        <v>32259.06</v>
      </c>
      <c r="K117" s="335">
        <v>32259.06</v>
      </c>
      <c r="L117" s="335">
        <v>31984.86</v>
      </c>
      <c r="M117" s="336">
        <v>4</v>
      </c>
    </row>
    <row r="118" spans="2:13" s="96" customFormat="1" ht="28.5" x14ac:dyDescent="0.8">
      <c r="B118" s="329" t="s">
        <v>191</v>
      </c>
      <c r="C118" s="330" t="s">
        <v>165</v>
      </c>
      <c r="D118" s="331">
        <v>99.16</v>
      </c>
      <c r="E118" s="331"/>
      <c r="F118" s="332"/>
      <c r="G118" s="333"/>
      <c r="H118" s="333"/>
      <c r="I118" s="334"/>
      <c r="J118" s="335">
        <v>14305.74</v>
      </c>
      <c r="K118" s="335">
        <v>14305.74</v>
      </c>
      <c r="L118" s="335">
        <v>14185.57</v>
      </c>
      <c r="M118" s="336">
        <v>2</v>
      </c>
    </row>
    <row r="119" spans="2:13" s="96" customFormat="1" ht="28.5" x14ac:dyDescent="0.8">
      <c r="B119" s="329" t="s">
        <v>191</v>
      </c>
      <c r="C119" s="330" t="s">
        <v>165</v>
      </c>
      <c r="D119" s="331">
        <v>99.170299999999997</v>
      </c>
      <c r="E119" s="331"/>
      <c r="F119" s="332"/>
      <c r="G119" s="333"/>
      <c r="H119" s="333"/>
      <c r="I119" s="334"/>
      <c r="J119" s="335">
        <v>9932.14</v>
      </c>
      <c r="K119" s="335">
        <v>9932.14</v>
      </c>
      <c r="L119" s="335">
        <v>9849.73</v>
      </c>
      <c r="M119" s="336">
        <v>1</v>
      </c>
    </row>
    <row r="120" spans="2:13" s="96" customFormat="1" ht="28.5" x14ac:dyDescent="0.8">
      <c r="B120" s="329" t="s">
        <v>191</v>
      </c>
      <c r="C120" s="330" t="s">
        <v>165</v>
      </c>
      <c r="D120" s="331">
        <v>99.2</v>
      </c>
      <c r="E120" s="331"/>
      <c r="F120" s="332"/>
      <c r="G120" s="333"/>
      <c r="H120" s="333"/>
      <c r="I120" s="334"/>
      <c r="J120" s="335">
        <v>61433.57</v>
      </c>
      <c r="K120" s="335">
        <v>61433.57</v>
      </c>
      <c r="L120" s="335">
        <v>60942.119999999988</v>
      </c>
      <c r="M120" s="336">
        <v>7</v>
      </c>
    </row>
    <row r="121" spans="2:13" s="96" customFormat="1" ht="28.5" x14ac:dyDescent="0.8">
      <c r="B121" s="329" t="s">
        <v>191</v>
      </c>
      <c r="C121" s="330" t="s">
        <v>165</v>
      </c>
      <c r="D121" s="331">
        <v>99.21</v>
      </c>
      <c r="E121" s="331"/>
      <c r="F121" s="332"/>
      <c r="G121" s="333"/>
      <c r="H121" s="333"/>
      <c r="I121" s="334"/>
      <c r="J121" s="335">
        <v>27434.59</v>
      </c>
      <c r="K121" s="335">
        <v>27434.59</v>
      </c>
      <c r="L121" s="335">
        <v>27217.86</v>
      </c>
      <c r="M121" s="336">
        <v>1</v>
      </c>
    </row>
    <row r="122" spans="2:13" s="96" customFormat="1" ht="28.5" x14ac:dyDescent="0.8">
      <c r="B122" s="329" t="s">
        <v>191</v>
      </c>
      <c r="C122" s="330" t="s">
        <v>165</v>
      </c>
      <c r="D122" s="331">
        <v>99.25</v>
      </c>
      <c r="E122" s="331"/>
      <c r="F122" s="332"/>
      <c r="G122" s="333"/>
      <c r="H122" s="333"/>
      <c r="I122" s="334"/>
      <c r="J122" s="335">
        <v>109980.95</v>
      </c>
      <c r="K122" s="335">
        <v>109980.95</v>
      </c>
      <c r="L122" s="335">
        <v>109156.09999999999</v>
      </c>
      <c r="M122" s="336">
        <v>8</v>
      </c>
    </row>
    <row r="123" spans="2:13" s="96" customFormat="1" ht="28.5" x14ac:dyDescent="0.8">
      <c r="B123" s="329" t="s">
        <v>191</v>
      </c>
      <c r="C123" s="330" t="s">
        <v>165</v>
      </c>
      <c r="D123" s="331">
        <v>99.250500000000002</v>
      </c>
      <c r="E123" s="331"/>
      <c r="F123" s="332"/>
      <c r="G123" s="333"/>
      <c r="H123" s="333"/>
      <c r="I123" s="334"/>
      <c r="J123" s="335">
        <v>16456.669999999998</v>
      </c>
      <c r="K123" s="335">
        <v>16456.669999999998</v>
      </c>
      <c r="L123" s="335">
        <v>16333.33</v>
      </c>
      <c r="M123" s="336">
        <v>1</v>
      </c>
    </row>
    <row r="124" spans="2:13" s="96" customFormat="1" ht="28.5" x14ac:dyDescent="0.8">
      <c r="B124" s="329" t="s">
        <v>191</v>
      </c>
      <c r="C124" s="330" t="s">
        <v>165</v>
      </c>
      <c r="D124" s="331">
        <v>99.26</v>
      </c>
      <c r="E124" s="331"/>
      <c r="F124" s="332"/>
      <c r="G124" s="333"/>
      <c r="H124" s="333"/>
      <c r="I124" s="334"/>
      <c r="J124" s="335">
        <v>11040.8</v>
      </c>
      <c r="K124" s="335">
        <v>11040.8</v>
      </c>
      <c r="L124" s="335">
        <v>10959.1</v>
      </c>
      <c r="M124" s="336">
        <v>1</v>
      </c>
    </row>
    <row r="125" spans="2:13" s="96" customFormat="1" ht="28.5" x14ac:dyDescent="0.8">
      <c r="B125" s="329" t="s">
        <v>191</v>
      </c>
      <c r="C125" s="330" t="s">
        <v>165</v>
      </c>
      <c r="D125" s="331">
        <v>99.27</v>
      </c>
      <c r="E125" s="331"/>
      <c r="F125" s="332"/>
      <c r="G125" s="333"/>
      <c r="H125" s="333"/>
      <c r="I125" s="334"/>
      <c r="J125" s="335">
        <v>5813.85</v>
      </c>
      <c r="K125" s="335">
        <v>5813.85</v>
      </c>
      <c r="L125" s="335">
        <v>5771.41</v>
      </c>
      <c r="M125" s="336">
        <v>1</v>
      </c>
    </row>
    <row r="126" spans="2:13" s="96" customFormat="1" ht="28.5" x14ac:dyDescent="0.8">
      <c r="B126" s="329" t="s">
        <v>191</v>
      </c>
      <c r="C126" s="330" t="s">
        <v>165</v>
      </c>
      <c r="D126" s="331">
        <v>99.3</v>
      </c>
      <c r="E126" s="331"/>
      <c r="F126" s="332"/>
      <c r="G126" s="333"/>
      <c r="H126" s="333"/>
      <c r="I126" s="334"/>
      <c r="J126" s="335">
        <v>275359.93</v>
      </c>
      <c r="K126" s="335">
        <v>275359.93</v>
      </c>
      <c r="L126" s="335">
        <v>273432.39999999997</v>
      </c>
      <c r="M126" s="336">
        <v>14</v>
      </c>
    </row>
    <row r="127" spans="2:13" s="96" customFormat="1" ht="28.5" x14ac:dyDescent="0.8">
      <c r="B127" s="329" t="s">
        <v>191</v>
      </c>
      <c r="C127" s="330" t="s">
        <v>165</v>
      </c>
      <c r="D127" s="331">
        <v>99.31</v>
      </c>
      <c r="E127" s="331"/>
      <c r="F127" s="332"/>
      <c r="G127" s="333"/>
      <c r="H127" s="333"/>
      <c r="I127" s="334"/>
      <c r="J127" s="335">
        <v>23903.599999999999</v>
      </c>
      <c r="K127" s="335">
        <v>23903.599999999999</v>
      </c>
      <c r="L127" s="335">
        <v>23738.66</v>
      </c>
      <c r="M127" s="336">
        <v>2</v>
      </c>
    </row>
    <row r="128" spans="2:13" s="96" customFormat="1" ht="28.5" x14ac:dyDescent="0.8">
      <c r="B128" s="329" t="s">
        <v>191</v>
      </c>
      <c r="C128" s="330" t="s">
        <v>165</v>
      </c>
      <c r="D128" s="331">
        <v>99.32</v>
      </c>
      <c r="E128" s="331"/>
      <c r="F128" s="332"/>
      <c r="G128" s="333"/>
      <c r="H128" s="333"/>
      <c r="I128" s="334"/>
      <c r="J128" s="335">
        <v>19313.29</v>
      </c>
      <c r="K128" s="335">
        <v>19313.29</v>
      </c>
      <c r="L128" s="335">
        <v>19181.96</v>
      </c>
      <c r="M128" s="336">
        <v>1</v>
      </c>
    </row>
    <row r="129" spans="2:13" s="96" customFormat="1" ht="28.5" x14ac:dyDescent="0.8">
      <c r="B129" s="329" t="s">
        <v>191</v>
      </c>
      <c r="C129" s="330" t="s">
        <v>165</v>
      </c>
      <c r="D129" s="331">
        <v>99.35</v>
      </c>
      <c r="E129" s="331"/>
      <c r="F129" s="332"/>
      <c r="G129" s="333"/>
      <c r="H129" s="333"/>
      <c r="I129" s="334"/>
      <c r="J129" s="335">
        <v>219046.58999999997</v>
      </c>
      <c r="K129" s="335">
        <v>219046.58999999997</v>
      </c>
      <c r="L129" s="335">
        <v>217622.78</v>
      </c>
      <c r="M129" s="336">
        <v>7</v>
      </c>
    </row>
    <row r="130" spans="2:13" s="96" customFormat="1" ht="28.5" x14ac:dyDescent="0.8">
      <c r="B130" s="329" t="s">
        <v>191</v>
      </c>
      <c r="C130" s="330" t="s">
        <v>165</v>
      </c>
      <c r="D130" s="331">
        <v>99.36</v>
      </c>
      <c r="E130" s="331"/>
      <c r="F130" s="332"/>
      <c r="G130" s="333"/>
      <c r="H130" s="333"/>
      <c r="I130" s="334"/>
      <c r="J130" s="335">
        <v>50662.92</v>
      </c>
      <c r="K130" s="335">
        <v>50662.92</v>
      </c>
      <c r="L130" s="335">
        <v>50338.679999999993</v>
      </c>
      <c r="M130" s="336">
        <v>2</v>
      </c>
    </row>
    <row r="131" spans="2:13" s="96" customFormat="1" ht="28.5" x14ac:dyDescent="0.8">
      <c r="B131" s="329" t="s">
        <v>191</v>
      </c>
      <c r="C131" s="330" t="s">
        <v>165</v>
      </c>
      <c r="D131" s="331">
        <v>99.37</v>
      </c>
      <c r="E131" s="331"/>
      <c r="F131" s="332"/>
      <c r="G131" s="333"/>
      <c r="H131" s="333"/>
      <c r="I131" s="334"/>
      <c r="J131" s="335">
        <v>55268.409999999996</v>
      </c>
      <c r="K131" s="335">
        <v>55268.409999999996</v>
      </c>
      <c r="L131" s="335">
        <v>54920.22</v>
      </c>
      <c r="M131" s="336">
        <v>2</v>
      </c>
    </row>
    <row r="132" spans="2:13" s="96" customFormat="1" ht="28.5" x14ac:dyDescent="0.8">
      <c r="B132" s="329" t="s">
        <v>191</v>
      </c>
      <c r="C132" s="330" t="s">
        <v>165</v>
      </c>
      <c r="D132" s="331">
        <v>99.38</v>
      </c>
      <c r="E132" s="331"/>
      <c r="F132" s="332"/>
      <c r="G132" s="333"/>
      <c r="H132" s="333"/>
      <c r="I132" s="334"/>
      <c r="J132" s="335">
        <v>31293.59</v>
      </c>
      <c r="K132" s="335">
        <v>31293.59</v>
      </c>
      <c r="L132" s="335">
        <v>31099.57</v>
      </c>
      <c r="M132" s="336">
        <v>1</v>
      </c>
    </row>
    <row r="133" spans="2:13" s="96" customFormat="1" ht="28.5" x14ac:dyDescent="0.8">
      <c r="B133" s="329" t="s">
        <v>191</v>
      </c>
      <c r="C133" s="330" t="s">
        <v>165</v>
      </c>
      <c r="D133" s="331">
        <v>99.4</v>
      </c>
      <c r="E133" s="331"/>
      <c r="F133" s="332"/>
      <c r="G133" s="333"/>
      <c r="H133" s="333"/>
      <c r="I133" s="334"/>
      <c r="J133" s="335">
        <v>318305.36000000004</v>
      </c>
      <c r="K133" s="335">
        <v>318305.36000000004</v>
      </c>
      <c r="L133" s="335">
        <v>316395.52999999997</v>
      </c>
      <c r="M133" s="336">
        <v>10</v>
      </c>
    </row>
    <row r="134" spans="2:13" s="96" customFormat="1" ht="28.5" x14ac:dyDescent="0.8">
      <c r="B134" s="329" t="s">
        <v>191</v>
      </c>
      <c r="C134" s="330" t="s">
        <v>165</v>
      </c>
      <c r="D134" s="331">
        <v>99.42</v>
      </c>
      <c r="E134" s="331"/>
      <c r="F134" s="332"/>
      <c r="G134" s="333"/>
      <c r="H134" s="333"/>
      <c r="I134" s="334"/>
      <c r="J134" s="335">
        <v>91792.13</v>
      </c>
      <c r="K134" s="335">
        <v>91792.13</v>
      </c>
      <c r="L134" s="335">
        <v>91259.739999999991</v>
      </c>
      <c r="M134" s="336">
        <v>3</v>
      </c>
    </row>
    <row r="135" spans="2:13" s="96" customFormat="1" ht="28.5" x14ac:dyDescent="0.8">
      <c r="B135" s="329" t="s">
        <v>191</v>
      </c>
      <c r="C135" s="330" t="s">
        <v>165</v>
      </c>
      <c r="D135" s="331">
        <v>99.45</v>
      </c>
      <c r="E135" s="331"/>
      <c r="F135" s="332"/>
      <c r="G135" s="333"/>
      <c r="H135" s="333"/>
      <c r="I135" s="334"/>
      <c r="J135" s="335">
        <v>116139.20999999999</v>
      </c>
      <c r="K135" s="335">
        <v>116139.20999999999</v>
      </c>
      <c r="L135" s="335">
        <v>115500.44</v>
      </c>
      <c r="M135" s="336">
        <v>2</v>
      </c>
    </row>
    <row r="136" spans="2:13" s="96" customFormat="1" ht="28.5" x14ac:dyDescent="0.8">
      <c r="B136" s="329" t="s">
        <v>191</v>
      </c>
      <c r="C136" s="330" t="s">
        <v>165</v>
      </c>
      <c r="D136" s="331">
        <v>99.5</v>
      </c>
      <c r="E136" s="331"/>
      <c r="F136" s="332"/>
      <c r="G136" s="333"/>
      <c r="H136" s="333"/>
      <c r="I136" s="334"/>
      <c r="J136" s="335">
        <v>198402.66</v>
      </c>
      <c r="K136" s="335">
        <v>198402.66</v>
      </c>
      <c r="L136" s="335">
        <v>197410.65000000002</v>
      </c>
      <c r="M136" s="336">
        <v>4</v>
      </c>
    </row>
    <row r="137" spans="2:13" s="96" customFormat="1" ht="28.5" x14ac:dyDescent="0.8">
      <c r="B137" s="329" t="s">
        <v>191</v>
      </c>
      <c r="C137" s="330" t="s">
        <v>165</v>
      </c>
      <c r="D137" s="331">
        <v>99.51</v>
      </c>
      <c r="E137" s="331"/>
      <c r="F137" s="332"/>
      <c r="G137" s="333"/>
      <c r="H137" s="333"/>
      <c r="I137" s="334"/>
      <c r="J137" s="335">
        <v>26000</v>
      </c>
      <c r="K137" s="335">
        <v>26000</v>
      </c>
      <c r="L137" s="335">
        <v>25872.6</v>
      </c>
      <c r="M137" s="336">
        <v>1</v>
      </c>
    </row>
    <row r="138" spans="2:13" s="96" customFormat="1" ht="28.5" x14ac:dyDescent="0.8">
      <c r="B138" s="329" t="s">
        <v>191</v>
      </c>
      <c r="C138" s="330" t="s">
        <v>165</v>
      </c>
      <c r="D138" s="331">
        <v>99.52</v>
      </c>
      <c r="E138" s="331"/>
      <c r="F138" s="332"/>
      <c r="G138" s="333"/>
      <c r="H138" s="333"/>
      <c r="I138" s="334"/>
      <c r="J138" s="335">
        <v>47039.96</v>
      </c>
      <c r="K138" s="335">
        <v>47039.96</v>
      </c>
      <c r="L138" s="335">
        <v>46814.17</v>
      </c>
      <c r="M138" s="336">
        <v>1</v>
      </c>
    </row>
    <row r="139" spans="2:13" s="96" customFormat="1" ht="28.5" x14ac:dyDescent="0.8">
      <c r="B139" s="329" t="s">
        <v>191</v>
      </c>
      <c r="C139" s="330" t="s">
        <v>165</v>
      </c>
      <c r="D139" s="331">
        <v>99.55</v>
      </c>
      <c r="E139" s="331"/>
      <c r="F139" s="332"/>
      <c r="G139" s="333"/>
      <c r="H139" s="333"/>
      <c r="I139" s="334"/>
      <c r="J139" s="335">
        <v>269709.09999999998</v>
      </c>
      <c r="K139" s="335">
        <v>269709.09999999998</v>
      </c>
      <c r="L139" s="335">
        <v>268495.40999999997</v>
      </c>
      <c r="M139" s="336">
        <v>5</v>
      </c>
    </row>
    <row r="140" spans="2:13" s="96" customFormat="1" ht="28.5" x14ac:dyDescent="0.8">
      <c r="B140" s="329" t="s">
        <v>191</v>
      </c>
      <c r="C140" s="330" t="s">
        <v>165</v>
      </c>
      <c r="D140" s="331">
        <v>99.57</v>
      </c>
      <c r="E140" s="331"/>
      <c r="F140" s="332"/>
      <c r="G140" s="333"/>
      <c r="H140" s="333"/>
      <c r="I140" s="334"/>
      <c r="J140" s="335">
        <v>41135.11</v>
      </c>
      <c r="K140" s="335">
        <v>41135.11</v>
      </c>
      <c r="L140" s="335">
        <v>40958.230000000003</v>
      </c>
      <c r="M140" s="336">
        <v>1</v>
      </c>
    </row>
    <row r="141" spans="2:13" s="96" customFormat="1" ht="28.5" x14ac:dyDescent="0.8">
      <c r="B141" s="329" t="s">
        <v>191</v>
      </c>
      <c r="C141" s="330" t="s">
        <v>165</v>
      </c>
      <c r="D141" s="331">
        <v>99.6</v>
      </c>
      <c r="E141" s="331"/>
      <c r="F141" s="332"/>
      <c r="G141" s="333"/>
      <c r="H141" s="333"/>
      <c r="I141" s="334"/>
      <c r="J141" s="335">
        <v>1471928.5899999999</v>
      </c>
      <c r="K141" s="335">
        <v>1471928.5899999999</v>
      </c>
      <c r="L141" s="335">
        <v>1466040.89</v>
      </c>
      <c r="M141" s="336">
        <v>18</v>
      </c>
    </row>
    <row r="142" spans="2:13" s="96" customFormat="1" ht="28.5" x14ac:dyDescent="0.8">
      <c r="B142" s="329" t="s">
        <v>191</v>
      </c>
      <c r="C142" s="330" t="s">
        <v>165</v>
      </c>
      <c r="D142" s="331">
        <v>99.62</v>
      </c>
      <c r="E142" s="331"/>
      <c r="F142" s="332"/>
      <c r="G142" s="333"/>
      <c r="H142" s="333"/>
      <c r="I142" s="334"/>
      <c r="J142" s="335">
        <v>259930.27000000002</v>
      </c>
      <c r="K142" s="335">
        <v>259930.27000000002</v>
      </c>
      <c r="L142" s="335">
        <v>258942.53999999998</v>
      </c>
      <c r="M142" s="336">
        <v>2</v>
      </c>
    </row>
    <row r="143" spans="2:13" s="96" customFormat="1" ht="28.5" x14ac:dyDescent="0.8">
      <c r="B143" s="329" t="s">
        <v>191</v>
      </c>
      <c r="C143" s="330" t="s">
        <v>165</v>
      </c>
      <c r="D143" s="331">
        <v>99.65</v>
      </c>
      <c r="E143" s="331"/>
      <c r="F143" s="332"/>
      <c r="G143" s="333"/>
      <c r="H143" s="333"/>
      <c r="I143" s="334"/>
      <c r="J143" s="335">
        <v>342172.58999999997</v>
      </c>
      <c r="K143" s="335">
        <v>342172.58999999997</v>
      </c>
      <c r="L143" s="335">
        <v>340974.99</v>
      </c>
      <c r="M143" s="336">
        <v>3</v>
      </c>
    </row>
    <row r="144" spans="2:13" s="96" customFormat="1" ht="28.5" x14ac:dyDescent="0.8">
      <c r="B144" s="329" t="s">
        <v>191</v>
      </c>
      <c r="C144" s="330" t="s">
        <v>165</v>
      </c>
      <c r="D144" s="331">
        <v>99.668999999999997</v>
      </c>
      <c r="E144" s="331"/>
      <c r="F144" s="332"/>
      <c r="G144" s="333"/>
      <c r="H144" s="333"/>
      <c r="I144" s="334"/>
      <c r="J144" s="335">
        <v>105285.98</v>
      </c>
      <c r="K144" s="335">
        <v>105285.98</v>
      </c>
      <c r="L144" s="335">
        <v>104937.48</v>
      </c>
      <c r="M144" s="336">
        <v>1</v>
      </c>
    </row>
    <row r="145" spans="2:13" s="96" customFormat="1" ht="28.5" x14ac:dyDescent="0.8">
      <c r="B145" s="329" t="s">
        <v>191</v>
      </c>
      <c r="C145" s="330" t="s">
        <v>165</v>
      </c>
      <c r="D145" s="331">
        <v>99.67</v>
      </c>
      <c r="E145" s="331"/>
      <c r="F145" s="332"/>
      <c r="G145" s="333"/>
      <c r="H145" s="333"/>
      <c r="I145" s="334"/>
      <c r="J145" s="335">
        <v>566708.74</v>
      </c>
      <c r="K145" s="335">
        <v>566708.74</v>
      </c>
      <c r="L145" s="335">
        <v>564838.6</v>
      </c>
      <c r="M145" s="336">
        <v>4</v>
      </c>
    </row>
    <row r="146" spans="2:13" s="96" customFormat="1" ht="28.5" x14ac:dyDescent="0.8">
      <c r="B146" s="329" t="s">
        <v>191</v>
      </c>
      <c r="C146" s="330" t="s">
        <v>165</v>
      </c>
      <c r="D146" s="331">
        <v>99.68</v>
      </c>
      <c r="E146" s="331"/>
      <c r="F146" s="332"/>
      <c r="G146" s="333"/>
      <c r="H146" s="333"/>
      <c r="I146" s="334"/>
      <c r="J146" s="335">
        <v>138003.37</v>
      </c>
      <c r="K146" s="335">
        <v>138003.37</v>
      </c>
      <c r="L146" s="335">
        <v>137561.76</v>
      </c>
      <c r="M146" s="336">
        <v>1</v>
      </c>
    </row>
    <row r="147" spans="2:13" s="96" customFormat="1" ht="28.5" x14ac:dyDescent="0.8">
      <c r="B147" s="329" t="s">
        <v>191</v>
      </c>
      <c r="C147" s="330" t="s">
        <v>165</v>
      </c>
      <c r="D147" s="331">
        <v>99.7</v>
      </c>
      <c r="E147" s="331"/>
      <c r="F147" s="332"/>
      <c r="G147" s="333"/>
      <c r="H147" s="333"/>
      <c r="I147" s="334"/>
      <c r="J147" s="335">
        <v>1270947.67</v>
      </c>
      <c r="K147" s="335">
        <v>1270947.67</v>
      </c>
      <c r="L147" s="335">
        <v>1267134.8199999998</v>
      </c>
      <c r="M147" s="336">
        <v>6</v>
      </c>
    </row>
    <row r="148" spans="2:13" s="96" customFormat="1" ht="28.5" x14ac:dyDescent="0.8">
      <c r="B148" s="329" t="s">
        <v>191</v>
      </c>
      <c r="C148" s="330" t="s">
        <v>165</v>
      </c>
      <c r="D148" s="331">
        <v>99.72</v>
      </c>
      <c r="E148" s="331"/>
      <c r="F148" s="332"/>
      <c r="G148" s="333"/>
      <c r="H148" s="333"/>
      <c r="I148" s="334"/>
      <c r="J148" s="335">
        <v>839112.1399999999</v>
      </c>
      <c r="K148" s="335">
        <v>839112.1399999999</v>
      </c>
      <c r="L148" s="335">
        <v>836762.62</v>
      </c>
      <c r="M148" s="336">
        <v>3</v>
      </c>
    </row>
    <row r="149" spans="2:13" s="96" customFormat="1" ht="28.5" x14ac:dyDescent="0.8">
      <c r="B149" s="329" t="s">
        <v>191</v>
      </c>
      <c r="C149" s="330" t="s">
        <v>165</v>
      </c>
      <c r="D149" s="331">
        <v>99.721000000000004</v>
      </c>
      <c r="E149" s="331"/>
      <c r="F149" s="332"/>
      <c r="G149" s="333"/>
      <c r="H149" s="333"/>
      <c r="I149" s="334"/>
      <c r="J149" s="335">
        <v>84996.65</v>
      </c>
      <c r="K149" s="335">
        <v>84996.65</v>
      </c>
      <c r="L149" s="335">
        <v>84759.51</v>
      </c>
      <c r="M149" s="336">
        <v>1</v>
      </c>
    </row>
    <row r="150" spans="2:13" s="96" customFormat="1" ht="28.5" x14ac:dyDescent="0.8">
      <c r="B150" s="329" t="s">
        <v>191</v>
      </c>
      <c r="C150" s="330" t="s">
        <v>165</v>
      </c>
      <c r="D150" s="331">
        <v>99.73</v>
      </c>
      <c r="E150" s="331"/>
      <c r="F150" s="332"/>
      <c r="G150" s="333"/>
      <c r="H150" s="333"/>
      <c r="I150" s="334"/>
      <c r="J150" s="335">
        <v>1178298.52</v>
      </c>
      <c r="K150" s="335">
        <v>1178298.52</v>
      </c>
      <c r="L150" s="335">
        <v>1175117.1199999999</v>
      </c>
      <c r="M150" s="336">
        <v>5</v>
      </c>
    </row>
    <row r="151" spans="2:13" s="96" customFormat="1" ht="28.5" x14ac:dyDescent="0.8">
      <c r="B151" s="329" t="s">
        <v>191</v>
      </c>
      <c r="C151" s="330" t="s">
        <v>165</v>
      </c>
      <c r="D151" s="331">
        <v>99.74</v>
      </c>
      <c r="E151" s="331"/>
      <c r="F151" s="332"/>
      <c r="G151" s="333"/>
      <c r="H151" s="333"/>
      <c r="I151" s="334"/>
      <c r="J151" s="335">
        <v>191494.29</v>
      </c>
      <c r="K151" s="335">
        <v>191494.29</v>
      </c>
      <c r="L151" s="335">
        <v>190996.4</v>
      </c>
      <c r="M151" s="336">
        <v>2</v>
      </c>
    </row>
    <row r="152" spans="2:13" s="96" customFormat="1" ht="28.5" x14ac:dyDescent="0.8">
      <c r="B152" s="329" t="s">
        <v>191</v>
      </c>
      <c r="C152" s="330" t="s">
        <v>165</v>
      </c>
      <c r="D152" s="331">
        <v>99.75</v>
      </c>
      <c r="E152" s="331"/>
      <c r="F152" s="332"/>
      <c r="G152" s="333"/>
      <c r="H152" s="333"/>
      <c r="I152" s="334"/>
      <c r="J152" s="335">
        <v>3420894.6799999997</v>
      </c>
      <c r="K152" s="335">
        <v>3420894.6799999997</v>
      </c>
      <c r="L152" s="335">
        <v>3412342.4500000007</v>
      </c>
      <c r="M152" s="336">
        <v>15</v>
      </c>
    </row>
    <row r="153" spans="2:13" s="96" customFormat="1" ht="28.5" x14ac:dyDescent="0.8">
      <c r="B153" s="329" t="s">
        <v>191</v>
      </c>
      <c r="C153" s="330" t="s">
        <v>165</v>
      </c>
      <c r="D153" s="331">
        <v>99.753</v>
      </c>
      <c r="E153" s="331"/>
      <c r="F153" s="332"/>
      <c r="G153" s="333"/>
      <c r="H153" s="333"/>
      <c r="I153" s="334"/>
      <c r="J153" s="335">
        <v>457000</v>
      </c>
      <c r="K153" s="335">
        <v>457000</v>
      </c>
      <c r="L153" s="335">
        <v>455871.21</v>
      </c>
      <c r="M153" s="336">
        <v>1</v>
      </c>
    </row>
    <row r="154" spans="2:13" s="96" customFormat="1" ht="28.5" x14ac:dyDescent="0.8">
      <c r="B154" s="329" t="s">
        <v>191</v>
      </c>
      <c r="C154" s="330" t="s">
        <v>165</v>
      </c>
      <c r="D154" s="331">
        <v>99.761499999999998</v>
      </c>
      <c r="E154" s="331"/>
      <c r="F154" s="332"/>
      <c r="G154" s="333"/>
      <c r="H154" s="333"/>
      <c r="I154" s="334"/>
      <c r="J154" s="335">
        <v>173202.43</v>
      </c>
      <c r="K154" s="335">
        <v>173202.43</v>
      </c>
      <c r="L154" s="335">
        <v>172789.34</v>
      </c>
      <c r="M154" s="336">
        <v>1</v>
      </c>
    </row>
    <row r="155" spans="2:13" s="96" customFormat="1" ht="28.5" x14ac:dyDescent="0.8">
      <c r="B155" s="329" t="s">
        <v>191</v>
      </c>
      <c r="C155" s="330" t="s">
        <v>165</v>
      </c>
      <c r="D155" s="331">
        <v>99.765000000000001</v>
      </c>
      <c r="E155" s="331"/>
      <c r="F155" s="332"/>
      <c r="G155" s="333"/>
      <c r="H155" s="333"/>
      <c r="I155" s="334"/>
      <c r="J155" s="335">
        <v>89224.91</v>
      </c>
      <c r="K155" s="335">
        <v>89224.91</v>
      </c>
      <c r="L155" s="335">
        <v>89015.23</v>
      </c>
      <c r="M155" s="336">
        <v>1</v>
      </c>
    </row>
    <row r="156" spans="2:13" s="96" customFormat="1" ht="28.5" x14ac:dyDescent="0.8">
      <c r="B156" s="329" t="s">
        <v>191</v>
      </c>
      <c r="C156" s="330" t="s">
        <v>165</v>
      </c>
      <c r="D156" s="331">
        <v>99.77</v>
      </c>
      <c r="E156" s="331"/>
      <c r="F156" s="332"/>
      <c r="G156" s="333"/>
      <c r="H156" s="333"/>
      <c r="I156" s="334"/>
      <c r="J156" s="335">
        <v>224583.49</v>
      </c>
      <c r="K156" s="335">
        <v>224583.49</v>
      </c>
      <c r="L156" s="335">
        <v>224066.95</v>
      </c>
      <c r="M156" s="336">
        <v>1</v>
      </c>
    </row>
    <row r="157" spans="2:13" s="96" customFormat="1" ht="28.5" x14ac:dyDescent="0.8">
      <c r="B157" s="329" t="s">
        <v>191</v>
      </c>
      <c r="C157" s="330" t="s">
        <v>165</v>
      </c>
      <c r="D157" s="331">
        <v>99.78</v>
      </c>
      <c r="E157" s="331"/>
      <c r="F157" s="332"/>
      <c r="G157" s="333"/>
      <c r="H157" s="333"/>
      <c r="I157" s="334"/>
      <c r="J157" s="335">
        <v>1108148.3800000001</v>
      </c>
      <c r="K157" s="335">
        <v>1108148.3800000001</v>
      </c>
      <c r="L157" s="335">
        <v>1105710.45</v>
      </c>
      <c r="M157" s="336">
        <v>5</v>
      </c>
    </row>
    <row r="158" spans="2:13" s="96" customFormat="1" ht="28.5" x14ac:dyDescent="0.8">
      <c r="B158" s="329" t="s">
        <v>191</v>
      </c>
      <c r="C158" s="330" t="s">
        <v>165</v>
      </c>
      <c r="D158" s="331">
        <v>99.780500000000004</v>
      </c>
      <c r="E158" s="331"/>
      <c r="F158" s="332"/>
      <c r="G158" s="333"/>
      <c r="H158" s="333"/>
      <c r="I158" s="334"/>
      <c r="J158" s="335">
        <v>312326.06</v>
      </c>
      <c r="K158" s="335">
        <v>312326.06</v>
      </c>
      <c r="L158" s="335">
        <v>311640.5</v>
      </c>
      <c r="M158" s="336">
        <v>1</v>
      </c>
    </row>
    <row r="159" spans="2:13" s="96" customFormat="1" ht="28.5" x14ac:dyDescent="0.8">
      <c r="B159" s="329" t="s">
        <v>191</v>
      </c>
      <c r="C159" s="330" t="s">
        <v>165</v>
      </c>
      <c r="D159" s="331">
        <v>99.79</v>
      </c>
      <c r="E159" s="331"/>
      <c r="F159" s="332"/>
      <c r="G159" s="333"/>
      <c r="H159" s="333"/>
      <c r="I159" s="334"/>
      <c r="J159" s="335">
        <v>597892.31000000006</v>
      </c>
      <c r="K159" s="335">
        <v>597892.31000000006</v>
      </c>
      <c r="L159" s="335">
        <v>596636.74</v>
      </c>
      <c r="M159" s="336">
        <v>1</v>
      </c>
    </row>
    <row r="160" spans="2:13" s="96" customFormat="1" ht="28.5" x14ac:dyDescent="0.8">
      <c r="B160" s="329" t="s">
        <v>191</v>
      </c>
      <c r="C160" s="330" t="s">
        <v>165</v>
      </c>
      <c r="D160" s="331">
        <v>99.790499999999994</v>
      </c>
      <c r="E160" s="331"/>
      <c r="F160" s="332"/>
      <c r="G160" s="333"/>
      <c r="H160" s="333"/>
      <c r="I160" s="334"/>
      <c r="J160" s="335">
        <v>359640</v>
      </c>
      <c r="K160" s="335">
        <v>359640</v>
      </c>
      <c r="L160" s="335">
        <v>358886.55</v>
      </c>
      <c r="M160" s="336">
        <v>1</v>
      </c>
    </row>
    <row r="161" spans="2:13" s="96" customFormat="1" ht="28.5" x14ac:dyDescent="0.8">
      <c r="B161" s="329" t="s">
        <v>191</v>
      </c>
      <c r="C161" s="330" t="s">
        <v>165</v>
      </c>
      <c r="D161" s="331">
        <v>99.8</v>
      </c>
      <c r="E161" s="331"/>
      <c r="F161" s="332"/>
      <c r="G161" s="333"/>
      <c r="H161" s="333"/>
      <c r="I161" s="334"/>
      <c r="J161" s="335">
        <v>1852842.18</v>
      </c>
      <c r="K161" s="335">
        <v>1852842.18</v>
      </c>
      <c r="L161" s="335">
        <v>1849136.5</v>
      </c>
      <c r="M161" s="336">
        <v>4</v>
      </c>
    </row>
    <row r="162" spans="2:13" s="96" customFormat="1" ht="28.5" x14ac:dyDescent="0.8">
      <c r="B162" s="329" t="s">
        <v>191</v>
      </c>
      <c r="C162" s="330" t="s">
        <v>165</v>
      </c>
      <c r="D162" s="331">
        <v>99.800200000000004</v>
      </c>
      <c r="E162" s="331"/>
      <c r="F162" s="332"/>
      <c r="G162" s="333"/>
      <c r="H162" s="333"/>
      <c r="I162" s="334"/>
      <c r="J162" s="335">
        <v>600524.05000000005</v>
      </c>
      <c r="K162" s="335">
        <v>600524.05000000005</v>
      </c>
      <c r="L162" s="335">
        <v>599324.19999999995</v>
      </c>
      <c r="M162" s="336">
        <v>1</v>
      </c>
    </row>
    <row r="163" spans="2:13" s="96" customFormat="1" ht="28.5" x14ac:dyDescent="0.8">
      <c r="B163" s="329" t="s">
        <v>191</v>
      </c>
      <c r="C163" s="330" t="s">
        <v>165</v>
      </c>
      <c r="D163" s="331">
        <v>99.81</v>
      </c>
      <c r="E163" s="331"/>
      <c r="F163" s="332"/>
      <c r="G163" s="333"/>
      <c r="H163" s="333"/>
      <c r="I163" s="334"/>
      <c r="J163" s="335">
        <v>702556.01</v>
      </c>
      <c r="K163" s="335">
        <v>702556.01</v>
      </c>
      <c r="L163" s="335">
        <v>701221.15</v>
      </c>
      <c r="M163" s="336">
        <v>1</v>
      </c>
    </row>
    <row r="164" spans="2:13" s="96" customFormat="1" ht="28.5" x14ac:dyDescent="0.8">
      <c r="B164" s="329" t="s">
        <v>191</v>
      </c>
      <c r="C164" s="330" t="s">
        <v>165</v>
      </c>
      <c r="D164" s="331">
        <v>99.82</v>
      </c>
      <c r="E164" s="331"/>
      <c r="F164" s="332"/>
      <c r="G164" s="333"/>
      <c r="H164" s="333"/>
      <c r="I164" s="334"/>
      <c r="J164" s="335">
        <v>2932895.56</v>
      </c>
      <c r="K164" s="335">
        <v>2932895.56</v>
      </c>
      <c r="L164" s="335">
        <v>2927616.3400000003</v>
      </c>
      <c r="M164" s="336">
        <v>3</v>
      </c>
    </row>
    <row r="165" spans="2:13" s="96" customFormat="1" ht="28.5" x14ac:dyDescent="0.8">
      <c r="B165" s="329" t="s">
        <v>191</v>
      </c>
      <c r="C165" s="330" t="s">
        <v>165</v>
      </c>
      <c r="D165" s="331">
        <v>99.83</v>
      </c>
      <c r="E165" s="331"/>
      <c r="F165" s="332"/>
      <c r="G165" s="333"/>
      <c r="H165" s="333"/>
      <c r="I165" s="334"/>
      <c r="J165" s="335">
        <v>2423497.0599999996</v>
      </c>
      <c r="K165" s="335">
        <v>2423497.0599999996</v>
      </c>
      <c r="L165" s="335">
        <v>2419377.12</v>
      </c>
      <c r="M165" s="336">
        <v>2</v>
      </c>
    </row>
    <row r="166" spans="2:13" s="96" customFormat="1" ht="28.5" x14ac:dyDescent="0.8">
      <c r="B166" s="329" t="s">
        <v>191</v>
      </c>
      <c r="C166" s="330" t="s">
        <v>165</v>
      </c>
      <c r="D166" s="331">
        <v>99.84</v>
      </c>
      <c r="E166" s="331"/>
      <c r="F166" s="332"/>
      <c r="G166" s="333"/>
      <c r="H166" s="333"/>
      <c r="I166" s="334"/>
      <c r="J166" s="335">
        <v>3205637.73</v>
      </c>
      <c r="K166" s="335">
        <v>3205637.73</v>
      </c>
      <c r="L166" s="335">
        <v>3200508.7199999997</v>
      </c>
      <c r="M166" s="336">
        <v>4</v>
      </c>
    </row>
    <row r="167" spans="2:13" s="96" customFormat="1" ht="28.5" x14ac:dyDescent="0.8">
      <c r="B167" s="329" t="s">
        <v>191</v>
      </c>
      <c r="C167" s="330" t="s">
        <v>165</v>
      </c>
      <c r="D167" s="331">
        <v>99.840199999999996</v>
      </c>
      <c r="E167" s="331"/>
      <c r="F167" s="332"/>
      <c r="G167" s="333"/>
      <c r="H167" s="333"/>
      <c r="I167" s="334"/>
      <c r="J167" s="335">
        <v>720000</v>
      </c>
      <c r="K167" s="335">
        <v>720000</v>
      </c>
      <c r="L167" s="335">
        <v>718849.44</v>
      </c>
      <c r="M167" s="336">
        <v>1</v>
      </c>
    </row>
    <row r="168" spans="2:13" s="96" customFormat="1" ht="28.5" x14ac:dyDescent="0.8">
      <c r="B168" s="329" t="s">
        <v>191</v>
      </c>
      <c r="C168" s="330" t="s">
        <v>165</v>
      </c>
      <c r="D168" s="331">
        <v>99.85</v>
      </c>
      <c r="E168" s="331"/>
      <c r="F168" s="332"/>
      <c r="G168" s="333"/>
      <c r="H168" s="333"/>
      <c r="I168" s="334"/>
      <c r="J168" s="335">
        <v>2215280.4700000002</v>
      </c>
      <c r="K168" s="335">
        <v>2215280.4700000002</v>
      </c>
      <c r="L168" s="335">
        <v>2211957.5499999998</v>
      </c>
      <c r="M168" s="336">
        <v>3</v>
      </c>
    </row>
    <row r="169" spans="2:13" s="96" customFormat="1" ht="28.5" x14ac:dyDescent="0.8">
      <c r="B169" s="329" t="s">
        <v>191</v>
      </c>
      <c r="C169" s="330" t="s">
        <v>165</v>
      </c>
      <c r="D169" s="331">
        <v>99.911000000000001</v>
      </c>
      <c r="E169" s="331"/>
      <c r="F169" s="332"/>
      <c r="G169" s="333"/>
      <c r="H169" s="333"/>
      <c r="I169" s="334"/>
      <c r="J169" s="335">
        <v>783255.75</v>
      </c>
      <c r="K169" s="335">
        <v>783255.75</v>
      </c>
      <c r="L169" s="335">
        <v>782558.65</v>
      </c>
      <c r="M169" s="336">
        <v>1</v>
      </c>
    </row>
    <row r="170" spans="2:13" s="97" customFormat="1" ht="28.5" x14ac:dyDescent="0.8">
      <c r="B170" s="316" t="s">
        <v>171</v>
      </c>
      <c r="C170" s="323"/>
      <c r="D170" s="324"/>
      <c r="E170" s="324"/>
      <c r="F170" s="325"/>
      <c r="G170" s="326"/>
      <c r="H170" s="326"/>
      <c r="I170" s="447"/>
      <c r="J170" s="327">
        <v>30780730.23</v>
      </c>
      <c r="K170" s="327">
        <v>30780730.23</v>
      </c>
      <c r="L170" s="327">
        <v>30704646.539999999</v>
      </c>
      <c r="M170" s="328">
        <v>198</v>
      </c>
    </row>
    <row r="171" spans="2:13" s="97" customFormat="1" ht="28.5" x14ac:dyDescent="0.8">
      <c r="B171" s="316" t="s">
        <v>192</v>
      </c>
      <c r="C171" s="323"/>
      <c r="D171" s="324"/>
      <c r="E171" s="324"/>
      <c r="F171" s="325"/>
      <c r="G171" s="326"/>
      <c r="H171" s="326"/>
      <c r="I171" s="447"/>
      <c r="J171" s="327"/>
      <c r="K171" s="327"/>
      <c r="L171" s="327"/>
      <c r="M171" s="328"/>
    </row>
    <row r="172" spans="2:13" s="96" customFormat="1" ht="28.5" x14ac:dyDescent="0.8">
      <c r="B172" s="329" t="s">
        <v>191</v>
      </c>
      <c r="C172" s="330" t="s">
        <v>165</v>
      </c>
      <c r="D172" s="331">
        <v>94</v>
      </c>
      <c r="E172" s="331"/>
      <c r="F172" s="332"/>
      <c r="G172" s="333"/>
      <c r="H172" s="333"/>
      <c r="I172" s="334"/>
      <c r="J172" s="335">
        <v>28688.75</v>
      </c>
      <c r="K172" s="335">
        <v>28688.75</v>
      </c>
      <c r="L172" s="335">
        <v>26967.43</v>
      </c>
      <c r="M172" s="336">
        <v>2</v>
      </c>
    </row>
    <row r="173" spans="2:13" s="96" customFormat="1" ht="28.5" x14ac:dyDescent="0.8">
      <c r="B173" s="329" t="s">
        <v>191</v>
      </c>
      <c r="C173" s="330" t="s">
        <v>165</v>
      </c>
      <c r="D173" s="331">
        <v>94.1</v>
      </c>
      <c r="E173" s="331"/>
      <c r="F173" s="332"/>
      <c r="G173" s="333"/>
      <c r="H173" s="333"/>
      <c r="I173" s="334"/>
      <c r="J173" s="335">
        <v>240936.1</v>
      </c>
      <c r="K173" s="335">
        <v>240936.1</v>
      </c>
      <c r="L173" s="335">
        <v>226720.87</v>
      </c>
      <c r="M173" s="336">
        <v>1</v>
      </c>
    </row>
    <row r="174" spans="2:13" s="96" customFormat="1" ht="28.5" x14ac:dyDescent="0.8">
      <c r="B174" s="329" t="s">
        <v>191</v>
      </c>
      <c r="C174" s="330" t="s">
        <v>165</v>
      </c>
      <c r="D174" s="331">
        <v>94.15</v>
      </c>
      <c r="E174" s="331"/>
      <c r="F174" s="332"/>
      <c r="G174" s="333"/>
      <c r="H174" s="333"/>
      <c r="I174" s="334"/>
      <c r="J174" s="335">
        <v>3771.94</v>
      </c>
      <c r="K174" s="335">
        <v>3771.94</v>
      </c>
      <c r="L174" s="335">
        <v>3551.28</v>
      </c>
      <c r="M174" s="336">
        <v>1</v>
      </c>
    </row>
    <row r="175" spans="2:13" s="96" customFormat="1" ht="28.5" x14ac:dyDescent="0.8">
      <c r="B175" s="329" t="s">
        <v>191</v>
      </c>
      <c r="C175" s="330" t="s">
        <v>165</v>
      </c>
      <c r="D175" s="331">
        <v>94.9</v>
      </c>
      <c r="E175" s="331"/>
      <c r="F175" s="332"/>
      <c r="G175" s="333"/>
      <c r="H175" s="333"/>
      <c r="I175" s="334"/>
      <c r="J175" s="335">
        <v>47820.08</v>
      </c>
      <c r="K175" s="335">
        <v>47820.08</v>
      </c>
      <c r="L175" s="335">
        <v>45381.25</v>
      </c>
      <c r="M175" s="336">
        <v>2</v>
      </c>
    </row>
    <row r="176" spans="2:13" s="96" customFormat="1" ht="28.5" x14ac:dyDescent="0.8">
      <c r="B176" s="329" t="s">
        <v>191</v>
      </c>
      <c r="C176" s="330" t="s">
        <v>165</v>
      </c>
      <c r="D176" s="331">
        <v>95</v>
      </c>
      <c r="E176" s="331"/>
      <c r="F176" s="332"/>
      <c r="G176" s="333"/>
      <c r="H176" s="333"/>
      <c r="I176" s="334"/>
      <c r="J176" s="335">
        <v>17059.93</v>
      </c>
      <c r="K176" s="335">
        <v>17059.93</v>
      </c>
      <c r="L176" s="335">
        <v>16206.93</v>
      </c>
      <c r="M176" s="336">
        <v>1</v>
      </c>
    </row>
    <row r="177" spans="2:13" s="96" customFormat="1" ht="28.5" x14ac:dyDescent="0.8">
      <c r="B177" s="329" t="s">
        <v>191</v>
      </c>
      <c r="C177" s="330" t="s">
        <v>165</v>
      </c>
      <c r="D177" s="331">
        <v>95.1</v>
      </c>
      <c r="E177" s="331"/>
      <c r="F177" s="332"/>
      <c r="G177" s="333"/>
      <c r="H177" s="333"/>
      <c r="I177" s="334"/>
      <c r="J177" s="335">
        <v>13750.27</v>
      </c>
      <c r="K177" s="335">
        <v>13750.27</v>
      </c>
      <c r="L177" s="335">
        <v>13076.51</v>
      </c>
      <c r="M177" s="336">
        <v>1</v>
      </c>
    </row>
    <row r="178" spans="2:13" s="96" customFormat="1" ht="28.5" x14ac:dyDescent="0.8">
      <c r="B178" s="329" t="s">
        <v>191</v>
      </c>
      <c r="C178" s="330" t="s">
        <v>165</v>
      </c>
      <c r="D178" s="331">
        <v>95.15</v>
      </c>
      <c r="E178" s="331"/>
      <c r="F178" s="332"/>
      <c r="G178" s="333"/>
      <c r="H178" s="333"/>
      <c r="I178" s="334"/>
      <c r="J178" s="335">
        <v>30016.45</v>
      </c>
      <c r="K178" s="335">
        <v>30016.45</v>
      </c>
      <c r="L178" s="335">
        <v>28560.65</v>
      </c>
      <c r="M178" s="336">
        <v>1</v>
      </c>
    </row>
    <row r="179" spans="2:13" s="96" customFormat="1" ht="28.5" x14ac:dyDescent="0.8">
      <c r="B179" s="329" t="s">
        <v>191</v>
      </c>
      <c r="C179" s="330" t="s">
        <v>165</v>
      </c>
      <c r="D179" s="331">
        <v>95.2</v>
      </c>
      <c r="E179" s="331"/>
      <c r="F179" s="332"/>
      <c r="G179" s="333"/>
      <c r="H179" s="333"/>
      <c r="I179" s="334"/>
      <c r="J179" s="335">
        <v>71233.440000000002</v>
      </c>
      <c r="K179" s="335">
        <v>71233.440000000002</v>
      </c>
      <c r="L179" s="335">
        <v>67814.23</v>
      </c>
      <c r="M179" s="336">
        <v>1</v>
      </c>
    </row>
    <row r="180" spans="2:13" s="96" customFormat="1" ht="28.5" x14ac:dyDescent="0.8">
      <c r="B180" s="329" t="s">
        <v>191</v>
      </c>
      <c r="C180" s="330" t="s">
        <v>165</v>
      </c>
      <c r="D180" s="331">
        <v>95.25</v>
      </c>
      <c r="E180" s="331"/>
      <c r="F180" s="332"/>
      <c r="G180" s="333"/>
      <c r="H180" s="333"/>
      <c r="I180" s="334"/>
      <c r="J180" s="335">
        <v>103495.97</v>
      </c>
      <c r="K180" s="335">
        <v>103495.97</v>
      </c>
      <c r="L180" s="335">
        <v>98579.91</v>
      </c>
      <c r="M180" s="336">
        <v>3</v>
      </c>
    </row>
    <row r="181" spans="2:13" s="96" customFormat="1" ht="28.5" x14ac:dyDescent="0.8">
      <c r="B181" s="329" t="s">
        <v>191</v>
      </c>
      <c r="C181" s="330" t="s">
        <v>165</v>
      </c>
      <c r="D181" s="331">
        <v>95.389600000000002</v>
      </c>
      <c r="E181" s="331"/>
      <c r="F181" s="332"/>
      <c r="G181" s="333"/>
      <c r="H181" s="333"/>
      <c r="I181" s="334"/>
      <c r="J181" s="335">
        <v>937080.45</v>
      </c>
      <c r="K181" s="335">
        <v>937080.45</v>
      </c>
      <c r="L181" s="335">
        <v>893877.29</v>
      </c>
      <c r="M181" s="336">
        <v>1</v>
      </c>
    </row>
    <row r="182" spans="2:13" s="96" customFormat="1" ht="28.5" x14ac:dyDescent="0.8">
      <c r="B182" s="329" t="s">
        <v>191</v>
      </c>
      <c r="C182" s="330" t="s">
        <v>165</v>
      </c>
      <c r="D182" s="331">
        <v>95.517499999999998</v>
      </c>
      <c r="E182" s="331"/>
      <c r="F182" s="332"/>
      <c r="G182" s="333"/>
      <c r="H182" s="333"/>
      <c r="I182" s="334"/>
      <c r="J182" s="335">
        <v>1129246.2</v>
      </c>
      <c r="K182" s="335">
        <v>1129246.2</v>
      </c>
      <c r="L182" s="335">
        <v>1078627.74</v>
      </c>
      <c r="M182" s="336">
        <v>1</v>
      </c>
    </row>
    <row r="183" spans="2:13" s="96" customFormat="1" ht="28.5" x14ac:dyDescent="0.8">
      <c r="B183" s="329" t="s">
        <v>191</v>
      </c>
      <c r="C183" s="330" t="s">
        <v>165</v>
      </c>
      <c r="D183" s="331">
        <v>95.78</v>
      </c>
      <c r="E183" s="331"/>
      <c r="F183" s="332"/>
      <c r="G183" s="333"/>
      <c r="H183" s="333"/>
      <c r="I183" s="334"/>
      <c r="J183" s="335">
        <v>314470.68</v>
      </c>
      <c r="K183" s="335">
        <v>314470.68</v>
      </c>
      <c r="L183" s="335">
        <v>301200.02</v>
      </c>
      <c r="M183" s="336">
        <v>1</v>
      </c>
    </row>
    <row r="184" spans="2:13" s="96" customFormat="1" ht="28.5" x14ac:dyDescent="0.8">
      <c r="B184" s="329" t="s">
        <v>191</v>
      </c>
      <c r="C184" s="330" t="s">
        <v>165</v>
      </c>
      <c r="D184" s="331">
        <v>95.8155</v>
      </c>
      <c r="E184" s="331"/>
      <c r="F184" s="332"/>
      <c r="G184" s="333"/>
      <c r="H184" s="333"/>
      <c r="I184" s="334"/>
      <c r="J184" s="335">
        <v>707200.62</v>
      </c>
      <c r="K184" s="335">
        <v>707200.62</v>
      </c>
      <c r="L184" s="335">
        <v>677607.81</v>
      </c>
      <c r="M184" s="336">
        <v>1</v>
      </c>
    </row>
    <row r="185" spans="2:13" s="97" customFormat="1" ht="28.5" x14ac:dyDescent="0.8">
      <c r="B185" s="316" t="s">
        <v>171</v>
      </c>
      <c r="C185" s="323"/>
      <c r="D185" s="324"/>
      <c r="E185" s="324"/>
      <c r="F185" s="325"/>
      <c r="G185" s="326"/>
      <c r="H185" s="326"/>
      <c r="I185" s="447"/>
      <c r="J185" s="327">
        <v>3644770.8800000004</v>
      </c>
      <c r="K185" s="327">
        <v>3644770.8800000004</v>
      </c>
      <c r="L185" s="327">
        <v>3478171.92</v>
      </c>
      <c r="M185" s="328">
        <v>17</v>
      </c>
    </row>
    <row r="186" spans="2:13" s="97" customFormat="1" ht="28.5" x14ac:dyDescent="0.8">
      <c r="B186" s="316" t="s">
        <v>193</v>
      </c>
      <c r="C186" s="323"/>
      <c r="D186" s="324"/>
      <c r="E186" s="324"/>
      <c r="F186" s="325"/>
      <c r="G186" s="326"/>
      <c r="H186" s="326"/>
      <c r="I186" s="447"/>
      <c r="J186" s="327"/>
      <c r="K186" s="327"/>
      <c r="L186" s="327"/>
      <c r="M186" s="328"/>
    </row>
    <row r="187" spans="2:13" s="96" customFormat="1" ht="28.5" x14ac:dyDescent="0.8">
      <c r="B187" s="329" t="s">
        <v>211</v>
      </c>
      <c r="C187" s="330" t="s">
        <v>165</v>
      </c>
      <c r="D187" s="331">
        <v>99.996899999999997</v>
      </c>
      <c r="E187" s="331">
        <v>8.25</v>
      </c>
      <c r="F187" s="332" t="s">
        <v>385</v>
      </c>
      <c r="G187" s="333">
        <v>8.25</v>
      </c>
      <c r="H187" s="333">
        <v>8.5087600000000005</v>
      </c>
      <c r="I187" s="334" t="s">
        <v>173</v>
      </c>
      <c r="J187" s="335">
        <v>1050</v>
      </c>
      <c r="K187" s="335">
        <v>1400</v>
      </c>
      <c r="L187" s="335">
        <v>1049.97</v>
      </c>
      <c r="M187" s="336">
        <v>1</v>
      </c>
    </row>
    <row r="188" spans="2:13" s="96" customFormat="1" ht="28.5" x14ac:dyDescent="0.8">
      <c r="B188" s="329" t="s">
        <v>386</v>
      </c>
      <c r="C188" s="330" t="s">
        <v>165</v>
      </c>
      <c r="D188" s="331">
        <v>101.8946</v>
      </c>
      <c r="E188" s="331">
        <v>8.5</v>
      </c>
      <c r="F188" s="332" t="s">
        <v>387</v>
      </c>
      <c r="G188" s="333">
        <v>7.48712</v>
      </c>
      <c r="H188" s="333">
        <v>7.6999700000000004</v>
      </c>
      <c r="I188" s="334" t="s">
        <v>173</v>
      </c>
      <c r="J188" s="335">
        <v>30000.75</v>
      </c>
      <c r="K188" s="335">
        <v>35295</v>
      </c>
      <c r="L188" s="335">
        <v>30569.13</v>
      </c>
      <c r="M188" s="336">
        <v>3</v>
      </c>
    </row>
    <row r="189" spans="2:13" s="96" customFormat="1" ht="28.5" x14ac:dyDescent="0.8">
      <c r="B189" s="329" t="s">
        <v>388</v>
      </c>
      <c r="C189" s="330" t="s">
        <v>165</v>
      </c>
      <c r="D189" s="331">
        <v>100.2803</v>
      </c>
      <c r="E189" s="331">
        <v>8.5</v>
      </c>
      <c r="F189" s="332" t="s">
        <v>389</v>
      </c>
      <c r="G189" s="333">
        <v>8.2898099999999992</v>
      </c>
      <c r="H189" s="333">
        <v>8.5510999999999999</v>
      </c>
      <c r="I189" s="334" t="s">
        <v>173</v>
      </c>
      <c r="J189" s="335">
        <v>20000.560000000001</v>
      </c>
      <c r="K189" s="335">
        <v>21818</v>
      </c>
      <c r="L189" s="335">
        <v>20056.62</v>
      </c>
      <c r="M189" s="336">
        <v>2</v>
      </c>
    </row>
    <row r="190" spans="2:13" s="96" customFormat="1" ht="28.5" x14ac:dyDescent="0.8">
      <c r="B190" s="329" t="s">
        <v>388</v>
      </c>
      <c r="C190" s="330" t="s">
        <v>165</v>
      </c>
      <c r="D190" s="331">
        <v>98.685500000000005</v>
      </c>
      <c r="E190" s="331">
        <v>8.5</v>
      </c>
      <c r="F190" s="332" t="s">
        <v>390</v>
      </c>
      <c r="G190" s="333">
        <v>9.5</v>
      </c>
      <c r="H190" s="333">
        <v>9.8438199999999991</v>
      </c>
      <c r="I190" s="334" t="s">
        <v>173</v>
      </c>
      <c r="J190" s="335">
        <v>32673.94</v>
      </c>
      <c r="K190" s="335">
        <v>35643</v>
      </c>
      <c r="L190" s="335">
        <v>32244.47</v>
      </c>
      <c r="M190" s="336">
        <v>1</v>
      </c>
    </row>
    <row r="191" spans="2:13" s="96" customFormat="1" ht="28.5" x14ac:dyDescent="0.8">
      <c r="B191" s="329" t="s">
        <v>388</v>
      </c>
      <c r="C191" s="330" t="s">
        <v>165</v>
      </c>
      <c r="D191" s="331">
        <v>98.654700000000005</v>
      </c>
      <c r="E191" s="331">
        <v>8.5</v>
      </c>
      <c r="F191" s="332" t="s">
        <v>272</v>
      </c>
      <c r="G191" s="333">
        <v>9.5</v>
      </c>
      <c r="H191" s="333">
        <v>9.8438199999999991</v>
      </c>
      <c r="I191" s="334" t="s">
        <v>173</v>
      </c>
      <c r="J191" s="335">
        <v>24000.12</v>
      </c>
      <c r="K191" s="335">
        <v>26181</v>
      </c>
      <c r="L191" s="335">
        <v>23677.26</v>
      </c>
      <c r="M191" s="336">
        <v>1</v>
      </c>
    </row>
    <row r="192" spans="2:13" s="96" customFormat="1" ht="28.5" x14ac:dyDescent="0.8">
      <c r="B192" s="329" t="s">
        <v>388</v>
      </c>
      <c r="C192" s="330" t="s">
        <v>165</v>
      </c>
      <c r="D192" s="331">
        <v>98.652600000000007</v>
      </c>
      <c r="E192" s="331">
        <v>8.5</v>
      </c>
      <c r="F192" s="332" t="s">
        <v>391</v>
      </c>
      <c r="G192" s="333">
        <v>9.5</v>
      </c>
      <c r="H192" s="333">
        <v>9.8438199999999991</v>
      </c>
      <c r="I192" s="334" t="s">
        <v>173</v>
      </c>
      <c r="J192" s="335">
        <v>70000.13</v>
      </c>
      <c r="K192" s="335">
        <v>76361</v>
      </c>
      <c r="L192" s="335">
        <v>69056.960000000006</v>
      </c>
      <c r="M192" s="336">
        <v>2</v>
      </c>
    </row>
    <row r="193" spans="2:13" s="96" customFormat="1" ht="28.5" x14ac:dyDescent="0.8">
      <c r="B193" s="329" t="s">
        <v>303</v>
      </c>
      <c r="C193" s="330" t="s">
        <v>165</v>
      </c>
      <c r="D193" s="331">
        <v>98.932699999999997</v>
      </c>
      <c r="E193" s="331">
        <v>9</v>
      </c>
      <c r="F193" s="332" t="s">
        <v>392</v>
      </c>
      <c r="G193" s="333">
        <v>9.5</v>
      </c>
      <c r="H193" s="333">
        <v>9.8438199999999991</v>
      </c>
      <c r="I193" s="334" t="s">
        <v>173</v>
      </c>
      <c r="J193" s="335">
        <v>4966</v>
      </c>
      <c r="K193" s="335">
        <v>4966</v>
      </c>
      <c r="L193" s="335">
        <v>4913</v>
      </c>
      <c r="M193" s="336">
        <v>1</v>
      </c>
    </row>
    <row r="194" spans="2:13" s="96" customFormat="1" ht="28.5" x14ac:dyDescent="0.8">
      <c r="B194" s="329" t="s">
        <v>197</v>
      </c>
      <c r="C194" s="330" t="s">
        <v>165</v>
      </c>
      <c r="D194" s="331">
        <v>99.437200000000004</v>
      </c>
      <c r="E194" s="331">
        <v>9</v>
      </c>
      <c r="F194" s="332" t="s">
        <v>305</v>
      </c>
      <c r="G194" s="333">
        <v>9.5</v>
      </c>
      <c r="H194" s="333">
        <v>9.8438199999999991</v>
      </c>
      <c r="I194" s="334" t="s">
        <v>173</v>
      </c>
      <c r="J194" s="335">
        <v>30004</v>
      </c>
      <c r="K194" s="335">
        <v>40000</v>
      </c>
      <c r="L194" s="335">
        <v>29835.14</v>
      </c>
      <c r="M194" s="336">
        <v>1</v>
      </c>
    </row>
    <row r="195" spans="2:13" s="96" customFormat="1" ht="28.5" x14ac:dyDescent="0.8">
      <c r="B195" s="329" t="s">
        <v>197</v>
      </c>
      <c r="C195" s="330" t="s">
        <v>165</v>
      </c>
      <c r="D195" s="331">
        <v>98.922899999999998</v>
      </c>
      <c r="E195" s="331">
        <v>9</v>
      </c>
      <c r="F195" s="332" t="s">
        <v>393</v>
      </c>
      <c r="G195" s="333">
        <v>9.9499999999999993</v>
      </c>
      <c r="H195" s="333">
        <v>10.327450000000001</v>
      </c>
      <c r="I195" s="334" t="s">
        <v>173</v>
      </c>
      <c r="J195" s="335">
        <v>100000.33</v>
      </c>
      <c r="K195" s="335">
        <v>133316</v>
      </c>
      <c r="L195" s="335">
        <v>98923.23</v>
      </c>
      <c r="M195" s="336">
        <v>1</v>
      </c>
    </row>
    <row r="196" spans="2:13" s="96" customFormat="1" ht="28.5" x14ac:dyDescent="0.8">
      <c r="B196" s="329" t="s">
        <v>197</v>
      </c>
      <c r="C196" s="330" t="s">
        <v>165</v>
      </c>
      <c r="D196" s="331">
        <v>98.208600000000004</v>
      </c>
      <c r="E196" s="331">
        <v>9</v>
      </c>
      <c r="F196" s="332" t="s">
        <v>394</v>
      </c>
      <c r="G196" s="333">
        <v>9.9499999999999993</v>
      </c>
      <c r="H196" s="333">
        <v>10.327450000000001</v>
      </c>
      <c r="I196" s="334" t="s">
        <v>173</v>
      </c>
      <c r="J196" s="335">
        <v>400000.65</v>
      </c>
      <c r="K196" s="335">
        <v>470589</v>
      </c>
      <c r="L196" s="335">
        <v>392835.16</v>
      </c>
      <c r="M196" s="336">
        <v>1</v>
      </c>
    </row>
    <row r="197" spans="2:13" s="96" customFormat="1" ht="28.5" x14ac:dyDescent="0.8">
      <c r="B197" s="329" t="s">
        <v>264</v>
      </c>
      <c r="C197" s="330" t="s">
        <v>165</v>
      </c>
      <c r="D197" s="331">
        <v>98.99</v>
      </c>
      <c r="E197" s="331">
        <v>8</v>
      </c>
      <c r="F197" s="332" t="s">
        <v>395</v>
      </c>
      <c r="G197" s="333">
        <v>8.75</v>
      </c>
      <c r="H197" s="333">
        <v>9.0413099999999993</v>
      </c>
      <c r="I197" s="334" t="s">
        <v>173</v>
      </c>
      <c r="J197" s="335">
        <v>1095.19</v>
      </c>
      <c r="K197" s="335">
        <v>1593</v>
      </c>
      <c r="L197" s="335">
        <v>1084.1300000000001</v>
      </c>
      <c r="M197" s="336">
        <v>1</v>
      </c>
    </row>
    <row r="198" spans="2:13" s="96" customFormat="1" ht="28.5" x14ac:dyDescent="0.8">
      <c r="B198" s="329" t="s">
        <v>264</v>
      </c>
      <c r="C198" s="330" t="s">
        <v>165</v>
      </c>
      <c r="D198" s="331">
        <v>98.657399999999996</v>
      </c>
      <c r="E198" s="331">
        <v>8</v>
      </c>
      <c r="F198" s="332" t="s">
        <v>395</v>
      </c>
      <c r="G198" s="333">
        <v>9</v>
      </c>
      <c r="H198" s="333">
        <v>9.3083299999999998</v>
      </c>
      <c r="I198" s="334" t="s">
        <v>173</v>
      </c>
      <c r="J198" s="335">
        <v>962.5</v>
      </c>
      <c r="K198" s="335">
        <v>1400</v>
      </c>
      <c r="L198" s="335">
        <v>949.58</v>
      </c>
      <c r="M198" s="336">
        <v>1</v>
      </c>
    </row>
    <row r="199" spans="2:13" s="96" customFormat="1" ht="28.5" x14ac:dyDescent="0.8">
      <c r="B199" s="329" t="s">
        <v>396</v>
      </c>
      <c r="C199" s="330" t="s">
        <v>165</v>
      </c>
      <c r="D199" s="331">
        <v>99.995000000000005</v>
      </c>
      <c r="E199" s="331">
        <v>8.5</v>
      </c>
      <c r="F199" s="332" t="s">
        <v>397</v>
      </c>
      <c r="G199" s="333">
        <v>8.5</v>
      </c>
      <c r="H199" s="333">
        <v>8.7747899999999994</v>
      </c>
      <c r="I199" s="334" t="s">
        <v>173</v>
      </c>
      <c r="J199" s="335">
        <v>3600</v>
      </c>
      <c r="K199" s="335">
        <v>4000</v>
      </c>
      <c r="L199" s="335">
        <v>3599.82</v>
      </c>
      <c r="M199" s="336">
        <v>1</v>
      </c>
    </row>
    <row r="200" spans="2:13" s="96" customFormat="1" ht="28.5" x14ac:dyDescent="0.8">
      <c r="B200" s="329" t="s">
        <v>398</v>
      </c>
      <c r="C200" s="330" t="s">
        <v>165</v>
      </c>
      <c r="D200" s="331">
        <v>101.282</v>
      </c>
      <c r="E200" s="331">
        <v>8</v>
      </c>
      <c r="F200" s="332" t="s">
        <v>399</v>
      </c>
      <c r="G200" s="333">
        <v>7.298</v>
      </c>
      <c r="H200" s="333">
        <v>7.5001699999999998</v>
      </c>
      <c r="I200" s="334" t="s">
        <v>173</v>
      </c>
      <c r="J200" s="335">
        <v>239400</v>
      </c>
      <c r="K200" s="335">
        <v>252000</v>
      </c>
      <c r="L200" s="335">
        <v>242469.11</v>
      </c>
      <c r="M200" s="336">
        <v>1</v>
      </c>
    </row>
    <row r="201" spans="2:13" s="96" customFormat="1" ht="28.5" x14ac:dyDescent="0.8">
      <c r="B201" s="329" t="s">
        <v>398</v>
      </c>
      <c r="C201" s="330" t="s">
        <v>165</v>
      </c>
      <c r="D201" s="331">
        <v>98.641599999999997</v>
      </c>
      <c r="E201" s="331">
        <v>9</v>
      </c>
      <c r="F201" s="332" t="s">
        <v>400</v>
      </c>
      <c r="G201" s="333">
        <v>9.6</v>
      </c>
      <c r="H201" s="333">
        <v>9.9511599999999998</v>
      </c>
      <c r="I201" s="334" t="s">
        <v>173</v>
      </c>
      <c r="J201" s="335">
        <v>47964.85</v>
      </c>
      <c r="K201" s="335">
        <v>48572</v>
      </c>
      <c r="L201" s="335">
        <v>47313.33</v>
      </c>
      <c r="M201" s="336">
        <v>1</v>
      </c>
    </row>
    <row r="202" spans="2:13" s="96" customFormat="1" ht="28.5" x14ac:dyDescent="0.8">
      <c r="B202" s="329" t="s">
        <v>398</v>
      </c>
      <c r="C202" s="330" t="s">
        <v>165</v>
      </c>
      <c r="D202" s="331">
        <v>98.634699999999995</v>
      </c>
      <c r="E202" s="331">
        <v>9</v>
      </c>
      <c r="F202" s="332" t="s">
        <v>401</v>
      </c>
      <c r="G202" s="333">
        <v>9.6001499999999993</v>
      </c>
      <c r="H202" s="333">
        <v>9.9513200000000008</v>
      </c>
      <c r="I202" s="334" t="s">
        <v>173</v>
      </c>
      <c r="J202" s="335">
        <v>365375</v>
      </c>
      <c r="K202" s="335">
        <v>370000</v>
      </c>
      <c r="L202" s="335">
        <v>360386.54</v>
      </c>
      <c r="M202" s="336">
        <v>1</v>
      </c>
    </row>
    <row r="203" spans="2:13" s="96" customFormat="1" ht="28.5" x14ac:dyDescent="0.8">
      <c r="B203" s="329" t="s">
        <v>198</v>
      </c>
      <c r="C203" s="330" t="s">
        <v>165</v>
      </c>
      <c r="D203" s="331">
        <v>101.7906</v>
      </c>
      <c r="E203" s="331">
        <v>9</v>
      </c>
      <c r="F203" s="332" t="s">
        <v>378</v>
      </c>
      <c r="G203" s="333">
        <v>7.7706200000000001</v>
      </c>
      <c r="H203" s="333">
        <v>8.0000099999999996</v>
      </c>
      <c r="I203" s="334" t="s">
        <v>173</v>
      </c>
      <c r="J203" s="335">
        <v>20400</v>
      </c>
      <c r="K203" s="335">
        <v>34000</v>
      </c>
      <c r="L203" s="335">
        <v>20765.28</v>
      </c>
      <c r="M203" s="336">
        <v>2</v>
      </c>
    </row>
    <row r="204" spans="2:13" s="96" customFormat="1" ht="28.5" x14ac:dyDescent="0.8">
      <c r="B204" s="329" t="s">
        <v>198</v>
      </c>
      <c r="C204" s="330" t="s">
        <v>165</v>
      </c>
      <c r="D204" s="331">
        <v>98.884299999999996</v>
      </c>
      <c r="E204" s="331">
        <v>8</v>
      </c>
      <c r="F204" s="332" t="s">
        <v>402</v>
      </c>
      <c r="G204" s="333">
        <v>8.65</v>
      </c>
      <c r="H204" s="333">
        <v>8.9346499999999995</v>
      </c>
      <c r="I204" s="334" t="s">
        <v>173</v>
      </c>
      <c r="J204" s="335">
        <v>90000</v>
      </c>
      <c r="K204" s="335">
        <v>120000</v>
      </c>
      <c r="L204" s="335">
        <v>88995.89</v>
      </c>
      <c r="M204" s="336">
        <v>2</v>
      </c>
    </row>
    <row r="205" spans="2:13" s="96" customFormat="1" ht="28.5" x14ac:dyDescent="0.8">
      <c r="B205" s="329" t="s">
        <v>198</v>
      </c>
      <c r="C205" s="330" t="s">
        <v>165</v>
      </c>
      <c r="D205" s="331">
        <v>99.4679</v>
      </c>
      <c r="E205" s="331">
        <v>9</v>
      </c>
      <c r="F205" s="332" t="s">
        <v>403</v>
      </c>
      <c r="G205" s="333">
        <v>9.5</v>
      </c>
      <c r="H205" s="333">
        <v>9.8438199999999991</v>
      </c>
      <c r="I205" s="334" t="s">
        <v>173</v>
      </c>
      <c r="J205" s="335">
        <v>29169</v>
      </c>
      <c r="K205" s="335">
        <v>35000</v>
      </c>
      <c r="L205" s="335">
        <v>29013.82</v>
      </c>
      <c r="M205" s="336">
        <v>1</v>
      </c>
    </row>
    <row r="206" spans="2:13" s="96" customFormat="1" ht="28.5" x14ac:dyDescent="0.8">
      <c r="B206" s="329" t="s">
        <v>198</v>
      </c>
      <c r="C206" s="330" t="s">
        <v>165</v>
      </c>
      <c r="D206" s="331">
        <v>99.030100000000004</v>
      </c>
      <c r="E206" s="331">
        <v>9</v>
      </c>
      <c r="F206" s="332" t="s">
        <v>404</v>
      </c>
      <c r="G206" s="333">
        <v>9.5</v>
      </c>
      <c r="H206" s="333">
        <v>9.8438199999999991</v>
      </c>
      <c r="I206" s="334" t="s">
        <v>173</v>
      </c>
      <c r="J206" s="335">
        <v>729.3</v>
      </c>
      <c r="K206" s="335">
        <v>858</v>
      </c>
      <c r="L206" s="335">
        <v>722.23</v>
      </c>
      <c r="M206" s="336">
        <v>1</v>
      </c>
    </row>
    <row r="207" spans="2:13" s="96" customFormat="1" ht="28.5" x14ac:dyDescent="0.8">
      <c r="B207" s="329" t="s">
        <v>198</v>
      </c>
      <c r="C207" s="330" t="s">
        <v>165</v>
      </c>
      <c r="D207" s="331">
        <v>99.147900000000007</v>
      </c>
      <c r="E207" s="331">
        <v>9</v>
      </c>
      <c r="F207" s="332" t="s">
        <v>393</v>
      </c>
      <c r="G207" s="333">
        <v>9.75</v>
      </c>
      <c r="H207" s="333">
        <v>10.112310000000001</v>
      </c>
      <c r="I207" s="334" t="s">
        <v>173</v>
      </c>
      <c r="J207" s="335">
        <v>9273.49</v>
      </c>
      <c r="K207" s="335">
        <v>12363</v>
      </c>
      <c r="L207" s="335">
        <v>9194.4699999999993</v>
      </c>
      <c r="M207" s="336">
        <v>1</v>
      </c>
    </row>
    <row r="208" spans="2:13" s="96" customFormat="1" ht="28.5" x14ac:dyDescent="0.8">
      <c r="B208" s="329" t="s">
        <v>198</v>
      </c>
      <c r="C208" s="330" t="s">
        <v>165</v>
      </c>
      <c r="D208" s="331">
        <v>98.980999999999995</v>
      </c>
      <c r="E208" s="331">
        <v>9</v>
      </c>
      <c r="F208" s="332" t="s">
        <v>405</v>
      </c>
      <c r="G208" s="333">
        <v>9.9</v>
      </c>
      <c r="H208" s="333">
        <v>10.273630000000001</v>
      </c>
      <c r="I208" s="334" t="s">
        <v>173</v>
      </c>
      <c r="J208" s="335">
        <v>110000.66</v>
      </c>
      <c r="K208" s="335">
        <v>146648</v>
      </c>
      <c r="L208" s="335">
        <v>108879.77</v>
      </c>
      <c r="M208" s="336">
        <v>1</v>
      </c>
    </row>
    <row r="209" spans="2:13" s="96" customFormat="1" ht="28.5" x14ac:dyDescent="0.8">
      <c r="B209" s="329" t="s">
        <v>198</v>
      </c>
      <c r="C209" s="330" t="s">
        <v>165</v>
      </c>
      <c r="D209" s="331">
        <v>98.192999999999998</v>
      </c>
      <c r="E209" s="331">
        <v>9</v>
      </c>
      <c r="F209" s="332" t="s">
        <v>406</v>
      </c>
      <c r="G209" s="333">
        <v>9.9499999999999993</v>
      </c>
      <c r="H209" s="333">
        <v>10.327450000000001</v>
      </c>
      <c r="I209" s="334" t="s">
        <v>173</v>
      </c>
      <c r="J209" s="335">
        <v>325000.05</v>
      </c>
      <c r="K209" s="335">
        <v>382353</v>
      </c>
      <c r="L209" s="335">
        <v>319127.32</v>
      </c>
      <c r="M209" s="336">
        <v>1</v>
      </c>
    </row>
    <row r="210" spans="2:13" s="96" customFormat="1" ht="28.5" x14ac:dyDescent="0.8">
      <c r="B210" s="329" t="s">
        <v>407</v>
      </c>
      <c r="C210" s="330" t="s">
        <v>165</v>
      </c>
      <c r="D210" s="331">
        <v>102.6027</v>
      </c>
      <c r="E210" s="331">
        <v>8.5</v>
      </c>
      <c r="F210" s="332" t="s">
        <v>408</v>
      </c>
      <c r="G210" s="333">
        <v>7.2030799999999999</v>
      </c>
      <c r="H210" s="333">
        <v>7.4</v>
      </c>
      <c r="I210" s="334" t="s">
        <v>173</v>
      </c>
      <c r="J210" s="335">
        <v>30000.54</v>
      </c>
      <c r="K210" s="335">
        <v>32433</v>
      </c>
      <c r="L210" s="335">
        <v>30781.35</v>
      </c>
      <c r="M210" s="336">
        <v>3</v>
      </c>
    </row>
    <row r="211" spans="2:13" s="96" customFormat="1" ht="28.5" x14ac:dyDescent="0.8">
      <c r="B211" s="329" t="s">
        <v>409</v>
      </c>
      <c r="C211" s="330" t="s">
        <v>165</v>
      </c>
      <c r="D211" s="331">
        <v>99.079599999999999</v>
      </c>
      <c r="E211" s="331">
        <v>8.5</v>
      </c>
      <c r="F211" s="332" t="s">
        <v>410</v>
      </c>
      <c r="G211" s="333">
        <v>9.25</v>
      </c>
      <c r="H211" s="333">
        <v>9.5758299999999998</v>
      </c>
      <c r="I211" s="334" t="s">
        <v>173</v>
      </c>
      <c r="J211" s="335">
        <v>277666.96000000002</v>
      </c>
      <c r="K211" s="335">
        <v>332934</v>
      </c>
      <c r="L211" s="335">
        <v>275111.34000000003</v>
      </c>
      <c r="M211" s="336">
        <v>1</v>
      </c>
    </row>
    <row r="212" spans="2:13" s="96" customFormat="1" ht="28.5" x14ac:dyDescent="0.8">
      <c r="B212" s="329" t="s">
        <v>411</v>
      </c>
      <c r="C212" s="330" t="s">
        <v>165</v>
      </c>
      <c r="D212" s="331">
        <v>101.82089999999999</v>
      </c>
      <c r="E212" s="331">
        <v>9.5</v>
      </c>
      <c r="F212" s="332" t="s">
        <v>412</v>
      </c>
      <c r="G212" s="333">
        <v>8.0770300000000006</v>
      </c>
      <c r="H212" s="333">
        <v>8.32498</v>
      </c>
      <c r="I212" s="334" t="s">
        <v>173</v>
      </c>
      <c r="J212" s="335">
        <v>30000</v>
      </c>
      <c r="K212" s="335">
        <v>37500</v>
      </c>
      <c r="L212" s="335">
        <v>30546.27</v>
      </c>
      <c r="M212" s="336">
        <v>3</v>
      </c>
    </row>
    <row r="213" spans="2:13" s="96" customFormat="1" ht="28.5" x14ac:dyDescent="0.8">
      <c r="B213" s="329" t="s">
        <v>200</v>
      </c>
      <c r="C213" s="330" t="s">
        <v>165</v>
      </c>
      <c r="D213" s="331">
        <v>100.38160000000001</v>
      </c>
      <c r="E213" s="331">
        <v>8</v>
      </c>
      <c r="F213" s="332" t="s">
        <v>413</v>
      </c>
      <c r="G213" s="333">
        <v>7.6963299999999997</v>
      </c>
      <c r="H213" s="333">
        <v>7.9213199999999997</v>
      </c>
      <c r="I213" s="334" t="s">
        <v>173</v>
      </c>
      <c r="J213" s="335">
        <v>250000</v>
      </c>
      <c r="K213" s="335">
        <v>500000</v>
      </c>
      <c r="L213" s="335">
        <v>250954</v>
      </c>
      <c r="M213" s="336">
        <v>2</v>
      </c>
    </row>
    <row r="214" spans="2:13" s="96" customFormat="1" ht="28.5" x14ac:dyDescent="0.8">
      <c r="B214" s="329" t="s">
        <v>201</v>
      </c>
      <c r="C214" s="330" t="s">
        <v>165</v>
      </c>
      <c r="D214" s="331">
        <v>100</v>
      </c>
      <c r="E214" s="331">
        <v>9.75</v>
      </c>
      <c r="F214" s="332" t="s">
        <v>361</v>
      </c>
      <c r="G214" s="333">
        <v>9.75</v>
      </c>
      <c r="H214" s="333">
        <v>10.112310000000001</v>
      </c>
      <c r="I214" s="334" t="s">
        <v>173</v>
      </c>
      <c r="J214" s="335">
        <v>200000</v>
      </c>
      <c r="K214" s="335">
        <v>200000</v>
      </c>
      <c r="L214" s="335">
        <v>200000</v>
      </c>
      <c r="M214" s="336">
        <v>1</v>
      </c>
    </row>
    <row r="215" spans="2:13" s="96" customFormat="1" ht="28.5" x14ac:dyDescent="0.8">
      <c r="B215" s="329" t="s">
        <v>202</v>
      </c>
      <c r="C215" s="330" t="s">
        <v>165</v>
      </c>
      <c r="D215" s="331">
        <v>98.410399999999996</v>
      </c>
      <c r="E215" s="331">
        <v>8.5</v>
      </c>
      <c r="F215" s="332" t="s">
        <v>414</v>
      </c>
      <c r="G215" s="333">
        <v>9.6999999999999993</v>
      </c>
      <c r="H215" s="333">
        <v>10.05857</v>
      </c>
      <c r="I215" s="334" t="s">
        <v>173</v>
      </c>
      <c r="J215" s="335">
        <v>300000.15999999997</v>
      </c>
      <c r="K215" s="335">
        <v>327261</v>
      </c>
      <c r="L215" s="335">
        <v>295231.46999999997</v>
      </c>
      <c r="M215" s="336">
        <v>1</v>
      </c>
    </row>
    <row r="216" spans="2:13" s="96" customFormat="1" ht="28.5" x14ac:dyDescent="0.8">
      <c r="B216" s="329" t="s">
        <v>260</v>
      </c>
      <c r="C216" s="330" t="s">
        <v>165</v>
      </c>
      <c r="D216" s="331">
        <v>99.227000000000004</v>
      </c>
      <c r="E216" s="331">
        <v>7</v>
      </c>
      <c r="F216" s="332" t="s">
        <v>415</v>
      </c>
      <c r="G216" s="333">
        <v>7.2976400000000003</v>
      </c>
      <c r="H216" s="333">
        <v>7.49979</v>
      </c>
      <c r="I216" s="334" t="s">
        <v>173</v>
      </c>
      <c r="J216" s="335">
        <v>250000.1</v>
      </c>
      <c r="K216" s="335">
        <v>263158</v>
      </c>
      <c r="L216" s="335">
        <v>248067.6</v>
      </c>
      <c r="M216" s="336">
        <v>3</v>
      </c>
    </row>
    <row r="217" spans="2:13" s="96" customFormat="1" ht="28.5" x14ac:dyDescent="0.8">
      <c r="B217" s="329" t="s">
        <v>260</v>
      </c>
      <c r="C217" s="330" t="s">
        <v>165</v>
      </c>
      <c r="D217" s="331">
        <v>98.933300000000003</v>
      </c>
      <c r="E217" s="331">
        <v>9</v>
      </c>
      <c r="F217" s="332" t="s">
        <v>416</v>
      </c>
      <c r="G217" s="333">
        <v>9.5</v>
      </c>
      <c r="H217" s="333">
        <v>9.8438199999999991</v>
      </c>
      <c r="I217" s="334" t="s">
        <v>173</v>
      </c>
      <c r="J217" s="335">
        <v>2772.1</v>
      </c>
      <c r="K217" s="335">
        <v>2918</v>
      </c>
      <c r="L217" s="335">
        <v>2742.53</v>
      </c>
      <c r="M217" s="336">
        <v>1</v>
      </c>
    </row>
    <row r="218" spans="2:13" s="96" customFormat="1" ht="28.5" x14ac:dyDescent="0.8">
      <c r="B218" s="329" t="s">
        <v>260</v>
      </c>
      <c r="C218" s="330" t="s">
        <v>165</v>
      </c>
      <c r="D218" s="331">
        <v>98.967699999999994</v>
      </c>
      <c r="E218" s="331">
        <v>9</v>
      </c>
      <c r="F218" s="332" t="s">
        <v>417</v>
      </c>
      <c r="G218" s="333">
        <v>9.5</v>
      </c>
      <c r="H218" s="333">
        <v>9.8438199999999991</v>
      </c>
      <c r="I218" s="334" t="s">
        <v>173</v>
      </c>
      <c r="J218" s="335">
        <v>5000</v>
      </c>
      <c r="K218" s="335">
        <v>5000</v>
      </c>
      <c r="L218" s="335">
        <v>4948.3900000000003</v>
      </c>
      <c r="M218" s="336">
        <v>1</v>
      </c>
    </row>
    <row r="219" spans="2:13" s="96" customFormat="1" ht="28.5" x14ac:dyDescent="0.8">
      <c r="B219" s="329" t="s">
        <v>203</v>
      </c>
      <c r="C219" s="330" t="s">
        <v>165</v>
      </c>
      <c r="D219" s="331">
        <v>100.3032</v>
      </c>
      <c r="E219" s="331">
        <v>7.5</v>
      </c>
      <c r="F219" s="332" t="s">
        <v>418</v>
      </c>
      <c r="G219" s="333">
        <v>7.4099300000000001</v>
      </c>
      <c r="H219" s="333">
        <v>7.6183899999999998</v>
      </c>
      <c r="I219" s="334" t="s">
        <v>173</v>
      </c>
      <c r="J219" s="335">
        <v>20000.5</v>
      </c>
      <c r="K219" s="335">
        <v>23530</v>
      </c>
      <c r="L219" s="335">
        <v>20061.14</v>
      </c>
      <c r="M219" s="336">
        <v>2</v>
      </c>
    </row>
    <row r="220" spans="2:13" s="96" customFormat="1" ht="28.5" x14ac:dyDescent="0.8">
      <c r="B220" s="329" t="s">
        <v>203</v>
      </c>
      <c r="C220" s="330" t="s">
        <v>165</v>
      </c>
      <c r="D220" s="331">
        <v>99.995400000000004</v>
      </c>
      <c r="E220" s="331">
        <v>8</v>
      </c>
      <c r="F220" s="332" t="s">
        <v>419</v>
      </c>
      <c r="G220" s="333">
        <v>8</v>
      </c>
      <c r="H220" s="333">
        <v>8.2432099999999995</v>
      </c>
      <c r="I220" s="334" t="s">
        <v>173</v>
      </c>
      <c r="J220" s="335">
        <v>2800</v>
      </c>
      <c r="K220" s="335">
        <v>8000</v>
      </c>
      <c r="L220" s="335">
        <v>2799.87</v>
      </c>
      <c r="M220" s="336">
        <v>1</v>
      </c>
    </row>
    <row r="221" spans="2:13" s="96" customFormat="1" ht="28.5" x14ac:dyDescent="0.8">
      <c r="B221" s="329" t="s">
        <v>203</v>
      </c>
      <c r="C221" s="330" t="s">
        <v>165</v>
      </c>
      <c r="D221" s="331">
        <v>95.979399999999998</v>
      </c>
      <c r="E221" s="331">
        <v>7</v>
      </c>
      <c r="F221" s="332" t="s">
        <v>420</v>
      </c>
      <c r="G221" s="333">
        <v>8.5</v>
      </c>
      <c r="H221" s="333">
        <v>8.7747899999999994</v>
      </c>
      <c r="I221" s="334" t="s">
        <v>173</v>
      </c>
      <c r="J221" s="335">
        <v>5757.32</v>
      </c>
      <c r="K221" s="335">
        <v>6200</v>
      </c>
      <c r="L221" s="335">
        <v>5525.84</v>
      </c>
      <c r="M221" s="336">
        <v>1</v>
      </c>
    </row>
    <row r="222" spans="2:13" s="96" customFormat="1" ht="28.5" x14ac:dyDescent="0.8">
      <c r="B222" s="329" t="s">
        <v>218</v>
      </c>
      <c r="C222" s="330" t="s">
        <v>165</v>
      </c>
      <c r="D222" s="331">
        <v>100.00060000000001</v>
      </c>
      <c r="E222" s="331">
        <v>8.4</v>
      </c>
      <c r="F222" s="332" t="s">
        <v>280</v>
      </c>
      <c r="G222" s="333">
        <v>8.4</v>
      </c>
      <c r="H222" s="333">
        <v>8.6683199999999996</v>
      </c>
      <c r="I222" s="334" t="s">
        <v>173</v>
      </c>
      <c r="J222" s="335">
        <v>14275</v>
      </c>
      <c r="K222" s="335">
        <v>14275</v>
      </c>
      <c r="L222" s="335">
        <v>14275.09</v>
      </c>
      <c r="M222" s="336">
        <v>1</v>
      </c>
    </row>
    <row r="223" spans="2:13" s="96" customFormat="1" ht="28.5" x14ac:dyDescent="0.8">
      <c r="B223" s="329" t="s">
        <v>204</v>
      </c>
      <c r="C223" s="330" t="s">
        <v>165</v>
      </c>
      <c r="D223" s="331">
        <v>101.2426</v>
      </c>
      <c r="E223" s="331">
        <v>8</v>
      </c>
      <c r="F223" s="332" t="s">
        <v>421</v>
      </c>
      <c r="G223" s="333">
        <v>7.2978199999999998</v>
      </c>
      <c r="H223" s="333">
        <v>7.4999700000000002</v>
      </c>
      <c r="I223" s="334" t="s">
        <v>173</v>
      </c>
      <c r="J223" s="335">
        <v>10950</v>
      </c>
      <c r="K223" s="335">
        <v>14600</v>
      </c>
      <c r="L223" s="335">
        <v>11086.06</v>
      </c>
      <c r="M223" s="336">
        <v>1</v>
      </c>
    </row>
    <row r="224" spans="2:13" s="96" customFormat="1" ht="28.5" x14ac:dyDescent="0.8">
      <c r="B224" s="329" t="s">
        <v>422</v>
      </c>
      <c r="C224" s="330" t="s">
        <v>165</v>
      </c>
      <c r="D224" s="331">
        <v>96.748699999999999</v>
      </c>
      <c r="E224" s="331">
        <v>8</v>
      </c>
      <c r="F224" s="332" t="s">
        <v>423</v>
      </c>
      <c r="G224" s="333">
        <v>9.5</v>
      </c>
      <c r="H224" s="333">
        <v>9.8438199999999991</v>
      </c>
      <c r="I224" s="334" t="s">
        <v>173</v>
      </c>
      <c r="J224" s="335">
        <v>1404</v>
      </c>
      <c r="K224" s="335">
        <v>1440</v>
      </c>
      <c r="L224" s="335">
        <v>1358.35</v>
      </c>
      <c r="M224" s="336">
        <v>1</v>
      </c>
    </row>
    <row r="225" spans="2:13" s="96" customFormat="1" ht="28.5" x14ac:dyDescent="0.8">
      <c r="B225" s="329" t="s">
        <v>422</v>
      </c>
      <c r="C225" s="330" t="s">
        <v>165</v>
      </c>
      <c r="D225" s="331">
        <v>96.727099999999993</v>
      </c>
      <c r="E225" s="331">
        <v>8</v>
      </c>
      <c r="F225" s="332" t="s">
        <v>424</v>
      </c>
      <c r="G225" s="333">
        <v>9.5</v>
      </c>
      <c r="H225" s="333">
        <v>9.8438199999999991</v>
      </c>
      <c r="I225" s="334" t="s">
        <v>173</v>
      </c>
      <c r="J225" s="335">
        <v>22513.73</v>
      </c>
      <c r="K225" s="335">
        <v>23091</v>
      </c>
      <c r="L225" s="335">
        <v>21776.87</v>
      </c>
      <c r="M225" s="336">
        <v>1</v>
      </c>
    </row>
    <row r="226" spans="2:13" s="96" customFormat="1" ht="28.5" x14ac:dyDescent="0.8">
      <c r="B226" s="329" t="s">
        <v>205</v>
      </c>
      <c r="C226" s="330" t="s">
        <v>165</v>
      </c>
      <c r="D226" s="331">
        <v>99.998000000000005</v>
      </c>
      <c r="E226" s="331">
        <v>7</v>
      </c>
      <c r="F226" s="332" t="s">
        <v>425</v>
      </c>
      <c r="G226" s="333">
        <v>7</v>
      </c>
      <c r="H226" s="333">
        <v>7.1859000000000002</v>
      </c>
      <c r="I226" s="334" t="s">
        <v>173</v>
      </c>
      <c r="J226" s="335">
        <v>3250</v>
      </c>
      <c r="K226" s="335">
        <v>5000</v>
      </c>
      <c r="L226" s="335">
        <v>3249.94</v>
      </c>
      <c r="M226" s="336">
        <v>1</v>
      </c>
    </row>
    <row r="227" spans="2:13" s="96" customFormat="1" ht="28.5" x14ac:dyDescent="0.8">
      <c r="B227" s="329" t="s">
        <v>205</v>
      </c>
      <c r="C227" s="330" t="s">
        <v>165</v>
      </c>
      <c r="D227" s="331">
        <v>99.996700000000004</v>
      </c>
      <c r="E227" s="331">
        <v>7</v>
      </c>
      <c r="F227" s="332" t="s">
        <v>426</v>
      </c>
      <c r="G227" s="333">
        <v>7</v>
      </c>
      <c r="H227" s="333">
        <v>7.1859000000000002</v>
      </c>
      <c r="I227" s="334" t="s">
        <v>173</v>
      </c>
      <c r="J227" s="335">
        <v>7800</v>
      </c>
      <c r="K227" s="335">
        <v>12000</v>
      </c>
      <c r="L227" s="335">
        <v>7799.75</v>
      </c>
      <c r="M227" s="336">
        <v>1</v>
      </c>
    </row>
    <row r="228" spans="2:13" s="96" customFormat="1" ht="28.5" x14ac:dyDescent="0.8">
      <c r="B228" s="329" t="s">
        <v>427</v>
      </c>
      <c r="C228" s="330" t="s">
        <v>165</v>
      </c>
      <c r="D228" s="331">
        <v>102.2855</v>
      </c>
      <c r="E228" s="331">
        <v>8</v>
      </c>
      <c r="F228" s="332" t="s">
        <v>311</v>
      </c>
      <c r="G228" s="333">
        <v>7.1357100000000004</v>
      </c>
      <c r="H228" s="333">
        <v>7.3289400000000002</v>
      </c>
      <c r="I228" s="334" t="s">
        <v>173</v>
      </c>
      <c r="J228" s="335">
        <v>10000.76</v>
      </c>
      <c r="K228" s="335">
        <v>10472</v>
      </c>
      <c r="L228" s="335">
        <v>10229.33</v>
      </c>
      <c r="M228" s="336">
        <v>1</v>
      </c>
    </row>
    <row r="229" spans="2:13" s="96" customFormat="1" ht="28.5" x14ac:dyDescent="0.8">
      <c r="B229" s="329" t="s">
        <v>427</v>
      </c>
      <c r="C229" s="330" t="s">
        <v>165</v>
      </c>
      <c r="D229" s="331">
        <v>102.1027</v>
      </c>
      <c r="E229" s="331">
        <v>8</v>
      </c>
      <c r="F229" s="332" t="s">
        <v>428</v>
      </c>
      <c r="G229" s="333">
        <v>7.2030799999999999</v>
      </c>
      <c r="H229" s="333">
        <v>7.4</v>
      </c>
      <c r="I229" s="334" t="s">
        <v>173</v>
      </c>
      <c r="J229" s="335">
        <v>10000.76</v>
      </c>
      <c r="K229" s="335">
        <v>10472</v>
      </c>
      <c r="L229" s="335">
        <v>10211.049999999999</v>
      </c>
      <c r="M229" s="336">
        <v>1</v>
      </c>
    </row>
    <row r="230" spans="2:13" s="96" customFormat="1" ht="28.5" x14ac:dyDescent="0.8">
      <c r="B230" s="329" t="s">
        <v>206</v>
      </c>
      <c r="C230" s="330" t="s">
        <v>165</v>
      </c>
      <c r="D230" s="331">
        <v>99.041700000000006</v>
      </c>
      <c r="E230" s="331">
        <v>8.2799999999999994</v>
      </c>
      <c r="F230" s="332" t="s">
        <v>429</v>
      </c>
      <c r="G230" s="333">
        <v>9</v>
      </c>
      <c r="H230" s="333">
        <v>9.2025000000000006</v>
      </c>
      <c r="I230" s="334" t="s">
        <v>173</v>
      </c>
      <c r="J230" s="335">
        <v>129220</v>
      </c>
      <c r="K230" s="335">
        <v>129220</v>
      </c>
      <c r="L230" s="335">
        <v>127981.72</v>
      </c>
      <c r="M230" s="336">
        <v>1</v>
      </c>
    </row>
    <row r="231" spans="2:13" s="96" customFormat="1" ht="28.5" x14ac:dyDescent="0.8">
      <c r="B231" s="329" t="s">
        <v>207</v>
      </c>
      <c r="C231" s="330" t="s">
        <v>165</v>
      </c>
      <c r="D231" s="331">
        <v>98.909000000000006</v>
      </c>
      <c r="E231" s="331">
        <v>8.5</v>
      </c>
      <c r="F231" s="332" t="s">
        <v>430</v>
      </c>
      <c r="G231" s="333">
        <v>9.5</v>
      </c>
      <c r="H231" s="333">
        <v>9.8438199999999991</v>
      </c>
      <c r="I231" s="334" t="s">
        <v>173</v>
      </c>
      <c r="J231" s="335">
        <v>10666.8</v>
      </c>
      <c r="K231" s="335">
        <v>18000</v>
      </c>
      <c r="L231" s="335">
        <v>10550.43</v>
      </c>
      <c r="M231" s="336">
        <v>1</v>
      </c>
    </row>
    <row r="232" spans="2:13" s="96" customFormat="1" ht="28.5" x14ac:dyDescent="0.8">
      <c r="B232" s="329" t="s">
        <v>309</v>
      </c>
      <c r="C232" s="330" t="s">
        <v>165</v>
      </c>
      <c r="D232" s="331">
        <v>104.04300000000001</v>
      </c>
      <c r="E232" s="331">
        <v>9</v>
      </c>
      <c r="F232" s="332" t="s">
        <v>431</v>
      </c>
      <c r="G232" s="333">
        <v>7.2978500000000004</v>
      </c>
      <c r="H232" s="333">
        <v>7.5000099999999996</v>
      </c>
      <c r="I232" s="334" t="s">
        <v>173</v>
      </c>
      <c r="J232" s="335">
        <v>30159.360000000001</v>
      </c>
      <c r="K232" s="335">
        <v>38400</v>
      </c>
      <c r="L232" s="335">
        <v>31378.71</v>
      </c>
      <c r="M232" s="336">
        <v>3</v>
      </c>
    </row>
    <row r="233" spans="2:13" s="96" customFormat="1" ht="28.5" x14ac:dyDescent="0.8">
      <c r="B233" s="329" t="s">
        <v>309</v>
      </c>
      <c r="C233" s="330" t="s">
        <v>165</v>
      </c>
      <c r="D233" s="331">
        <v>104.0307</v>
      </c>
      <c r="E233" s="331">
        <v>9</v>
      </c>
      <c r="F233" s="332" t="s">
        <v>432</v>
      </c>
      <c r="G233" s="333">
        <v>7.2979399999999996</v>
      </c>
      <c r="H233" s="333">
        <v>7.5000999999999998</v>
      </c>
      <c r="I233" s="334" t="s">
        <v>173</v>
      </c>
      <c r="J233" s="335">
        <v>196350</v>
      </c>
      <c r="K233" s="335">
        <v>250000</v>
      </c>
      <c r="L233" s="335">
        <v>204264.28</v>
      </c>
      <c r="M233" s="336">
        <v>1</v>
      </c>
    </row>
    <row r="234" spans="2:13" s="96" customFormat="1" ht="28.5" x14ac:dyDescent="0.8">
      <c r="B234" s="329" t="s">
        <v>433</v>
      </c>
      <c r="C234" s="330" t="s">
        <v>165</v>
      </c>
      <c r="D234" s="331">
        <v>100.9136</v>
      </c>
      <c r="E234" s="331">
        <v>8.5</v>
      </c>
      <c r="F234" s="332" t="s">
        <v>434</v>
      </c>
      <c r="G234" s="333">
        <v>7.75</v>
      </c>
      <c r="H234" s="333">
        <v>7.9781500000000003</v>
      </c>
      <c r="I234" s="334" t="s">
        <v>173</v>
      </c>
      <c r="J234" s="335">
        <v>890000</v>
      </c>
      <c r="K234" s="335">
        <v>1618181.82</v>
      </c>
      <c r="L234" s="335">
        <v>898131.78</v>
      </c>
      <c r="M234" s="336">
        <v>1</v>
      </c>
    </row>
    <row r="235" spans="2:13" s="96" customFormat="1" ht="28.5" x14ac:dyDescent="0.8">
      <c r="B235" s="329" t="s">
        <v>310</v>
      </c>
      <c r="C235" s="330" t="s">
        <v>165</v>
      </c>
      <c r="D235" s="331">
        <v>99.997</v>
      </c>
      <c r="E235" s="331">
        <v>7.1</v>
      </c>
      <c r="F235" s="332" t="s">
        <v>299</v>
      </c>
      <c r="G235" s="333">
        <v>7.1</v>
      </c>
      <c r="H235" s="333">
        <v>7.2912800000000004</v>
      </c>
      <c r="I235" s="334" t="s">
        <v>173</v>
      </c>
      <c r="J235" s="335">
        <v>800000</v>
      </c>
      <c r="K235" s="335">
        <v>914285.71</v>
      </c>
      <c r="L235" s="335">
        <v>799976.26</v>
      </c>
      <c r="M235" s="336">
        <v>1</v>
      </c>
    </row>
    <row r="236" spans="2:13" s="96" customFormat="1" ht="28.5" x14ac:dyDescent="0.8">
      <c r="B236" s="329" t="s">
        <v>435</v>
      </c>
      <c r="C236" s="330" t="s">
        <v>165</v>
      </c>
      <c r="D236" s="331">
        <v>98.116200000000006</v>
      </c>
      <c r="E236" s="331">
        <v>9</v>
      </c>
      <c r="F236" s="332" t="s">
        <v>436</v>
      </c>
      <c r="G236" s="333">
        <v>9.8000000000000007</v>
      </c>
      <c r="H236" s="333">
        <v>10.16606</v>
      </c>
      <c r="I236" s="334" t="s">
        <v>173</v>
      </c>
      <c r="J236" s="335">
        <v>275000.13</v>
      </c>
      <c r="K236" s="335">
        <v>301370</v>
      </c>
      <c r="L236" s="335">
        <v>269819.78999999998</v>
      </c>
      <c r="M236" s="336">
        <v>1</v>
      </c>
    </row>
    <row r="237" spans="2:13" s="96" customFormat="1" ht="28.5" x14ac:dyDescent="0.8">
      <c r="B237" s="329" t="s">
        <v>437</v>
      </c>
      <c r="C237" s="330" t="s">
        <v>165</v>
      </c>
      <c r="D237" s="331">
        <v>99.839299999999994</v>
      </c>
      <c r="E237" s="331">
        <v>9</v>
      </c>
      <c r="F237" s="332" t="s">
        <v>438</v>
      </c>
      <c r="G237" s="333">
        <v>9.0745199999999997</v>
      </c>
      <c r="H237" s="333">
        <v>9.3880199999999991</v>
      </c>
      <c r="I237" s="334" t="s">
        <v>173</v>
      </c>
      <c r="J237" s="335">
        <v>10000.65</v>
      </c>
      <c r="K237" s="335">
        <v>10527</v>
      </c>
      <c r="L237" s="335">
        <v>9984.58</v>
      </c>
      <c r="M237" s="336">
        <v>1</v>
      </c>
    </row>
    <row r="238" spans="2:13" s="96" customFormat="1" ht="28.5" x14ac:dyDescent="0.8">
      <c r="B238" s="329" t="s">
        <v>439</v>
      </c>
      <c r="C238" s="330" t="s">
        <v>165</v>
      </c>
      <c r="D238" s="331">
        <v>99.575500000000005</v>
      </c>
      <c r="E238" s="331">
        <v>8</v>
      </c>
      <c r="F238" s="332" t="s">
        <v>440</v>
      </c>
      <c r="G238" s="333">
        <v>8.1663499999999996</v>
      </c>
      <c r="H238" s="333">
        <v>8.4198599999999999</v>
      </c>
      <c r="I238" s="334" t="s">
        <v>173</v>
      </c>
      <c r="J238" s="335">
        <v>190000</v>
      </c>
      <c r="K238" s="335">
        <v>200000</v>
      </c>
      <c r="L238" s="335">
        <v>189193.45</v>
      </c>
      <c r="M238" s="336">
        <v>1</v>
      </c>
    </row>
    <row r="239" spans="2:13" s="96" customFormat="1" ht="28.5" x14ac:dyDescent="0.8">
      <c r="B239" s="329" t="s">
        <v>439</v>
      </c>
      <c r="C239" s="330" t="s">
        <v>165</v>
      </c>
      <c r="D239" s="331">
        <v>98.515100000000004</v>
      </c>
      <c r="E239" s="331">
        <v>9</v>
      </c>
      <c r="F239" s="332" t="s">
        <v>441</v>
      </c>
      <c r="G239" s="333">
        <v>9.6999999999999993</v>
      </c>
      <c r="H239" s="333">
        <v>10.05857</v>
      </c>
      <c r="I239" s="334" t="s">
        <v>173</v>
      </c>
      <c r="J239" s="335">
        <v>285000</v>
      </c>
      <c r="K239" s="335">
        <v>300000</v>
      </c>
      <c r="L239" s="335">
        <v>280768.26</v>
      </c>
      <c r="M239" s="336">
        <v>2</v>
      </c>
    </row>
    <row r="240" spans="2:13" s="96" customFormat="1" ht="28.5" x14ac:dyDescent="0.8">
      <c r="B240" s="329" t="s">
        <v>208</v>
      </c>
      <c r="C240" s="330" t="s">
        <v>165</v>
      </c>
      <c r="D240" s="331">
        <v>99.997699999999995</v>
      </c>
      <c r="E240" s="331">
        <v>8</v>
      </c>
      <c r="F240" s="332" t="s">
        <v>442</v>
      </c>
      <c r="G240" s="333">
        <v>8</v>
      </c>
      <c r="H240" s="333">
        <v>8.2432099999999995</v>
      </c>
      <c r="I240" s="334" t="s">
        <v>173</v>
      </c>
      <c r="J240" s="335">
        <v>4158</v>
      </c>
      <c r="K240" s="335">
        <v>5000</v>
      </c>
      <c r="L240" s="335">
        <v>4157.8999999999996</v>
      </c>
      <c r="M240" s="336">
        <v>1</v>
      </c>
    </row>
    <row r="241" spans="2:13" s="96" customFormat="1" ht="28.5" x14ac:dyDescent="0.8">
      <c r="B241" s="329" t="s">
        <v>208</v>
      </c>
      <c r="C241" s="330" t="s">
        <v>165</v>
      </c>
      <c r="D241" s="331">
        <v>99.584599999999995</v>
      </c>
      <c r="E241" s="331">
        <v>8</v>
      </c>
      <c r="F241" s="332" t="s">
        <v>443</v>
      </c>
      <c r="G241" s="333">
        <v>8.2789900000000003</v>
      </c>
      <c r="H241" s="333">
        <v>8.5395900000000005</v>
      </c>
      <c r="I241" s="334" t="s">
        <v>173</v>
      </c>
      <c r="J241" s="335">
        <v>119999.88</v>
      </c>
      <c r="K241" s="335">
        <v>144300</v>
      </c>
      <c r="L241" s="335">
        <v>119501.4</v>
      </c>
      <c r="M241" s="336">
        <v>3</v>
      </c>
    </row>
    <row r="242" spans="2:13" s="96" customFormat="1" ht="28.5" x14ac:dyDescent="0.8">
      <c r="B242" s="329" t="s">
        <v>208</v>
      </c>
      <c r="C242" s="330" t="s">
        <v>165</v>
      </c>
      <c r="D242" s="331">
        <v>98.132000000000005</v>
      </c>
      <c r="E242" s="331">
        <v>9</v>
      </c>
      <c r="F242" s="332" t="s">
        <v>444</v>
      </c>
      <c r="G242" s="333">
        <v>9.9</v>
      </c>
      <c r="H242" s="333">
        <v>10.273630000000001</v>
      </c>
      <c r="I242" s="334" t="s">
        <v>173</v>
      </c>
      <c r="J242" s="335">
        <v>12235.05</v>
      </c>
      <c r="K242" s="335">
        <v>12879</v>
      </c>
      <c r="L242" s="335">
        <v>12006.5</v>
      </c>
      <c r="M242" s="336">
        <v>1</v>
      </c>
    </row>
    <row r="243" spans="2:13" s="96" customFormat="1" ht="28.5" x14ac:dyDescent="0.8">
      <c r="B243" s="329" t="s">
        <v>208</v>
      </c>
      <c r="C243" s="330" t="s">
        <v>165</v>
      </c>
      <c r="D243" s="331">
        <v>98.128399999999999</v>
      </c>
      <c r="E243" s="331">
        <v>9</v>
      </c>
      <c r="F243" s="332" t="s">
        <v>445</v>
      </c>
      <c r="G243" s="333">
        <v>9.9</v>
      </c>
      <c r="H243" s="333">
        <v>10.273630000000001</v>
      </c>
      <c r="I243" s="334" t="s">
        <v>173</v>
      </c>
      <c r="J243" s="335">
        <v>70000.75</v>
      </c>
      <c r="K243" s="335">
        <v>73685</v>
      </c>
      <c r="L243" s="335">
        <v>68690.63</v>
      </c>
      <c r="M243" s="336">
        <v>1</v>
      </c>
    </row>
    <row r="244" spans="2:13" s="96" customFormat="1" ht="28.5" x14ac:dyDescent="0.8">
      <c r="B244" s="329" t="s">
        <v>446</v>
      </c>
      <c r="C244" s="330" t="s">
        <v>165</v>
      </c>
      <c r="D244" s="331">
        <v>99.026700000000005</v>
      </c>
      <c r="E244" s="331">
        <v>9</v>
      </c>
      <c r="F244" s="332" t="s">
        <v>447</v>
      </c>
      <c r="G244" s="333">
        <v>9.75</v>
      </c>
      <c r="H244" s="333">
        <v>10.112310000000001</v>
      </c>
      <c r="I244" s="334" t="s">
        <v>173</v>
      </c>
      <c r="J244" s="335">
        <v>292900.32</v>
      </c>
      <c r="K244" s="335">
        <v>319516</v>
      </c>
      <c r="L244" s="335">
        <v>290049.75</v>
      </c>
      <c r="M244" s="336">
        <v>1</v>
      </c>
    </row>
    <row r="245" spans="2:13" s="96" customFormat="1" ht="28.5" x14ac:dyDescent="0.8">
      <c r="B245" s="329" t="s">
        <v>448</v>
      </c>
      <c r="C245" s="330" t="s">
        <v>165</v>
      </c>
      <c r="D245" s="331">
        <v>101.1755</v>
      </c>
      <c r="E245" s="331">
        <v>8.75</v>
      </c>
      <c r="F245" s="332" t="s">
        <v>449</v>
      </c>
      <c r="G245" s="333">
        <v>7.8703500000000002</v>
      </c>
      <c r="H245" s="333">
        <v>8.1057000000000006</v>
      </c>
      <c r="I245" s="334" t="s">
        <v>173</v>
      </c>
      <c r="J245" s="335">
        <v>10000.200000000001</v>
      </c>
      <c r="K245" s="335">
        <v>16667</v>
      </c>
      <c r="L245" s="335">
        <v>10117.76</v>
      </c>
      <c r="M245" s="336">
        <v>1</v>
      </c>
    </row>
    <row r="246" spans="2:13" s="96" customFormat="1" ht="28.5" x14ac:dyDescent="0.8">
      <c r="B246" s="329" t="s">
        <v>448</v>
      </c>
      <c r="C246" s="330" t="s">
        <v>165</v>
      </c>
      <c r="D246" s="331">
        <v>99.998099999999994</v>
      </c>
      <c r="E246" s="331">
        <v>8.75</v>
      </c>
      <c r="F246" s="332" t="s">
        <v>450</v>
      </c>
      <c r="G246" s="333">
        <v>8.7477999999999998</v>
      </c>
      <c r="H246" s="333">
        <v>9.0389700000000008</v>
      </c>
      <c r="I246" s="334" t="s">
        <v>173</v>
      </c>
      <c r="J246" s="335">
        <v>600000</v>
      </c>
      <c r="K246" s="335">
        <v>1000000</v>
      </c>
      <c r="L246" s="335">
        <v>599988.82999999996</v>
      </c>
      <c r="M246" s="336">
        <v>1</v>
      </c>
    </row>
    <row r="247" spans="2:13" s="96" customFormat="1" ht="28.5" x14ac:dyDescent="0.8">
      <c r="B247" s="329" t="s">
        <v>222</v>
      </c>
      <c r="C247" s="330" t="s">
        <v>165</v>
      </c>
      <c r="D247" s="331">
        <v>96.6066</v>
      </c>
      <c r="E247" s="331">
        <v>8</v>
      </c>
      <c r="F247" s="332" t="s">
        <v>451</v>
      </c>
      <c r="G247" s="333">
        <v>9.9499999999999993</v>
      </c>
      <c r="H247" s="333">
        <v>10.327450000000001</v>
      </c>
      <c r="I247" s="334" t="s">
        <v>173</v>
      </c>
      <c r="J247" s="335">
        <v>100000.67</v>
      </c>
      <c r="K247" s="335">
        <v>112272</v>
      </c>
      <c r="L247" s="335">
        <v>96607.31</v>
      </c>
      <c r="M247" s="336">
        <v>1</v>
      </c>
    </row>
    <row r="248" spans="2:13" s="96" customFormat="1" ht="28.5" x14ac:dyDescent="0.8">
      <c r="B248" s="329" t="s">
        <v>227</v>
      </c>
      <c r="C248" s="330" t="s">
        <v>165</v>
      </c>
      <c r="D248" s="331">
        <v>95.645899999999997</v>
      </c>
      <c r="E248" s="331">
        <v>8</v>
      </c>
      <c r="F248" s="332" t="s">
        <v>452</v>
      </c>
      <c r="G248" s="333">
        <v>10</v>
      </c>
      <c r="H248" s="333">
        <v>10.38128</v>
      </c>
      <c r="I248" s="334" t="s">
        <v>173</v>
      </c>
      <c r="J248" s="335">
        <v>35000</v>
      </c>
      <c r="K248" s="335">
        <v>35000</v>
      </c>
      <c r="L248" s="335">
        <v>33476.07</v>
      </c>
      <c r="M248" s="336">
        <v>1</v>
      </c>
    </row>
    <row r="249" spans="2:13" s="96" customFormat="1" ht="28.5" x14ac:dyDescent="0.8">
      <c r="B249" s="329" t="s">
        <v>227</v>
      </c>
      <c r="C249" s="330" t="s">
        <v>165</v>
      </c>
      <c r="D249" s="331">
        <v>95.621399999999994</v>
      </c>
      <c r="E249" s="331">
        <v>8</v>
      </c>
      <c r="F249" s="332" t="s">
        <v>453</v>
      </c>
      <c r="G249" s="333">
        <v>10</v>
      </c>
      <c r="H249" s="333">
        <v>10.38128</v>
      </c>
      <c r="I249" s="334" t="s">
        <v>173</v>
      </c>
      <c r="J249" s="335">
        <v>5200</v>
      </c>
      <c r="K249" s="335">
        <v>5200</v>
      </c>
      <c r="L249" s="335">
        <v>4972.3100000000004</v>
      </c>
      <c r="M249" s="336">
        <v>1</v>
      </c>
    </row>
    <row r="250" spans="2:13" s="96" customFormat="1" ht="28.5" x14ac:dyDescent="0.8">
      <c r="B250" s="329" t="s">
        <v>227</v>
      </c>
      <c r="C250" s="330" t="s">
        <v>165</v>
      </c>
      <c r="D250" s="331">
        <v>95.593100000000007</v>
      </c>
      <c r="E250" s="331">
        <v>8</v>
      </c>
      <c r="F250" s="332" t="s">
        <v>454</v>
      </c>
      <c r="G250" s="333">
        <v>10</v>
      </c>
      <c r="H250" s="333">
        <v>10.38128</v>
      </c>
      <c r="I250" s="334" t="s">
        <v>173</v>
      </c>
      <c r="J250" s="335">
        <v>68500</v>
      </c>
      <c r="K250" s="335">
        <v>68500</v>
      </c>
      <c r="L250" s="335">
        <v>65481.32</v>
      </c>
      <c r="M250" s="336">
        <v>1</v>
      </c>
    </row>
    <row r="251" spans="2:13" s="96" customFormat="1" ht="28.5" x14ac:dyDescent="0.8">
      <c r="B251" s="329" t="s">
        <v>227</v>
      </c>
      <c r="C251" s="330" t="s">
        <v>165</v>
      </c>
      <c r="D251" s="331">
        <v>95.589100000000002</v>
      </c>
      <c r="E251" s="331">
        <v>8</v>
      </c>
      <c r="F251" s="332" t="s">
        <v>195</v>
      </c>
      <c r="G251" s="333">
        <v>10</v>
      </c>
      <c r="H251" s="333">
        <v>10.38128</v>
      </c>
      <c r="I251" s="334" t="s">
        <v>173</v>
      </c>
      <c r="J251" s="335">
        <v>1000000</v>
      </c>
      <c r="K251" s="335">
        <v>1000000</v>
      </c>
      <c r="L251" s="335">
        <v>955891.62</v>
      </c>
      <c r="M251" s="336">
        <v>1</v>
      </c>
    </row>
    <row r="252" spans="2:13" s="96" customFormat="1" ht="28.5" x14ac:dyDescent="0.8">
      <c r="B252" s="329" t="s">
        <v>455</v>
      </c>
      <c r="C252" s="330" t="s">
        <v>165</v>
      </c>
      <c r="D252" s="331">
        <v>98.534199999999998</v>
      </c>
      <c r="E252" s="331">
        <v>8.5</v>
      </c>
      <c r="F252" s="332" t="s">
        <v>456</v>
      </c>
      <c r="G252" s="333">
        <v>9.25</v>
      </c>
      <c r="H252" s="333">
        <v>9.5758299999999998</v>
      </c>
      <c r="I252" s="334" t="s">
        <v>173</v>
      </c>
      <c r="J252" s="335">
        <v>6452.77</v>
      </c>
      <c r="K252" s="335">
        <v>7169.74</v>
      </c>
      <c r="L252" s="335">
        <v>6358.19</v>
      </c>
      <c r="M252" s="336">
        <v>2</v>
      </c>
    </row>
    <row r="253" spans="2:13" s="96" customFormat="1" ht="28.5" x14ac:dyDescent="0.8">
      <c r="B253" s="329" t="s">
        <v>455</v>
      </c>
      <c r="C253" s="330" t="s">
        <v>165</v>
      </c>
      <c r="D253" s="331">
        <v>98.511200000000002</v>
      </c>
      <c r="E253" s="331">
        <v>8.5</v>
      </c>
      <c r="F253" s="332" t="s">
        <v>457</v>
      </c>
      <c r="G253" s="333">
        <v>9.25</v>
      </c>
      <c r="H253" s="333">
        <v>9.5758299999999998</v>
      </c>
      <c r="I253" s="334" t="s">
        <v>173</v>
      </c>
      <c r="J253" s="335">
        <v>28750.5</v>
      </c>
      <c r="K253" s="335">
        <v>31945</v>
      </c>
      <c r="L253" s="335">
        <v>28322.47</v>
      </c>
      <c r="M253" s="336">
        <v>2</v>
      </c>
    </row>
    <row r="254" spans="2:13" s="96" customFormat="1" ht="28.5" x14ac:dyDescent="0.8">
      <c r="B254" s="329" t="s">
        <v>458</v>
      </c>
      <c r="C254" s="330" t="s">
        <v>165</v>
      </c>
      <c r="D254" s="331">
        <v>98.132000000000005</v>
      </c>
      <c r="E254" s="331">
        <v>9</v>
      </c>
      <c r="F254" s="332" t="s">
        <v>459</v>
      </c>
      <c r="G254" s="333">
        <v>9.6999999999999993</v>
      </c>
      <c r="H254" s="333">
        <v>10.05857</v>
      </c>
      <c r="I254" s="334" t="s">
        <v>173</v>
      </c>
      <c r="J254" s="335">
        <v>100000.8</v>
      </c>
      <c r="K254" s="335">
        <v>103703</v>
      </c>
      <c r="L254" s="335">
        <v>98132.81</v>
      </c>
      <c r="M254" s="336">
        <v>1</v>
      </c>
    </row>
    <row r="255" spans="2:13" s="96" customFormat="1" ht="28.5" x14ac:dyDescent="0.8">
      <c r="B255" s="329" t="s">
        <v>263</v>
      </c>
      <c r="C255" s="330" t="s">
        <v>165</v>
      </c>
      <c r="D255" s="331">
        <v>98.993700000000004</v>
      </c>
      <c r="E255" s="331">
        <v>8.25</v>
      </c>
      <c r="F255" s="332" t="s">
        <v>389</v>
      </c>
      <c r="G255" s="333">
        <v>9</v>
      </c>
      <c r="H255" s="333">
        <v>9.3083299999999998</v>
      </c>
      <c r="I255" s="334" t="s">
        <v>173</v>
      </c>
      <c r="J255" s="335">
        <v>50418.5</v>
      </c>
      <c r="K255" s="335">
        <v>55000</v>
      </c>
      <c r="L255" s="335">
        <v>49911.14</v>
      </c>
      <c r="M255" s="336">
        <v>1</v>
      </c>
    </row>
    <row r="256" spans="2:13" s="96" customFormat="1" ht="28.5" x14ac:dyDescent="0.8">
      <c r="B256" s="329" t="s">
        <v>263</v>
      </c>
      <c r="C256" s="330" t="s">
        <v>165</v>
      </c>
      <c r="D256" s="331">
        <v>98.982500000000002</v>
      </c>
      <c r="E256" s="331">
        <v>8.25</v>
      </c>
      <c r="F256" s="332" t="s">
        <v>391</v>
      </c>
      <c r="G256" s="333">
        <v>9</v>
      </c>
      <c r="H256" s="333">
        <v>9.3083299999999998</v>
      </c>
      <c r="I256" s="334" t="s">
        <v>173</v>
      </c>
      <c r="J256" s="335">
        <v>82000.649999999994</v>
      </c>
      <c r="K256" s="335">
        <v>89452</v>
      </c>
      <c r="L256" s="335">
        <v>81166.31</v>
      </c>
      <c r="M256" s="336">
        <v>3</v>
      </c>
    </row>
    <row r="257" spans="2:13" s="96" customFormat="1" ht="28.5" x14ac:dyDescent="0.8">
      <c r="B257" s="329" t="s">
        <v>312</v>
      </c>
      <c r="C257" s="330" t="s">
        <v>165</v>
      </c>
      <c r="D257" s="331">
        <v>98.370099999999994</v>
      </c>
      <c r="E257" s="331">
        <v>9</v>
      </c>
      <c r="F257" s="332" t="s">
        <v>460</v>
      </c>
      <c r="G257" s="333">
        <v>9.8000000000000007</v>
      </c>
      <c r="H257" s="333">
        <v>10.16606</v>
      </c>
      <c r="I257" s="334" t="s">
        <v>173</v>
      </c>
      <c r="J257" s="335">
        <v>150000</v>
      </c>
      <c r="K257" s="335">
        <v>150000</v>
      </c>
      <c r="L257" s="335">
        <v>147555.23000000001</v>
      </c>
      <c r="M257" s="336">
        <v>2</v>
      </c>
    </row>
    <row r="258" spans="2:13" s="96" customFormat="1" ht="28.5" x14ac:dyDescent="0.8">
      <c r="B258" s="329" t="s">
        <v>312</v>
      </c>
      <c r="C258" s="330" t="s">
        <v>165</v>
      </c>
      <c r="D258" s="331">
        <v>98.102199999999996</v>
      </c>
      <c r="E258" s="331">
        <v>9</v>
      </c>
      <c r="F258" s="332" t="s">
        <v>461</v>
      </c>
      <c r="G258" s="333">
        <v>9.9</v>
      </c>
      <c r="H258" s="333">
        <v>10.273630000000001</v>
      </c>
      <c r="I258" s="334" t="s">
        <v>173</v>
      </c>
      <c r="J258" s="335">
        <v>150000.25</v>
      </c>
      <c r="K258" s="335">
        <v>157895</v>
      </c>
      <c r="L258" s="335">
        <v>147153.63</v>
      </c>
      <c r="M258" s="336">
        <v>2</v>
      </c>
    </row>
    <row r="259" spans="2:13" s="96" customFormat="1" ht="28.5" x14ac:dyDescent="0.8">
      <c r="B259" s="329" t="s">
        <v>312</v>
      </c>
      <c r="C259" s="330" t="s">
        <v>165</v>
      </c>
      <c r="D259" s="331">
        <v>98.100499999999997</v>
      </c>
      <c r="E259" s="331">
        <v>9</v>
      </c>
      <c r="F259" s="332" t="s">
        <v>462</v>
      </c>
      <c r="G259" s="333">
        <v>9.9</v>
      </c>
      <c r="H259" s="333">
        <v>10.273630000000001</v>
      </c>
      <c r="I259" s="334" t="s">
        <v>173</v>
      </c>
      <c r="J259" s="335">
        <v>200000.65</v>
      </c>
      <c r="K259" s="335">
        <v>210527</v>
      </c>
      <c r="L259" s="335">
        <v>196201.77</v>
      </c>
      <c r="M259" s="336">
        <v>1</v>
      </c>
    </row>
    <row r="260" spans="2:13" s="96" customFormat="1" ht="28.5" x14ac:dyDescent="0.8">
      <c r="B260" s="329" t="s">
        <v>313</v>
      </c>
      <c r="C260" s="330" t="s">
        <v>165</v>
      </c>
      <c r="D260" s="331">
        <v>97.925200000000004</v>
      </c>
      <c r="E260" s="331">
        <v>8</v>
      </c>
      <c r="F260" s="332" t="s">
        <v>304</v>
      </c>
      <c r="G260" s="333">
        <v>9.5</v>
      </c>
      <c r="H260" s="333">
        <v>9.8438199999999991</v>
      </c>
      <c r="I260" s="334" t="s">
        <v>173</v>
      </c>
      <c r="J260" s="335">
        <v>20000</v>
      </c>
      <c r="K260" s="335">
        <v>20000</v>
      </c>
      <c r="L260" s="335">
        <v>19585.05</v>
      </c>
      <c r="M260" s="336">
        <v>1</v>
      </c>
    </row>
    <row r="261" spans="2:13" s="96" customFormat="1" ht="28.5" x14ac:dyDescent="0.8">
      <c r="B261" s="329" t="s">
        <v>313</v>
      </c>
      <c r="C261" s="330" t="s">
        <v>165</v>
      </c>
      <c r="D261" s="331">
        <v>97.921700000000001</v>
      </c>
      <c r="E261" s="331">
        <v>8</v>
      </c>
      <c r="F261" s="332" t="s">
        <v>463</v>
      </c>
      <c r="G261" s="333">
        <v>9.5</v>
      </c>
      <c r="H261" s="333">
        <v>9.8438199999999991</v>
      </c>
      <c r="I261" s="334" t="s">
        <v>173</v>
      </c>
      <c r="J261" s="335">
        <v>150000</v>
      </c>
      <c r="K261" s="335">
        <v>150000</v>
      </c>
      <c r="L261" s="335">
        <v>146882.6</v>
      </c>
      <c r="M261" s="336">
        <v>1</v>
      </c>
    </row>
    <row r="262" spans="2:13" s="96" customFormat="1" ht="28.5" x14ac:dyDescent="0.8">
      <c r="B262" s="329" t="s">
        <v>313</v>
      </c>
      <c r="C262" s="330" t="s">
        <v>165</v>
      </c>
      <c r="D262" s="331">
        <v>97.852900000000005</v>
      </c>
      <c r="E262" s="331">
        <v>8</v>
      </c>
      <c r="F262" s="332" t="s">
        <v>378</v>
      </c>
      <c r="G262" s="333">
        <v>9.5</v>
      </c>
      <c r="H262" s="333">
        <v>9.8438199999999991</v>
      </c>
      <c r="I262" s="334" t="s">
        <v>173</v>
      </c>
      <c r="J262" s="335">
        <v>15000</v>
      </c>
      <c r="K262" s="335">
        <v>15000</v>
      </c>
      <c r="L262" s="335">
        <v>14677.94</v>
      </c>
      <c r="M262" s="336">
        <v>1</v>
      </c>
    </row>
    <row r="263" spans="2:13" s="96" customFormat="1" ht="28.5" x14ac:dyDescent="0.8">
      <c r="B263" s="329" t="s">
        <v>313</v>
      </c>
      <c r="C263" s="330" t="s">
        <v>165</v>
      </c>
      <c r="D263" s="331">
        <v>97.836100000000002</v>
      </c>
      <c r="E263" s="331">
        <v>8</v>
      </c>
      <c r="F263" s="332" t="s">
        <v>464</v>
      </c>
      <c r="G263" s="333">
        <v>9.5</v>
      </c>
      <c r="H263" s="333">
        <v>9.8438199999999991</v>
      </c>
      <c r="I263" s="334" t="s">
        <v>173</v>
      </c>
      <c r="J263" s="335">
        <v>43830</v>
      </c>
      <c r="K263" s="335">
        <v>43830</v>
      </c>
      <c r="L263" s="335">
        <v>42881.58</v>
      </c>
      <c r="M263" s="336">
        <v>1</v>
      </c>
    </row>
    <row r="264" spans="2:13" s="96" customFormat="1" ht="28.5" x14ac:dyDescent="0.8">
      <c r="B264" s="329" t="s">
        <v>313</v>
      </c>
      <c r="C264" s="330" t="s">
        <v>165</v>
      </c>
      <c r="D264" s="331">
        <v>97.832800000000006</v>
      </c>
      <c r="E264" s="331">
        <v>8</v>
      </c>
      <c r="F264" s="332" t="s">
        <v>465</v>
      </c>
      <c r="G264" s="333">
        <v>9.5</v>
      </c>
      <c r="H264" s="333">
        <v>9.8438199999999991</v>
      </c>
      <c r="I264" s="334" t="s">
        <v>173</v>
      </c>
      <c r="J264" s="335">
        <v>91761</v>
      </c>
      <c r="K264" s="335">
        <v>91761</v>
      </c>
      <c r="L264" s="335">
        <v>89772.36</v>
      </c>
      <c r="M264" s="336">
        <v>2</v>
      </c>
    </row>
    <row r="265" spans="2:13" s="96" customFormat="1" ht="28.5" x14ac:dyDescent="0.8">
      <c r="B265" s="329" t="s">
        <v>466</v>
      </c>
      <c r="C265" s="330" t="s">
        <v>165</v>
      </c>
      <c r="D265" s="331">
        <v>99.272499999999994</v>
      </c>
      <c r="E265" s="331">
        <v>8.5</v>
      </c>
      <c r="F265" s="332" t="s">
        <v>467</v>
      </c>
      <c r="G265" s="333">
        <v>9</v>
      </c>
      <c r="H265" s="333">
        <v>9.3083299999999998</v>
      </c>
      <c r="I265" s="334" t="s">
        <v>173</v>
      </c>
      <c r="J265" s="335">
        <v>600000</v>
      </c>
      <c r="K265" s="335">
        <v>600000</v>
      </c>
      <c r="L265" s="335">
        <v>595635.21</v>
      </c>
      <c r="M265" s="336">
        <v>1</v>
      </c>
    </row>
    <row r="266" spans="2:13" s="96" customFormat="1" ht="28.5" x14ac:dyDescent="0.8">
      <c r="B266" s="329" t="s">
        <v>466</v>
      </c>
      <c r="C266" s="330" t="s">
        <v>165</v>
      </c>
      <c r="D266" s="331">
        <v>99.267700000000005</v>
      </c>
      <c r="E266" s="331">
        <v>8.5</v>
      </c>
      <c r="F266" s="332" t="s">
        <v>468</v>
      </c>
      <c r="G266" s="333">
        <v>9</v>
      </c>
      <c r="H266" s="333">
        <v>9.3083299999999998</v>
      </c>
      <c r="I266" s="334" t="s">
        <v>173</v>
      </c>
      <c r="J266" s="335">
        <v>113000</v>
      </c>
      <c r="K266" s="335">
        <v>113000</v>
      </c>
      <c r="L266" s="335">
        <v>112172.55</v>
      </c>
      <c r="M266" s="336">
        <v>1</v>
      </c>
    </row>
    <row r="267" spans="2:13" s="96" customFormat="1" ht="28.5" x14ac:dyDescent="0.8">
      <c r="B267" s="329" t="s">
        <v>466</v>
      </c>
      <c r="C267" s="330" t="s">
        <v>165</v>
      </c>
      <c r="D267" s="331">
        <v>99.265799999999999</v>
      </c>
      <c r="E267" s="331">
        <v>8.5</v>
      </c>
      <c r="F267" s="332" t="s">
        <v>469</v>
      </c>
      <c r="G267" s="333">
        <v>9</v>
      </c>
      <c r="H267" s="333">
        <v>9.3083299999999998</v>
      </c>
      <c r="I267" s="334" t="s">
        <v>173</v>
      </c>
      <c r="J267" s="335">
        <v>230000</v>
      </c>
      <c r="K267" s="335">
        <v>230000</v>
      </c>
      <c r="L267" s="335">
        <v>228311.51</v>
      </c>
      <c r="M267" s="336">
        <v>1</v>
      </c>
    </row>
    <row r="268" spans="2:13" s="96" customFormat="1" ht="28.5" x14ac:dyDescent="0.8">
      <c r="B268" s="329" t="s">
        <v>470</v>
      </c>
      <c r="C268" s="330" t="s">
        <v>165</v>
      </c>
      <c r="D268" s="331">
        <v>98.686999999999998</v>
      </c>
      <c r="E268" s="331">
        <v>9</v>
      </c>
      <c r="F268" s="332" t="s">
        <v>471</v>
      </c>
      <c r="G268" s="333">
        <v>9.6</v>
      </c>
      <c r="H268" s="333">
        <v>9.9511599999999998</v>
      </c>
      <c r="I268" s="334" t="s">
        <v>173</v>
      </c>
      <c r="J268" s="335">
        <v>7480</v>
      </c>
      <c r="K268" s="335">
        <v>7480</v>
      </c>
      <c r="L268" s="335">
        <v>7381.79</v>
      </c>
      <c r="M268" s="336">
        <v>2</v>
      </c>
    </row>
    <row r="269" spans="2:13" s="96" customFormat="1" ht="28.5" x14ac:dyDescent="0.8">
      <c r="B269" s="329" t="s">
        <v>470</v>
      </c>
      <c r="C269" s="330" t="s">
        <v>165</v>
      </c>
      <c r="D269" s="331">
        <v>98.686999999999998</v>
      </c>
      <c r="E269" s="331">
        <v>9</v>
      </c>
      <c r="F269" s="332" t="s">
        <v>472</v>
      </c>
      <c r="G269" s="333">
        <v>9.6</v>
      </c>
      <c r="H269" s="333">
        <v>9.9511599999999998</v>
      </c>
      <c r="I269" s="334" t="s">
        <v>173</v>
      </c>
      <c r="J269" s="335">
        <v>14959</v>
      </c>
      <c r="K269" s="335">
        <v>14959</v>
      </c>
      <c r="L269" s="335">
        <v>14762.6</v>
      </c>
      <c r="M269" s="336">
        <v>2</v>
      </c>
    </row>
    <row r="270" spans="2:13" s="96" customFormat="1" ht="28.5" x14ac:dyDescent="0.8">
      <c r="B270" s="329" t="s">
        <v>470</v>
      </c>
      <c r="C270" s="330" t="s">
        <v>165</v>
      </c>
      <c r="D270" s="331">
        <v>98.667900000000003</v>
      </c>
      <c r="E270" s="331">
        <v>9</v>
      </c>
      <c r="F270" s="332" t="s">
        <v>195</v>
      </c>
      <c r="G270" s="333">
        <v>9.6</v>
      </c>
      <c r="H270" s="333">
        <v>9.9511599999999998</v>
      </c>
      <c r="I270" s="334" t="s">
        <v>173</v>
      </c>
      <c r="J270" s="335">
        <v>21443</v>
      </c>
      <c r="K270" s="335">
        <v>21443</v>
      </c>
      <c r="L270" s="335">
        <v>21157.37</v>
      </c>
      <c r="M270" s="336">
        <v>2</v>
      </c>
    </row>
    <row r="271" spans="2:13" s="97" customFormat="1" ht="28.5" x14ac:dyDescent="0.8">
      <c r="B271" s="316" t="s">
        <v>171</v>
      </c>
      <c r="C271" s="323"/>
      <c r="D271" s="324"/>
      <c r="E271" s="324"/>
      <c r="F271" s="325"/>
      <c r="G271" s="326"/>
      <c r="H271" s="326"/>
      <c r="I271" s="447"/>
      <c r="J271" s="327">
        <v>10619347.380000001</v>
      </c>
      <c r="K271" s="327">
        <v>12770808.270000001</v>
      </c>
      <c r="L271" s="327">
        <v>10513431.24</v>
      </c>
      <c r="M271" s="328">
        <v>113</v>
      </c>
    </row>
    <row r="272" spans="2:13" s="97" customFormat="1" ht="28.5" x14ac:dyDescent="0.8">
      <c r="B272" s="316" t="s">
        <v>210</v>
      </c>
      <c r="C272" s="323"/>
      <c r="D272" s="324"/>
      <c r="E272" s="324"/>
      <c r="F272" s="325"/>
      <c r="G272" s="326"/>
      <c r="H272" s="326"/>
      <c r="I272" s="447"/>
      <c r="J272" s="327"/>
      <c r="K272" s="327"/>
      <c r="L272" s="327"/>
      <c r="M272" s="328"/>
    </row>
    <row r="273" spans="2:13" s="96" customFormat="1" ht="28.5" x14ac:dyDescent="0.8">
      <c r="B273" s="329" t="s">
        <v>211</v>
      </c>
      <c r="C273" s="330" t="s">
        <v>165</v>
      </c>
      <c r="D273" s="331">
        <v>95.693700000000007</v>
      </c>
      <c r="E273" s="331"/>
      <c r="F273" s="332" t="s">
        <v>184</v>
      </c>
      <c r="G273" s="333">
        <v>9</v>
      </c>
      <c r="H273" s="333">
        <v>9.202</v>
      </c>
      <c r="I273" s="334" t="s">
        <v>166</v>
      </c>
      <c r="J273" s="335">
        <v>30404</v>
      </c>
      <c r="K273" s="335">
        <v>30404</v>
      </c>
      <c r="L273" s="335">
        <v>29094.74</v>
      </c>
      <c r="M273" s="336">
        <v>3</v>
      </c>
    </row>
    <row r="274" spans="2:13" s="96" customFormat="1" ht="28.5" x14ac:dyDescent="0.8">
      <c r="B274" s="329" t="s">
        <v>211</v>
      </c>
      <c r="C274" s="330" t="s">
        <v>165</v>
      </c>
      <c r="D274" s="331">
        <v>95.6708</v>
      </c>
      <c r="E274" s="331"/>
      <c r="F274" s="332" t="s">
        <v>181</v>
      </c>
      <c r="G274" s="333">
        <v>9</v>
      </c>
      <c r="H274" s="333">
        <v>9.2009999999999987</v>
      </c>
      <c r="I274" s="334" t="s">
        <v>166</v>
      </c>
      <c r="J274" s="335">
        <v>13562</v>
      </c>
      <c r="K274" s="335">
        <v>13562</v>
      </c>
      <c r="L274" s="335">
        <v>12974.89</v>
      </c>
      <c r="M274" s="336">
        <v>2</v>
      </c>
    </row>
    <row r="275" spans="2:13" s="96" customFormat="1" ht="28.5" x14ac:dyDescent="0.8">
      <c r="B275" s="329" t="s">
        <v>211</v>
      </c>
      <c r="C275" s="330" t="s">
        <v>165</v>
      </c>
      <c r="D275" s="331">
        <v>93.964100000000002</v>
      </c>
      <c r="E275" s="331"/>
      <c r="F275" s="332" t="s">
        <v>473</v>
      </c>
      <c r="G275" s="333">
        <v>9.25</v>
      </c>
      <c r="H275" s="333">
        <v>9.3789999999999996</v>
      </c>
      <c r="I275" s="334" t="s">
        <v>166</v>
      </c>
      <c r="J275" s="335">
        <v>15000</v>
      </c>
      <c r="K275" s="335">
        <v>15000</v>
      </c>
      <c r="L275" s="335">
        <v>14094.62</v>
      </c>
      <c r="M275" s="336">
        <v>1</v>
      </c>
    </row>
    <row r="276" spans="2:13" s="96" customFormat="1" ht="28.5" x14ac:dyDescent="0.8">
      <c r="B276" s="329" t="s">
        <v>211</v>
      </c>
      <c r="C276" s="330" t="s">
        <v>165</v>
      </c>
      <c r="D276" s="331">
        <v>93.534999999999997</v>
      </c>
      <c r="E276" s="331"/>
      <c r="F276" s="332" t="s">
        <v>325</v>
      </c>
      <c r="G276" s="333">
        <v>9.25</v>
      </c>
      <c r="H276" s="333">
        <v>9.3559999999999999</v>
      </c>
      <c r="I276" s="334" t="s">
        <v>166</v>
      </c>
      <c r="J276" s="335">
        <v>5617</v>
      </c>
      <c r="K276" s="335">
        <v>5617</v>
      </c>
      <c r="L276" s="335">
        <v>5253.86</v>
      </c>
      <c r="M276" s="336">
        <v>1</v>
      </c>
    </row>
    <row r="277" spans="2:13" s="96" customFormat="1" ht="28.5" x14ac:dyDescent="0.8">
      <c r="B277" s="329" t="s">
        <v>213</v>
      </c>
      <c r="C277" s="330" t="s">
        <v>165</v>
      </c>
      <c r="D277" s="331">
        <v>96.905699999999996</v>
      </c>
      <c r="E277" s="331"/>
      <c r="F277" s="332" t="s">
        <v>474</v>
      </c>
      <c r="G277" s="333">
        <v>9.5</v>
      </c>
      <c r="H277" s="333">
        <v>9.8019999999999996</v>
      </c>
      <c r="I277" s="334" t="s">
        <v>166</v>
      </c>
      <c r="J277" s="335">
        <v>20638.61</v>
      </c>
      <c r="K277" s="335">
        <v>20638.61</v>
      </c>
      <c r="L277" s="335">
        <v>20000</v>
      </c>
      <c r="M277" s="336">
        <v>1</v>
      </c>
    </row>
    <row r="278" spans="2:13" s="96" customFormat="1" ht="28.5" x14ac:dyDescent="0.8">
      <c r="B278" s="329" t="s">
        <v>213</v>
      </c>
      <c r="C278" s="330" t="s">
        <v>165</v>
      </c>
      <c r="D278" s="331">
        <v>95.326899999999995</v>
      </c>
      <c r="E278" s="331"/>
      <c r="F278" s="332" t="s">
        <v>181</v>
      </c>
      <c r="G278" s="333">
        <v>9.75</v>
      </c>
      <c r="H278" s="333">
        <v>9.9860000000000007</v>
      </c>
      <c r="I278" s="334" t="s">
        <v>166</v>
      </c>
      <c r="J278" s="335">
        <v>161314</v>
      </c>
      <c r="K278" s="335">
        <v>161314</v>
      </c>
      <c r="L278" s="335">
        <v>153775.79</v>
      </c>
      <c r="M278" s="336">
        <v>6</v>
      </c>
    </row>
    <row r="279" spans="2:13" s="96" customFormat="1" ht="28.5" x14ac:dyDescent="0.8">
      <c r="B279" s="329" t="s">
        <v>315</v>
      </c>
      <c r="C279" s="330" t="s">
        <v>165</v>
      </c>
      <c r="D279" s="331">
        <v>98.400899999999993</v>
      </c>
      <c r="E279" s="331"/>
      <c r="F279" s="332" t="s">
        <v>215</v>
      </c>
      <c r="G279" s="333">
        <v>6.5</v>
      </c>
      <c r="H279" s="333">
        <v>6.660000000000001</v>
      </c>
      <c r="I279" s="334" t="s">
        <v>166</v>
      </c>
      <c r="J279" s="335">
        <v>8000000</v>
      </c>
      <c r="K279" s="335">
        <v>8000000</v>
      </c>
      <c r="L279" s="335">
        <v>7872078.7199999997</v>
      </c>
      <c r="M279" s="336">
        <v>1</v>
      </c>
    </row>
    <row r="280" spans="2:13" s="96" customFormat="1" ht="28.5" x14ac:dyDescent="0.8">
      <c r="B280" s="329" t="s">
        <v>315</v>
      </c>
      <c r="C280" s="330" t="s">
        <v>165</v>
      </c>
      <c r="D280" s="331">
        <v>97.211200000000005</v>
      </c>
      <c r="E280" s="331"/>
      <c r="F280" s="332" t="s">
        <v>314</v>
      </c>
      <c r="G280" s="333">
        <v>6.75</v>
      </c>
      <c r="H280" s="333">
        <v>6.8809999999999993</v>
      </c>
      <c r="I280" s="334" t="s">
        <v>166</v>
      </c>
      <c r="J280" s="335">
        <v>100000</v>
      </c>
      <c r="K280" s="335">
        <v>100000</v>
      </c>
      <c r="L280" s="335">
        <v>97211.25</v>
      </c>
      <c r="M280" s="336">
        <v>1</v>
      </c>
    </row>
    <row r="281" spans="2:13" s="96" customFormat="1" ht="28.5" x14ac:dyDescent="0.8">
      <c r="B281" s="329" t="s">
        <v>315</v>
      </c>
      <c r="C281" s="330" t="s">
        <v>165</v>
      </c>
      <c r="D281" s="331">
        <v>97.175799999999995</v>
      </c>
      <c r="E281" s="331"/>
      <c r="F281" s="332" t="s">
        <v>475</v>
      </c>
      <c r="G281" s="333">
        <v>6.75</v>
      </c>
      <c r="H281" s="333">
        <v>6.88</v>
      </c>
      <c r="I281" s="334" t="s">
        <v>166</v>
      </c>
      <c r="J281" s="335">
        <v>20000</v>
      </c>
      <c r="K281" s="335">
        <v>20000</v>
      </c>
      <c r="L281" s="335">
        <v>19435.169999999998</v>
      </c>
      <c r="M281" s="336">
        <v>1</v>
      </c>
    </row>
    <row r="282" spans="2:13" s="96" customFormat="1" ht="28.5" x14ac:dyDescent="0.8">
      <c r="B282" s="329" t="s">
        <v>196</v>
      </c>
      <c r="C282" s="330" t="s">
        <v>165</v>
      </c>
      <c r="D282" s="331">
        <v>97.919200000000004</v>
      </c>
      <c r="E282" s="331"/>
      <c r="F282" s="332" t="s">
        <v>215</v>
      </c>
      <c r="G282" s="333">
        <v>8.5</v>
      </c>
      <c r="H282" s="333">
        <v>8.7739999999999991</v>
      </c>
      <c r="I282" s="334" t="s">
        <v>166</v>
      </c>
      <c r="J282" s="335">
        <v>25000</v>
      </c>
      <c r="K282" s="335">
        <v>25000</v>
      </c>
      <c r="L282" s="335">
        <v>24479.8</v>
      </c>
      <c r="M282" s="336">
        <v>2</v>
      </c>
    </row>
    <row r="283" spans="2:13" s="96" customFormat="1" ht="28.5" x14ac:dyDescent="0.8">
      <c r="B283" s="329" t="s">
        <v>196</v>
      </c>
      <c r="C283" s="330" t="s">
        <v>165</v>
      </c>
      <c r="D283" s="331">
        <v>91.500600000000006</v>
      </c>
      <c r="E283" s="331"/>
      <c r="F283" s="332" t="s">
        <v>319</v>
      </c>
      <c r="G283" s="333">
        <v>9.5</v>
      </c>
      <c r="H283" s="333">
        <v>9.5089999999999986</v>
      </c>
      <c r="I283" s="334" t="s">
        <v>166</v>
      </c>
      <c r="J283" s="335">
        <v>85000</v>
      </c>
      <c r="K283" s="335">
        <v>85000</v>
      </c>
      <c r="L283" s="335">
        <v>77775.509999999995</v>
      </c>
      <c r="M283" s="336">
        <v>2</v>
      </c>
    </row>
    <row r="284" spans="2:13" s="96" customFormat="1" ht="28.5" x14ac:dyDescent="0.8">
      <c r="B284" s="329" t="s">
        <v>197</v>
      </c>
      <c r="C284" s="330" t="s">
        <v>165</v>
      </c>
      <c r="D284" s="331">
        <v>95.465299999999999</v>
      </c>
      <c r="E284" s="331"/>
      <c r="F284" s="332" t="s">
        <v>184</v>
      </c>
      <c r="G284" s="333">
        <v>9.5</v>
      </c>
      <c r="H284" s="333">
        <v>9.7249999999999996</v>
      </c>
      <c r="I284" s="334" t="s">
        <v>166</v>
      </c>
      <c r="J284" s="335">
        <v>73290</v>
      </c>
      <c r="K284" s="335">
        <v>73290</v>
      </c>
      <c r="L284" s="335">
        <v>69966.59</v>
      </c>
      <c r="M284" s="336">
        <v>1</v>
      </c>
    </row>
    <row r="285" spans="2:13" s="96" customFormat="1" ht="28.5" x14ac:dyDescent="0.8">
      <c r="B285" s="329" t="s">
        <v>197</v>
      </c>
      <c r="C285" s="330" t="s">
        <v>165</v>
      </c>
      <c r="D285" s="331">
        <v>95.177599999999998</v>
      </c>
      <c r="E285" s="331"/>
      <c r="F285" s="332" t="s">
        <v>301</v>
      </c>
      <c r="G285" s="333">
        <v>9.5</v>
      </c>
      <c r="H285" s="333">
        <v>9.7100000000000009</v>
      </c>
      <c r="I285" s="334" t="s">
        <v>166</v>
      </c>
      <c r="J285" s="335">
        <v>13634</v>
      </c>
      <c r="K285" s="335">
        <v>13634</v>
      </c>
      <c r="L285" s="335">
        <v>12976.52</v>
      </c>
      <c r="M285" s="336">
        <v>1</v>
      </c>
    </row>
    <row r="286" spans="2:13" s="96" customFormat="1" ht="28.5" x14ac:dyDescent="0.8">
      <c r="B286" s="329" t="s">
        <v>197</v>
      </c>
      <c r="C286" s="330" t="s">
        <v>165</v>
      </c>
      <c r="D286" s="331">
        <v>95.395499999999998</v>
      </c>
      <c r="E286" s="331"/>
      <c r="F286" s="332" t="s">
        <v>181</v>
      </c>
      <c r="G286" s="333">
        <v>9.6</v>
      </c>
      <c r="H286" s="333">
        <v>9.8290000000000006</v>
      </c>
      <c r="I286" s="334" t="s">
        <v>166</v>
      </c>
      <c r="J286" s="335">
        <v>10423</v>
      </c>
      <c r="K286" s="335">
        <v>10423</v>
      </c>
      <c r="L286" s="335">
        <v>9943.08</v>
      </c>
      <c r="M286" s="336">
        <v>1</v>
      </c>
    </row>
    <row r="287" spans="2:13" s="96" customFormat="1" ht="28.5" x14ac:dyDescent="0.8">
      <c r="B287" s="329" t="s">
        <v>197</v>
      </c>
      <c r="C287" s="330" t="s">
        <v>165</v>
      </c>
      <c r="D287" s="331">
        <v>94.912599999999998</v>
      </c>
      <c r="E287" s="331"/>
      <c r="F287" s="332" t="s">
        <v>476</v>
      </c>
      <c r="G287" s="333">
        <v>9.6</v>
      </c>
      <c r="H287" s="333">
        <v>9.8019999999999996</v>
      </c>
      <c r="I287" s="334" t="s">
        <v>166</v>
      </c>
      <c r="J287" s="335">
        <v>5252</v>
      </c>
      <c r="K287" s="335">
        <v>5252</v>
      </c>
      <c r="L287" s="335">
        <v>4984.8100000000004</v>
      </c>
      <c r="M287" s="336">
        <v>1</v>
      </c>
    </row>
    <row r="288" spans="2:13" s="96" customFormat="1" ht="28.5" x14ac:dyDescent="0.8">
      <c r="B288" s="329" t="s">
        <v>197</v>
      </c>
      <c r="C288" s="330" t="s">
        <v>165</v>
      </c>
      <c r="D288" s="331">
        <v>91.263000000000005</v>
      </c>
      <c r="E288" s="331"/>
      <c r="F288" s="332" t="s">
        <v>186</v>
      </c>
      <c r="G288" s="333">
        <v>9.6</v>
      </c>
      <c r="H288" s="333">
        <v>9.6009999999999991</v>
      </c>
      <c r="I288" s="334" t="s">
        <v>166</v>
      </c>
      <c r="J288" s="335">
        <v>11401</v>
      </c>
      <c r="K288" s="335">
        <v>11401</v>
      </c>
      <c r="L288" s="335">
        <v>10404.9</v>
      </c>
      <c r="M288" s="336">
        <v>2</v>
      </c>
    </row>
    <row r="289" spans="2:13" s="96" customFormat="1" ht="28.5" x14ac:dyDescent="0.8">
      <c r="B289" s="329" t="s">
        <v>197</v>
      </c>
      <c r="C289" s="330" t="s">
        <v>165</v>
      </c>
      <c r="D289" s="331">
        <v>95.374300000000005</v>
      </c>
      <c r="E289" s="331"/>
      <c r="F289" s="332" t="s">
        <v>184</v>
      </c>
      <c r="G289" s="333">
        <v>9.6999999999999993</v>
      </c>
      <c r="H289" s="333">
        <v>9.9349999999999987</v>
      </c>
      <c r="I289" s="334" t="s">
        <v>166</v>
      </c>
      <c r="J289" s="335">
        <v>9639</v>
      </c>
      <c r="K289" s="335">
        <v>9639</v>
      </c>
      <c r="L289" s="335">
        <v>9193.1299999999992</v>
      </c>
      <c r="M289" s="336">
        <v>1</v>
      </c>
    </row>
    <row r="290" spans="2:13" s="96" customFormat="1" ht="28.5" x14ac:dyDescent="0.8">
      <c r="B290" s="329" t="s">
        <v>197</v>
      </c>
      <c r="C290" s="330" t="s">
        <v>165</v>
      </c>
      <c r="D290" s="331">
        <v>95.304100000000005</v>
      </c>
      <c r="E290" s="331"/>
      <c r="F290" s="332" t="s">
        <v>181</v>
      </c>
      <c r="G290" s="333">
        <v>9.8000000000000007</v>
      </c>
      <c r="H290" s="333">
        <v>10.038</v>
      </c>
      <c r="I290" s="334" t="s">
        <v>166</v>
      </c>
      <c r="J290" s="335">
        <v>117807</v>
      </c>
      <c r="K290" s="335">
        <v>117807</v>
      </c>
      <c r="L290" s="335">
        <v>112274.96</v>
      </c>
      <c r="M290" s="336">
        <v>2</v>
      </c>
    </row>
    <row r="291" spans="2:13" s="96" customFormat="1" ht="28.5" x14ac:dyDescent="0.8">
      <c r="B291" s="329" t="s">
        <v>197</v>
      </c>
      <c r="C291" s="330" t="s">
        <v>165</v>
      </c>
      <c r="D291" s="331">
        <v>95.279399999999995</v>
      </c>
      <c r="E291" s="331"/>
      <c r="F291" s="332" t="s">
        <v>182</v>
      </c>
      <c r="G291" s="333">
        <v>9.8000000000000007</v>
      </c>
      <c r="H291" s="333">
        <v>10.037000000000001</v>
      </c>
      <c r="I291" s="334" t="s">
        <v>166</v>
      </c>
      <c r="J291" s="335">
        <v>175234</v>
      </c>
      <c r="K291" s="335">
        <v>175234</v>
      </c>
      <c r="L291" s="335">
        <v>166961.97</v>
      </c>
      <c r="M291" s="336">
        <v>2</v>
      </c>
    </row>
    <row r="292" spans="2:13" s="96" customFormat="1" ht="28.5" x14ac:dyDescent="0.8">
      <c r="B292" s="329" t="s">
        <v>197</v>
      </c>
      <c r="C292" s="330" t="s">
        <v>165</v>
      </c>
      <c r="D292" s="331">
        <v>95.205299999999994</v>
      </c>
      <c r="E292" s="331"/>
      <c r="F292" s="332" t="s">
        <v>477</v>
      </c>
      <c r="G292" s="333">
        <v>9.8000000000000007</v>
      </c>
      <c r="H292" s="333">
        <v>10.032999999999999</v>
      </c>
      <c r="I292" s="334" t="s">
        <v>166</v>
      </c>
      <c r="J292" s="335">
        <v>5677</v>
      </c>
      <c r="K292" s="335">
        <v>5677</v>
      </c>
      <c r="L292" s="335">
        <v>5404.81</v>
      </c>
      <c r="M292" s="336">
        <v>1</v>
      </c>
    </row>
    <row r="293" spans="2:13" s="96" customFormat="1" ht="28.5" x14ac:dyDescent="0.8">
      <c r="B293" s="329" t="s">
        <v>197</v>
      </c>
      <c r="C293" s="330" t="s">
        <v>165</v>
      </c>
      <c r="D293" s="331">
        <v>91.255600000000001</v>
      </c>
      <c r="E293" s="331"/>
      <c r="F293" s="332" t="s">
        <v>319</v>
      </c>
      <c r="G293" s="333">
        <v>9.8000000000000007</v>
      </c>
      <c r="H293" s="333">
        <v>9.81</v>
      </c>
      <c r="I293" s="334" t="s">
        <v>166</v>
      </c>
      <c r="J293" s="335">
        <v>9375</v>
      </c>
      <c r="K293" s="335">
        <v>9375</v>
      </c>
      <c r="L293" s="335">
        <v>8555.2199999999993</v>
      </c>
      <c r="M293" s="336">
        <v>1</v>
      </c>
    </row>
    <row r="294" spans="2:13" s="96" customFormat="1" ht="28.5" x14ac:dyDescent="0.8">
      <c r="B294" s="329" t="s">
        <v>197</v>
      </c>
      <c r="C294" s="330" t="s">
        <v>165</v>
      </c>
      <c r="D294" s="331">
        <v>91.119799999999998</v>
      </c>
      <c r="E294" s="331"/>
      <c r="F294" s="332" t="s">
        <v>216</v>
      </c>
      <c r="G294" s="333">
        <v>9.8000000000000007</v>
      </c>
      <c r="H294" s="333">
        <v>9.8019999999999996</v>
      </c>
      <c r="I294" s="334" t="s">
        <v>166</v>
      </c>
      <c r="J294" s="335">
        <v>89054</v>
      </c>
      <c r="K294" s="335">
        <v>89054</v>
      </c>
      <c r="L294" s="335">
        <v>81145.88</v>
      </c>
      <c r="M294" s="336">
        <v>1</v>
      </c>
    </row>
    <row r="295" spans="2:13" s="96" customFormat="1" ht="28.5" x14ac:dyDescent="0.8">
      <c r="B295" s="329" t="s">
        <v>197</v>
      </c>
      <c r="C295" s="330" t="s">
        <v>165</v>
      </c>
      <c r="D295" s="331">
        <v>91.097200000000001</v>
      </c>
      <c r="E295" s="331"/>
      <c r="F295" s="332" t="s">
        <v>186</v>
      </c>
      <c r="G295" s="333">
        <v>9.8000000000000007</v>
      </c>
      <c r="H295" s="333">
        <v>9.8010000000000002</v>
      </c>
      <c r="I295" s="334" t="s">
        <v>166</v>
      </c>
      <c r="J295" s="335">
        <v>38295</v>
      </c>
      <c r="K295" s="335">
        <v>38295</v>
      </c>
      <c r="L295" s="335">
        <v>34885.699999999997</v>
      </c>
      <c r="M295" s="336">
        <v>1</v>
      </c>
    </row>
    <row r="296" spans="2:13" s="96" customFormat="1" ht="28.5" x14ac:dyDescent="0.8">
      <c r="B296" s="329" t="s">
        <v>197</v>
      </c>
      <c r="C296" s="330" t="s">
        <v>165</v>
      </c>
      <c r="D296" s="331">
        <v>95.233500000000006</v>
      </c>
      <c r="E296" s="331"/>
      <c r="F296" s="332" t="s">
        <v>182</v>
      </c>
      <c r="G296" s="333">
        <v>9.9</v>
      </c>
      <c r="H296" s="333">
        <v>10.141999999999999</v>
      </c>
      <c r="I296" s="334" t="s">
        <v>166</v>
      </c>
      <c r="J296" s="335">
        <v>476726</v>
      </c>
      <c r="K296" s="335">
        <v>476726</v>
      </c>
      <c r="L296" s="335">
        <v>454003.14</v>
      </c>
      <c r="M296" s="336">
        <v>1</v>
      </c>
    </row>
    <row r="297" spans="2:13" s="96" customFormat="1" ht="28.5" x14ac:dyDescent="0.8">
      <c r="B297" s="329" t="s">
        <v>197</v>
      </c>
      <c r="C297" s="330" t="s">
        <v>165</v>
      </c>
      <c r="D297" s="331">
        <v>94.564800000000005</v>
      </c>
      <c r="E297" s="331"/>
      <c r="F297" s="332" t="s">
        <v>478</v>
      </c>
      <c r="G297" s="333">
        <v>9.9</v>
      </c>
      <c r="H297" s="333">
        <v>10.104000000000001</v>
      </c>
      <c r="I297" s="334" t="s">
        <v>166</v>
      </c>
      <c r="J297" s="335">
        <v>100000</v>
      </c>
      <c r="K297" s="335">
        <v>100000</v>
      </c>
      <c r="L297" s="335">
        <v>94564.88</v>
      </c>
      <c r="M297" s="336">
        <v>1</v>
      </c>
    </row>
    <row r="298" spans="2:13" s="96" customFormat="1" ht="28.5" x14ac:dyDescent="0.8">
      <c r="B298" s="329" t="s">
        <v>197</v>
      </c>
      <c r="C298" s="330" t="s">
        <v>165</v>
      </c>
      <c r="D298" s="331">
        <v>91.197100000000006</v>
      </c>
      <c r="E298" s="331"/>
      <c r="F298" s="332" t="s">
        <v>479</v>
      </c>
      <c r="G298" s="333">
        <v>9.9</v>
      </c>
      <c r="H298" s="333">
        <v>9.9109999999999996</v>
      </c>
      <c r="I298" s="334" t="s">
        <v>166</v>
      </c>
      <c r="J298" s="335">
        <v>62471</v>
      </c>
      <c r="K298" s="335">
        <v>62471</v>
      </c>
      <c r="L298" s="335">
        <v>56971.79</v>
      </c>
      <c r="M298" s="336">
        <v>2</v>
      </c>
    </row>
    <row r="299" spans="2:13" s="96" customFormat="1" ht="28.5" x14ac:dyDescent="0.8">
      <c r="B299" s="329" t="s">
        <v>197</v>
      </c>
      <c r="C299" s="330" t="s">
        <v>165</v>
      </c>
      <c r="D299" s="331">
        <v>92.343199999999996</v>
      </c>
      <c r="E299" s="331"/>
      <c r="F299" s="332" t="s">
        <v>336</v>
      </c>
      <c r="G299" s="333">
        <v>9.9499999999999993</v>
      </c>
      <c r="H299" s="333">
        <v>10.029999999999999</v>
      </c>
      <c r="I299" s="334" t="s">
        <v>166</v>
      </c>
      <c r="J299" s="335">
        <v>104576</v>
      </c>
      <c r="K299" s="335">
        <v>104576</v>
      </c>
      <c r="L299" s="335">
        <v>96568.83</v>
      </c>
      <c r="M299" s="336">
        <v>1</v>
      </c>
    </row>
    <row r="300" spans="2:13" s="96" customFormat="1" ht="28.5" x14ac:dyDescent="0.8">
      <c r="B300" s="329" t="s">
        <v>264</v>
      </c>
      <c r="C300" s="330" t="s">
        <v>165</v>
      </c>
      <c r="D300" s="331">
        <v>91.138599999999997</v>
      </c>
      <c r="E300" s="331"/>
      <c r="F300" s="332" t="s">
        <v>186</v>
      </c>
      <c r="G300" s="333">
        <v>9.75</v>
      </c>
      <c r="H300" s="333">
        <v>9.7509999999999994</v>
      </c>
      <c r="I300" s="334" t="s">
        <v>166</v>
      </c>
      <c r="J300" s="335">
        <v>25000</v>
      </c>
      <c r="K300" s="335">
        <v>25000</v>
      </c>
      <c r="L300" s="335">
        <v>22784.67</v>
      </c>
      <c r="M300" s="336">
        <v>1</v>
      </c>
    </row>
    <row r="301" spans="2:13" s="96" customFormat="1" ht="28.5" x14ac:dyDescent="0.8">
      <c r="B301" s="329" t="s">
        <v>264</v>
      </c>
      <c r="C301" s="330" t="s">
        <v>165</v>
      </c>
      <c r="D301" s="331">
        <v>94.186499999999995</v>
      </c>
      <c r="E301" s="331"/>
      <c r="F301" s="332" t="s">
        <v>297</v>
      </c>
      <c r="G301" s="333">
        <v>11</v>
      </c>
      <c r="H301" s="333">
        <v>11.264000000000001</v>
      </c>
      <c r="I301" s="334" t="s">
        <v>166</v>
      </c>
      <c r="J301" s="335">
        <v>110420</v>
      </c>
      <c r="K301" s="335">
        <v>110420</v>
      </c>
      <c r="L301" s="335">
        <v>104000.84</v>
      </c>
      <c r="M301" s="336">
        <v>1</v>
      </c>
    </row>
    <row r="302" spans="2:13" s="96" customFormat="1" ht="28.5" x14ac:dyDescent="0.8">
      <c r="B302" s="329" t="s">
        <v>264</v>
      </c>
      <c r="C302" s="330" t="s">
        <v>165</v>
      </c>
      <c r="D302" s="331">
        <v>94.087100000000007</v>
      </c>
      <c r="E302" s="331"/>
      <c r="F302" s="332" t="s">
        <v>297</v>
      </c>
      <c r="G302" s="333">
        <v>11.2</v>
      </c>
      <c r="H302" s="333">
        <v>11.474</v>
      </c>
      <c r="I302" s="334" t="s">
        <v>166</v>
      </c>
      <c r="J302" s="335">
        <v>106262</v>
      </c>
      <c r="K302" s="335">
        <v>106262</v>
      </c>
      <c r="L302" s="335">
        <v>99978.880000000005</v>
      </c>
      <c r="M302" s="336">
        <v>1</v>
      </c>
    </row>
    <row r="303" spans="2:13" s="96" customFormat="1" ht="28.5" x14ac:dyDescent="0.8">
      <c r="B303" s="329" t="s">
        <v>264</v>
      </c>
      <c r="C303" s="330" t="s">
        <v>165</v>
      </c>
      <c r="D303" s="331">
        <v>93.8947</v>
      </c>
      <c r="E303" s="331"/>
      <c r="F303" s="332" t="s">
        <v>478</v>
      </c>
      <c r="G303" s="333">
        <v>11.2</v>
      </c>
      <c r="H303" s="333">
        <v>11.461</v>
      </c>
      <c r="I303" s="334" t="s">
        <v>166</v>
      </c>
      <c r="J303" s="335">
        <v>42590</v>
      </c>
      <c r="K303" s="335">
        <v>42590</v>
      </c>
      <c r="L303" s="335">
        <v>39989.78</v>
      </c>
      <c r="M303" s="336">
        <v>1</v>
      </c>
    </row>
    <row r="304" spans="2:13" s="96" customFormat="1" ht="28.5" x14ac:dyDescent="0.8">
      <c r="B304" s="329" t="s">
        <v>259</v>
      </c>
      <c r="C304" s="330" t="s">
        <v>165</v>
      </c>
      <c r="D304" s="331">
        <v>98.684200000000004</v>
      </c>
      <c r="E304" s="331"/>
      <c r="F304" s="332" t="s">
        <v>302</v>
      </c>
      <c r="G304" s="333">
        <v>8</v>
      </c>
      <c r="H304" s="333">
        <v>8.2710000000000008</v>
      </c>
      <c r="I304" s="334" t="s">
        <v>166</v>
      </c>
      <c r="J304" s="335">
        <v>10109</v>
      </c>
      <c r="K304" s="335">
        <v>10109</v>
      </c>
      <c r="L304" s="335">
        <v>9975.99</v>
      </c>
      <c r="M304" s="336">
        <v>1</v>
      </c>
    </row>
    <row r="305" spans="2:13" s="96" customFormat="1" ht="28.5" x14ac:dyDescent="0.8">
      <c r="B305" s="329" t="s">
        <v>259</v>
      </c>
      <c r="C305" s="330" t="s">
        <v>165</v>
      </c>
      <c r="D305" s="331">
        <v>98.662499999999994</v>
      </c>
      <c r="E305" s="331"/>
      <c r="F305" s="332" t="s">
        <v>265</v>
      </c>
      <c r="G305" s="333">
        <v>8</v>
      </c>
      <c r="H305" s="333">
        <v>8.27</v>
      </c>
      <c r="I305" s="334" t="s">
        <v>166</v>
      </c>
      <c r="J305" s="335">
        <v>28508</v>
      </c>
      <c r="K305" s="335">
        <v>28508</v>
      </c>
      <c r="L305" s="335">
        <v>28126.73</v>
      </c>
      <c r="M305" s="336">
        <v>1</v>
      </c>
    </row>
    <row r="306" spans="2:13" s="96" customFormat="1" ht="28.5" x14ac:dyDescent="0.8">
      <c r="B306" s="329" t="s">
        <v>259</v>
      </c>
      <c r="C306" s="330" t="s">
        <v>165</v>
      </c>
      <c r="D306" s="331">
        <v>97.799499999999995</v>
      </c>
      <c r="E306" s="331"/>
      <c r="F306" s="332" t="s">
        <v>215</v>
      </c>
      <c r="G306" s="333">
        <v>9</v>
      </c>
      <c r="H306" s="333">
        <v>9.3079999999999998</v>
      </c>
      <c r="I306" s="334" t="s">
        <v>166</v>
      </c>
      <c r="J306" s="335">
        <v>20424</v>
      </c>
      <c r="K306" s="335">
        <v>20424</v>
      </c>
      <c r="L306" s="335">
        <v>19974.57</v>
      </c>
      <c r="M306" s="336">
        <v>1</v>
      </c>
    </row>
    <row r="307" spans="2:13" s="96" customFormat="1" ht="28.5" x14ac:dyDescent="0.8">
      <c r="B307" s="329" t="s">
        <v>259</v>
      </c>
      <c r="C307" s="330" t="s">
        <v>165</v>
      </c>
      <c r="D307" s="331">
        <v>97.584699999999998</v>
      </c>
      <c r="E307" s="331"/>
      <c r="F307" s="332" t="s">
        <v>223</v>
      </c>
      <c r="G307" s="333">
        <v>9</v>
      </c>
      <c r="H307" s="333">
        <v>9.2970000000000006</v>
      </c>
      <c r="I307" s="334" t="s">
        <v>166</v>
      </c>
      <c r="J307" s="335">
        <v>51168</v>
      </c>
      <c r="K307" s="335">
        <v>51168</v>
      </c>
      <c r="L307" s="335">
        <v>49932.18</v>
      </c>
      <c r="M307" s="336">
        <v>1</v>
      </c>
    </row>
    <row r="308" spans="2:13" s="96" customFormat="1" ht="28.5" x14ac:dyDescent="0.8">
      <c r="B308" s="329" t="s">
        <v>259</v>
      </c>
      <c r="C308" s="330" t="s">
        <v>165</v>
      </c>
      <c r="D308" s="331">
        <v>95.532499999999999</v>
      </c>
      <c r="E308" s="331"/>
      <c r="F308" s="332" t="s">
        <v>182</v>
      </c>
      <c r="G308" s="333">
        <v>9.25</v>
      </c>
      <c r="H308" s="333">
        <v>9.4610000000000003</v>
      </c>
      <c r="I308" s="334" t="s">
        <v>166</v>
      </c>
      <c r="J308" s="335">
        <v>8409</v>
      </c>
      <c r="K308" s="335">
        <v>8409</v>
      </c>
      <c r="L308" s="335">
        <v>8033.33</v>
      </c>
      <c r="M308" s="336">
        <v>1</v>
      </c>
    </row>
    <row r="309" spans="2:13" s="96" customFormat="1" ht="28.5" x14ac:dyDescent="0.8">
      <c r="B309" s="329" t="s">
        <v>259</v>
      </c>
      <c r="C309" s="330" t="s">
        <v>165</v>
      </c>
      <c r="D309" s="331">
        <v>94.537800000000004</v>
      </c>
      <c r="E309" s="331"/>
      <c r="F309" s="332" t="s">
        <v>480</v>
      </c>
      <c r="G309" s="333">
        <v>10</v>
      </c>
      <c r="H309" s="333">
        <v>10.209999999999999</v>
      </c>
      <c r="I309" s="334" t="s">
        <v>166</v>
      </c>
      <c r="J309" s="335">
        <v>200000</v>
      </c>
      <c r="K309" s="335">
        <v>200000</v>
      </c>
      <c r="L309" s="335">
        <v>189075.63</v>
      </c>
      <c r="M309" s="336">
        <v>1</v>
      </c>
    </row>
    <row r="310" spans="2:13" s="96" customFormat="1" ht="28.5" x14ac:dyDescent="0.8">
      <c r="B310" s="329" t="s">
        <v>259</v>
      </c>
      <c r="C310" s="330" t="s">
        <v>165</v>
      </c>
      <c r="D310" s="331">
        <v>90.749799999999993</v>
      </c>
      <c r="E310" s="331"/>
      <c r="F310" s="332" t="s">
        <v>216</v>
      </c>
      <c r="G310" s="333">
        <v>10.25</v>
      </c>
      <c r="H310" s="333">
        <v>10.252000000000001</v>
      </c>
      <c r="I310" s="334" t="s">
        <v>166</v>
      </c>
      <c r="J310" s="335">
        <v>76118</v>
      </c>
      <c r="K310" s="335">
        <v>76118</v>
      </c>
      <c r="L310" s="335">
        <v>69076.95</v>
      </c>
      <c r="M310" s="336">
        <v>2</v>
      </c>
    </row>
    <row r="311" spans="2:13" s="96" customFormat="1" ht="28.5" x14ac:dyDescent="0.8">
      <c r="B311" s="329" t="s">
        <v>198</v>
      </c>
      <c r="C311" s="330" t="s">
        <v>165</v>
      </c>
      <c r="D311" s="331">
        <v>95.345200000000006</v>
      </c>
      <c r="E311" s="331"/>
      <c r="F311" s="332" t="s">
        <v>477</v>
      </c>
      <c r="G311" s="333">
        <v>9.5</v>
      </c>
      <c r="H311" s="333">
        <v>9.7189999999999994</v>
      </c>
      <c r="I311" s="334" t="s">
        <v>166</v>
      </c>
      <c r="J311" s="335">
        <v>4186</v>
      </c>
      <c r="K311" s="335">
        <v>4186</v>
      </c>
      <c r="L311" s="335">
        <v>3991.15</v>
      </c>
      <c r="M311" s="336">
        <v>1</v>
      </c>
    </row>
    <row r="312" spans="2:13" s="96" customFormat="1" ht="28.5" x14ac:dyDescent="0.8">
      <c r="B312" s="329" t="s">
        <v>198</v>
      </c>
      <c r="C312" s="330" t="s">
        <v>165</v>
      </c>
      <c r="D312" s="331">
        <v>94.915400000000005</v>
      </c>
      <c r="E312" s="331"/>
      <c r="F312" s="332" t="s">
        <v>481</v>
      </c>
      <c r="G312" s="333">
        <v>9.5</v>
      </c>
      <c r="H312" s="333">
        <v>9.6959999999999997</v>
      </c>
      <c r="I312" s="334" t="s">
        <v>166</v>
      </c>
      <c r="J312" s="335">
        <v>2415</v>
      </c>
      <c r="K312" s="335">
        <v>2415</v>
      </c>
      <c r="L312" s="335">
        <v>2292.21</v>
      </c>
      <c r="M312" s="336">
        <v>1</v>
      </c>
    </row>
    <row r="313" spans="2:13" s="96" customFormat="1" ht="28.5" x14ac:dyDescent="0.8">
      <c r="B313" s="329" t="s">
        <v>198</v>
      </c>
      <c r="C313" s="330" t="s">
        <v>165</v>
      </c>
      <c r="D313" s="331">
        <v>94.4465</v>
      </c>
      <c r="E313" s="331"/>
      <c r="F313" s="332" t="s">
        <v>482</v>
      </c>
      <c r="G313" s="333">
        <v>9.8000000000000007</v>
      </c>
      <c r="H313" s="333">
        <v>9.99</v>
      </c>
      <c r="I313" s="334" t="s">
        <v>166</v>
      </c>
      <c r="J313" s="335">
        <v>11625</v>
      </c>
      <c r="K313" s="335">
        <v>11625</v>
      </c>
      <c r="L313" s="335">
        <v>10979.41</v>
      </c>
      <c r="M313" s="336">
        <v>1</v>
      </c>
    </row>
    <row r="314" spans="2:13" s="96" customFormat="1" ht="28.5" x14ac:dyDescent="0.8">
      <c r="B314" s="329" t="s">
        <v>198</v>
      </c>
      <c r="C314" s="330" t="s">
        <v>165</v>
      </c>
      <c r="D314" s="331">
        <v>91.119799999999998</v>
      </c>
      <c r="E314" s="331"/>
      <c r="F314" s="332" t="s">
        <v>216</v>
      </c>
      <c r="G314" s="333">
        <v>9.8000000000000007</v>
      </c>
      <c r="H314" s="333">
        <v>9.8019999999999996</v>
      </c>
      <c r="I314" s="334" t="s">
        <v>166</v>
      </c>
      <c r="J314" s="335">
        <v>50902</v>
      </c>
      <c r="K314" s="335">
        <v>50902</v>
      </c>
      <c r="L314" s="335">
        <v>46381.83</v>
      </c>
      <c r="M314" s="336">
        <v>1</v>
      </c>
    </row>
    <row r="315" spans="2:13" s="96" customFormat="1" ht="28.5" x14ac:dyDescent="0.8">
      <c r="B315" s="329" t="s">
        <v>198</v>
      </c>
      <c r="C315" s="330" t="s">
        <v>165</v>
      </c>
      <c r="D315" s="331">
        <v>91.097200000000001</v>
      </c>
      <c r="E315" s="331"/>
      <c r="F315" s="332" t="s">
        <v>186</v>
      </c>
      <c r="G315" s="333">
        <v>9.8000000000000007</v>
      </c>
      <c r="H315" s="333">
        <v>9.8010000000000002</v>
      </c>
      <c r="I315" s="334" t="s">
        <v>166</v>
      </c>
      <c r="J315" s="335">
        <v>25709</v>
      </c>
      <c r="K315" s="335">
        <v>25709</v>
      </c>
      <c r="L315" s="335">
        <v>23420.2</v>
      </c>
      <c r="M315" s="336">
        <v>2</v>
      </c>
    </row>
    <row r="316" spans="2:13" s="96" customFormat="1" ht="28.5" x14ac:dyDescent="0.8">
      <c r="B316" s="329" t="s">
        <v>407</v>
      </c>
      <c r="C316" s="330" t="s">
        <v>165</v>
      </c>
      <c r="D316" s="331">
        <v>98.103300000000004</v>
      </c>
      <c r="E316" s="331"/>
      <c r="F316" s="332" t="s">
        <v>483</v>
      </c>
      <c r="G316" s="333">
        <v>8</v>
      </c>
      <c r="H316" s="333">
        <v>8.2460000000000004</v>
      </c>
      <c r="I316" s="334" t="s">
        <v>166</v>
      </c>
      <c r="J316" s="335">
        <v>13570</v>
      </c>
      <c r="K316" s="335">
        <v>13570</v>
      </c>
      <c r="L316" s="335">
        <v>13312.62</v>
      </c>
      <c r="M316" s="336">
        <v>1</v>
      </c>
    </row>
    <row r="317" spans="2:13" s="96" customFormat="1" ht="28.5" x14ac:dyDescent="0.8">
      <c r="B317" s="329" t="s">
        <v>407</v>
      </c>
      <c r="C317" s="330" t="s">
        <v>165</v>
      </c>
      <c r="D317" s="331">
        <v>97.996499999999997</v>
      </c>
      <c r="E317" s="331"/>
      <c r="F317" s="332" t="s">
        <v>321</v>
      </c>
      <c r="G317" s="333">
        <v>8</v>
      </c>
      <c r="H317" s="333">
        <v>8.2409999999999997</v>
      </c>
      <c r="I317" s="334" t="s">
        <v>166</v>
      </c>
      <c r="J317" s="335">
        <v>5112</v>
      </c>
      <c r="K317" s="335">
        <v>5112</v>
      </c>
      <c r="L317" s="335">
        <v>5009.58</v>
      </c>
      <c r="M317" s="336">
        <v>1</v>
      </c>
    </row>
    <row r="318" spans="2:13" s="96" customFormat="1" ht="28.5" x14ac:dyDescent="0.8">
      <c r="B318" s="329" t="s">
        <v>407</v>
      </c>
      <c r="C318" s="330" t="s">
        <v>165</v>
      </c>
      <c r="D318" s="331">
        <v>97.453999999999994</v>
      </c>
      <c r="E318" s="331"/>
      <c r="F318" s="332" t="s">
        <v>484</v>
      </c>
      <c r="G318" s="333">
        <v>8.25</v>
      </c>
      <c r="H318" s="333">
        <v>8.484</v>
      </c>
      <c r="I318" s="334" t="s">
        <v>166</v>
      </c>
      <c r="J318" s="335">
        <v>2000</v>
      </c>
      <c r="K318" s="335">
        <v>2000</v>
      </c>
      <c r="L318" s="335">
        <v>1949.08</v>
      </c>
      <c r="M318" s="336">
        <v>1</v>
      </c>
    </row>
    <row r="319" spans="2:13" s="96" customFormat="1" ht="28.5" x14ac:dyDescent="0.8">
      <c r="B319" s="329" t="s">
        <v>407</v>
      </c>
      <c r="C319" s="330" t="s">
        <v>165</v>
      </c>
      <c r="D319" s="331">
        <v>93.479100000000003</v>
      </c>
      <c r="E319" s="331"/>
      <c r="F319" s="332" t="s">
        <v>485</v>
      </c>
      <c r="G319" s="333">
        <v>8.75</v>
      </c>
      <c r="H319" s="333">
        <v>8.8260000000000005</v>
      </c>
      <c r="I319" s="334" t="s">
        <v>166</v>
      </c>
      <c r="J319" s="335">
        <v>16750</v>
      </c>
      <c r="K319" s="335">
        <v>16750</v>
      </c>
      <c r="L319" s="335">
        <v>15657.76</v>
      </c>
      <c r="M319" s="336">
        <v>1</v>
      </c>
    </row>
    <row r="320" spans="2:13" s="96" customFormat="1" ht="28.5" x14ac:dyDescent="0.8">
      <c r="B320" s="329" t="s">
        <v>267</v>
      </c>
      <c r="C320" s="330" t="s">
        <v>165</v>
      </c>
      <c r="D320" s="331">
        <v>93.300899999999999</v>
      </c>
      <c r="E320" s="331"/>
      <c r="F320" s="332" t="s">
        <v>186</v>
      </c>
      <c r="G320" s="333">
        <v>7.2</v>
      </c>
      <c r="H320" s="333">
        <v>7.1999999999999993</v>
      </c>
      <c r="I320" s="334" t="s">
        <v>166</v>
      </c>
      <c r="J320" s="335">
        <v>180000</v>
      </c>
      <c r="K320" s="335">
        <v>180000</v>
      </c>
      <c r="L320" s="335">
        <v>167941.78</v>
      </c>
      <c r="M320" s="336">
        <v>1</v>
      </c>
    </row>
    <row r="321" spans="2:13" s="96" customFormat="1" ht="28.5" x14ac:dyDescent="0.8">
      <c r="B321" s="329" t="s">
        <v>201</v>
      </c>
      <c r="C321" s="330" t="s">
        <v>165</v>
      </c>
      <c r="D321" s="331">
        <v>98.039199999999994</v>
      </c>
      <c r="E321" s="331"/>
      <c r="F321" s="332" t="s">
        <v>215</v>
      </c>
      <c r="G321" s="333">
        <v>8</v>
      </c>
      <c r="H321" s="333">
        <v>8.2430000000000003</v>
      </c>
      <c r="I321" s="334" t="s">
        <v>166</v>
      </c>
      <c r="J321" s="335">
        <v>5000</v>
      </c>
      <c r="K321" s="335">
        <v>5000</v>
      </c>
      <c r="L321" s="335">
        <v>4901.96</v>
      </c>
      <c r="M321" s="336">
        <v>1</v>
      </c>
    </row>
    <row r="322" spans="2:13" s="96" customFormat="1" ht="28.5" x14ac:dyDescent="0.8">
      <c r="B322" s="329" t="s">
        <v>201</v>
      </c>
      <c r="C322" s="330" t="s">
        <v>165</v>
      </c>
      <c r="D322" s="331">
        <v>97.323599999999999</v>
      </c>
      <c r="E322" s="331"/>
      <c r="F322" s="332" t="s">
        <v>212</v>
      </c>
      <c r="G322" s="333">
        <v>8.25</v>
      </c>
      <c r="H322" s="333">
        <v>8.4779999999999998</v>
      </c>
      <c r="I322" s="334" t="s">
        <v>166</v>
      </c>
      <c r="J322" s="335">
        <v>15000</v>
      </c>
      <c r="K322" s="335">
        <v>15000</v>
      </c>
      <c r="L322" s="335">
        <v>14598.54</v>
      </c>
      <c r="M322" s="336">
        <v>1</v>
      </c>
    </row>
    <row r="323" spans="2:13" s="96" customFormat="1" ht="28.5" x14ac:dyDescent="0.8">
      <c r="B323" s="329" t="s">
        <v>201</v>
      </c>
      <c r="C323" s="330" t="s">
        <v>165</v>
      </c>
      <c r="D323" s="331">
        <v>95.923199999999994</v>
      </c>
      <c r="E323" s="331"/>
      <c r="F323" s="332" t="s">
        <v>184</v>
      </c>
      <c r="G323" s="333">
        <v>8.5</v>
      </c>
      <c r="H323" s="333">
        <v>8.68</v>
      </c>
      <c r="I323" s="334" t="s">
        <v>166</v>
      </c>
      <c r="J323" s="335">
        <v>44000</v>
      </c>
      <c r="K323" s="335">
        <v>44000</v>
      </c>
      <c r="L323" s="335">
        <v>42206.239999999998</v>
      </c>
      <c r="M323" s="336">
        <v>3</v>
      </c>
    </row>
    <row r="324" spans="2:13" s="96" customFormat="1" ht="28.5" x14ac:dyDescent="0.8">
      <c r="B324" s="329" t="s">
        <v>201</v>
      </c>
      <c r="C324" s="330" t="s">
        <v>165</v>
      </c>
      <c r="D324" s="331">
        <v>94.095500000000001</v>
      </c>
      <c r="E324" s="331"/>
      <c r="F324" s="332" t="s">
        <v>486</v>
      </c>
      <c r="G324" s="333">
        <v>9</v>
      </c>
      <c r="H324" s="333">
        <v>9.1210000000000004</v>
      </c>
      <c r="I324" s="334" t="s">
        <v>166</v>
      </c>
      <c r="J324" s="335">
        <v>21200</v>
      </c>
      <c r="K324" s="335">
        <v>21200</v>
      </c>
      <c r="L324" s="335">
        <v>19948.25</v>
      </c>
      <c r="M324" s="336">
        <v>1</v>
      </c>
    </row>
    <row r="325" spans="2:13" s="96" customFormat="1" ht="28.5" x14ac:dyDescent="0.8">
      <c r="B325" s="329" t="s">
        <v>201</v>
      </c>
      <c r="C325" s="330" t="s">
        <v>165</v>
      </c>
      <c r="D325" s="331">
        <v>94.073300000000003</v>
      </c>
      <c r="E325" s="331"/>
      <c r="F325" s="332" t="s">
        <v>487</v>
      </c>
      <c r="G325" s="333">
        <v>9</v>
      </c>
      <c r="H325" s="333">
        <v>9.120000000000001</v>
      </c>
      <c r="I325" s="334" t="s">
        <v>166</v>
      </c>
      <c r="J325" s="335">
        <v>17133</v>
      </c>
      <c r="K325" s="335">
        <v>17133</v>
      </c>
      <c r="L325" s="335">
        <v>16117.59</v>
      </c>
      <c r="M325" s="336">
        <v>2</v>
      </c>
    </row>
    <row r="326" spans="2:13" s="96" customFormat="1" ht="28.5" x14ac:dyDescent="0.8">
      <c r="B326" s="329" t="s">
        <v>201</v>
      </c>
      <c r="C326" s="330" t="s">
        <v>165</v>
      </c>
      <c r="D326" s="331">
        <v>93.808599999999998</v>
      </c>
      <c r="E326" s="331"/>
      <c r="F326" s="332" t="s">
        <v>316</v>
      </c>
      <c r="G326" s="333">
        <v>9</v>
      </c>
      <c r="H326" s="333">
        <v>9.1059999999999999</v>
      </c>
      <c r="I326" s="334" t="s">
        <v>166</v>
      </c>
      <c r="J326" s="335">
        <v>42611</v>
      </c>
      <c r="K326" s="335">
        <v>42611</v>
      </c>
      <c r="L326" s="335">
        <v>39972.800000000003</v>
      </c>
      <c r="M326" s="336">
        <v>1</v>
      </c>
    </row>
    <row r="327" spans="2:13" s="96" customFormat="1" ht="28.5" x14ac:dyDescent="0.8">
      <c r="B327" s="329" t="s">
        <v>320</v>
      </c>
      <c r="C327" s="330" t="s">
        <v>165</v>
      </c>
      <c r="D327" s="331">
        <v>97.543700000000001</v>
      </c>
      <c r="E327" s="331"/>
      <c r="F327" s="332" t="s">
        <v>180</v>
      </c>
      <c r="G327" s="333">
        <v>9.25</v>
      </c>
      <c r="H327" s="333">
        <v>9.5649999999999995</v>
      </c>
      <c r="I327" s="334" t="s">
        <v>166</v>
      </c>
      <c r="J327" s="335">
        <v>10243</v>
      </c>
      <c r="K327" s="335">
        <v>10243</v>
      </c>
      <c r="L327" s="335">
        <v>9991.41</v>
      </c>
      <c r="M327" s="336">
        <v>1</v>
      </c>
    </row>
    <row r="328" spans="2:13" s="96" customFormat="1" ht="28.5" x14ac:dyDescent="0.8">
      <c r="B328" s="329" t="s">
        <v>320</v>
      </c>
      <c r="C328" s="330" t="s">
        <v>165</v>
      </c>
      <c r="D328" s="331">
        <v>97.324200000000005</v>
      </c>
      <c r="E328" s="331"/>
      <c r="F328" s="332" t="s">
        <v>322</v>
      </c>
      <c r="G328" s="333">
        <v>9.25</v>
      </c>
      <c r="H328" s="333">
        <v>9.5540000000000003</v>
      </c>
      <c r="I328" s="334" t="s">
        <v>166</v>
      </c>
      <c r="J328" s="335">
        <v>10267</v>
      </c>
      <c r="K328" s="335">
        <v>10267</v>
      </c>
      <c r="L328" s="335">
        <v>9992.2800000000007</v>
      </c>
      <c r="M328" s="336">
        <v>1</v>
      </c>
    </row>
    <row r="329" spans="2:13" s="96" customFormat="1" ht="28.5" x14ac:dyDescent="0.8">
      <c r="B329" s="329" t="s">
        <v>320</v>
      </c>
      <c r="C329" s="330" t="s">
        <v>165</v>
      </c>
      <c r="D329" s="331">
        <v>97.129199999999997</v>
      </c>
      <c r="E329" s="331"/>
      <c r="F329" s="332" t="s">
        <v>488</v>
      </c>
      <c r="G329" s="333">
        <v>9.5</v>
      </c>
      <c r="H329" s="333">
        <v>9.8140000000000001</v>
      </c>
      <c r="I329" s="334" t="s">
        <v>166</v>
      </c>
      <c r="J329" s="335">
        <v>51462</v>
      </c>
      <c r="K329" s="335">
        <v>51462</v>
      </c>
      <c r="L329" s="335">
        <v>49984.68</v>
      </c>
      <c r="M329" s="336">
        <v>1</v>
      </c>
    </row>
    <row r="330" spans="2:13" s="96" customFormat="1" ht="28.5" x14ac:dyDescent="0.8">
      <c r="B330" s="329" t="s">
        <v>320</v>
      </c>
      <c r="C330" s="330" t="s">
        <v>165</v>
      </c>
      <c r="D330" s="331">
        <v>96.955299999999994</v>
      </c>
      <c r="E330" s="331"/>
      <c r="F330" s="332" t="s">
        <v>257</v>
      </c>
      <c r="G330" s="333">
        <v>9.5</v>
      </c>
      <c r="H330" s="333">
        <v>9.8049999999999997</v>
      </c>
      <c r="I330" s="334" t="s">
        <v>166</v>
      </c>
      <c r="J330" s="335">
        <v>13316</v>
      </c>
      <c r="K330" s="335">
        <v>13316</v>
      </c>
      <c r="L330" s="335">
        <v>12910.57</v>
      </c>
      <c r="M330" s="336">
        <v>1</v>
      </c>
    </row>
    <row r="331" spans="2:13" s="96" customFormat="1" ht="28.5" x14ac:dyDescent="0.8">
      <c r="B331" s="329" t="s">
        <v>320</v>
      </c>
      <c r="C331" s="330" t="s">
        <v>165</v>
      </c>
      <c r="D331" s="331">
        <v>96.930499999999995</v>
      </c>
      <c r="E331" s="331"/>
      <c r="F331" s="332" t="s">
        <v>212</v>
      </c>
      <c r="G331" s="333">
        <v>9.5</v>
      </c>
      <c r="H331" s="333">
        <v>9.8040000000000003</v>
      </c>
      <c r="I331" s="334" t="s">
        <v>166</v>
      </c>
      <c r="J331" s="335">
        <v>20585</v>
      </c>
      <c r="K331" s="335">
        <v>20585</v>
      </c>
      <c r="L331" s="335">
        <v>19953.150000000001</v>
      </c>
      <c r="M331" s="336">
        <v>1</v>
      </c>
    </row>
    <row r="332" spans="2:13" s="96" customFormat="1" ht="28.5" x14ac:dyDescent="0.8">
      <c r="B332" s="329" t="s">
        <v>218</v>
      </c>
      <c r="C332" s="330" t="s">
        <v>165</v>
      </c>
      <c r="D332" s="331">
        <v>95.532499999999999</v>
      </c>
      <c r="E332" s="331"/>
      <c r="F332" s="332" t="s">
        <v>182</v>
      </c>
      <c r="G332" s="333">
        <v>9.25</v>
      </c>
      <c r="H332" s="333">
        <v>9.4610000000000003</v>
      </c>
      <c r="I332" s="334" t="s">
        <v>166</v>
      </c>
      <c r="J332" s="335">
        <v>40000</v>
      </c>
      <c r="K332" s="335">
        <v>40000</v>
      </c>
      <c r="L332" s="335">
        <v>38213.01</v>
      </c>
      <c r="M332" s="336">
        <v>1</v>
      </c>
    </row>
    <row r="333" spans="2:13" s="96" customFormat="1" ht="28.5" x14ac:dyDescent="0.8">
      <c r="B333" s="329" t="s">
        <v>218</v>
      </c>
      <c r="C333" s="330" t="s">
        <v>165</v>
      </c>
      <c r="D333" s="331">
        <v>96.831400000000002</v>
      </c>
      <c r="E333" s="331"/>
      <c r="F333" s="332" t="s">
        <v>489</v>
      </c>
      <c r="G333" s="333">
        <v>9.5</v>
      </c>
      <c r="H333" s="333">
        <v>9.798</v>
      </c>
      <c r="I333" s="334" t="s">
        <v>166</v>
      </c>
      <c r="J333" s="335">
        <v>3233</v>
      </c>
      <c r="K333" s="335">
        <v>3233</v>
      </c>
      <c r="L333" s="335">
        <v>3130.56</v>
      </c>
      <c r="M333" s="336">
        <v>1</v>
      </c>
    </row>
    <row r="334" spans="2:13" s="96" customFormat="1" ht="28.5" x14ac:dyDescent="0.8">
      <c r="B334" s="329" t="s">
        <v>218</v>
      </c>
      <c r="C334" s="330" t="s">
        <v>165</v>
      </c>
      <c r="D334" s="331">
        <v>91.390199999999993</v>
      </c>
      <c r="E334" s="331"/>
      <c r="F334" s="332" t="s">
        <v>185</v>
      </c>
      <c r="G334" s="333">
        <v>9.5</v>
      </c>
      <c r="H334" s="333">
        <v>9.5030000000000001</v>
      </c>
      <c r="I334" s="334" t="s">
        <v>166</v>
      </c>
      <c r="J334" s="335">
        <v>148649</v>
      </c>
      <c r="K334" s="335">
        <v>148649</v>
      </c>
      <c r="L334" s="335">
        <v>135850.73000000001</v>
      </c>
      <c r="M334" s="336">
        <v>2</v>
      </c>
    </row>
    <row r="335" spans="2:13" s="96" customFormat="1" ht="28.5" x14ac:dyDescent="0.8">
      <c r="B335" s="329" t="s">
        <v>205</v>
      </c>
      <c r="C335" s="330" t="s">
        <v>165</v>
      </c>
      <c r="D335" s="331">
        <v>96.891400000000004</v>
      </c>
      <c r="E335" s="331"/>
      <c r="F335" s="332" t="s">
        <v>298</v>
      </c>
      <c r="G335" s="333">
        <v>8.25</v>
      </c>
      <c r="H335" s="333">
        <v>8.4589999999999996</v>
      </c>
      <c r="I335" s="334" t="s">
        <v>166</v>
      </c>
      <c r="J335" s="335">
        <v>4706</v>
      </c>
      <c r="K335" s="335">
        <v>4706</v>
      </c>
      <c r="L335" s="335">
        <v>4559.71</v>
      </c>
      <c r="M335" s="336">
        <v>1</v>
      </c>
    </row>
    <row r="336" spans="2:13" s="96" customFormat="1" ht="28.5" x14ac:dyDescent="0.8">
      <c r="B336" s="329" t="s">
        <v>490</v>
      </c>
      <c r="C336" s="330" t="s">
        <v>165</v>
      </c>
      <c r="D336" s="331">
        <v>91.764099999999999</v>
      </c>
      <c r="E336" s="331"/>
      <c r="F336" s="332" t="s">
        <v>186</v>
      </c>
      <c r="G336" s="333">
        <v>9</v>
      </c>
      <c r="H336" s="333">
        <v>9.0010000000000012</v>
      </c>
      <c r="I336" s="334" t="s">
        <v>166</v>
      </c>
      <c r="J336" s="335">
        <v>16400</v>
      </c>
      <c r="K336" s="335">
        <v>16400</v>
      </c>
      <c r="L336" s="335">
        <v>15049.32</v>
      </c>
      <c r="M336" s="336">
        <v>2</v>
      </c>
    </row>
    <row r="337" spans="2:13" s="96" customFormat="1" ht="28.5" x14ac:dyDescent="0.8">
      <c r="B337" s="329" t="s">
        <v>490</v>
      </c>
      <c r="C337" s="330" t="s">
        <v>165</v>
      </c>
      <c r="D337" s="331">
        <v>91.743099999999998</v>
      </c>
      <c r="E337" s="331"/>
      <c r="F337" s="332" t="s">
        <v>491</v>
      </c>
      <c r="G337" s="333">
        <v>9</v>
      </c>
      <c r="H337" s="333">
        <v>9</v>
      </c>
      <c r="I337" s="334" t="s">
        <v>166</v>
      </c>
      <c r="J337" s="335">
        <v>5500</v>
      </c>
      <c r="K337" s="335">
        <v>5500</v>
      </c>
      <c r="L337" s="335">
        <v>5045.87</v>
      </c>
      <c r="M337" s="336">
        <v>1</v>
      </c>
    </row>
    <row r="338" spans="2:13" s="96" customFormat="1" ht="28.5" x14ac:dyDescent="0.8">
      <c r="B338" s="329" t="s">
        <v>268</v>
      </c>
      <c r="C338" s="330" t="s">
        <v>165</v>
      </c>
      <c r="D338" s="331">
        <v>99.339799999999997</v>
      </c>
      <c r="E338" s="331"/>
      <c r="F338" s="332" t="s">
        <v>277</v>
      </c>
      <c r="G338" s="333">
        <v>8.25</v>
      </c>
      <c r="H338" s="333">
        <v>8.57</v>
      </c>
      <c r="I338" s="334" t="s">
        <v>166</v>
      </c>
      <c r="J338" s="335">
        <v>10000</v>
      </c>
      <c r="K338" s="335">
        <v>10000</v>
      </c>
      <c r="L338" s="335">
        <v>9933.98</v>
      </c>
      <c r="M338" s="336">
        <v>1</v>
      </c>
    </row>
    <row r="339" spans="2:13" s="96" customFormat="1" ht="28.5" x14ac:dyDescent="0.8">
      <c r="B339" s="329" t="s">
        <v>220</v>
      </c>
      <c r="C339" s="330" t="s">
        <v>165</v>
      </c>
      <c r="D339" s="331">
        <v>98.1233</v>
      </c>
      <c r="E339" s="331"/>
      <c r="F339" s="332" t="s">
        <v>492</v>
      </c>
      <c r="G339" s="333">
        <v>8.1</v>
      </c>
      <c r="H339" s="333">
        <v>8.354000000000001</v>
      </c>
      <c r="I339" s="334" t="s">
        <v>166</v>
      </c>
      <c r="J339" s="335">
        <v>10000</v>
      </c>
      <c r="K339" s="335">
        <v>10000</v>
      </c>
      <c r="L339" s="335">
        <v>9812.34</v>
      </c>
      <c r="M339" s="336">
        <v>1</v>
      </c>
    </row>
    <row r="340" spans="2:13" s="96" customFormat="1" ht="28.5" x14ac:dyDescent="0.8">
      <c r="B340" s="329" t="s">
        <v>220</v>
      </c>
      <c r="C340" s="330" t="s">
        <v>165</v>
      </c>
      <c r="D340" s="331">
        <v>98.015100000000004</v>
      </c>
      <c r="E340" s="331"/>
      <c r="F340" s="332" t="s">
        <v>215</v>
      </c>
      <c r="G340" s="333">
        <v>8.1</v>
      </c>
      <c r="H340" s="333">
        <v>8.3490000000000002</v>
      </c>
      <c r="I340" s="334" t="s">
        <v>166</v>
      </c>
      <c r="J340" s="335">
        <v>7000</v>
      </c>
      <c r="K340" s="335">
        <v>7000</v>
      </c>
      <c r="L340" s="335">
        <v>6861.06</v>
      </c>
      <c r="M340" s="336">
        <v>1</v>
      </c>
    </row>
    <row r="341" spans="2:13" s="96" customFormat="1" ht="28.5" x14ac:dyDescent="0.8">
      <c r="B341" s="329" t="s">
        <v>220</v>
      </c>
      <c r="C341" s="330" t="s">
        <v>165</v>
      </c>
      <c r="D341" s="331">
        <v>98.613100000000003</v>
      </c>
      <c r="E341" s="331"/>
      <c r="F341" s="332" t="s">
        <v>265</v>
      </c>
      <c r="G341" s="333">
        <v>8.3000000000000007</v>
      </c>
      <c r="H341" s="333">
        <v>8.5909999999999993</v>
      </c>
      <c r="I341" s="334" t="s">
        <v>166</v>
      </c>
      <c r="J341" s="335">
        <v>50000</v>
      </c>
      <c r="K341" s="335">
        <v>50000</v>
      </c>
      <c r="L341" s="335">
        <v>49306.559999999998</v>
      </c>
      <c r="M341" s="336">
        <v>1</v>
      </c>
    </row>
    <row r="342" spans="2:13" s="96" customFormat="1" ht="28.5" x14ac:dyDescent="0.8">
      <c r="B342" s="329" t="s">
        <v>221</v>
      </c>
      <c r="C342" s="330" t="s">
        <v>165</v>
      </c>
      <c r="D342" s="331">
        <v>97.323599999999999</v>
      </c>
      <c r="E342" s="331"/>
      <c r="F342" s="332" t="s">
        <v>212</v>
      </c>
      <c r="G342" s="333">
        <v>8.25</v>
      </c>
      <c r="H342" s="333">
        <v>8.4779999999999998</v>
      </c>
      <c r="I342" s="334" t="s">
        <v>166</v>
      </c>
      <c r="J342" s="335">
        <v>37500</v>
      </c>
      <c r="K342" s="335">
        <v>37500</v>
      </c>
      <c r="L342" s="335">
        <v>36496.35</v>
      </c>
      <c r="M342" s="336">
        <v>3</v>
      </c>
    </row>
    <row r="343" spans="2:13" s="96" customFormat="1" ht="28.5" x14ac:dyDescent="0.8">
      <c r="B343" s="329" t="s">
        <v>221</v>
      </c>
      <c r="C343" s="330" t="s">
        <v>165</v>
      </c>
      <c r="D343" s="331">
        <v>91.597800000000007</v>
      </c>
      <c r="E343" s="331"/>
      <c r="F343" s="332" t="s">
        <v>185</v>
      </c>
      <c r="G343" s="333">
        <v>9.25</v>
      </c>
      <c r="H343" s="333">
        <v>9.2530000000000001</v>
      </c>
      <c r="I343" s="334" t="s">
        <v>166</v>
      </c>
      <c r="J343" s="335">
        <v>6530</v>
      </c>
      <c r="K343" s="335">
        <v>6530</v>
      </c>
      <c r="L343" s="335">
        <v>5981.34</v>
      </c>
      <c r="M343" s="336">
        <v>1</v>
      </c>
    </row>
    <row r="344" spans="2:13" s="96" customFormat="1" ht="28.5" x14ac:dyDescent="0.8">
      <c r="B344" s="329" t="s">
        <v>221</v>
      </c>
      <c r="C344" s="330" t="s">
        <v>165</v>
      </c>
      <c r="D344" s="331">
        <v>91.554699999999997</v>
      </c>
      <c r="E344" s="331"/>
      <c r="F344" s="332" t="s">
        <v>186</v>
      </c>
      <c r="G344" s="333">
        <v>9.25</v>
      </c>
      <c r="H344" s="333">
        <v>9.2509999999999994</v>
      </c>
      <c r="I344" s="334" t="s">
        <v>166</v>
      </c>
      <c r="J344" s="335">
        <v>37900</v>
      </c>
      <c r="K344" s="335">
        <v>37900</v>
      </c>
      <c r="L344" s="335">
        <v>34699.24</v>
      </c>
      <c r="M344" s="336">
        <v>2</v>
      </c>
    </row>
    <row r="345" spans="2:13" s="96" customFormat="1" ht="28.5" x14ac:dyDescent="0.8">
      <c r="B345" s="329" t="s">
        <v>208</v>
      </c>
      <c r="C345" s="330" t="s">
        <v>165</v>
      </c>
      <c r="D345" s="331">
        <v>99.428200000000004</v>
      </c>
      <c r="E345" s="331"/>
      <c r="F345" s="332" t="s">
        <v>493</v>
      </c>
      <c r="G345" s="333">
        <v>9</v>
      </c>
      <c r="H345" s="333">
        <v>9.3889999999999993</v>
      </c>
      <c r="I345" s="334" t="s">
        <v>166</v>
      </c>
      <c r="J345" s="335">
        <v>20422</v>
      </c>
      <c r="K345" s="335">
        <v>20422</v>
      </c>
      <c r="L345" s="335">
        <v>20305.240000000002</v>
      </c>
      <c r="M345" s="336">
        <v>1</v>
      </c>
    </row>
    <row r="346" spans="2:13" s="96" customFormat="1" ht="28.5" x14ac:dyDescent="0.8">
      <c r="B346" s="329" t="s">
        <v>494</v>
      </c>
      <c r="C346" s="330" t="s">
        <v>165</v>
      </c>
      <c r="D346" s="331">
        <v>95.901499999999999</v>
      </c>
      <c r="E346" s="331"/>
      <c r="F346" s="332" t="s">
        <v>181</v>
      </c>
      <c r="G346" s="333">
        <v>8.5</v>
      </c>
      <c r="H346" s="333">
        <v>8.6790000000000003</v>
      </c>
      <c r="I346" s="334" t="s">
        <v>166</v>
      </c>
      <c r="J346" s="335">
        <v>5264</v>
      </c>
      <c r="K346" s="335">
        <v>5264</v>
      </c>
      <c r="L346" s="335">
        <v>5048.26</v>
      </c>
      <c r="M346" s="336">
        <v>1</v>
      </c>
    </row>
    <row r="347" spans="2:13" s="96" customFormat="1" ht="28.5" x14ac:dyDescent="0.8">
      <c r="B347" s="329" t="s">
        <v>495</v>
      </c>
      <c r="C347" s="330" t="s">
        <v>165</v>
      </c>
      <c r="D347" s="331">
        <v>99.256900000000002</v>
      </c>
      <c r="E347" s="331"/>
      <c r="F347" s="332" t="s">
        <v>308</v>
      </c>
      <c r="G347" s="333">
        <v>5.5</v>
      </c>
      <c r="H347" s="333">
        <v>5.6320000000000006</v>
      </c>
      <c r="I347" s="334" t="s">
        <v>166</v>
      </c>
      <c r="J347" s="335">
        <v>30000</v>
      </c>
      <c r="K347" s="335">
        <v>30000</v>
      </c>
      <c r="L347" s="335">
        <v>29777.09</v>
      </c>
      <c r="M347" s="336">
        <v>2</v>
      </c>
    </row>
    <row r="348" spans="2:13" s="96" customFormat="1" ht="28.5" x14ac:dyDescent="0.8">
      <c r="B348" s="329" t="s">
        <v>222</v>
      </c>
      <c r="C348" s="330" t="s">
        <v>165</v>
      </c>
      <c r="D348" s="331">
        <v>99.858500000000006</v>
      </c>
      <c r="E348" s="331"/>
      <c r="F348" s="332" t="s">
        <v>496</v>
      </c>
      <c r="G348" s="333">
        <v>8.5</v>
      </c>
      <c r="H348" s="333">
        <v>8.8650000000000002</v>
      </c>
      <c r="I348" s="334" t="s">
        <v>166</v>
      </c>
      <c r="J348" s="335">
        <v>310000</v>
      </c>
      <c r="K348" s="335">
        <v>310000</v>
      </c>
      <c r="L348" s="335">
        <v>309561.46000000002</v>
      </c>
      <c r="M348" s="336">
        <v>2</v>
      </c>
    </row>
    <row r="349" spans="2:13" s="96" customFormat="1" ht="28.5" x14ac:dyDescent="0.8">
      <c r="B349" s="329" t="s">
        <v>222</v>
      </c>
      <c r="C349" s="330" t="s">
        <v>165</v>
      </c>
      <c r="D349" s="331">
        <v>97.418400000000005</v>
      </c>
      <c r="E349" s="331"/>
      <c r="F349" s="332" t="s">
        <v>233</v>
      </c>
      <c r="G349" s="333">
        <v>9</v>
      </c>
      <c r="H349" s="333">
        <v>9.2889999999999997</v>
      </c>
      <c r="I349" s="334" t="s">
        <v>166</v>
      </c>
      <c r="J349" s="335">
        <v>61575</v>
      </c>
      <c r="K349" s="335">
        <v>61575</v>
      </c>
      <c r="L349" s="335">
        <v>59985.39</v>
      </c>
      <c r="M349" s="336">
        <v>1</v>
      </c>
    </row>
    <row r="350" spans="2:13" s="96" customFormat="1" ht="28.5" x14ac:dyDescent="0.8">
      <c r="B350" s="329" t="s">
        <v>222</v>
      </c>
      <c r="C350" s="330" t="s">
        <v>165</v>
      </c>
      <c r="D350" s="331">
        <v>99.159199999999998</v>
      </c>
      <c r="E350" s="331"/>
      <c r="F350" s="332" t="s">
        <v>274</v>
      </c>
      <c r="G350" s="333">
        <v>9.25</v>
      </c>
      <c r="H350" s="333">
        <v>9.6479999999999997</v>
      </c>
      <c r="I350" s="334" t="s">
        <v>166</v>
      </c>
      <c r="J350" s="335">
        <v>30247</v>
      </c>
      <c r="K350" s="335">
        <v>30247</v>
      </c>
      <c r="L350" s="335">
        <v>29992.69</v>
      </c>
      <c r="M350" s="336">
        <v>1</v>
      </c>
    </row>
    <row r="351" spans="2:13" s="96" customFormat="1" ht="28.5" x14ac:dyDescent="0.8">
      <c r="B351" s="329" t="s">
        <v>222</v>
      </c>
      <c r="C351" s="330" t="s">
        <v>165</v>
      </c>
      <c r="D351" s="331">
        <v>97.504099999999994</v>
      </c>
      <c r="E351" s="331"/>
      <c r="F351" s="332" t="s">
        <v>329</v>
      </c>
      <c r="G351" s="333">
        <v>9.5</v>
      </c>
      <c r="H351" s="333">
        <v>9.8339999999999996</v>
      </c>
      <c r="I351" s="334" t="s">
        <v>166</v>
      </c>
      <c r="J351" s="335">
        <v>1500</v>
      </c>
      <c r="K351" s="335">
        <v>1500</v>
      </c>
      <c r="L351" s="335">
        <v>1462.56</v>
      </c>
      <c r="M351" s="336">
        <v>1</v>
      </c>
    </row>
    <row r="352" spans="2:13" s="96" customFormat="1" ht="28.5" x14ac:dyDescent="0.8">
      <c r="B352" s="329" t="s">
        <v>222</v>
      </c>
      <c r="C352" s="330" t="s">
        <v>165</v>
      </c>
      <c r="D352" s="331">
        <v>95.395499999999998</v>
      </c>
      <c r="E352" s="331"/>
      <c r="F352" s="332" t="s">
        <v>181</v>
      </c>
      <c r="G352" s="333">
        <v>9.6</v>
      </c>
      <c r="H352" s="333">
        <v>9.8290000000000006</v>
      </c>
      <c r="I352" s="334" t="s">
        <v>166</v>
      </c>
      <c r="J352" s="335">
        <v>4598</v>
      </c>
      <c r="K352" s="335">
        <v>4598</v>
      </c>
      <c r="L352" s="335">
        <v>4386.29</v>
      </c>
      <c r="M352" s="336">
        <v>2</v>
      </c>
    </row>
    <row r="353" spans="2:13" s="96" customFormat="1" ht="28.5" x14ac:dyDescent="0.8">
      <c r="B353" s="329" t="s">
        <v>222</v>
      </c>
      <c r="C353" s="330" t="s">
        <v>165</v>
      </c>
      <c r="D353" s="331">
        <v>98.802000000000007</v>
      </c>
      <c r="E353" s="331"/>
      <c r="F353" s="332" t="s">
        <v>266</v>
      </c>
      <c r="G353" s="333">
        <v>9.6999999999999993</v>
      </c>
      <c r="H353" s="333">
        <v>10.120999999999999</v>
      </c>
      <c r="I353" s="334" t="s">
        <v>166</v>
      </c>
      <c r="J353" s="335">
        <v>405225</v>
      </c>
      <c r="K353" s="335">
        <v>405225</v>
      </c>
      <c r="L353" s="335">
        <v>400370.51</v>
      </c>
      <c r="M353" s="336">
        <v>1</v>
      </c>
    </row>
    <row r="354" spans="2:13" s="96" customFormat="1" ht="28.5" x14ac:dyDescent="0.8">
      <c r="B354" s="329" t="s">
        <v>222</v>
      </c>
      <c r="C354" s="330" t="s">
        <v>165</v>
      </c>
      <c r="D354" s="331">
        <v>97.568899999999999</v>
      </c>
      <c r="E354" s="331"/>
      <c r="F354" s="332" t="s">
        <v>321</v>
      </c>
      <c r="G354" s="333">
        <v>9.75</v>
      </c>
      <c r="H354" s="333">
        <v>10.109</v>
      </c>
      <c r="I354" s="334" t="s">
        <v>166</v>
      </c>
      <c r="J354" s="335">
        <v>102300</v>
      </c>
      <c r="K354" s="335">
        <v>102300</v>
      </c>
      <c r="L354" s="335">
        <v>99812.99</v>
      </c>
      <c r="M354" s="336">
        <v>1</v>
      </c>
    </row>
    <row r="355" spans="2:13" s="96" customFormat="1" ht="28.5" x14ac:dyDescent="0.8">
      <c r="B355" s="329" t="s">
        <v>222</v>
      </c>
      <c r="C355" s="330" t="s">
        <v>165</v>
      </c>
      <c r="D355" s="331">
        <v>95.082099999999997</v>
      </c>
      <c r="E355" s="331"/>
      <c r="F355" s="332" t="s">
        <v>497</v>
      </c>
      <c r="G355" s="333">
        <v>9.8000000000000007</v>
      </c>
      <c r="H355" s="333">
        <v>10.026</v>
      </c>
      <c r="I355" s="334" t="s">
        <v>166</v>
      </c>
      <c r="J355" s="335">
        <v>75160</v>
      </c>
      <c r="K355" s="335">
        <v>75160</v>
      </c>
      <c r="L355" s="335">
        <v>71463.740000000005</v>
      </c>
      <c r="M355" s="336">
        <v>1</v>
      </c>
    </row>
    <row r="356" spans="2:13" s="96" customFormat="1" ht="28.5" x14ac:dyDescent="0.8">
      <c r="B356" s="329" t="s">
        <v>222</v>
      </c>
      <c r="C356" s="330" t="s">
        <v>165</v>
      </c>
      <c r="D356" s="331">
        <v>98.7303</v>
      </c>
      <c r="E356" s="331"/>
      <c r="F356" s="332" t="s">
        <v>269</v>
      </c>
      <c r="G356" s="333">
        <v>9.85</v>
      </c>
      <c r="H356" s="333">
        <v>10.282</v>
      </c>
      <c r="I356" s="334" t="s">
        <v>166</v>
      </c>
      <c r="J356" s="335">
        <v>67100</v>
      </c>
      <c r="K356" s="335">
        <v>67100</v>
      </c>
      <c r="L356" s="335">
        <v>66248.070000000007</v>
      </c>
      <c r="M356" s="336">
        <v>1</v>
      </c>
    </row>
    <row r="357" spans="2:13" s="96" customFormat="1" ht="28.5" x14ac:dyDescent="0.8">
      <c r="B357" s="329" t="s">
        <v>222</v>
      </c>
      <c r="C357" s="330" t="s">
        <v>165</v>
      </c>
      <c r="D357" s="331">
        <v>98.703599999999994</v>
      </c>
      <c r="E357" s="331"/>
      <c r="F357" s="332" t="s">
        <v>324</v>
      </c>
      <c r="G357" s="333">
        <v>9.85</v>
      </c>
      <c r="H357" s="333">
        <v>10.280000000000001</v>
      </c>
      <c r="I357" s="334" t="s">
        <v>166</v>
      </c>
      <c r="J357" s="335">
        <v>250000</v>
      </c>
      <c r="K357" s="335">
        <v>250000</v>
      </c>
      <c r="L357" s="335">
        <v>246759.23</v>
      </c>
      <c r="M357" s="336">
        <v>1</v>
      </c>
    </row>
    <row r="358" spans="2:13" s="96" customFormat="1" ht="28.5" x14ac:dyDescent="0.8">
      <c r="B358" s="329" t="s">
        <v>222</v>
      </c>
      <c r="C358" s="330" t="s">
        <v>165</v>
      </c>
      <c r="D358" s="331">
        <v>98.650400000000005</v>
      </c>
      <c r="E358" s="331"/>
      <c r="F358" s="332" t="s">
        <v>330</v>
      </c>
      <c r="G358" s="333">
        <v>9.85</v>
      </c>
      <c r="H358" s="333">
        <v>10.276999999999999</v>
      </c>
      <c r="I358" s="334" t="s">
        <v>166</v>
      </c>
      <c r="J358" s="335">
        <v>200000</v>
      </c>
      <c r="K358" s="335">
        <v>200000</v>
      </c>
      <c r="L358" s="335">
        <v>197300.82</v>
      </c>
      <c r="M358" s="336">
        <v>1</v>
      </c>
    </row>
    <row r="359" spans="2:13" s="96" customFormat="1" ht="28.5" x14ac:dyDescent="0.8">
      <c r="B359" s="329" t="s">
        <v>222</v>
      </c>
      <c r="C359" s="330" t="s">
        <v>165</v>
      </c>
      <c r="D359" s="331">
        <v>98.804400000000001</v>
      </c>
      <c r="E359" s="331"/>
      <c r="F359" s="332" t="s">
        <v>498</v>
      </c>
      <c r="G359" s="333">
        <v>9.9</v>
      </c>
      <c r="H359" s="333">
        <v>10.341000000000001</v>
      </c>
      <c r="I359" s="334" t="s">
        <v>166</v>
      </c>
      <c r="J359" s="335">
        <v>82000</v>
      </c>
      <c r="K359" s="335">
        <v>82000</v>
      </c>
      <c r="L359" s="335">
        <v>81019.66</v>
      </c>
      <c r="M359" s="336">
        <v>1</v>
      </c>
    </row>
    <row r="360" spans="2:13" s="96" customFormat="1" ht="28.5" x14ac:dyDescent="0.8">
      <c r="B360" s="329" t="s">
        <v>222</v>
      </c>
      <c r="C360" s="330" t="s">
        <v>165</v>
      </c>
      <c r="D360" s="331">
        <v>98.777600000000007</v>
      </c>
      <c r="E360" s="331"/>
      <c r="F360" s="332" t="s">
        <v>266</v>
      </c>
      <c r="G360" s="333">
        <v>9.9</v>
      </c>
      <c r="H360" s="333">
        <v>10.339</v>
      </c>
      <c r="I360" s="334" t="s">
        <v>166</v>
      </c>
      <c r="J360" s="335">
        <v>573311</v>
      </c>
      <c r="K360" s="335">
        <v>573311</v>
      </c>
      <c r="L360" s="335">
        <v>566303</v>
      </c>
      <c r="M360" s="336">
        <v>4</v>
      </c>
    </row>
    <row r="361" spans="2:13" s="96" customFormat="1" ht="28.5" x14ac:dyDescent="0.8">
      <c r="B361" s="329" t="s">
        <v>222</v>
      </c>
      <c r="C361" s="330" t="s">
        <v>165</v>
      </c>
      <c r="D361" s="331">
        <v>98.750799999999998</v>
      </c>
      <c r="E361" s="331"/>
      <c r="F361" s="332" t="s">
        <v>499</v>
      </c>
      <c r="G361" s="333">
        <v>9.9</v>
      </c>
      <c r="H361" s="333">
        <v>10.337999999999999</v>
      </c>
      <c r="I361" s="334" t="s">
        <v>166</v>
      </c>
      <c r="J361" s="335">
        <v>105000</v>
      </c>
      <c r="K361" s="335">
        <v>105000</v>
      </c>
      <c r="L361" s="335">
        <v>103688.34</v>
      </c>
      <c r="M361" s="336">
        <v>1</v>
      </c>
    </row>
    <row r="362" spans="2:13" s="96" customFormat="1" ht="28.5" x14ac:dyDescent="0.8">
      <c r="B362" s="329" t="s">
        <v>222</v>
      </c>
      <c r="C362" s="330" t="s">
        <v>165</v>
      </c>
      <c r="D362" s="331">
        <v>98.7239</v>
      </c>
      <c r="E362" s="331"/>
      <c r="F362" s="332" t="s">
        <v>269</v>
      </c>
      <c r="G362" s="333">
        <v>9.9</v>
      </c>
      <c r="H362" s="333">
        <v>10.335999999999999</v>
      </c>
      <c r="I362" s="334" t="s">
        <v>166</v>
      </c>
      <c r="J362" s="335">
        <v>157350</v>
      </c>
      <c r="K362" s="335">
        <v>157350</v>
      </c>
      <c r="L362" s="335">
        <v>155342.20000000001</v>
      </c>
      <c r="M362" s="336">
        <v>3</v>
      </c>
    </row>
    <row r="363" spans="2:13" s="96" customFormat="1" ht="28.5" x14ac:dyDescent="0.8">
      <c r="B363" s="329" t="s">
        <v>222</v>
      </c>
      <c r="C363" s="330" t="s">
        <v>165</v>
      </c>
      <c r="D363" s="331">
        <v>98.697100000000006</v>
      </c>
      <c r="E363" s="331"/>
      <c r="F363" s="332" t="s">
        <v>324</v>
      </c>
      <c r="G363" s="333">
        <v>9.9</v>
      </c>
      <c r="H363" s="333">
        <v>10.334999999999999</v>
      </c>
      <c r="I363" s="334" t="s">
        <v>166</v>
      </c>
      <c r="J363" s="335">
        <v>203000</v>
      </c>
      <c r="K363" s="335">
        <v>203000</v>
      </c>
      <c r="L363" s="335">
        <v>200355.31</v>
      </c>
      <c r="M363" s="336">
        <v>1</v>
      </c>
    </row>
    <row r="364" spans="2:13" s="96" customFormat="1" ht="28.5" x14ac:dyDescent="0.8">
      <c r="B364" s="329" t="s">
        <v>222</v>
      </c>
      <c r="C364" s="330" t="s">
        <v>165</v>
      </c>
      <c r="D364" s="331">
        <v>98.3767</v>
      </c>
      <c r="E364" s="331"/>
      <c r="F364" s="332" t="s">
        <v>302</v>
      </c>
      <c r="G364" s="333">
        <v>9.9</v>
      </c>
      <c r="H364" s="333">
        <v>10.317</v>
      </c>
      <c r="I364" s="334" t="s">
        <v>166</v>
      </c>
      <c r="J364" s="335">
        <v>49500</v>
      </c>
      <c r="K364" s="335">
        <v>49500</v>
      </c>
      <c r="L364" s="335">
        <v>48696.51</v>
      </c>
      <c r="M364" s="336">
        <v>1</v>
      </c>
    </row>
    <row r="365" spans="2:13" s="96" customFormat="1" ht="28.5" x14ac:dyDescent="0.8">
      <c r="B365" s="329" t="s">
        <v>222</v>
      </c>
      <c r="C365" s="330" t="s">
        <v>165</v>
      </c>
      <c r="D365" s="331">
        <v>91.014499999999998</v>
      </c>
      <c r="E365" s="331"/>
      <c r="F365" s="332" t="s">
        <v>186</v>
      </c>
      <c r="G365" s="333">
        <v>9.9</v>
      </c>
      <c r="H365" s="333">
        <v>9.9009999999999998</v>
      </c>
      <c r="I365" s="334" t="s">
        <v>166</v>
      </c>
      <c r="J365" s="335">
        <v>54700</v>
      </c>
      <c r="K365" s="335">
        <v>54700</v>
      </c>
      <c r="L365" s="335">
        <v>49784.98</v>
      </c>
      <c r="M365" s="336">
        <v>1</v>
      </c>
    </row>
    <row r="366" spans="2:13" s="96" customFormat="1" ht="28.5" x14ac:dyDescent="0.8">
      <c r="B366" s="329" t="s">
        <v>500</v>
      </c>
      <c r="C366" s="330" t="s">
        <v>165</v>
      </c>
      <c r="D366" s="331">
        <v>94.813900000000004</v>
      </c>
      <c r="E366" s="331"/>
      <c r="F366" s="332" t="s">
        <v>481</v>
      </c>
      <c r="G366" s="333">
        <v>9.6999999999999993</v>
      </c>
      <c r="H366" s="333">
        <v>9.9039999999999999</v>
      </c>
      <c r="I366" s="334" t="s">
        <v>166</v>
      </c>
      <c r="J366" s="335">
        <v>58200</v>
      </c>
      <c r="K366" s="335">
        <v>58200</v>
      </c>
      <c r="L366" s="335">
        <v>55181.71</v>
      </c>
      <c r="M366" s="336">
        <v>1</v>
      </c>
    </row>
    <row r="367" spans="2:13" s="96" customFormat="1" ht="28.5" x14ac:dyDescent="0.8">
      <c r="B367" s="329" t="s">
        <v>326</v>
      </c>
      <c r="C367" s="330" t="s">
        <v>165</v>
      </c>
      <c r="D367" s="331">
        <v>98.745099999999994</v>
      </c>
      <c r="E367" s="331"/>
      <c r="F367" s="332" t="s">
        <v>265</v>
      </c>
      <c r="G367" s="333">
        <v>7.5</v>
      </c>
      <c r="H367" s="333">
        <v>7.7369999999999992</v>
      </c>
      <c r="I367" s="334" t="s">
        <v>166</v>
      </c>
      <c r="J367" s="335">
        <v>23910</v>
      </c>
      <c r="K367" s="335">
        <v>23910</v>
      </c>
      <c r="L367" s="335">
        <v>23609.96</v>
      </c>
      <c r="M367" s="336">
        <v>2</v>
      </c>
    </row>
    <row r="368" spans="2:13" s="96" customFormat="1" ht="28.5" x14ac:dyDescent="0.8">
      <c r="B368" s="329" t="s">
        <v>501</v>
      </c>
      <c r="C368" s="330" t="s">
        <v>165</v>
      </c>
      <c r="D368" s="331">
        <v>96.717600000000004</v>
      </c>
      <c r="E368" s="331"/>
      <c r="F368" s="332" t="s">
        <v>181</v>
      </c>
      <c r="G368" s="333">
        <v>6.75</v>
      </c>
      <c r="H368" s="333">
        <v>6.8629999999999995</v>
      </c>
      <c r="I368" s="334" t="s">
        <v>166</v>
      </c>
      <c r="J368" s="335">
        <v>13600</v>
      </c>
      <c r="K368" s="335">
        <v>13600</v>
      </c>
      <c r="L368" s="335">
        <v>13153.6</v>
      </c>
      <c r="M368" s="336">
        <v>1</v>
      </c>
    </row>
    <row r="369" spans="2:13" s="96" customFormat="1" ht="28.5" x14ac:dyDescent="0.8">
      <c r="B369" s="329" t="s">
        <v>502</v>
      </c>
      <c r="C369" s="330" t="s">
        <v>165</v>
      </c>
      <c r="D369" s="331">
        <v>98.621300000000005</v>
      </c>
      <c r="E369" s="331"/>
      <c r="F369" s="332" t="s">
        <v>265</v>
      </c>
      <c r="G369" s="333">
        <v>8.25</v>
      </c>
      <c r="H369" s="333">
        <v>8.5370000000000008</v>
      </c>
      <c r="I369" s="334" t="s">
        <v>166</v>
      </c>
      <c r="J369" s="335">
        <v>7000</v>
      </c>
      <c r="K369" s="335">
        <v>7000</v>
      </c>
      <c r="L369" s="335">
        <v>6903.49</v>
      </c>
      <c r="M369" s="336">
        <v>1</v>
      </c>
    </row>
    <row r="370" spans="2:13" s="96" customFormat="1" ht="28.5" x14ac:dyDescent="0.8">
      <c r="B370" s="329" t="s">
        <v>503</v>
      </c>
      <c r="C370" s="330" t="s">
        <v>165</v>
      </c>
      <c r="D370" s="331">
        <v>93.371799999999993</v>
      </c>
      <c r="E370" s="331"/>
      <c r="F370" s="332" t="s">
        <v>325</v>
      </c>
      <c r="G370" s="333">
        <v>9.5</v>
      </c>
      <c r="H370" s="333">
        <v>9.6120000000000001</v>
      </c>
      <c r="I370" s="334" t="s">
        <v>166</v>
      </c>
      <c r="J370" s="335">
        <v>64173</v>
      </c>
      <c r="K370" s="335">
        <v>64173</v>
      </c>
      <c r="L370" s="335">
        <v>59919.54</v>
      </c>
      <c r="M370" s="336">
        <v>1</v>
      </c>
    </row>
    <row r="371" spans="2:13" s="96" customFormat="1" ht="28.5" x14ac:dyDescent="0.8">
      <c r="B371" s="329" t="s">
        <v>270</v>
      </c>
      <c r="C371" s="330" t="s">
        <v>165</v>
      </c>
      <c r="D371" s="331">
        <v>97.762299999999996</v>
      </c>
      <c r="E371" s="331"/>
      <c r="F371" s="332" t="s">
        <v>339</v>
      </c>
      <c r="G371" s="333">
        <v>8</v>
      </c>
      <c r="H371" s="333">
        <v>8.2309999999999999</v>
      </c>
      <c r="I371" s="334" t="s">
        <v>166</v>
      </c>
      <c r="J371" s="335">
        <v>50000</v>
      </c>
      <c r="K371" s="335">
        <v>50000</v>
      </c>
      <c r="L371" s="335">
        <v>48881.16</v>
      </c>
      <c r="M371" s="336">
        <v>1</v>
      </c>
    </row>
    <row r="372" spans="2:13" s="96" customFormat="1" ht="28.5" x14ac:dyDescent="0.8">
      <c r="B372" s="329" t="s">
        <v>270</v>
      </c>
      <c r="C372" s="330" t="s">
        <v>165</v>
      </c>
      <c r="D372" s="331">
        <v>97.508099999999999</v>
      </c>
      <c r="E372" s="331"/>
      <c r="F372" s="332" t="s">
        <v>504</v>
      </c>
      <c r="G372" s="333">
        <v>8</v>
      </c>
      <c r="H372" s="333">
        <v>8.2189999999999994</v>
      </c>
      <c r="I372" s="334" t="s">
        <v>166</v>
      </c>
      <c r="J372" s="335">
        <v>50000</v>
      </c>
      <c r="K372" s="335">
        <v>50000</v>
      </c>
      <c r="L372" s="335">
        <v>48754.06</v>
      </c>
      <c r="M372" s="336">
        <v>1</v>
      </c>
    </row>
    <row r="373" spans="2:13" s="96" customFormat="1" ht="28.5" x14ac:dyDescent="0.8">
      <c r="B373" s="329" t="s">
        <v>270</v>
      </c>
      <c r="C373" s="330" t="s">
        <v>165</v>
      </c>
      <c r="D373" s="331">
        <v>99.1571</v>
      </c>
      <c r="E373" s="331"/>
      <c r="F373" s="332" t="s">
        <v>318</v>
      </c>
      <c r="G373" s="333">
        <v>9</v>
      </c>
      <c r="H373" s="333">
        <v>9.375</v>
      </c>
      <c r="I373" s="334" t="s">
        <v>166</v>
      </c>
      <c r="J373" s="335">
        <v>50000</v>
      </c>
      <c r="K373" s="335">
        <v>50000</v>
      </c>
      <c r="L373" s="335">
        <v>49578.58</v>
      </c>
      <c r="M373" s="336">
        <v>1</v>
      </c>
    </row>
    <row r="374" spans="2:13" s="96" customFormat="1" ht="28.5" x14ac:dyDescent="0.8">
      <c r="B374" s="329" t="s">
        <v>270</v>
      </c>
      <c r="C374" s="330" t="s">
        <v>165</v>
      </c>
      <c r="D374" s="331">
        <v>98.522099999999995</v>
      </c>
      <c r="E374" s="331"/>
      <c r="F374" s="332" t="s">
        <v>302</v>
      </c>
      <c r="G374" s="333">
        <v>9</v>
      </c>
      <c r="H374" s="333">
        <v>9.3439999999999994</v>
      </c>
      <c r="I374" s="334" t="s">
        <v>166</v>
      </c>
      <c r="J374" s="335">
        <v>30000</v>
      </c>
      <c r="K374" s="335">
        <v>30000</v>
      </c>
      <c r="L374" s="335">
        <v>29556.65</v>
      </c>
      <c r="M374" s="336">
        <v>1</v>
      </c>
    </row>
    <row r="375" spans="2:13" s="96" customFormat="1" ht="28.5" x14ac:dyDescent="0.8">
      <c r="B375" s="329" t="s">
        <v>270</v>
      </c>
      <c r="C375" s="330" t="s">
        <v>165</v>
      </c>
      <c r="D375" s="331">
        <v>98.497900000000001</v>
      </c>
      <c r="E375" s="331"/>
      <c r="F375" s="332" t="s">
        <v>265</v>
      </c>
      <c r="G375" s="333">
        <v>9</v>
      </c>
      <c r="H375" s="333">
        <v>9.343</v>
      </c>
      <c r="I375" s="334" t="s">
        <v>166</v>
      </c>
      <c r="J375" s="335">
        <v>10000</v>
      </c>
      <c r="K375" s="335">
        <v>10000</v>
      </c>
      <c r="L375" s="335">
        <v>9849.7900000000009</v>
      </c>
      <c r="M375" s="336">
        <v>1</v>
      </c>
    </row>
    <row r="376" spans="2:13" s="96" customFormat="1" ht="28.5" x14ac:dyDescent="0.8">
      <c r="B376" s="329" t="s">
        <v>270</v>
      </c>
      <c r="C376" s="330" t="s">
        <v>165</v>
      </c>
      <c r="D376" s="331">
        <v>96.875699999999995</v>
      </c>
      <c r="E376" s="331"/>
      <c r="F376" s="332" t="s">
        <v>505</v>
      </c>
      <c r="G376" s="333">
        <v>9</v>
      </c>
      <c r="H376" s="333">
        <v>9.2619999999999987</v>
      </c>
      <c r="I376" s="334" t="s">
        <v>166</v>
      </c>
      <c r="J376" s="335">
        <v>50000</v>
      </c>
      <c r="K376" s="335">
        <v>50000</v>
      </c>
      <c r="L376" s="335">
        <v>48437.88</v>
      </c>
      <c r="M376" s="336">
        <v>1</v>
      </c>
    </row>
    <row r="377" spans="2:13" s="96" customFormat="1" ht="28.5" x14ac:dyDescent="0.8">
      <c r="B377" s="329" t="s">
        <v>270</v>
      </c>
      <c r="C377" s="330" t="s">
        <v>165</v>
      </c>
      <c r="D377" s="331">
        <v>95.537499999999994</v>
      </c>
      <c r="E377" s="331"/>
      <c r="F377" s="332" t="s">
        <v>359</v>
      </c>
      <c r="G377" s="333">
        <v>9.5</v>
      </c>
      <c r="H377" s="333">
        <v>9.729000000000001</v>
      </c>
      <c r="I377" s="334" t="s">
        <v>166</v>
      </c>
      <c r="J377" s="335">
        <v>20000</v>
      </c>
      <c r="K377" s="335">
        <v>20000</v>
      </c>
      <c r="L377" s="335">
        <v>19107.52</v>
      </c>
      <c r="M377" s="336">
        <v>1</v>
      </c>
    </row>
    <row r="378" spans="2:13" s="96" customFormat="1" ht="28.5" x14ac:dyDescent="0.8">
      <c r="B378" s="329" t="s">
        <v>270</v>
      </c>
      <c r="C378" s="330" t="s">
        <v>165</v>
      </c>
      <c r="D378" s="331">
        <v>98.065899999999999</v>
      </c>
      <c r="E378" s="331"/>
      <c r="F378" s="332" t="s">
        <v>333</v>
      </c>
      <c r="G378" s="333">
        <v>10</v>
      </c>
      <c r="H378" s="333">
        <v>10.409000000000001</v>
      </c>
      <c r="I378" s="334" t="s">
        <v>166</v>
      </c>
      <c r="J378" s="335">
        <v>8000</v>
      </c>
      <c r="K378" s="335">
        <v>8000</v>
      </c>
      <c r="L378" s="335">
        <v>7845.27</v>
      </c>
      <c r="M378" s="336">
        <v>1</v>
      </c>
    </row>
    <row r="379" spans="2:13" s="96" customFormat="1" ht="28.5" x14ac:dyDescent="0.8">
      <c r="B379" s="329" t="s">
        <v>270</v>
      </c>
      <c r="C379" s="330" t="s">
        <v>165</v>
      </c>
      <c r="D379" s="331">
        <v>98.039199999999994</v>
      </c>
      <c r="E379" s="331"/>
      <c r="F379" s="332" t="s">
        <v>262</v>
      </c>
      <c r="G379" s="333">
        <v>10</v>
      </c>
      <c r="H379" s="333">
        <v>10.408000000000001</v>
      </c>
      <c r="I379" s="334" t="s">
        <v>166</v>
      </c>
      <c r="J379" s="335">
        <v>92000</v>
      </c>
      <c r="K379" s="335">
        <v>92000</v>
      </c>
      <c r="L379" s="335">
        <v>90196.08</v>
      </c>
      <c r="M379" s="336">
        <v>1</v>
      </c>
    </row>
    <row r="380" spans="2:13" s="96" customFormat="1" ht="28.5" x14ac:dyDescent="0.8">
      <c r="B380" s="329" t="s">
        <v>270</v>
      </c>
      <c r="C380" s="330" t="s">
        <v>165</v>
      </c>
      <c r="D380" s="331">
        <v>90.932000000000002</v>
      </c>
      <c r="E380" s="331"/>
      <c r="F380" s="332" t="s">
        <v>186</v>
      </c>
      <c r="G380" s="333">
        <v>10</v>
      </c>
      <c r="H380" s="333">
        <v>10.000999999999999</v>
      </c>
      <c r="I380" s="334" t="s">
        <v>166</v>
      </c>
      <c r="J380" s="335">
        <v>27000</v>
      </c>
      <c r="K380" s="335">
        <v>27000</v>
      </c>
      <c r="L380" s="335">
        <v>24551.65</v>
      </c>
      <c r="M380" s="336">
        <v>1</v>
      </c>
    </row>
    <row r="381" spans="2:13" s="96" customFormat="1" ht="28.5" x14ac:dyDescent="0.8">
      <c r="B381" s="329" t="s">
        <v>506</v>
      </c>
      <c r="C381" s="330" t="s">
        <v>165</v>
      </c>
      <c r="D381" s="331">
        <v>91.390199999999993</v>
      </c>
      <c r="E381" s="331"/>
      <c r="F381" s="332" t="s">
        <v>185</v>
      </c>
      <c r="G381" s="333">
        <v>9.5</v>
      </c>
      <c r="H381" s="333">
        <v>9.5030000000000001</v>
      </c>
      <c r="I381" s="334" t="s">
        <v>166</v>
      </c>
      <c r="J381" s="335">
        <v>27277</v>
      </c>
      <c r="K381" s="335">
        <v>27277</v>
      </c>
      <c r="L381" s="335">
        <v>24928.53</v>
      </c>
      <c r="M381" s="336">
        <v>1</v>
      </c>
    </row>
    <row r="382" spans="2:13" s="96" customFormat="1" ht="28.5" x14ac:dyDescent="0.8">
      <c r="B382" s="329" t="s">
        <v>271</v>
      </c>
      <c r="C382" s="330" t="s">
        <v>165</v>
      </c>
      <c r="D382" s="331">
        <v>97.739699999999999</v>
      </c>
      <c r="E382" s="331"/>
      <c r="F382" s="332" t="s">
        <v>215</v>
      </c>
      <c r="G382" s="333">
        <v>9.25</v>
      </c>
      <c r="H382" s="333">
        <v>9.5749999999999993</v>
      </c>
      <c r="I382" s="334" t="s">
        <v>166</v>
      </c>
      <c r="J382" s="335">
        <v>22500</v>
      </c>
      <c r="K382" s="335">
        <v>22500</v>
      </c>
      <c r="L382" s="335">
        <v>21991.45</v>
      </c>
      <c r="M382" s="336">
        <v>1</v>
      </c>
    </row>
    <row r="383" spans="2:13" s="96" customFormat="1" ht="28.5" x14ac:dyDescent="0.8">
      <c r="B383" s="329" t="s">
        <v>271</v>
      </c>
      <c r="C383" s="330" t="s">
        <v>165</v>
      </c>
      <c r="D383" s="331">
        <v>97.715199999999996</v>
      </c>
      <c r="E383" s="331"/>
      <c r="F383" s="332" t="s">
        <v>179</v>
      </c>
      <c r="G383" s="333">
        <v>9.25</v>
      </c>
      <c r="H383" s="333">
        <v>9.5739999999999998</v>
      </c>
      <c r="I383" s="334" t="s">
        <v>166</v>
      </c>
      <c r="J383" s="335">
        <v>52166</v>
      </c>
      <c r="K383" s="335">
        <v>52166</v>
      </c>
      <c r="L383" s="335">
        <v>50974.13</v>
      </c>
      <c r="M383" s="336">
        <v>1</v>
      </c>
    </row>
    <row r="384" spans="2:13" s="96" customFormat="1" ht="28.5" x14ac:dyDescent="0.8">
      <c r="B384" s="329" t="s">
        <v>271</v>
      </c>
      <c r="C384" s="330" t="s">
        <v>165</v>
      </c>
      <c r="D384" s="331">
        <v>95.351600000000005</v>
      </c>
      <c r="E384" s="331"/>
      <c r="F384" s="332" t="s">
        <v>184</v>
      </c>
      <c r="G384" s="333">
        <v>9.75</v>
      </c>
      <c r="H384" s="333">
        <v>9.9870000000000001</v>
      </c>
      <c r="I384" s="334" t="s">
        <v>166</v>
      </c>
      <c r="J384" s="335">
        <v>47160</v>
      </c>
      <c r="K384" s="335">
        <v>47160</v>
      </c>
      <c r="L384" s="335">
        <v>44967.82</v>
      </c>
      <c r="M384" s="336">
        <v>3</v>
      </c>
    </row>
    <row r="385" spans="2:13" s="96" customFormat="1" ht="28.5" x14ac:dyDescent="0.8">
      <c r="B385" s="329" t="s">
        <v>271</v>
      </c>
      <c r="C385" s="330" t="s">
        <v>165</v>
      </c>
      <c r="D385" s="331">
        <v>95.326899999999995</v>
      </c>
      <c r="E385" s="331"/>
      <c r="F385" s="332" t="s">
        <v>181</v>
      </c>
      <c r="G385" s="333">
        <v>9.75</v>
      </c>
      <c r="H385" s="333">
        <v>9.9860000000000007</v>
      </c>
      <c r="I385" s="334" t="s">
        <v>166</v>
      </c>
      <c r="J385" s="335">
        <v>16742</v>
      </c>
      <c r="K385" s="335">
        <v>16742</v>
      </c>
      <c r="L385" s="335">
        <v>15959.64</v>
      </c>
      <c r="M385" s="336">
        <v>1</v>
      </c>
    </row>
    <row r="386" spans="2:13" s="96" customFormat="1" ht="28.5" x14ac:dyDescent="0.8">
      <c r="B386" s="329" t="s">
        <v>271</v>
      </c>
      <c r="C386" s="330" t="s">
        <v>165</v>
      </c>
      <c r="D386" s="331">
        <v>90.726299999999995</v>
      </c>
      <c r="E386" s="331"/>
      <c r="F386" s="332" t="s">
        <v>186</v>
      </c>
      <c r="G386" s="333">
        <v>10.25</v>
      </c>
      <c r="H386" s="333">
        <v>10.251000000000001</v>
      </c>
      <c r="I386" s="334" t="s">
        <v>166</v>
      </c>
      <c r="J386" s="335">
        <v>24814</v>
      </c>
      <c r="K386" s="335">
        <v>24814</v>
      </c>
      <c r="L386" s="335">
        <v>22512.84</v>
      </c>
      <c r="M386" s="336">
        <v>1</v>
      </c>
    </row>
    <row r="387" spans="2:13" s="97" customFormat="1" ht="28.5" x14ac:dyDescent="0.8">
      <c r="B387" s="316" t="s">
        <v>171</v>
      </c>
      <c r="C387" s="323"/>
      <c r="D387" s="324"/>
      <c r="E387" s="324"/>
      <c r="F387" s="325"/>
      <c r="G387" s="326"/>
      <c r="H387" s="326"/>
      <c r="I387" s="447"/>
      <c r="J387" s="327">
        <v>14931695.609999999</v>
      </c>
      <c r="K387" s="327">
        <v>14931695.609999999</v>
      </c>
      <c r="L387" s="327">
        <v>14546908.96000001</v>
      </c>
      <c r="M387" s="328">
        <v>149</v>
      </c>
    </row>
    <row r="388" spans="2:13" s="97" customFormat="1" ht="28.5" x14ac:dyDescent="0.8">
      <c r="B388" s="316" t="s">
        <v>224</v>
      </c>
      <c r="C388" s="323"/>
      <c r="D388" s="324"/>
      <c r="E388" s="324"/>
      <c r="F388" s="325"/>
      <c r="G388" s="326"/>
      <c r="H388" s="326"/>
      <c r="I388" s="447"/>
      <c r="J388" s="327"/>
      <c r="K388" s="327"/>
      <c r="L388" s="327"/>
      <c r="M388" s="328"/>
    </row>
    <row r="389" spans="2:13" s="96" customFormat="1" ht="28.5" x14ac:dyDescent="0.8">
      <c r="B389" s="329" t="s">
        <v>196</v>
      </c>
      <c r="C389" s="330" t="s">
        <v>165</v>
      </c>
      <c r="D389" s="331">
        <v>99.894599999999997</v>
      </c>
      <c r="E389" s="331">
        <v>8.5</v>
      </c>
      <c r="F389" s="332" t="s">
        <v>507</v>
      </c>
      <c r="G389" s="333">
        <v>8.65</v>
      </c>
      <c r="H389" s="333">
        <v>8.9346499999999995</v>
      </c>
      <c r="I389" s="334" t="s">
        <v>173</v>
      </c>
      <c r="J389" s="335">
        <v>83300</v>
      </c>
      <c r="K389" s="335">
        <v>83300</v>
      </c>
      <c r="L389" s="335">
        <v>83212.23</v>
      </c>
      <c r="M389" s="336">
        <v>2</v>
      </c>
    </row>
    <row r="390" spans="2:13" s="96" customFormat="1" ht="28.5" x14ac:dyDescent="0.8">
      <c r="B390" s="329" t="s">
        <v>197</v>
      </c>
      <c r="C390" s="330" t="s">
        <v>165</v>
      </c>
      <c r="D390" s="331">
        <v>99.997900000000001</v>
      </c>
      <c r="E390" s="331">
        <v>9</v>
      </c>
      <c r="F390" s="332" t="s">
        <v>508</v>
      </c>
      <c r="G390" s="333">
        <v>9</v>
      </c>
      <c r="H390" s="333">
        <v>9.3083299999999998</v>
      </c>
      <c r="I390" s="334" t="s">
        <v>173</v>
      </c>
      <c r="J390" s="335">
        <v>11324</v>
      </c>
      <c r="K390" s="335">
        <v>11324</v>
      </c>
      <c r="L390" s="335">
        <v>11323.77</v>
      </c>
      <c r="M390" s="336">
        <v>1</v>
      </c>
    </row>
    <row r="391" spans="2:13" s="96" customFormat="1" ht="28.5" x14ac:dyDescent="0.8">
      <c r="B391" s="329" t="s">
        <v>198</v>
      </c>
      <c r="C391" s="330" t="s">
        <v>165</v>
      </c>
      <c r="D391" s="331">
        <v>99.531199999999998</v>
      </c>
      <c r="E391" s="331">
        <v>9</v>
      </c>
      <c r="F391" s="332" t="s">
        <v>231</v>
      </c>
      <c r="G391" s="333">
        <v>9.5</v>
      </c>
      <c r="H391" s="333">
        <v>9.8438199999999991</v>
      </c>
      <c r="I391" s="334" t="s">
        <v>173</v>
      </c>
      <c r="J391" s="335">
        <v>2313</v>
      </c>
      <c r="K391" s="335">
        <v>2313</v>
      </c>
      <c r="L391" s="335">
        <v>2302.16</v>
      </c>
      <c r="M391" s="336">
        <v>1</v>
      </c>
    </row>
    <row r="392" spans="2:13" s="96" customFormat="1" ht="28.5" x14ac:dyDescent="0.8">
      <c r="B392" s="329" t="s">
        <v>198</v>
      </c>
      <c r="C392" s="330" t="s">
        <v>165</v>
      </c>
      <c r="D392" s="331">
        <v>99.507300000000001</v>
      </c>
      <c r="E392" s="331">
        <v>9</v>
      </c>
      <c r="F392" s="332" t="s">
        <v>509</v>
      </c>
      <c r="G392" s="333">
        <v>9.5</v>
      </c>
      <c r="H392" s="333">
        <v>9.8438199999999991</v>
      </c>
      <c r="I392" s="334" t="s">
        <v>173</v>
      </c>
      <c r="J392" s="335">
        <v>740</v>
      </c>
      <c r="K392" s="335">
        <v>740</v>
      </c>
      <c r="L392" s="335">
        <v>736.35</v>
      </c>
      <c r="M392" s="336">
        <v>1</v>
      </c>
    </row>
    <row r="393" spans="2:13" s="96" customFormat="1" ht="28.5" x14ac:dyDescent="0.8">
      <c r="B393" s="329" t="s">
        <v>199</v>
      </c>
      <c r="C393" s="330" t="s">
        <v>165</v>
      </c>
      <c r="D393" s="331">
        <v>99.839699999999993</v>
      </c>
      <c r="E393" s="331">
        <v>7.75</v>
      </c>
      <c r="F393" s="332" t="s">
        <v>510</v>
      </c>
      <c r="G393" s="333">
        <v>7.9</v>
      </c>
      <c r="H393" s="333">
        <v>8.1371300000000009</v>
      </c>
      <c r="I393" s="334" t="s">
        <v>173</v>
      </c>
      <c r="J393" s="335">
        <v>83300</v>
      </c>
      <c r="K393" s="335">
        <v>83300</v>
      </c>
      <c r="L393" s="335">
        <v>83166.5</v>
      </c>
      <c r="M393" s="336">
        <v>1</v>
      </c>
    </row>
    <row r="394" spans="2:13" s="96" customFormat="1" ht="28.5" x14ac:dyDescent="0.8">
      <c r="B394" s="329" t="s">
        <v>200</v>
      </c>
      <c r="C394" s="330" t="s">
        <v>165</v>
      </c>
      <c r="D394" s="331">
        <v>100.53619999999999</v>
      </c>
      <c r="E394" s="331">
        <v>7</v>
      </c>
      <c r="F394" s="332" t="s">
        <v>511</v>
      </c>
      <c r="G394" s="333">
        <v>6.3</v>
      </c>
      <c r="H394" s="333">
        <v>6.3992199999999997</v>
      </c>
      <c r="I394" s="334" t="s">
        <v>173</v>
      </c>
      <c r="J394" s="335">
        <v>60000</v>
      </c>
      <c r="K394" s="335">
        <v>60000</v>
      </c>
      <c r="L394" s="335">
        <v>60321.75</v>
      </c>
      <c r="M394" s="336">
        <v>1</v>
      </c>
    </row>
    <row r="395" spans="2:13" s="96" customFormat="1" ht="28.5" x14ac:dyDescent="0.8">
      <c r="B395" s="329" t="s">
        <v>200</v>
      </c>
      <c r="C395" s="330" t="s">
        <v>165</v>
      </c>
      <c r="D395" s="331">
        <v>100.4879</v>
      </c>
      <c r="E395" s="331">
        <v>7</v>
      </c>
      <c r="F395" s="332" t="s">
        <v>317</v>
      </c>
      <c r="G395" s="333">
        <v>6.35</v>
      </c>
      <c r="H395" s="333">
        <v>6.4508000000000001</v>
      </c>
      <c r="I395" s="334" t="s">
        <v>173</v>
      </c>
      <c r="J395" s="335">
        <v>170000</v>
      </c>
      <c r="K395" s="335">
        <v>170000</v>
      </c>
      <c r="L395" s="335">
        <v>170829.54</v>
      </c>
      <c r="M395" s="336">
        <v>1</v>
      </c>
    </row>
    <row r="396" spans="2:13" s="96" customFormat="1" ht="28.5" x14ac:dyDescent="0.8">
      <c r="B396" s="329" t="s">
        <v>200</v>
      </c>
      <c r="C396" s="330" t="s">
        <v>165</v>
      </c>
      <c r="D396" s="331">
        <v>98.9315</v>
      </c>
      <c r="E396" s="331">
        <v>7.43</v>
      </c>
      <c r="F396" s="332" t="s">
        <v>512</v>
      </c>
      <c r="G396" s="333">
        <v>7.85</v>
      </c>
      <c r="H396" s="333">
        <v>8.0040499999999994</v>
      </c>
      <c r="I396" s="334" t="s">
        <v>173</v>
      </c>
      <c r="J396" s="335">
        <v>166600</v>
      </c>
      <c r="K396" s="335">
        <v>166600</v>
      </c>
      <c r="L396" s="335">
        <v>164820</v>
      </c>
      <c r="M396" s="336">
        <v>1</v>
      </c>
    </row>
    <row r="397" spans="2:13" s="96" customFormat="1" ht="28.5" x14ac:dyDescent="0.8">
      <c r="B397" s="329" t="s">
        <v>200</v>
      </c>
      <c r="C397" s="330" t="s">
        <v>165</v>
      </c>
      <c r="D397" s="331">
        <v>98.604399999999998</v>
      </c>
      <c r="E397" s="331">
        <v>7.43</v>
      </c>
      <c r="F397" s="332" t="s">
        <v>513</v>
      </c>
      <c r="G397" s="333">
        <v>7.85</v>
      </c>
      <c r="H397" s="333">
        <v>8.0040499999999994</v>
      </c>
      <c r="I397" s="334" t="s">
        <v>173</v>
      </c>
      <c r="J397" s="335">
        <v>183260</v>
      </c>
      <c r="K397" s="335">
        <v>183260</v>
      </c>
      <c r="L397" s="335">
        <v>180702.55</v>
      </c>
      <c r="M397" s="336">
        <v>1</v>
      </c>
    </row>
    <row r="398" spans="2:13" s="96" customFormat="1" ht="28.5" x14ac:dyDescent="0.8">
      <c r="B398" s="329" t="s">
        <v>202</v>
      </c>
      <c r="C398" s="330" t="s">
        <v>165</v>
      </c>
      <c r="D398" s="331">
        <v>99.948300000000003</v>
      </c>
      <c r="E398" s="331">
        <v>8.5</v>
      </c>
      <c r="F398" s="332" t="s">
        <v>333</v>
      </c>
      <c r="G398" s="333">
        <v>8.75</v>
      </c>
      <c r="H398" s="333">
        <v>9.0413099999999993</v>
      </c>
      <c r="I398" s="334" t="s">
        <v>173</v>
      </c>
      <c r="J398" s="335">
        <v>10989.61</v>
      </c>
      <c r="K398" s="335">
        <v>10989.61</v>
      </c>
      <c r="L398" s="335">
        <v>10983.93</v>
      </c>
      <c r="M398" s="336">
        <v>1</v>
      </c>
    </row>
    <row r="399" spans="2:13" s="96" customFormat="1" ht="28.5" x14ac:dyDescent="0.8">
      <c r="B399" s="329" t="s">
        <v>202</v>
      </c>
      <c r="C399" s="330" t="s">
        <v>165</v>
      </c>
      <c r="D399" s="331">
        <v>99.947800000000001</v>
      </c>
      <c r="E399" s="331">
        <v>8.5</v>
      </c>
      <c r="F399" s="332" t="s">
        <v>262</v>
      </c>
      <c r="G399" s="333">
        <v>8.75</v>
      </c>
      <c r="H399" s="333">
        <v>9.0413099999999993</v>
      </c>
      <c r="I399" s="334" t="s">
        <v>173</v>
      </c>
      <c r="J399" s="335">
        <v>18072.39</v>
      </c>
      <c r="K399" s="335">
        <v>18072.39</v>
      </c>
      <c r="L399" s="335">
        <v>18062.96</v>
      </c>
      <c r="M399" s="336">
        <v>1</v>
      </c>
    </row>
    <row r="400" spans="2:13" s="96" customFormat="1" ht="28.5" x14ac:dyDescent="0.8">
      <c r="B400" s="329" t="s">
        <v>202</v>
      </c>
      <c r="C400" s="330" t="s">
        <v>165</v>
      </c>
      <c r="D400" s="331">
        <v>99.947199999999995</v>
      </c>
      <c r="E400" s="331">
        <v>8.5</v>
      </c>
      <c r="F400" s="332" t="s">
        <v>514</v>
      </c>
      <c r="G400" s="333">
        <v>8.75</v>
      </c>
      <c r="H400" s="333">
        <v>9.0413099999999993</v>
      </c>
      <c r="I400" s="334" t="s">
        <v>173</v>
      </c>
      <c r="J400" s="335">
        <v>14936.39</v>
      </c>
      <c r="K400" s="335">
        <v>14936.39</v>
      </c>
      <c r="L400" s="335">
        <v>14928.52</v>
      </c>
      <c r="M400" s="336">
        <v>1</v>
      </c>
    </row>
    <row r="401" spans="2:13" s="96" customFormat="1" ht="28.5" x14ac:dyDescent="0.8">
      <c r="B401" s="329" t="s">
        <v>202</v>
      </c>
      <c r="C401" s="330" t="s">
        <v>165</v>
      </c>
      <c r="D401" s="331">
        <v>99.791200000000003</v>
      </c>
      <c r="E401" s="331">
        <v>8.5</v>
      </c>
      <c r="F401" s="332" t="s">
        <v>314</v>
      </c>
      <c r="G401" s="333">
        <v>9</v>
      </c>
      <c r="H401" s="333">
        <v>9.3083299999999998</v>
      </c>
      <c r="I401" s="334" t="s">
        <v>173</v>
      </c>
      <c r="J401" s="335">
        <v>19897</v>
      </c>
      <c r="K401" s="335">
        <v>19897</v>
      </c>
      <c r="L401" s="335">
        <v>19855.47</v>
      </c>
      <c r="M401" s="336">
        <v>1</v>
      </c>
    </row>
    <row r="402" spans="2:13" s="96" customFormat="1" ht="28.5" x14ac:dyDescent="0.8">
      <c r="B402" s="329" t="s">
        <v>202</v>
      </c>
      <c r="C402" s="330" t="s">
        <v>165</v>
      </c>
      <c r="D402" s="331">
        <v>99.779200000000003</v>
      </c>
      <c r="E402" s="331">
        <v>8.5</v>
      </c>
      <c r="F402" s="332" t="s">
        <v>515</v>
      </c>
      <c r="G402" s="333">
        <v>9</v>
      </c>
      <c r="H402" s="333">
        <v>9.3083299999999998</v>
      </c>
      <c r="I402" s="334" t="s">
        <v>173</v>
      </c>
      <c r="J402" s="335">
        <v>17520</v>
      </c>
      <c r="K402" s="335">
        <v>17520</v>
      </c>
      <c r="L402" s="335">
        <v>17481.330000000002</v>
      </c>
      <c r="M402" s="336">
        <v>1</v>
      </c>
    </row>
    <row r="403" spans="2:13" s="96" customFormat="1" ht="28.5" x14ac:dyDescent="0.8">
      <c r="B403" s="329" t="s">
        <v>202</v>
      </c>
      <c r="C403" s="330" t="s">
        <v>165</v>
      </c>
      <c r="D403" s="331">
        <v>99.724599999999995</v>
      </c>
      <c r="E403" s="331">
        <v>8.4</v>
      </c>
      <c r="F403" s="332" t="s">
        <v>516</v>
      </c>
      <c r="G403" s="333">
        <v>9</v>
      </c>
      <c r="H403" s="333">
        <v>9.3083299999999998</v>
      </c>
      <c r="I403" s="334" t="s">
        <v>173</v>
      </c>
      <c r="J403" s="335">
        <v>18404.400000000001</v>
      </c>
      <c r="K403" s="335">
        <v>18404.400000000001</v>
      </c>
      <c r="L403" s="335">
        <v>18353.73</v>
      </c>
      <c r="M403" s="336">
        <v>2</v>
      </c>
    </row>
    <row r="404" spans="2:13" s="96" customFormat="1" ht="28.5" x14ac:dyDescent="0.8">
      <c r="B404" s="329" t="s">
        <v>202</v>
      </c>
      <c r="C404" s="330" t="s">
        <v>165</v>
      </c>
      <c r="D404" s="331">
        <v>99.713800000000006</v>
      </c>
      <c r="E404" s="331">
        <v>8.4</v>
      </c>
      <c r="F404" s="332" t="s">
        <v>181</v>
      </c>
      <c r="G404" s="333">
        <v>9</v>
      </c>
      <c r="H404" s="333">
        <v>9.3083299999999998</v>
      </c>
      <c r="I404" s="334" t="s">
        <v>173</v>
      </c>
      <c r="J404" s="335">
        <v>5297</v>
      </c>
      <c r="K404" s="335">
        <v>5297</v>
      </c>
      <c r="L404" s="335">
        <v>5281.84</v>
      </c>
      <c r="M404" s="336">
        <v>1</v>
      </c>
    </row>
    <row r="405" spans="2:13" s="96" customFormat="1" ht="28.5" x14ac:dyDescent="0.8">
      <c r="B405" s="329" t="s">
        <v>202</v>
      </c>
      <c r="C405" s="330" t="s">
        <v>165</v>
      </c>
      <c r="D405" s="331">
        <v>99.712400000000002</v>
      </c>
      <c r="E405" s="331">
        <v>8.4</v>
      </c>
      <c r="F405" s="332" t="s">
        <v>182</v>
      </c>
      <c r="G405" s="333">
        <v>9</v>
      </c>
      <c r="H405" s="333">
        <v>9.3083299999999998</v>
      </c>
      <c r="I405" s="334" t="s">
        <v>173</v>
      </c>
      <c r="J405" s="335">
        <v>15045</v>
      </c>
      <c r="K405" s="335">
        <v>15045</v>
      </c>
      <c r="L405" s="335">
        <v>15001.74</v>
      </c>
      <c r="M405" s="336">
        <v>1</v>
      </c>
    </row>
    <row r="406" spans="2:13" s="96" customFormat="1" ht="28.5" x14ac:dyDescent="0.8">
      <c r="B406" s="329" t="s">
        <v>202</v>
      </c>
      <c r="C406" s="330" t="s">
        <v>165</v>
      </c>
      <c r="D406" s="331">
        <v>99.062799999999996</v>
      </c>
      <c r="E406" s="331">
        <v>8.4</v>
      </c>
      <c r="F406" s="332" t="s">
        <v>517</v>
      </c>
      <c r="G406" s="333">
        <v>9.4</v>
      </c>
      <c r="H406" s="333">
        <v>9.7365700000000004</v>
      </c>
      <c r="I406" s="334" t="s">
        <v>173</v>
      </c>
      <c r="J406" s="335">
        <v>57500</v>
      </c>
      <c r="K406" s="335">
        <v>57500</v>
      </c>
      <c r="L406" s="335">
        <v>56961.120000000003</v>
      </c>
      <c r="M406" s="336">
        <v>1</v>
      </c>
    </row>
    <row r="407" spans="2:13" s="96" customFormat="1" ht="28.5" x14ac:dyDescent="0.8">
      <c r="B407" s="329" t="s">
        <v>202</v>
      </c>
      <c r="C407" s="330" t="s">
        <v>165</v>
      </c>
      <c r="D407" s="331">
        <v>98.867500000000007</v>
      </c>
      <c r="E407" s="331">
        <v>8.5</v>
      </c>
      <c r="F407" s="332" t="s">
        <v>518</v>
      </c>
      <c r="G407" s="333">
        <v>9.5</v>
      </c>
      <c r="H407" s="333">
        <v>9.8438199999999991</v>
      </c>
      <c r="I407" s="334" t="s">
        <v>173</v>
      </c>
      <c r="J407" s="335">
        <v>15056</v>
      </c>
      <c r="K407" s="335">
        <v>15056</v>
      </c>
      <c r="L407" s="335">
        <v>14885.5</v>
      </c>
      <c r="M407" s="336">
        <v>1</v>
      </c>
    </row>
    <row r="408" spans="2:13" s="96" customFormat="1" ht="28.5" x14ac:dyDescent="0.8">
      <c r="B408" s="329" t="s">
        <v>202</v>
      </c>
      <c r="C408" s="330" t="s">
        <v>165</v>
      </c>
      <c r="D408" s="331">
        <v>98.724999999999994</v>
      </c>
      <c r="E408" s="331">
        <v>8.4</v>
      </c>
      <c r="F408" s="332" t="s">
        <v>519</v>
      </c>
      <c r="G408" s="333">
        <v>9.5</v>
      </c>
      <c r="H408" s="333">
        <v>9.8438199999999991</v>
      </c>
      <c r="I408" s="334" t="s">
        <v>173</v>
      </c>
      <c r="J408" s="335">
        <v>79755.399999999994</v>
      </c>
      <c r="K408" s="335">
        <v>79755.399999999994</v>
      </c>
      <c r="L408" s="335">
        <v>78738.559999999998</v>
      </c>
      <c r="M408" s="336">
        <v>1</v>
      </c>
    </row>
    <row r="409" spans="2:13" s="96" customFormat="1" ht="28.5" x14ac:dyDescent="0.8">
      <c r="B409" s="329" t="s">
        <v>202</v>
      </c>
      <c r="C409" s="330" t="s">
        <v>165</v>
      </c>
      <c r="D409" s="331">
        <v>98.485900000000001</v>
      </c>
      <c r="E409" s="331">
        <v>8.4</v>
      </c>
      <c r="F409" s="332" t="s">
        <v>306</v>
      </c>
      <c r="G409" s="333">
        <v>9.5</v>
      </c>
      <c r="H409" s="333">
        <v>9.8438199999999991</v>
      </c>
      <c r="I409" s="334" t="s">
        <v>173</v>
      </c>
      <c r="J409" s="335">
        <v>79755.399999999994</v>
      </c>
      <c r="K409" s="335">
        <v>79755.399999999994</v>
      </c>
      <c r="L409" s="335">
        <v>78547.899999999994</v>
      </c>
      <c r="M409" s="336">
        <v>1</v>
      </c>
    </row>
    <row r="410" spans="2:13" s="96" customFormat="1" ht="28.5" x14ac:dyDescent="0.8">
      <c r="B410" s="329" t="s">
        <v>202</v>
      </c>
      <c r="C410" s="330" t="s">
        <v>165</v>
      </c>
      <c r="D410" s="331">
        <v>98.287800000000004</v>
      </c>
      <c r="E410" s="331">
        <v>8.4</v>
      </c>
      <c r="F410" s="332" t="s">
        <v>520</v>
      </c>
      <c r="G410" s="333">
        <v>9.5</v>
      </c>
      <c r="H410" s="333">
        <v>9.8438199999999991</v>
      </c>
      <c r="I410" s="334" t="s">
        <v>173</v>
      </c>
      <c r="J410" s="335">
        <v>15000</v>
      </c>
      <c r="K410" s="335">
        <v>15000</v>
      </c>
      <c r="L410" s="335">
        <v>14743.18</v>
      </c>
      <c r="M410" s="336">
        <v>1</v>
      </c>
    </row>
    <row r="411" spans="2:13" s="96" customFormat="1" ht="28.5" x14ac:dyDescent="0.8">
      <c r="B411" s="329" t="s">
        <v>202</v>
      </c>
      <c r="C411" s="330" t="s">
        <v>165</v>
      </c>
      <c r="D411" s="331">
        <v>98.273499999999999</v>
      </c>
      <c r="E411" s="331">
        <v>8.4</v>
      </c>
      <c r="F411" s="332" t="s">
        <v>521</v>
      </c>
      <c r="G411" s="333">
        <v>9.5</v>
      </c>
      <c r="H411" s="333">
        <v>9.8438199999999991</v>
      </c>
      <c r="I411" s="334" t="s">
        <v>173</v>
      </c>
      <c r="J411" s="335">
        <v>38090</v>
      </c>
      <c r="K411" s="335">
        <v>38090</v>
      </c>
      <c r="L411" s="335">
        <v>37432.39</v>
      </c>
      <c r="M411" s="336">
        <v>1</v>
      </c>
    </row>
    <row r="412" spans="2:13" s="96" customFormat="1" ht="28.5" x14ac:dyDescent="0.8">
      <c r="B412" s="329" t="s">
        <v>206</v>
      </c>
      <c r="C412" s="330" t="s">
        <v>165</v>
      </c>
      <c r="D412" s="331">
        <v>99.112499999999997</v>
      </c>
      <c r="E412" s="331">
        <v>7.1</v>
      </c>
      <c r="F412" s="332" t="s">
        <v>522</v>
      </c>
      <c r="G412" s="333">
        <v>7.3</v>
      </c>
      <c r="H412" s="333">
        <v>7.4332200000000004</v>
      </c>
      <c r="I412" s="334" t="s">
        <v>173</v>
      </c>
      <c r="J412" s="335">
        <v>178125</v>
      </c>
      <c r="K412" s="335">
        <v>178125</v>
      </c>
      <c r="L412" s="335">
        <v>176544.16</v>
      </c>
      <c r="M412" s="336">
        <v>1</v>
      </c>
    </row>
    <row r="413" spans="2:13" s="96" customFormat="1" ht="28.5" x14ac:dyDescent="0.8">
      <c r="B413" s="329" t="s">
        <v>222</v>
      </c>
      <c r="C413" s="330" t="s">
        <v>165</v>
      </c>
      <c r="D413" s="331">
        <v>96.062200000000004</v>
      </c>
      <c r="E413" s="331">
        <v>8</v>
      </c>
      <c r="F413" s="332" t="s">
        <v>523</v>
      </c>
      <c r="G413" s="333">
        <v>9.8000000000000007</v>
      </c>
      <c r="H413" s="333">
        <v>10.16606</v>
      </c>
      <c r="I413" s="334" t="s">
        <v>173</v>
      </c>
      <c r="J413" s="335">
        <v>2780</v>
      </c>
      <c r="K413" s="335">
        <v>2780</v>
      </c>
      <c r="L413" s="335">
        <v>2670.53</v>
      </c>
      <c r="M413" s="336">
        <v>1</v>
      </c>
    </row>
    <row r="414" spans="2:13" s="97" customFormat="1" ht="28.5" x14ac:dyDescent="0.8">
      <c r="B414" s="316" t="s">
        <v>171</v>
      </c>
      <c r="C414" s="323"/>
      <c r="D414" s="324"/>
      <c r="E414" s="324"/>
      <c r="F414" s="325"/>
      <c r="G414" s="326"/>
      <c r="H414" s="326"/>
      <c r="I414" s="447"/>
      <c r="J414" s="327">
        <v>1347060.59</v>
      </c>
      <c r="K414" s="327">
        <v>1347060.59</v>
      </c>
      <c r="L414" s="327">
        <v>1337887.7099999997</v>
      </c>
      <c r="M414" s="328">
        <v>27</v>
      </c>
    </row>
    <row r="415" spans="2:13" s="97" customFormat="1" ht="28.5" x14ac:dyDescent="0.8">
      <c r="B415" s="316" t="s">
        <v>349</v>
      </c>
      <c r="C415" s="323"/>
      <c r="D415" s="324"/>
      <c r="E415" s="324"/>
      <c r="F415" s="325"/>
      <c r="G415" s="326"/>
      <c r="H415" s="326"/>
      <c r="I415" s="447"/>
      <c r="J415" s="327"/>
      <c r="K415" s="327"/>
      <c r="L415" s="327"/>
      <c r="M415" s="328"/>
    </row>
    <row r="416" spans="2:13" s="96" customFormat="1" ht="28.5" x14ac:dyDescent="0.8">
      <c r="B416" s="329" t="s">
        <v>524</v>
      </c>
      <c r="C416" s="330" t="s">
        <v>165</v>
      </c>
      <c r="D416" s="331">
        <v>96.296199999999999</v>
      </c>
      <c r="E416" s="331">
        <v>9.75</v>
      </c>
      <c r="F416" s="332" t="s">
        <v>525</v>
      </c>
      <c r="G416" s="333">
        <v>12</v>
      </c>
      <c r="H416" s="333">
        <v>12.550879999999999</v>
      </c>
      <c r="I416" s="334" t="s">
        <v>173</v>
      </c>
      <c r="J416" s="335">
        <v>21011</v>
      </c>
      <c r="K416" s="335">
        <v>21011</v>
      </c>
      <c r="L416" s="335">
        <v>20232.810000000001</v>
      </c>
      <c r="M416" s="336">
        <v>1</v>
      </c>
    </row>
    <row r="417" spans="2:13" s="96" customFormat="1" ht="28.5" x14ac:dyDescent="0.8">
      <c r="B417" s="329" t="s">
        <v>524</v>
      </c>
      <c r="C417" s="330" t="s">
        <v>165</v>
      </c>
      <c r="D417" s="331">
        <v>96.273399999999995</v>
      </c>
      <c r="E417" s="331">
        <v>9.75</v>
      </c>
      <c r="F417" s="332" t="s">
        <v>526</v>
      </c>
      <c r="G417" s="333">
        <v>12</v>
      </c>
      <c r="H417" s="333">
        <v>12.550879999999999</v>
      </c>
      <c r="I417" s="334" t="s">
        <v>173</v>
      </c>
      <c r="J417" s="335">
        <v>4110</v>
      </c>
      <c r="K417" s="335">
        <v>4110</v>
      </c>
      <c r="L417" s="335">
        <v>3956.84</v>
      </c>
      <c r="M417" s="336">
        <v>1</v>
      </c>
    </row>
    <row r="418" spans="2:13" s="97" customFormat="1" ht="28.5" x14ac:dyDescent="0.8">
      <c r="B418" s="316" t="s">
        <v>171</v>
      </c>
      <c r="C418" s="323"/>
      <c r="D418" s="324"/>
      <c r="E418" s="324"/>
      <c r="F418" s="325"/>
      <c r="G418" s="326"/>
      <c r="H418" s="326"/>
      <c r="I418" s="447"/>
      <c r="J418" s="327">
        <v>25121</v>
      </c>
      <c r="K418" s="327">
        <v>25121</v>
      </c>
      <c r="L418" s="327">
        <v>24189.65</v>
      </c>
      <c r="M418" s="328">
        <v>2</v>
      </c>
    </row>
    <row r="419" spans="2:13" s="97" customFormat="1" ht="28.5" x14ac:dyDescent="0.8">
      <c r="B419" s="316" t="s">
        <v>273</v>
      </c>
      <c r="C419" s="323"/>
      <c r="D419" s="324"/>
      <c r="E419" s="324"/>
      <c r="F419" s="325"/>
      <c r="G419" s="326"/>
      <c r="H419" s="326"/>
      <c r="I419" s="447"/>
      <c r="J419" s="327"/>
      <c r="K419" s="327"/>
      <c r="L419" s="327"/>
      <c r="M419" s="328"/>
    </row>
    <row r="420" spans="2:13" s="96" customFormat="1" ht="28.5" x14ac:dyDescent="0.8">
      <c r="B420" s="329" t="s">
        <v>167</v>
      </c>
      <c r="C420" s="330" t="s">
        <v>165</v>
      </c>
      <c r="D420" s="331">
        <v>100.32680000000001</v>
      </c>
      <c r="E420" s="331">
        <v>7.45</v>
      </c>
      <c r="F420" s="332" t="s">
        <v>265</v>
      </c>
      <c r="G420" s="333">
        <v>5.5</v>
      </c>
      <c r="H420" s="333">
        <v>5.6269999999999998</v>
      </c>
      <c r="I420" s="334" t="s">
        <v>166</v>
      </c>
      <c r="J420" s="335">
        <v>3039733.32</v>
      </c>
      <c r="K420" s="335">
        <v>3000000</v>
      </c>
      <c r="L420" s="335">
        <v>3009803.79</v>
      </c>
      <c r="M420" s="336">
        <v>1</v>
      </c>
    </row>
    <row r="421" spans="2:13" s="96" customFormat="1" ht="28.5" x14ac:dyDescent="0.8">
      <c r="B421" s="329" t="s">
        <v>167</v>
      </c>
      <c r="C421" s="330" t="s">
        <v>165</v>
      </c>
      <c r="D421" s="331">
        <v>100</v>
      </c>
      <c r="E421" s="331">
        <v>8.35</v>
      </c>
      <c r="F421" s="332" t="s">
        <v>527</v>
      </c>
      <c r="G421" s="333">
        <v>8.35</v>
      </c>
      <c r="H421" s="333">
        <v>8.5609999999999999</v>
      </c>
      <c r="I421" s="334" t="s">
        <v>166</v>
      </c>
      <c r="J421" s="335">
        <v>2582920.14</v>
      </c>
      <c r="K421" s="335">
        <v>2500000</v>
      </c>
      <c r="L421" s="335">
        <v>2500000</v>
      </c>
      <c r="M421" s="336">
        <v>1</v>
      </c>
    </row>
    <row r="422" spans="2:13" s="96" customFormat="1" ht="28.5" x14ac:dyDescent="0.8">
      <c r="B422" s="329" t="s">
        <v>167</v>
      </c>
      <c r="C422" s="330" t="s">
        <v>165</v>
      </c>
      <c r="D422" s="331">
        <v>99.905500000000004</v>
      </c>
      <c r="E422" s="331">
        <v>7.55</v>
      </c>
      <c r="F422" s="332" t="s">
        <v>528</v>
      </c>
      <c r="G422" s="333">
        <v>8.5</v>
      </c>
      <c r="H422" s="333">
        <v>8.8410000000000011</v>
      </c>
      <c r="I422" s="334" t="s">
        <v>166</v>
      </c>
      <c r="J422" s="335">
        <v>129744.97</v>
      </c>
      <c r="K422" s="335">
        <v>125000</v>
      </c>
      <c r="L422" s="335">
        <v>124881.9</v>
      </c>
      <c r="M422" s="336">
        <v>1</v>
      </c>
    </row>
    <row r="423" spans="2:13" s="97" customFormat="1" ht="28.5" x14ac:dyDescent="0.8">
      <c r="B423" s="316" t="s">
        <v>171</v>
      </c>
      <c r="C423" s="323"/>
      <c r="D423" s="324"/>
      <c r="E423" s="324"/>
      <c r="F423" s="325"/>
      <c r="G423" s="326"/>
      <c r="H423" s="326"/>
      <c r="I423" s="447"/>
      <c r="J423" s="327">
        <v>5752398.4299999997</v>
      </c>
      <c r="K423" s="327">
        <v>5625000</v>
      </c>
      <c r="L423" s="327">
        <v>5634685.6900000004</v>
      </c>
      <c r="M423" s="328">
        <v>3</v>
      </c>
    </row>
    <row r="424" spans="2:13" s="97" customFormat="1" ht="28.5" x14ac:dyDescent="0.8">
      <c r="B424" s="316" t="s">
        <v>228</v>
      </c>
      <c r="C424" s="323"/>
      <c r="D424" s="324"/>
      <c r="E424" s="324"/>
      <c r="F424" s="325"/>
      <c r="G424" s="326"/>
      <c r="H424" s="326"/>
      <c r="I424" s="447"/>
      <c r="J424" s="327"/>
      <c r="K424" s="327"/>
      <c r="L424" s="327"/>
      <c r="M424" s="328"/>
    </row>
    <row r="425" spans="2:13" s="96" customFormat="1" ht="28.5" x14ac:dyDescent="0.8">
      <c r="B425" s="329" t="s">
        <v>229</v>
      </c>
      <c r="C425" s="330" t="s">
        <v>165</v>
      </c>
      <c r="D425" s="331">
        <v>100</v>
      </c>
      <c r="E425" s="331">
        <v>1.982</v>
      </c>
      <c r="F425" s="332" t="s">
        <v>225</v>
      </c>
      <c r="G425" s="333">
        <v>1.982</v>
      </c>
      <c r="H425" s="333">
        <v>2</v>
      </c>
      <c r="I425" s="334" t="s">
        <v>166</v>
      </c>
      <c r="J425" s="335">
        <v>3005120.17</v>
      </c>
      <c r="K425" s="335">
        <v>3000000</v>
      </c>
      <c r="L425" s="335">
        <v>3000000</v>
      </c>
      <c r="M425" s="336">
        <v>1</v>
      </c>
    </row>
    <row r="426" spans="2:13" s="96" customFormat="1" ht="28.5" x14ac:dyDescent="0.8">
      <c r="B426" s="329" t="s">
        <v>229</v>
      </c>
      <c r="C426" s="330" t="s">
        <v>165</v>
      </c>
      <c r="D426" s="331">
        <v>100</v>
      </c>
      <c r="E426" s="331">
        <v>1.982</v>
      </c>
      <c r="F426" s="332" t="s">
        <v>226</v>
      </c>
      <c r="G426" s="333">
        <v>1.982</v>
      </c>
      <c r="H426" s="333">
        <v>1.9990000000000001</v>
      </c>
      <c r="I426" s="334" t="s">
        <v>166</v>
      </c>
      <c r="J426" s="335">
        <v>1502642.67</v>
      </c>
      <c r="K426" s="335">
        <v>1500000</v>
      </c>
      <c r="L426" s="335">
        <v>1500000</v>
      </c>
      <c r="M426" s="336">
        <v>1</v>
      </c>
    </row>
    <row r="427" spans="2:13" s="96" customFormat="1" ht="28.5" x14ac:dyDescent="0.8">
      <c r="B427" s="329" t="s">
        <v>229</v>
      </c>
      <c r="C427" s="330" t="s">
        <v>165</v>
      </c>
      <c r="D427" s="331">
        <v>100</v>
      </c>
      <c r="E427" s="331">
        <v>1.9822</v>
      </c>
      <c r="F427" s="332" t="s">
        <v>230</v>
      </c>
      <c r="G427" s="333">
        <v>1.9822</v>
      </c>
      <c r="H427" s="333">
        <v>2</v>
      </c>
      <c r="I427" s="334" t="s">
        <v>166</v>
      </c>
      <c r="J427" s="335">
        <v>5009635.6900000004</v>
      </c>
      <c r="K427" s="335">
        <v>5000000</v>
      </c>
      <c r="L427" s="335">
        <v>5000000</v>
      </c>
      <c r="M427" s="336">
        <v>1</v>
      </c>
    </row>
    <row r="428" spans="2:13" s="96" customFormat="1" ht="28.5" x14ac:dyDescent="0.8">
      <c r="B428" s="329" t="s">
        <v>229</v>
      </c>
      <c r="C428" s="330" t="s">
        <v>165</v>
      </c>
      <c r="D428" s="331">
        <v>100</v>
      </c>
      <c r="E428" s="331">
        <v>2.4775999999999998</v>
      </c>
      <c r="F428" s="332" t="s">
        <v>180</v>
      </c>
      <c r="G428" s="333">
        <v>2.4775999999999998</v>
      </c>
      <c r="H428" s="333">
        <v>2.5</v>
      </c>
      <c r="I428" s="334" t="s">
        <v>166</v>
      </c>
      <c r="J428" s="335">
        <v>2422521.4</v>
      </c>
      <c r="K428" s="335">
        <v>2406291.98</v>
      </c>
      <c r="L428" s="335">
        <v>2406291.98</v>
      </c>
      <c r="M428" s="336">
        <v>2</v>
      </c>
    </row>
    <row r="429" spans="2:13" s="96" customFormat="1" ht="28.5" x14ac:dyDescent="0.8">
      <c r="B429" s="329" t="s">
        <v>229</v>
      </c>
      <c r="C429" s="330" t="s">
        <v>165</v>
      </c>
      <c r="D429" s="331">
        <v>100</v>
      </c>
      <c r="E429" s="331">
        <v>2.7315999999999998</v>
      </c>
      <c r="F429" s="332" t="s">
        <v>182</v>
      </c>
      <c r="G429" s="333">
        <v>2.7315999999999998</v>
      </c>
      <c r="H429" s="333">
        <v>2.75</v>
      </c>
      <c r="I429" s="334" t="s">
        <v>166</v>
      </c>
      <c r="J429" s="335">
        <v>11303978.77</v>
      </c>
      <c r="K429" s="335">
        <v>11150000</v>
      </c>
      <c r="L429" s="335">
        <v>11150000</v>
      </c>
      <c r="M429" s="336">
        <v>4</v>
      </c>
    </row>
    <row r="430" spans="2:13" s="96" customFormat="1" ht="28.5" x14ac:dyDescent="0.8">
      <c r="B430" s="329" t="s">
        <v>229</v>
      </c>
      <c r="C430" s="330" t="s">
        <v>165</v>
      </c>
      <c r="D430" s="331">
        <v>100</v>
      </c>
      <c r="E430" s="331">
        <v>2.7317</v>
      </c>
      <c r="F430" s="332" t="s">
        <v>529</v>
      </c>
      <c r="G430" s="333">
        <v>2.7317</v>
      </c>
      <c r="H430" s="333">
        <v>2.75</v>
      </c>
      <c r="I430" s="334" t="s">
        <v>166</v>
      </c>
      <c r="J430" s="335">
        <v>760414.61</v>
      </c>
      <c r="K430" s="335">
        <v>750000</v>
      </c>
      <c r="L430" s="335">
        <v>750000</v>
      </c>
      <c r="M430" s="336">
        <v>1</v>
      </c>
    </row>
    <row r="431" spans="2:13" s="96" customFormat="1" ht="28.5" x14ac:dyDescent="0.8">
      <c r="B431" s="329" t="s">
        <v>275</v>
      </c>
      <c r="C431" s="330" t="s">
        <v>165</v>
      </c>
      <c r="D431" s="331">
        <v>100</v>
      </c>
      <c r="E431" s="331">
        <v>1.5</v>
      </c>
      <c r="F431" s="332" t="s">
        <v>230</v>
      </c>
      <c r="G431" s="333">
        <v>1.5</v>
      </c>
      <c r="H431" s="333">
        <v>1.51</v>
      </c>
      <c r="I431" s="334" t="s">
        <v>166</v>
      </c>
      <c r="J431" s="335">
        <v>44800238.539999999</v>
      </c>
      <c r="K431" s="335">
        <v>44735000</v>
      </c>
      <c r="L431" s="335">
        <v>44735000</v>
      </c>
      <c r="M431" s="336">
        <v>6</v>
      </c>
    </row>
    <row r="432" spans="2:13" s="96" customFormat="1" ht="28.5" x14ac:dyDescent="0.8">
      <c r="B432" s="329" t="s">
        <v>275</v>
      </c>
      <c r="C432" s="330" t="s">
        <v>165</v>
      </c>
      <c r="D432" s="331">
        <v>100</v>
      </c>
      <c r="E432" s="331">
        <v>2</v>
      </c>
      <c r="F432" s="332" t="s">
        <v>214</v>
      </c>
      <c r="G432" s="333">
        <v>2</v>
      </c>
      <c r="H432" s="333">
        <v>2.016</v>
      </c>
      <c r="I432" s="334" t="s">
        <v>166</v>
      </c>
      <c r="J432" s="335">
        <v>3913650</v>
      </c>
      <c r="K432" s="335">
        <v>3900000</v>
      </c>
      <c r="L432" s="335">
        <v>3900000</v>
      </c>
      <c r="M432" s="336">
        <v>2</v>
      </c>
    </row>
    <row r="433" spans="2:13" s="96" customFormat="1" ht="28.5" x14ac:dyDescent="0.8">
      <c r="B433" s="329" t="s">
        <v>275</v>
      </c>
      <c r="C433" s="330" t="s">
        <v>165</v>
      </c>
      <c r="D433" s="331">
        <v>100</v>
      </c>
      <c r="E433" s="331">
        <v>2</v>
      </c>
      <c r="F433" s="332" t="s">
        <v>183</v>
      </c>
      <c r="G433" s="333">
        <v>2</v>
      </c>
      <c r="H433" s="333">
        <v>2.0150000000000001</v>
      </c>
      <c r="I433" s="334" t="s">
        <v>166</v>
      </c>
      <c r="J433" s="335">
        <v>13060666.66</v>
      </c>
      <c r="K433" s="335">
        <v>13000000</v>
      </c>
      <c r="L433" s="335">
        <v>13000000</v>
      </c>
      <c r="M433" s="336">
        <v>2</v>
      </c>
    </row>
    <row r="434" spans="2:13" s="96" customFormat="1" ht="28.5" x14ac:dyDescent="0.8">
      <c r="B434" s="329" t="s">
        <v>275</v>
      </c>
      <c r="C434" s="330" t="s">
        <v>165</v>
      </c>
      <c r="D434" s="331">
        <v>100</v>
      </c>
      <c r="E434" s="331">
        <v>2.4</v>
      </c>
      <c r="F434" s="332" t="s">
        <v>179</v>
      </c>
      <c r="G434" s="333">
        <v>2.4</v>
      </c>
      <c r="H434" s="333">
        <v>2.4209999999999998</v>
      </c>
      <c r="I434" s="334" t="s">
        <v>166</v>
      </c>
      <c r="J434" s="335">
        <v>18511626.66</v>
      </c>
      <c r="K434" s="335">
        <v>18400000</v>
      </c>
      <c r="L434" s="335">
        <v>18400000</v>
      </c>
      <c r="M434" s="336">
        <v>5</v>
      </c>
    </row>
    <row r="435" spans="2:13" s="96" customFormat="1" ht="28.5" x14ac:dyDescent="0.8">
      <c r="B435" s="329" t="s">
        <v>275</v>
      </c>
      <c r="C435" s="330" t="s">
        <v>165</v>
      </c>
      <c r="D435" s="331">
        <v>100</v>
      </c>
      <c r="E435" s="331">
        <v>3</v>
      </c>
      <c r="F435" s="332" t="s">
        <v>185</v>
      </c>
      <c r="G435" s="333">
        <v>3</v>
      </c>
      <c r="H435" s="333">
        <v>3</v>
      </c>
      <c r="I435" s="334" t="s">
        <v>166</v>
      </c>
      <c r="J435" s="335">
        <v>9267750</v>
      </c>
      <c r="K435" s="335">
        <v>9000000</v>
      </c>
      <c r="L435" s="335">
        <v>9000000</v>
      </c>
      <c r="M435" s="336">
        <v>2</v>
      </c>
    </row>
    <row r="436" spans="2:13" s="96" customFormat="1" ht="28.5" x14ac:dyDescent="0.8">
      <c r="B436" s="329" t="s">
        <v>232</v>
      </c>
      <c r="C436" s="330" t="s">
        <v>165</v>
      </c>
      <c r="D436" s="331">
        <v>101.2251</v>
      </c>
      <c r="E436" s="331">
        <v>7.35</v>
      </c>
      <c r="F436" s="332" t="s">
        <v>483</v>
      </c>
      <c r="G436" s="333">
        <v>2.25</v>
      </c>
      <c r="H436" s="333">
        <v>2.2689999999999997</v>
      </c>
      <c r="I436" s="334" t="s">
        <v>166</v>
      </c>
      <c r="J436" s="335">
        <v>1019191.65</v>
      </c>
      <c r="K436" s="335">
        <v>1000000</v>
      </c>
      <c r="L436" s="335">
        <v>1012250.6</v>
      </c>
      <c r="M436" s="336">
        <v>1</v>
      </c>
    </row>
    <row r="437" spans="2:13" s="96" customFormat="1" ht="28.5" x14ac:dyDescent="0.8">
      <c r="B437" s="329" t="s">
        <v>232</v>
      </c>
      <c r="C437" s="330" t="s">
        <v>165</v>
      </c>
      <c r="D437" s="331">
        <v>100</v>
      </c>
      <c r="E437" s="331">
        <v>2.7315999999999998</v>
      </c>
      <c r="F437" s="332" t="s">
        <v>182</v>
      </c>
      <c r="G437" s="333">
        <v>2.7315999999999998</v>
      </c>
      <c r="H437" s="333">
        <v>2.75</v>
      </c>
      <c r="I437" s="334" t="s">
        <v>166</v>
      </c>
      <c r="J437" s="335">
        <v>3041429.27</v>
      </c>
      <c r="K437" s="335">
        <v>3000000</v>
      </c>
      <c r="L437" s="335">
        <v>3000000</v>
      </c>
      <c r="M437" s="336">
        <v>1</v>
      </c>
    </row>
    <row r="438" spans="2:13" s="96" customFormat="1" ht="28.5" x14ac:dyDescent="0.8">
      <c r="B438" s="329" t="s">
        <v>232</v>
      </c>
      <c r="C438" s="330" t="s">
        <v>165</v>
      </c>
      <c r="D438" s="331">
        <v>100</v>
      </c>
      <c r="E438" s="331">
        <v>5.34</v>
      </c>
      <c r="F438" s="332" t="s">
        <v>258</v>
      </c>
      <c r="G438" s="333">
        <v>5.34</v>
      </c>
      <c r="H438" s="333">
        <v>5.4719999999999995</v>
      </c>
      <c r="I438" s="334" t="s">
        <v>166</v>
      </c>
      <c r="J438" s="335">
        <v>4921805</v>
      </c>
      <c r="K438" s="335">
        <v>4900000</v>
      </c>
      <c r="L438" s="335">
        <v>4900000</v>
      </c>
      <c r="M438" s="336">
        <v>1</v>
      </c>
    </row>
    <row r="439" spans="2:13" s="96" customFormat="1" ht="28.5" x14ac:dyDescent="0.8">
      <c r="B439" s="329" t="s">
        <v>232</v>
      </c>
      <c r="C439" s="330" t="s">
        <v>165</v>
      </c>
      <c r="D439" s="331">
        <v>100.2503</v>
      </c>
      <c r="E439" s="331">
        <v>7.1</v>
      </c>
      <c r="F439" s="332" t="s">
        <v>530</v>
      </c>
      <c r="G439" s="333">
        <v>5.5</v>
      </c>
      <c r="H439" s="333">
        <v>5.6280000000000001</v>
      </c>
      <c r="I439" s="334" t="s">
        <v>166</v>
      </c>
      <c r="J439" s="335">
        <v>1012227.78</v>
      </c>
      <c r="K439" s="335">
        <v>1000000</v>
      </c>
      <c r="L439" s="335">
        <v>1002502.95</v>
      </c>
      <c r="M439" s="336">
        <v>1</v>
      </c>
    </row>
    <row r="440" spans="2:13" s="96" customFormat="1" ht="28.5" x14ac:dyDescent="0.8">
      <c r="B440" s="329" t="s">
        <v>232</v>
      </c>
      <c r="C440" s="330" t="s">
        <v>165</v>
      </c>
      <c r="D440" s="331">
        <v>100.2546</v>
      </c>
      <c r="E440" s="331">
        <v>7.1</v>
      </c>
      <c r="F440" s="332" t="s">
        <v>334</v>
      </c>
      <c r="G440" s="333">
        <v>5.5</v>
      </c>
      <c r="H440" s="333">
        <v>5.6280000000000001</v>
      </c>
      <c r="I440" s="334" t="s">
        <v>166</v>
      </c>
      <c r="J440" s="335">
        <v>1012425</v>
      </c>
      <c r="K440" s="335">
        <v>1000000</v>
      </c>
      <c r="L440" s="335">
        <v>1002546.48</v>
      </c>
      <c r="M440" s="336">
        <v>1</v>
      </c>
    </row>
    <row r="441" spans="2:13" s="96" customFormat="1" ht="28.5" x14ac:dyDescent="0.8">
      <c r="B441" s="329" t="s">
        <v>232</v>
      </c>
      <c r="C441" s="330" t="s">
        <v>165</v>
      </c>
      <c r="D441" s="331">
        <v>100.2677</v>
      </c>
      <c r="E441" s="331">
        <v>7.1</v>
      </c>
      <c r="F441" s="332" t="s">
        <v>265</v>
      </c>
      <c r="G441" s="333">
        <v>5.5</v>
      </c>
      <c r="H441" s="333">
        <v>5.6269999999999998</v>
      </c>
      <c r="I441" s="334" t="s">
        <v>166</v>
      </c>
      <c r="J441" s="335">
        <v>1013016.67</v>
      </c>
      <c r="K441" s="335">
        <v>1000000</v>
      </c>
      <c r="L441" s="335">
        <v>1002676.97</v>
      </c>
      <c r="M441" s="336">
        <v>1</v>
      </c>
    </row>
    <row r="442" spans="2:13" s="96" customFormat="1" ht="28.5" x14ac:dyDescent="0.8">
      <c r="B442" s="329" t="s">
        <v>232</v>
      </c>
      <c r="C442" s="330" t="s">
        <v>165</v>
      </c>
      <c r="D442" s="331">
        <v>99.857299999999995</v>
      </c>
      <c r="E442" s="331">
        <v>8.5</v>
      </c>
      <c r="F442" s="332" t="s">
        <v>316</v>
      </c>
      <c r="G442" s="333">
        <v>8.5</v>
      </c>
      <c r="H442" s="333">
        <v>8.5950000000000006</v>
      </c>
      <c r="I442" s="334" t="s">
        <v>166</v>
      </c>
      <c r="J442" s="335">
        <v>162997.92000000001</v>
      </c>
      <c r="K442" s="335">
        <v>150000</v>
      </c>
      <c r="L442" s="335">
        <v>149785.96</v>
      </c>
      <c r="M442" s="336">
        <v>1</v>
      </c>
    </row>
    <row r="443" spans="2:13" s="97" customFormat="1" ht="28.5" x14ac:dyDescent="0.8">
      <c r="B443" s="316" t="s">
        <v>171</v>
      </c>
      <c r="C443" s="323"/>
      <c r="D443" s="324"/>
      <c r="E443" s="324"/>
      <c r="F443" s="325"/>
      <c r="G443" s="326"/>
      <c r="H443" s="326"/>
      <c r="I443" s="447"/>
      <c r="J443" s="327">
        <v>125741338.45999999</v>
      </c>
      <c r="K443" s="327">
        <v>124891291.98</v>
      </c>
      <c r="L443" s="327">
        <v>124911054.94</v>
      </c>
      <c r="M443" s="328">
        <v>34</v>
      </c>
    </row>
    <row r="444" spans="2:13" s="97" customFormat="1" ht="28.5" x14ac:dyDescent="0.8">
      <c r="B444" s="316" t="s">
        <v>234</v>
      </c>
      <c r="C444" s="323"/>
      <c r="D444" s="324"/>
      <c r="E444" s="324"/>
      <c r="F444" s="325"/>
      <c r="G444" s="326"/>
      <c r="H444" s="326"/>
      <c r="I444" s="447"/>
      <c r="J444" s="327"/>
      <c r="K444" s="327"/>
      <c r="L444" s="327"/>
      <c r="M444" s="328"/>
    </row>
    <row r="445" spans="2:13" s="96" customFormat="1" ht="28.5" x14ac:dyDescent="0.8">
      <c r="B445" s="329" t="s">
        <v>194</v>
      </c>
      <c r="C445" s="330" t="s">
        <v>165</v>
      </c>
      <c r="D445" s="331">
        <v>101.4838</v>
      </c>
      <c r="E445" s="331">
        <v>8.5</v>
      </c>
      <c r="F445" s="332" t="s">
        <v>323</v>
      </c>
      <c r="G445" s="333">
        <v>2.25</v>
      </c>
      <c r="H445" s="333">
        <v>2.2689999999999997</v>
      </c>
      <c r="I445" s="334" t="s">
        <v>166</v>
      </c>
      <c r="J445" s="335">
        <v>2171888.89</v>
      </c>
      <c r="K445" s="335">
        <v>2000000</v>
      </c>
      <c r="L445" s="335">
        <v>2029675.51</v>
      </c>
      <c r="M445" s="336">
        <v>1</v>
      </c>
    </row>
    <row r="446" spans="2:13" s="96" customFormat="1" ht="28.5" x14ac:dyDescent="0.8">
      <c r="B446" s="329" t="s">
        <v>194</v>
      </c>
      <c r="C446" s="330" t="s">
        <v>165</v>
      </c>
      <c r="D446" s="331">
        <v>101.50069999999999</v>
      </c>
      <c r="E446" s="331">
        <v>8.5</v>
      </c>
      <c r="F446" s="332" t="s">
        <v>531</v>
      </c>
      <c r="G446" s="333">
        <v>2.25</v>
      </c>
      <c r="H446" s="333">
        <v>2.2689999999999997</v>
      </c>
      <c r="I446" s="334" t="s">
        <v>166</v>
      </c>
      <c r="J446" s="335">
        <v>4343777.78</v>
      </c>
      <c r="K446" s="335">
        <v>4000000</v>
      </c>
      <c r="L446" s="335">
        <v>4060026.95</v>
      </c>
      <c r="M446" s="336">
        <v>1</v>
      </c>
    </row>
    <row r="447" spans="2:13" s="96" customFormat="1" ht="28.5" x14ac:dyDescent="0.8">
      <c r="B447" s="329" t="s">
        <v>194</v>
      </c>
      <c r="C447" s="330" t="s">
        <v>165</v>
      </c>
      <c r="D447" s="331">
        <v>100.1918</v>
      </c>
      <c r="E447" s="331">
        <v>8.5</v>
      </c>
      <c r="F447" s="332" t="s">
        <v>215</v>
      </c>
      <c r="G447" s="333">
        <v>7.25</v>
      </c>
      <c r="H447" s="333">
        <v>7.4489999999999998</v>
      </c>
      <c r="I447" s="334" t="s">
        <v>166</v>
      </c>
      <c r="J447" s="335">
        <v>2171888.89</v>
      </c>
      <c r="K447" s="335">
        <v>2000000</v>
      </c>
      <c r="L447" s="335">
        <v>2003835.31</v>
      </c>
      <c r="M447" s="336">
        <v>1</v>
      </c>
    </row>
    <row r="448" spans="2:13" s="96" customFormat="1" ht="28.5" x14ac:dyDescent="0.8">
      <c r="B448" s="329" t="s">
        <v>194</v>
      </c>
      <c r="C448" s="330" t="s">
        <v>165</v>
      </c>
      <c r="D448" s="331">
        <v>100</v>
      </c>
      <c r="E448" s="331">
        <v>8</v>
      </c>
      <c r="F448" s="332" t="s">
        <v>532</v>
      </c>
      <c r="G448" s="333">
        <v>8</v>
      </c>
      <c r="H448" s="333">
        <v>8</v>
      </c>
      <c r="I448" s="334" t="s">
        <v>166</v>
      </c>
      <c r="J448" s="335">
        <v>1960</v>
      </c>
      <c r="K448" s="335">
        <v>1400</v>
      </c>
      <c r="L448" s="335">
        <v>1400</v>
      </c>
      <c r="M448" s="336">
        <v>1</v>
      </c>
    </row>
    <row r="449" spans="2:13" s="96" customFormat="1" ht="28.5" x14ac:dyDescent="0.8">
      <c r="B449" s="329" t="s">
        <v>194</v>
      </c>
      <c r="C449" s="330" t="s">
        <v>165</v>
      </c>
      <c r="D449" s="331">
        <v>100</v>
      </c>
      <c r="E449" s="331">
        <v>8.3000000000000007</v>
      </c>
      <c r="F449" s="332" t="s">
        <v>504</v>
      </c>
      <c r="G449" s="333">
        <v>8.3000000000000007</v>
      </c>
      <c r="H449" s="333">
        <v>8.5360000000000014</v>
      </c>
      <c r="I449" s="334" t="s">
        <v>166</v>
      </c>
      <c r="J449" s="335">
        <v>1026513.89</v>
      </c>
      <c r="K449" s="335">
        <v>1000000</v>
      </c>
      <c r="L449" s="335">
        <v>1000000</v>
      </c>
      <c r="M449" s="336">
        <v>1</v>
      </c>
    </row>
    <row r="450" spans="2:13" s="96" customFormat="1" ht="28.5" x14ac:dyDescent="0.8">
      <c r="B450" s="329" t="s">
        <v>194</v>
      </c>
      <c r="C450" s="330" t="s">
        <v>165</v>
      </c>
      <c r="D450" s="331">
        <v>100</v>
      </c>
      <c r="E450" s="331">
        <v>8.35</v>
      </c>
      <c r="F450" s="332" t="s">
        <v>527</v>
      </c>
      <c r="G450" s="333">
        <v>8.35</v>
      </c>
      <c r="H450" s="333">
        <v>8.5609999999999999</v>
      </c>
      <c r="I450" s="334" t="s">
        <v>166</v>
      </c>
      <c r="J450" s="335">
        <v>1549752.08</v>
      </c>
      <c r="K450" s="335">
        <v>1500000</v>
      </c>
      <c r="L450" s="335">
        <v>1500000</v>
      </c>
      <c r="M450" s="336">
        <v>1</v>
      </c>
    </row>
    <row r="451" spans="2:13" s="96" customFormat="1" ht="28.5" x14ac:dyDescent="0.8">
      <c r="B451" s="329" t="s">
        <v>335</v>
      </c>
      <c r="C451" s="330" t="s">
        <v>165</v>
      </c>
      <c r="D451" s="331">
        <v>101.2204</v>
      </c>
      <c r="E451" s="331">
        <v>7.5</v>
      </c>
      <c r="F451" s="332" t="s">
        <v>179</v>
      </c>
      <c r="G451" s="333">
        <v>2.5</v>
      </c>
      <c r="H451" s="333">
        <v>2.5229999999999997</v>
      </c>
      <c r="I451" s="334" t="s">
        <v>166</v>
      </c>
      <c r="J451" s="335">
        <v>1102515.6299999999</v>
      </c>
      <c r="K451" s="335">
        <v>1025000</v>
      </c>
      <c r="L451" s="335">
        <v>1037508.76</v>
      </c>
      <c r="M451" s="336">
        <v>1</v>
      </c>
    </row>
    <row r="452" spans="2:13" s="96" customFormat="1" ht="28.5" x14ac:dyDescent="0.8">
      <c r="B452" s="329" t="s">
        <v>335</v>
      </c>
      <c r="C452" s="330" t="s">
        <v>165</v>
      </c>
      <c r="D452" s="331">
        <v>100</v>
      </c>
      <c r="E452" s="331">
        <v>4.5</v>
      </c>
      <c r="F452" s="332" t="s">
        <v>533</v>
      </c>
      <c r="G452" s="333">
        <v>4.5</v>
      </c>
      <c r="H452" s="333">
        <v>4.5900000000000007</v>
      </c>
      <c r="I452" s="334" t="s">
        <v>166</v>
      </c>
      <c r="J452" s="335">
        <v>1005375</v>
      </c>
      <c r="K452" s="335">
        <v>1000000</v>
      </c>
      <c r="L452" s="335">
        <v>1000000</v>
      </c>
      <c r="M452" s="336">
        <v>2</v>
      </c>
    </row>
    <row r="453" spans="2:13" s="96" customFormat="1" ht="28.5" x14ac:dyDescent="0.8">
      <c r="B453" s="329" t="s">
        <v>335</v>
      </c>
      <c r="C453" s="330" t="s">
        <v>165</v>
      </c>
      <c r="D453" s="331">
        <v>100</v>
      </c>
      <c r="E453" s="331">
        <v>4.5</v>
      </c>
      <c r="F453" s="332" t="s">
        <v>266</v>
      </c>
      <c r="G453" s="333">
        <v>4.5</v>
      </c>
      <c r="H453" s="333">
        <v>4.5890000000000004</v>
      </c>
      <c r="I453" s="334" t="s">
        <v>166</v>
      </c>
      <c r="J453" s="335">
        <v>1005625</v>
      </c>
      <c r="K453" s="335">
        <v>1000000</v>
      </c>
      <c r="L453" s="335">
        <v>1000000</v>
      </c>
      <c r="M453" s="336">
        <v>1</v>
      </c>
    </row>
    <row r="454" spans="2:13" s="96" customFormat="1" ht="28.5" x14ac:dyDescent="0.8">
      <c r="B454" s="329" t="s">
        <v>335</v>
      </c>
      <c r="C454" s="330" t="s">
        <v>165</v>
      </c>
      <c r="D454" s="331">
        <v>100</v>
      </c>
      <c r="E454" s="331">
        <v>4.5</v>
      </c>
      <c r="F454" s="332" t="s">
        <v>269</v>
      </c>
      <c r="G454" s="333">
        <v>4.5</v>
      </c>
      <c r="H454" s="333">
        <v>4.5890000000000004</v>
      </c>
      <c r="I454" s="334" t="s">
        <v>166</v>
      </c>
      <c r="J454" s="335">
        <v>1005875</v>
      </c>
      <c r="K454" s="335">
        <v>1000000</v>
      </c>
      <c r="L454" s="335">
        <v>1000000</v>
      </c>
      <c r="M454" s="336">
        <v>1</v>
      </c>
    </row>
    <row r="455" spans="2:13" s="96" customFormat="1" ht="28.5" x14ac:dyDescent="0.8">
      <c r="B455" s="329" t="s">
        <v>335</v>
      </c>
      <c r="C455" s="330" t="s">
        <v>165</v>
      </c>
      <c r="D455" s="331">
        <v>99.892399999999995</v>
      </c>
      <c r="E455" s="331">
        <v>7.5</v>
      </c>
      <c r="F455" s="332" t="s">
        <v>170</v>
      </c>
      <c r="G455" s="333">
        <v>7.5</v>
      </c>
      <c r="H455" s="333">
        <v>7.71</v>
      </c>
      <c r="I455" s="334" t="s">
        <v>166</v>
      </c>
      <c r="J455" s="335">
        <v>1613437.5</v>
      </c>
      <c r="K455" s="335">
        <v>1500000</v>
      </c>
      <c r="L455" s="335">
        <v>1498385.4</v>
      </c>
      <c r="M455" s="336">
        <v>1</v>
      </c>
    </row>
    <row r="456" spans="2:13" s="96" customFormat="1" ht="28.5" x14ac:dyDescent="0.8">
      <c r="B456" s="329" t="s">
        <v>335</v>
      </c>
      <c r="C456" s="330" t="s">
        <v>165</v>
      </c>
      <c r="D456" s="331">
        <v>99.800299999999993</v>
      </c>
      <c r="E456" s="331">
        <v>7.75</v>
      </c>
      <c r="F456" s="332" t="s">
        <v>233</v>
      </c>
      <c r="G456" s="333">
        <v>8</v>
      </c>
      <c r="H456" s="333">
        <v>8.2279999999999998</v>
      </c>
      <c r="I456" s="334" t="s">
        <v>166</v>
      </c>
      <c r="J456" s="335">
        <v>26959.03</v>
      </c>
      <c r="K456" s="335">
        <v>25000</v>
      </c>
      <c r="L456" s="335">
        <v>24950.07</v>
      </c>
      <c r="M456" s="336">
        <v>1</v>
      </c>
    </row>
    <row r="457" spans="2:13" s="96" customFormat="1" ht="28.5" x14ac:dyDescent="0.8">
      <c r="B457" s="329" t="s">
        <v>235</v>
      </c>
      <c r="C457" s="330" t="s">
        <v>165</v>
      </c>
      <c r="D457" s="331">
        <v>100</v>
      </c>
      <c r="E457" s="331">
        <v>2.7315999999999998</v>
      </c>
      <c r="F457" s="332" t="s">
        <v>182</v>
      </c>
      <c r="G457" s="333">
        <v>2.7315999999999998</v>
      </c>
      <c r="H457" s="333">
        <v>2.75</v>
      </c>
      <c r="I457" s="334" t="s">
        <v>166</v>
      </c>
      <c r="J457" s="335">
        <v>405523.9</v>
      </c>
      <c r="K457" s="335">
        <v>400000</v>
      </c>
      <c r="L457" s="335">
        <v>400000</v>
      </c>
      <c r="M457" s="336">
        <v>1</v>
      </c>
    </row>
    <row r="458" spans="2:13" s="97" customFormat="1" ht="28.5" x14ac:dyDescent="0.8">
      <c r="B458" s="316" t="s">
        <v>171</v>
      </c>
      <c r="C458" s="323"/>
      <c r="D458" s="324"/>
      <c r="E458" s="324"/>
      <c r="F458" s="325"/>
      <c r="G458" s="326"/>
      <c r="H458" s="326"/>
      <c r="I458" s="447"/>
      <c r="J458" s="327">
        <v>17431092.59</v>
      </c>
      <c r="K458" s="327">
        <v>16451400</v>
      </c>
      <c r="L458" s="327">
        <v>16555782</v>
      </c>
      <c r="M458" s="328">
        <v>14</v>
      </c>
    </row>
    <row r="459" spans="2:13" s="97" customFormat="1" ht="28.5" x14ac:dyDescent="0.8">
      <c r="B459" s="316" t="s">
        <v>236</v>
      </c>
      <c r="C459" s="323"/>
      <c r="D459" s="324"/>
      <c r="E459" s="324"/>
      <c r="F459" s="325"/>
      <c r="G459" s="326"/>
      <c r="H459" s="326"/>
      <c r="I459" s="447"/>
      <c r="J459" s="327"/>
      <c r="K459" s="327"/>
      <c r="L459" s="327"/>
      <c r="M459" s="328"/>
    </row>
    <row r="460" spans="2:13" s="96" customFormat="1" ht="28.5" x14ac:dyDescent="0.8">
      <c r="B460" s="329" t="s">
        <v>209</v>
      </c>
      <c r="C460" s="330" t="s">
        <v>165</v>
      </c>
      <c r="D460" s="331">
        <v>100</v>
      </c>
      <c r="E460" s="331">
        <v>2.7317</v>
      </c>
      <c r="F460" s="332" t="s">
        <v>529</v>
      </c>
      <c r="G460" s="333">
        <v>2.7317</v>
      </c>
      <c r="H460" s="333">
        <v>2.75</v>
      </c>
      <c r="I460" s="334" t="s">
        <v>166</v>
      </c>
      <c r="J460" s="335">
        <v>1520829.21</v>
      </c>
      <c r="K460" s="335">
        <v>1500000</v>
      </c>
      <c r="L460" s="335">
        <v>1500000</v>
      </c>
      <c r="M460" s="336">
        <v>1</v>
      </c>
    </row>
    <row r="461" spans="2:13" s="96" customFormat="1" ht="28.5" x14ac:dyDescent="0.8">
      <c r="B461" s="329" t="s">
        <v>209</v>
      </c>
      <c r="C461" s="330" t="s">
        <v>165</v>
      </c>
      <c r="D461" s="331">
        <v>100</v>
      </c>
      <c r="E461" s="331">
        <v>8.5</v>
      </c>
      <c r="F461" s="332" t="s">
        <v>527</v>
      </c>
      <c r="G461" s="333">
        <v>8.5</v>
      </c>
      <c r="H461" s="333">
        <v>8.7190000000000012</v>
      </c>
      <c r="I461" s="334" t="s">
        <v>166</v>
      </c>
      <c r="J461" s="335">
        <v>516881.94</v>
      </c>
      <c r="K461" s="335">
        <v>500000</v>
      </c>
      <c r="L461" s="335">
        <v>500000</v>
      </c>
      <c r="M461" s="336">
        <v>1</v>
      </c>
    </row>
    <row r="462" spans="2:13" s="96" customFormat="1" ht="28.5" x14ac:dyDescent="0.8">
      <c r="B462" s="329" t="s">
        <v>209</v>
      </c>
      <c r="C462" s="330" t="s">
        <v>165</v>
      </c>
      <c r="D462" s="331">
        <v>99.828699999999998</v>
      </c>
      <c r="E462" s="331">
        <v>5.5</v>
      </c>
      <c r="F462" s="332" t="s">
        <v>534</v>
      </c>
      <c r="G462" s="333">
        <v>9</v>
      </c>
      <c r="H462" s="333">
        <v>9.3960000000000008</v>
      </c>
      <c r="I462" s="334" t="s">
        <v>166</v>
      </c>
      <c r="J462" s="335">
        <v>254621.53</v>
      </c>
      <c r="K462" s="335">
        <v>250000</v>
      </c>
      <c r="L462" s="335">
        <v>249571.74</v>
      </c>
      <c r="M462" s="336">
        <v>2</v>
      </c>
    </row>
    <row r="463" spans="2:13" s="96" customFormat="1" ht="28.5" x14ac:dyDescent="0.8">
      <c r="B463" s="329" t="s">
        <v>209</v>
      </c>
      <c r="C463" s="330" t="s">
        <v>165</v>
      </c>
      <c r="D463" s="331">
        <v>99.798699999999997</v>
      </c>
      <c r="E463" s="331">
        <v>5.5</v>
      </c>
      <c r="F463" s="332" t="s">
        <v>535</v>
      </c>
      <c r="G463" s="333">
        <v>9</v>
      </c>
      <c r="H463" s="333">
        <v>9.3919999999999995</v>
      </c>
      <c r="I463" s="334" t="s">
        <v>166</v>
      </c>
      <c r="J463" s="335">
        <v>50939.58</v>
      </c>
      <c r="K463" s="335">
        <v>50000</v>
      </c>
      <c r="L463" s="335">
        <v>49899.35</v>
      </c>
      <c r="M463" s="336">
        <v>1</v>
      </c>
    </row>
    <row r="464" spans="2:13" s="96" customFormat="1" ht="28.5" x14ac:dyDescent="0.8">
      <c r="B464" s="329" t="s">
        <v>209</v>
      </c>
      <c r="C464" s="330" t="s">
        <v>165</v>
      </c>
      <c r="D464" s="331">
        <v>99.778999999999996</v>
      </c>
      <c r="E464" s="331">
        <v>5.5</v>
      </c>
      <c r="F464" s="332" t="s">
        <v>261</v>
      </c>
      <c r="G464" s="333">
        <v>9</v>
      </c>
      <c r="H464" s="333">
        <v>9.39</v>
      </c>
      <c r="I464" s="334" t="s">
        <v>166</v>
      </c>
      <c r="J464" s="335">
        <v>50924.31</v>
      </c>
      <c r="K464" s="335">
        <v>50000</v>
      </c>
      <c r="L464" s="335">
        <v>49889.5</v>
      </c>
      <c r="M464" s="336">
        <v>1</v>
      </c>
    </row>
    <row r="465" spans="2:13" s="96" customFormat="1" ht="28.5" x14ac:dyDescent="0.8">
      <c r="B465" s="329" t="s">
        <v>209</v>
      </c>
      <c r="C465" s="330" t="s">
        <v>165</v>
      </c>
      <c r="D465" s="331">
        <v>99.709599999999995</v>
      </c>
      <c r="E465" s="331">
        <v>5.5</v>
      </c>
      <c r="F465" s="332" t="s">
        <v>277</v>
      </c>
      <c r="G465" s="333">
        <v>9</v>
      </c>
      <c r="H465" s="333">
        <v>9.3810000000000002</v>
      </c>
      <c r="I465" s="334" t="s">
        <v>166</v>
      </c>
      <c r="J465" s="335">
        <v>30568.33</v>
      </c>
      <c r="K465" s="335">
        <v>30000</v>
      </c>
      <c r="L465" s="335">
        <v>29912.89</v>
      </c>
      <c r="M465" s="336">
        <v>1</v>
      </c>
    </row>
    <row r="466" spans="2:13" s="96" customFormat="1" ht="28.5" x14ac:dyDescent="0.8">
      <c r="B466" s="329" t="s">
        <v>164</v>
      </c>
      <c r="C466" s="330" t="s">
        <v>165</v>
      </c>
      <c r="D466" s="331">
        <v>100</v>
      </c>
      <c r="E466" s="331">
        <v>2.4769999999999999</v>
      </c>
      <c r="F466" s="332" t="s">
        <v>179</v>
      </c>
      <c r="G466" s="333">
        <v>2.4769999999999999</v>
      </c>
      <c r="H466" s="333">
        <v>2.5</v>
      </c>
      <c r="I466" s="334" t="s">
        <v>166</v>
      </c>
      <c r="J466" s="335">
        <v>1006261.31</v>
      </c>
      <c r="K466" s="335">
        <v>1000000</v>
      </c>
      <c r="L466" s="335">
        <v>1000000</v>
      </c>
      <c r="M466" s="336">
        <v>1</v>
      </c>
    </row>
    <row r="467" spans="2:13" s="96" customFormat="1" ht="28.5" x14ac:dyDescent="0.8">
      <c r="B467" s="329" t="s">
        <v>164</v>
      </c>
      <c r="C467" s="330" t="s">
        <v>165</v>
      </c>
      <c r="D467" s="331">
        <v>100</v>
      </c>
      <c r="E467" s="331">
        <v>8.5</v>
      </c>
      <c r="F467" s="332" t="s">
        <v>527</v>
      </c>
      <c r="G467" s="333">
        <v>8.5</v>
      </c>
      <c r="H467" s="333">
        <v>8.7190000000000012</v>
      </c>
      <c r="I467" s="334" t="s">
        <v>166</v>
      </c>
      <c r="J467" s="335">
        <v>1550645.83</v>
      </c>
      <c r="K467" s="335">
        <v>1500000</v>
      </c>
      <c r="L467" s="335">
        <v>1500000</v>
      </c>
      <c r="M467" s="336">
        <v>1</v>
      </c>
    </row>
    <row r="468" spans="2:13" s="96" customFormat="1" ht="28.5" x14ac:dyDescent="0.8">
      <c r="B468" s="329" t="s">
        <v>164</v>
      </c>
      <c r="C468" s="330" t="s">
        <v>165</v>
      </c>
      <c r="D468" s="331">
        <v>99.703400000000002</v>
      </c>
      <c r="E468" s="331">
        <v>7</v>
      </c>
      <c r="F468" s="332" t="s">
        <v>318</v>
      </c>
      <c r="G468" s="333">
        <v>10</v>
      </c>
      <c r="H468" s="333">
        <v>10.465</v>
      </c>
      <c r="I468" s="334" t="s">
        <v>166</v>
      </c>
      <c r="J468" s="335">
        <v>143293.89000000001</v>
      </c>
      <c r="K468" s="335">
        <v>140000</v>
      </c>
      <c r="L468" s="335">
        <v>139584.89000000001</v>
      </c>
      <c r="M468" s="336">
        <v>1</v>
      </c>
    </row>
    <row r="469" spans="2:13" s="96" customFormat="1" ht="28.5" x14ac:dyDescent="0.8">
      <c r="B469" s="329" t="s">
        <v>164</v>
      </c>
      <c r="C469" s="330" t="s">
        <v>165</v>
      </c>
      <c r="D469" s="331">
        <v>99.644599999999997</v>
      </c>
      <c r="E469" s="331">
        <v>7</v>
      </c>
      <c r="F469" s="332" t="s">
        <v>279</v>
      </c>
      <c r="G469" s="333">
        <v>10</v>
      </c>
      <c r="H469" s="333">
        <v>10.453999999999999</v>
      </c>
      <c r="I469" s="334" t="s">
        <v>166</v>
      </c>
      <c r="J469" s="335">
        <v>133058.60999999999</v>
      </c>
      <c r="K469" s="335">
        <v>130000</v>
      </c>
      <c r="L469" s="335">
        <v>129538.06</v>
      </c>
      <c r="M469" s="336">
        <v>1</v>
      </c>
    </row>
    <row r="470" spans="2:13" s="96" customFormat="1" ht="28.5" x14ac:dyDescent="0.8">
      <c r="B470" s="329" t="s">
        <v>164</v>
      </c>
      <c r="C470" s="330" t="s">
        <v>165</v>
      </c>
      <c r="D470" s="331">
        <v>99.578299999999999</v>
      </c>
      <c r="E470" s="331">
        <v>7</v>
      </c>
      <c r="F470" s="332" t="s">
        <v>308</v>
      </c>
      <c r="G470" s="333">
        <v>10</v>
      </c>
      <c r="H470" s="333">
        <v>10.442</v>
      </c>
      <c r="I470" s="334" t="s">
        <v>166</v>
      </c>
      <c r="J470" s="335">
        <v>133058.60999999999</v>
      </c>
      <c r="K470" s="335">
        <v>130000</v>
      </c>
      <c r="L470" s="335">
        <v>129451.86</v>
      </c>
      <c r="M470" s="336">
        <v>1</v>
      </c>
    </row>
    <row r="471" spans="2:13" s="96" customFormat="1" ht="28.5" x14ac:dyDescent="0.8">
      <c r="B471" s="329" t="s">
        <v>187</v>
      </c>
      <c r="C471" s="330" t="s">
        <v>165</v>
      </c>
      <c r="D471" s="331">
        <v>100</v>
      </c>
      <c r="E471" s="331">
        <v>2.7315999999999998</v>
      </c>
      <c r="F471" s="332" t="s">
        <v>182</v>
      </c>
      <c r="G471" s="333">
        <v>2.7315999999999998</v>
      </c>
      <c r="H471" s="333">
        <v>2.75</v>
      </c>
      <c r="I471" s="334" t="s">
        <v>166</v>
      </c>
      <c r="J471" s="335">
        <v>3041429.27</v>
      </c>
      <c r="K471" s="335">
        <v>3000000</v>
      </c>
      <c r="L471" s="335">
        <v>3000000</v>
      </c>
      <c r="M471" s="336">
        <v>1</v>
      </c>
    </row>
    <row r="472" spans="2:13" s="96" customFormat="1" ht="28.5" x14ac:dyDescent="0.8">
      <c r="B472" s="329" t="s">
        <v>187</v>
      </c>
      <c r="C472" s="330" t="s">
        <v>165</v>
      </c>
      <c r="D472" s="331">
        <v>100.0184</v>
      </c>
      <c r="E472" s="331">
        <v>7.35</v>
      </c>
      <c r="F472" s="332" t="s">
        <v>332</v>
      </c>
      <c r="G472" s="333">
        <v>7.05</v>
      </c>
      <c r="H472" s="333">
        <v>7.2629999999999999</v>
      </c>
      <c r="I472" s="334" t="s">
        <v>166</v>
      </c>
      <c r="J472" s="335">
        <v>311086.25</v>
      </c>
      <c r="K472" s="335">
        <v>300000</v>
      </c>
      <c r="L472" s="335">
        <v>300055.43</v>
      </c>
      <c r="M472" s="336">
        <v>1</v>
      </c>
    </row>
    <row r="473" spans="2:13" s="96" customFormat="1" ht="28.5" x14ac:dyDescent="0.8">
      <c r="B473" s="329" t="s">
        <v>187</v>
      </c>
      <c r="C473" s="330" t="s">
        <v>165</v>
      </c>
      <c r="D473" s="331">
        <v>100.0188</v>
      </c>
      <c r="E473" s="331">
        <v>7.35</v>
      </c>
      <c r="F473" s="332" t="s">
        <v>530</v>
      </c>
      <c r="G473" s="333">
        <v>7.05</v>
      </c>
      <c r="H473" s="333">
        <v>7.2620000000000005</v>
      </c>
      <c r="I473" s="334" t="s">
        <v>166</v>
      </c>
      <c r="J473" s="335">
        <v>311147.5</v>
      </c>
      <c r="K473" s="335">
        <v>300000</v>
      </c>
      <c r="L473" s="335">
        <v>300056.40999999997</v>
      </c>
      <c r="M473" s="336">
        <v>1</v>
      </c>
    </row>
    <row r="474" spans="2:13" s="96" customFormat="1" ht="28.5" x14ac:dyDescent="0.8">
      <c r="B474" s="329" t="s">
        <v>187</v>
      </c>
      <c r="C474" s="330" t="s">
        <v>165</v>
      </c>
      <c r="D474" s="331">
        <v>100.01909999999999</v>
      </c>
      <c r="E474" s="331">
        <v>7.35</v>
      </c>
      <c r="F474" s="332" t="s">
        <v>334</v>
      </c>
      <c r="G474" s="333">
        <v>7.05</v>
      </c>
      <c r="H474" s="333">
        <v>7.2609999999999992</v>
      </c>
      <c r="I474" s="334" t="s">
        <v>166</v>
      </c>
      <c r="J474" s="335">
        <v>311208.75</v>
      </c>
      <c r="K474" s="335">
        <v>300000</v>
      </c>
      <c r="L474" s="335">
        <v>300057.39</v>
      </c>
      <c r="M474" s="336">
        <v>1</v>
      </c>
    </row>
    <row r="475" spans="2:13" s="96" customFormat="1" ht="28.5" x14ac:dyDescent="0.8">
      <c r="B475" s="329" t="s">
        <v>187</v>
      </c>
      <c r="C475" s="330" t="s">
        <v>165</v>
      </c>
      <c r="D475" s="331">
        <v>100.0194</v>
      </c>
      <c r="E475" s="331">
        <v>7.35</v>
      </c>
      <c r="F475" s="332" t="s">
        <v>536</v>
      </c>
      <c r="G475" s="333">
        <v>7.05</v>
      </c>
      <c r="H475" s="333">
        <v>7.2609999999999992</v>
      </c>
      <c r="I475" s="334" t="s">
        <v>166</v>
      </c>
      <c r="J475" s="335">
        <v>207513.33</v>
      </c>
      <c r="K475" s="335">
        <v>200000</v>
      </c>
      <c r="L475" s="335">
        <v>200038.9</v>
      </c>
      <c r="M475" s="336">
        <v>1</v>
      </c>
    </row>
    <row r="476" spans="2:13" s="96" customFormat="1" ht="28.5" x14ac:dyDescent="0.8">
      <c r="B476" s="329" t="s">
        <v>187</v>
      </c>
      <c r="C476" s="330" t="s">
        <v>165</v>
      </c>
      <c r="D476" s="331">
        <v>100.0197</v>
      </c>
      <c r="E476" s="331">
        <v>7.35</v>
      </c>
      <c r="F476" s="332" t="s">
        <v>302</v>
      </c>
      <c r="G476" s="333">
        <v>7.05</v>
      </c>
      <c r="H476" s="333">
        <v>7.26</v>
      </c>
      <c r="I476" s="334" t="s">
        <v>166</v>
      </c>
      <c r="J476" s="335">
        <v>207554.17</v>
      </c>
      <c r="K476" s="335">
        <v>200000</v>
      </c>
      <c r="L476" s="335">
        <v>200039.56</v>
      </c>
      <c r="M476" s="336">
        <v>1</v>
      </c>
    </row>
    <row r="477" spans="2:13" s="96" customFormat="1" ht="28.5" x14ac:dyDescent="0.8">
      <c r="B477" s="329" t="s">
        <v>187</v>
      </c>
      <c r="C477" s="330" t="s">
        <v>165</v>
      </c>
      <c r="D477" s="331">
        <v>100.021</v>
      </c>
      <c r="E477" s="331">
        <v>7.35</v>
      </c>
      <c r="F477" s="332" t="s">
        <v>383</v>
      </c>
      <c r="G477" s="333">
        <v>7.05</v>
      </c>
      <c r="H477" s="333">
        <v>7.2569999999999997</v>
      </c>
      <c r="I477" s="334" t="s">
        <v>166</v>
      </c>
      <c r="J477" s="335">
        <v>207717.5</v>
      </c>
      <c r="K477" s="335">
        <v>200000</v>
      </c>
      <c r="L477" s="335">
        <v>200042.16</v>
      </c>
      <c r="M477" s="336">
        <v>1</v>
      </c>
    </row>
    <row r="478" spans="2:13" s="96" customFormat="1" ht="28.5" x14ac:dyDescent="0.8">
      <c r="B478" s="329" t="s">
        <v>187</v>
      </c>
      <c r="C478" s="330" t="s">
        <v>165</v>
      </c>
      <c r="D478" s="331">
        <v>100</v>
      </c>
      <c r="E478" s="331">
        <v>8.35</v>
      </c>
      <c r="F478" s="332" t="s">
        <v>527</v>
      </c>
      <c r="G478" s="333">
        <v>8.35</v>
      </c>
      <c r="H478" s="333">
        <v>8.5609999999999999</v>
      </c>
      <c r="I478" s="334" t="s">
        <v>166</v>
      </c>
      <c r="J478" s="335">
        <v>2582920.14</v>
      </c>
      <c r="K478" s="335">
        <v>2500000</v>
      </c>
      <c r="L478" s="335">
        <v>2500000</v>
      </c>
      <c r="M478" s="336">
        <v>1</v>
      </c>
    </row>
    <row r="479" spans="2:13" s="96" customFormat="1" ht="28.5" x14ac:dyDescent="0.8">
      <c r="B479" s="329" t="s">
        <v>537</v>
      </c>
      <c r="C479" s="330" t="s">
        <v>165</v>
      </c>
      <c r="D479" s="331">
        <v>100.0719</v>
      </c>
      <c r="E479" s="331">
        <v>7.9</v>
      </c>
      <c r="F479" s="332" t="s">
        <v>538</v>
      </c>
      <c r="G479" s="333">
        <v>6</v>
      </c>
      <c r="H479" s="333">
        <v>6.1740000000000004</v>
      </c>
      <c r="I479" s="334" t="s">
        <v>166</v>
      </c>
      <c r="J479" s="335">
        <v>1629664.2</v>
      </c>
      <c r="K479" s="335">
        <v>1508812.51</v>
      </c>
      <c r="L479" s="335">
        <v>1509897.95</v>
      </c>
      <c r="M479" s="336">
        <v>1</v>
      </c>
    </row>
    <row r="480" spans="2:13" s="96" customFormat="1" ht="28.5" x14ac:dyDescent="0.8">
      <c r="B480" s="329" t="s">
        <v>169</v>
      </c>
      <c r="C480" s="330" t="s">
        <v>165</v>
      </c>
      <c r="D480" s="331">
        <v>100</v>
      </c>
      <c r="E480" s="331">
        <v>2.7315999999999998</v>
      </c>
      <c r="F480" s="332" t="s">
        <v>182</v>
      </c>
      <c r="G480" s="333">
        <v>2.7315999999999998</v>
      </c>
      <c r="H480" s="333">
        <v>2.75</v>
      </c>
      <c r="I480" s="334" t="s">
        <v>166</v>
      </c>
      <c r="J480" s="335">
        <v>4562143.9000000004</v>
      </c>
      <c r="K480" s="335">
        <v>4500000</v>
      </c>
      <c r="L480" s="335">
        <v>4500000</v>
      </c>
      <c r="M480" s="336">
        <v>1</v>
      </c>
    </row>
    <row r="481" spans="2:13" s="96" customFormat="1" ht="28.5" x14ac:dyDescent="0.8">
      <c r="B481" s="329" t="s">
        <v>237</v>
      </c>
      <c r="C481" s="330" t="s">
        <v>165</v>
      </c>
      <c r="D481" s="331">
        <v>101.46729999999999</v>
      </c>
      <c r="E481" s="331">
        <v>8.5</v>
      </c>
      <c r="F481" s="332" t="s">
        <v>483</v>
      </c>
      <c r="G481" s="333">
        <v>2.25</v>
      </c>
      <c r="H481" s="333">
        <v>2.2689999999999997</v>
      </c>
      <c r="I481" s="334" t="s">
        <v>166</v>
      </c>
      <c r="J481" s="335">
        <v>2170472.2400000002</v>
      </c>
      <c r="K481" s="335">
        <v>2000000</v>
      </c>
      <c r="L481" s="335">
        <v>2029345.2</v>
      </c>
      <c r="M481" s="336">
        <v>1</v>
      </c>
    </row>
    <row r="482" spans="2:13" s="96" customFormat="1" ht="28.5" x14ac:dyDescent="0.8">
      <c r="B482" s="329" t="s">
        <v>237</v>
      </c>
      <c r="C482" s="330" t="s">
        <v>165</v>
      </c>
      <c r="D482" s="331">
        <v>101.4842</v>
      </c>
      <c r="E482" s="331">
        <v>8.5</v>
      </c>
      <c r="F482" s="332" t="s">
        <v>323</v>
      </c>
      <c r="G482" s="333">
        <v>2.25</v>
      </c>
      <c r="H482" s="333">
        <v>2.2689999999999997</v>
      </c>
      <c r="I482" s="334" t="s">
        <v>166</v>
      </c>
      <c r="J482" s="335">
        <v>2170472.2400000002</v>
      </c>
      <c r="K482" s="335">
        <v>2000000</v>
      </c>
      <c r="L482" s="335">
        <v>2029683.24</v>
      </c>
      <c r="M482" s="336">
        <v>1</v>
      </c>
    </row>
    <row r="483" spans="2:13" s="96" customFormat="1" ht="28.5" x14ac:dyDescent="0.8">
      <c r="B483" s="329" t="s">
        <v>237</v>
      </c>
      <c r="C483" s="330" t="s">
        <v>165</v>
      </c>
      <c r="D483" s="331">
        <v>101.4833</v>
      </c>
      <c r="E483" s="331">
        <v>8.5</v>
      </c>
      <c r="F483" s="332" t="s">
        <v>321</v>
      </c>
      <c r="G483" s="333">
        <v>2.5</v>
      </c>
      <c r="H483" s="333">
        <v>2.5229999999999997</v>
      </c>
      <c r="I483" s="334" t="s">
        <v>166</v>
      </c>
      <c r="J483" s="335">
        <v>1085236.1200000001</v>
      </c>
      <c r="K483" s="335">
        <v>1000000</v>
      </c>
      <c r="L483" s="335">
        <v>1014832.78</v>
      </c>
      <c r="M483" s="336">
        <v>1</v>
      </c>
    </row>
    <row r="484" spans="2:13" s="96" customFormat="1" ht="28.5" x14ac:dyDescent="0.8">
      <c r="B484" s="329" t="s">
        <v>237</v>
      </c>
      <c r="C484" s="330" t="s">
        <v>165</v>
      </c>
      <c r="D484" s="331">
        <v>100.0562</v>
      </c>
      <c r="E484" s="331">
        <v>7.5</v>
      </c>
      <c r="F484" s="332" t="s">
        <v>539</v>
      </c>
      <c r="G484" s="333">
        <v>6</v>
      </c>
      <c r="H484" s="333">
        <v>6.173</v>
      </c>
      <c r="I484" s="334" t="s">
        <v>166</v>
      </c>
      <c r="J484" s="335">
        <v>301291.67</v>
      </c>
      <c r="K484" s="335">
        <v>280000</v>
      </c>
      <c r="L484" s="335">
        <v>280157.25</v>
      </c>
      <c r="M484" s="336">
        <v>1</v>
      </c>
    </row>
    <row r="485" spans="2:13" s="96" customFormat="1" ht="28.5" x14ac:dyDescent="0.8">
      <c r="B485" s="329" t="s">
        <v>237</v>
      </c>
      <c r="C485" s="330" t="s">
        <v>165</v>
      </c>
      <c r="D485" s="331">
        <v>101.2985</v>
      </c>
      <c r="E485" s="331">
        <v>8.8000000000000007</v>
      </c>
      <c r="F485" s="332" t="s">
        <v>478</v>
      </c>
      <c r="G485" s="333">
        <v>6.25</v>
      </c>
      <c r="H485" s="333">
        <v>6.3310000000000004</v>
      </c>
      <c r="I485" s="334" t="s">
        <v>166</v>
      </c>
      <c r="J485" s="335">
        <v>544122.22</v>
      </c>
      <c r="K485" s="335">
        <v>500000</v>
      </c>
      <c r="L485" s="335">
        <v>506492.42</v>
      </c>
      <c r="M485" s="336">
        <v>1</v>
      </c>
    </row>
    <row r="486" spans="2:13" s="96" customFormat="1" ht="28.5" x14ac:dyDescent="0.8">
      <c r="B486" s="329" t="s">
        <v>237</v>
      </c>
      <c r="C486" s="330" t="s">
        <v>165</v>
      </c>
      <c r="D486" s="331">
        <v>100.0492</v>
      </c>
      <c r="E486" s="331">
        <v>7.8</v>
      </c>
      <c r="F486" s="332" t="s">
        <v>278</v>
      </c>
      <c r="G486" s="333">
        <v>7</v>
      </c>
      <c r="H486" s="333">
        <v>7.2309999999999999</v>
      </c>
      <c r="I486" s="334" t="s">
        <v>166</v>
      </c>
      <c r="J486" s="335">
        <v>205200</v>
      </c>
      <c r="K486" s="335">
        <v>200000</v>
      </c>
      <c r="L486" s="335">
        <v>200098.33</v>
      </c>
      <c r="M486" s="336">
        <v>1</v>
      </c>
    </row>
    <row r="487" spans="2:13" s="96" customFormat="1" ht="28.5" x14ac:dyDescent="0.8">
      <c r="B487" s="329" t="s">
        <v>237</v>
      </c>
      <c r="C487" s="330" t="s">
        <v>165</v>
      </c>
      <c r="D487" s="331">
        <v>100.16759999999999</v>
      </c>
      <c r="E487" s="331">
        <v>8.5</v>
      </c>
      <c r="F487" s="332" t="s">
        <v>265</v>
      </c>
      <c r="G487" s="333">
        <v>7</v>
      </c>
      <c r="H487" s="333">
        <v>7.2059999999999995</v>
      </c>
      <c r="I487" s="334" t="s">
        <v>166</v>
      </c>
      <c r="J487" s="335">
        <v>1085708.32</v>
      </c>
      <c r="K487" s="335">
        <v>1000000</v>
      </c>
      <c r="L487" s="335">
        <v>1001676.04</v>
      </c>
      <c r="M487" s="336">
        <v>1</v>
      </c>
    </row>
    <row r="488" spans="2:13" s="96" customFormat="1" ht="28.5" x14ac:dyDescent="0.8">
      <c r="B488" s="329" t="s">
        <v>237</v>
      </c>
      <c r="C488" s="330" t="s">
        <v>165</v>
      </c>
      <c r="D488" s="331">
        <v>100.17</v>
      </c>
      <c r="E488" s="331">
        <v>8.5</v>
      </c>
      <c r="F488" s="332" t="s">
        <v>217</v>
      </c>
      <c r="G488" s="333">
        <v>7</v>
      </c>
      <c r="H488" s="333">
        <v>7.2050000000000001</v>
      </c>
      <c r="I488" s="334" t="s">
        <v>166</v>
      </c>
      <c r="J488" s="335">
        <v>3801159.72</v>
      </c>
      <c r="K488" s="335">
        <v>3500000</v>
      </c>
      <c r="L488" s="335">
        <v>3505956.9</v>
      </c>
      <c r="M488" s="336">
        <v>2</v>
      </c>
    </row>
    <row r="489" spans="2:13" s="96" customFormat="1" ht="28.5" x14ac:dyDescent="0.8">
      <c r="B489" s="329" t="s">
        <v>237</v>
      </c>
      <c r="C489" s="330" t="s">
        <v>165</v>
      </c>
      <c r="D489" s="331">
        <v>100.2694</v>
      </c>
      <c r="E489" s="331">
        <v>8.75</v>
      </c>
      <c r="F489" s="332" t="s">
        <v>300</v>
      </c>
      <c r="G489" s="333">
        <v>7.75</v>
      </c>
      <c r="H489" s="333">
        <v>7.9159999999999995</v>
      </c>
      <c r="I489" s="334" t="s">
        <v>166</v>
      </c>
      <c r="J489" s="335">
        <v>1087743.06</v>
      </c>
      <c r="K489" s="335">
        <v>1000000</v>
      </c>
      <c r="L489" s="335">
        <v>1002694</v>
      </c>
      <c r="M489" s="336">
        <v>1</v>
      </c>
    </row>
    <row r="490" spans="2:13" s="96" customFormat="1" ht="28.5" x14ac:dyDescent="0.8">
      <c r="B490" s="329" t="s">
        <v>237</v>
      </c>
      <c r="C490" s="330" t="s">
        <v>165</v>
      </c>
      <c r="D490" s="331">
        <v>100</v>
      </c>
      <c r="E490" s="331">
        <v>8</v>
      </c>
      <c r="F490" s="332" t="s">
        <v>181</v>
      </c>
      <c r="G490" s="333">
        <v>8</v>
      </c>
      <c r="H490" s="333">
        <v>8.1589999999999989</v>
      </c>
      <c r="I490" s="334" t="s">
        <v>166</v>
      </c>
      <c r="J490" s="335">
        <v>936200</v>
      </c>
      <c r="K490" s="335">
        <v>900000</v>
      </c>
      <c r="L490" s="335">
        <v>900000</v>
      </c>
      <c r="M490" s="336">
        <v>1</v>
      </c>
    </row>
    <row r="491" spans="2:13" s="96" customFormat="1" ht="28.5" x14ac:dyDescent="0.8">
      <c r="B491" s="329" t="s">
        <v>237</v>
      </c>
      <c r="C491" s="330" t="s">
        <v>165</v>
      </c>
      <c r="D491" s="331">
        <v>100</v>
      </c>
      <c r="E491" s="331">
        <v>8.35</v>
      </c>
      <c r="F491" s="332" t="s">
        <v>527</v>
      </c>
      <c r="G491" s="333">
        <v>8.35</v>
      </c>
      <c r="H491" s="333">
        <v>8.5609999999999999</v>
      </c>
      <c r="I491" s="334" t="s">
        <v>166</v>
      </c>
      <c r="J491" s="335">
        <v>2582920.14</v>
      </c>
      <c r="K491" s="335">
        <v>2500000</v>
      </c>
      <c r="L491" s="335">
        <v>2500000</v>
      </c>
      <c r="M491" s="336">
        <v>1</v>
      </c>
    </row>
    <row r="492" spans="2:13" s="96" customFormat="1" ht="28.5" x14ac:dyDescent="0.8">
      <c r="B492" s="329" t="s">
        <v>154</v>
      </c>
      <c r="C492" s="330" t="s">
        <v>165</v>
      </c>
      <c r="D492" s="331">
        <v>100</v>
      </c>
      <c r="E492" s="331">
        <v>2.4769999999999999</v>
      </c>
      <c r="F492" s="332" t="s">
        <v>179</v>
      </c>
      <c r="G492" s="333">
        <v>2.4769999999999999</v>
      </c>
      <c r="H492" s="333">
        <v>2.5</v>
      </c>
      <c r="I492" s="334" t="s">
        <v>166</v>
      </c>
      <c r="J492" s="335">
        <v>5031306.53</v>
      </c>
      <c r="K492" s="335">
        <v>5000000</v>
      </c>
      <c r="L492" s="335">
        <v>5000000</v>
      </c>
      <c r="M492" s="336">
        <v>1</v>
      </c>
    </row>
    <row r="493" spans="2:13" s="96" customFormat="1" ht="28.5" x14ac:dyDescent="0.8">
      <c r="B493" s="329" t="s">
        <v>154</v>
      </c>
      <c r="C493" s="330" t="s">
        <v>165</v>
      </c>
      <c r="D493" s="331">
        <v>100</v>
      </c>
      <c r="E493" s="331">
        <v>8.3000000000000007</v>
      </c>
      <c r="F493" s="332" t="s">
        <v>504</v>
      </c>
      <c r="G493" s="333">
        <v>8.3000000000000007</v>
      </c>
      <c r="H493" s="333">
        <v>8.5360000000000014</v>
      </c>
      <c r="I493" s="334" t="s">
        <v>166</v>
      </c>
      <c r="J493" s="335">
        <v>1026513.89</v>
      </c>
      <c r="K493" s="335">
        <v>1000000</v>
      </c>
      <c r="L493" s="335">
        <v>1000000</v>
      </c>
      <c r="M493" s="336">
        <v>1</v>
      </c>
    </row>
    <row r="494" spans="2:13" s="96" customFormat="1" ht="28.5" x14ac:dyDescent="0.8">
      <c r="B494" s="329" t="s">
        <v>189</v>
      </c>
      <c r="C494" s="330" t="s">
        <v>165</v>
      </c>
      <c r="D494" s="331">
        <v>100</v>
      </c>
      <c r="E494" s="331">
        <v>2.4769999999999999</v>
      </c>
      <c r="F494" s="332" t="s">
        <v>179</v>
      </c>
      <c r="G494" s="333">
        <v>2.4769999999999999</v>
      </c>
      <c r="H494" s="333">
        <v>2.5</v>
      </c>
      <c r="I494" s="334" t="s">
        <v>166</v>
      </c>
      <c r="J494" s="335">
        <v>241502.71</v>
      </c>
      <c r="K494" s="335">
        <v>240000</v>
      </c>
      <c r="L494" s="335">
        <v>240000</v>
      </c>
      <c r="M494" s="336">
        <v>1</v>
      </c>
    </row>
    <row r="495" spans="2:13" s="96" customFormat="1" ht="28.5" x14ac:dyDescent="0.8">
      <c r="B495" s="329" t="s">
        <v>189</v>
      </c>
      <c r="C495" s="330" t="s">
        <v>165</v>
      </c>
      <c r="D495" s="331">
        <v>100</v>
      </c>
      <c r="E495" s="331">
        <v>2.7315999999999998</v>
      </c>
      <c r="F495" s="332" t="s">
        <v>182</v>
      </c>
      <c r="G495" s="333">
        <v>2.7315999999999998</v>
      </c>
      <c r="H495" s="333">
        <v>2.75</v>
      </c>
      <c r="I495" s="334" t="s">
        <v>166</v>
      </c>
      <c r="J495" s="335">
        <v>1875548.05</v>
      </c>
      <c r="K495" s="335">
        <v>1850000</v>
      </c>
      <c r="L495" s="335">
        <v>1850000</v>
      </c>
      <c r="M495" s="336">
        <v>1</v>
      </c>
    </row>
    <row r="496" spans="2:13" s="96" customFormat="1" ht="28.5" x14ac:dyDescent="0.8">
      <c r="B496" s="329" t="s">
        <v>540</v>
      </c>
      <c r="C496" s="330" t="s">
        <v>165</v>
      </c>
      <c r="D496" s="331">
        <v>100</v>
      </c>
      <c r="E496" s="331">
        <v>2.7315999999999998</v>
      </c>
      <c r="F496" s="332" t="s">
        <v>182</v>
      </c>
      <c r="G496" s="333">
        <v>2.7315999999999998</v>
      </c>
      <c r="H496" s="333">
        <v>2.75</v>
      </c>
      <c r="I496" s="334" t="s">
        <v>166</v>
      </c>
      <c r="J496" s="335">
        <v>4055239.02</v>
      </c>
      <c r="K496" s="335">
        <v>4000000</v>
      </c>
      <c r="L496" s="335">
        <v>4000000</v>
      </c>
      <c r="M496" s="336">
        <v>1</v>
      </c>
    </row>
    <row r="497" spans="2:13" s="96" customFormat="1" ht="28.5" x14ac:dyDescent="0.8">
      <c r="B497" s="329" t="s">
        <v>540</v>
      </c>
      <c r="C497" s="330" t="s">
        <v>165</v>
      </c>
      <c r="D497" s="331">
        <v>100</v>
      </c>
      <c r="E497" s="331">
        <v>8.25</v>
      </c>
      <c r="F497" s="332" t="s">
        <v>181</v>
      </c>
      <c r="G497" s="333">
        <v>8.25</v>
      </c>
      <c r="H497" s="333">
        <v>8.4190000000000005</v>
      </c>
      <c r="I497" s="334" t="s">
        <v>166</v>
      </c>
      <c r="J497" s="335">
        <v>8902.56</v>
      </c>
      <c r="K497" s="335">
        <v>8548</v>
      </c>
      <c r="L497" s="335">
        <v>8548</v>
      </c>
      <c r="M497" s="336">
        <v>1</v>
      </c>
    </row>
    <row r="498" spans="2:13" s="96" customFormat="1" ht="28.5" x14ac:dyDescent="0.8">
      <c r="B498" s="329" t="s">
        <v>540</v>
      </c>
      <c r="C498" s="330" t="s">
        <v>165</v>
      </c>
      <c r="D498" s="331">
        <v>100</v>
      </c>
      <c r="E498" s="331">
        <v>9</v>
      </c>
      <c r="F498" s="332" t="s">
        <v>219</v>
      </c>
      <c r="G498" s="333">
        <v>9</v>
      </c>
      <c r="H498" s="333">
        <v>9.0980000000000008</v>
      </c>
      <c r="I498" s="334" t="s">
        <v>166</v>
      </c>
      <c r="J498" s="335">
        <v>43777.75</v>
      </c>
      <c r="K498" s="335">
        <v>41000</v>
      </c>
      <c r="L498" s="335">
        <v>41000</v>
      </c>
      <c r="M498" s="336">
        <v>1</v>
      </c>
    </row>
    <row r="499" spans="2:13" s="96" customFormat="1" ht="28.5" x14ac:dyDescent="0.8">
      <c r="B499" s="329" t="s">
        <v>540</v>
      </c>
      <c r="C499" s="330" t="s">
        <v>165</v>
      </c>
      <c r="D499" s="331">
        <v>99.704800000000006</v>
      </c>
      <c r="E499" s="331">
        <v>9.85</v>
      </c>
      <c r="F499" s="332" t="s">
        <v>188</v>
      </c>
      <c r="G499" s="333">
        <v>10</v>
      </c>
      <c r="H499" s="333">
        <v>10.128</v>
      </c>
      <c r="I499" s="334" t="s">
        <v>166</v>
      </c>
      <c r="J499" s="335">
        <v>55034.44</v>
      </c>
      <c r="K499" s="335">
        <v>50000</v>
      </c>
      <c r="L499" s="335">
        <v>49852.38</v>
      </c>
      <c r="M499" s="336">
        <v>1</v>
      </c>
    </row>
    <row r="500" spans="2:13" s="96" customFormat="1" ht="28.5" x14ac:dyDescent="0.8">
      <c r="B500" s="329" t="s">
        <v>238</v>
      </c>
      <c r="C500" s="330" t="s">
        <v>165</v>
      </c>
      <c r="D500" s="331">
        <v>100</v>
      </c>
      <c r="E500" s="331">
        <v>1.9822</v>
      </c>
      <c r="F500" s="332" t="s">
        <v>230</v>
      </c>
      <c r="G500" s="333">
        <v>1.9822</v>
      </c>
      <c r="H500" s="333">
        <v>2</v>
      </c>
      <c r="I500" s="334" t="s">
        <v>166</v>
      </c>
      <c r="J500" s="335">
        <v>25048178.48</v>
      </c>
      <c r="K500" s="335">
        <v>25000000</v>
      </c>
      <c r="L500" s="335">
        <v>25000000</v>
      </c>
      <c r="M500" s="336">
        <v>4</v>
      </c>
    </row>
    <row r="501" spans="2:13" s="96" customFormat="1" ht="28.5" x14ac:dyDescent="0.8">
      <c r="B501" s="329" t="s">
        <v>235</v>
      </c>
      <c r="C501" s="330" t="s">
        <v>165</v>
      </c>
      <c r="D501" s="331">
        <v>99.932299999999998</v>
      </c>
      <c r="E501" s="331">
        <v>7.5</v>
      </c>
      <c r="F501" s="332" t="s">
        <v>539</v>
      </c>
      <c r="G501" s="333">
        <v>8.5</v>
      </c>
      <c r="H501" s="333">
        <v>8.8510000000000009</v>
      </c>
      <c r="I501" s="334" t="s">
        <v>166</v>
      </c>
      <c r="J501" s="335">
        <v>51895.83</v>
      </c>
      <c r="K501" s="335">
        <v>50000</v>
      </c>
      <c r="L501" s="335">
        <v>49966.15</v>
      </c>
      <c r="M501" s="336">
        <v>1</v>
      </c>
    </row>
    <row r="502" spans="2:13" s="96" customFormat="1" ht="28.5" x14ac:dyDescent="0.8">
      <c r="B502" s="329" t="s">
        <v>281</v>
      </c>
      <c r="C502" s="330" t="s">
        <v>165</v>
      </c>
      <c r="D502" s="331">
        <v>100</v>
      </c>
      <c r="E502" s="331">
        <v>2.7315999999999998</v>
      </c>
      <c r="F502" s="332" t="s">
        <v>182</v>
      </c>
      <c r="G502" s="333">
        <v>2.7315999999999998</v>
      </c>
      <c r="H502" s="333">
        <v>2.75</v>
      </c>
      <c r="I502" s="334" t="s">
        <v>166</v>
      </c>
      <c r="J502" s="335">
        <v>3041429.27</v>
      </c>
      <c r="K502" s="335">
        <v>3000000</v>
      </c>
      <c r="L502" s="335">
        <v>3000000</v>
      </c>
      <c r="M502" s="336">
        <v>1</v>
      </c>
    </row>
    <row r="503" spans="2:13" s="96" customFormat="1" ht="28.5" x14ac:dyDescent="0.8">
      <c r="B503" s="329" t="s">
        <v>282</v>
      </c>
      <c r="C503" s="330" t="s">
        <v>165</v>
      </c>
      <c r="D503" s="331">
        <v>100</v>
      </c>
      <c r="E503" s="331">
        <v>2.7315999999999998</v>
      </c>
      <c r="F503" s="332" t="s">
        <v>182</v>
      </c>
      <c r="G503" s="333">
        <v>2.7315999999999998</v>
      </c>
      <c r="H503" s="333">
        <v>2.75</v>
      </c>
      <c r="I503" s="334" t="s">
        <v>166</v>
      </c>
      <c r="J503" s="335">
        <v>3548334.14</v>
      </c>
      <c r="K503" s="335">
        <v>3500000</v>
      </c>
      <c r="L503" s="335">
        <v>3500000</v>
      </c>
      <c r="M503" s="336">
        <v>1</v>
      </c>
    </row>
    <row r="504" spans="2:13" s="96" customFormat="1" ht="28.5" x14ac:dyDescent="0.8">
      <c r="B504" s="329" t="s">
        <v>282</v>
      </c>
      <c r="C504" s="330" t="s">
        <v>165</v>
      </c>
      <c r="D504" s="331">
        <v>100</v>
      </c>
      <c r="E504" s="331">
        <v>8.5</v>
      </c>
      <c r="F504" s="332" t="s">
        <v>527</v>
      </c>
      <c r="G504" s="333">
        <v>8.5</v>
      </c>
      <c r="H504" s="333">
        <v>8.7190000000000012</v>
      </c>
      <c r="I504" s="334" t="s">
        <v>166</v>
      </c>
      <c r="J504" s="335">
        <v>827011.11</v>
      </c>
      <c r="K504" s="335">
        <v>800000</v>
      </c>
      <c r="L504" s="335">
        <v>800000</v>
      </c>
      <c r="M504" s="336">
        <v>1</v>
      </c>
    </row>
    <row r="505" spans="2:13" s="97" customFormat="1" ht="28.5" x14ac:dyDescent="0.8">
      <c r="B505" s="316" t="s">
        <v>171</v>
      </c>
      <c r="C505" s="323"/>
      <c r="D505" s="324"/>
      <c r="E505" s="324"/>
      <c r="F505" s="325"/>
      <c r="G505" s="326"/>
      <c r="H505" s="326"/>
      <c r="I505" s="447"/>
      <c r="J505" s="327">
        <v>79588667.670000002</v>
      </c>
      <c r="K505" s="327">
        <v>77708360.50999999</v>
      </c>
      <c r="L505" s="327">
        <v>77798338.780000001</v>
      </c>
      <c r="M505" s="328">
        <v>50</v>
      </c>
    </row>
    <row r="506" spans="2:13" s="97" customFormat="1" ht="28.5" x14ac:dyDescent="0.8">
      <c r="B506" s="316" t="s">
        <v>350</v>
      </c>
      <c r="C506" s="323"/>
      <c r="D506" s="324"/>
      <c r="E506" s="324"/>
      <c r="F506" s="325"/>
      <c r="G506" s="326"/>
      <c r="H506" s="326"/>
      <c r="I506" s="447"/>
      <c r="J506" s="327"/>
      <c r="K506" s="327"/>
      <c r="L506" s="327"/>
      <c r="M506" s="328"/>
    </row>
    <row r="507" spans="2:13" s="96" customFormat="1" ht="28.5" x14ac:dyDescent="0.8">
      <c r="B507" s="329" t="s">
        <v>541</v>
      </c>
      <c r="C507" s="330" t="s">
        <v>165</v>
      </c>
      <c r="D507" s="331">
        <v>100</v>
      </c>
      <c r="E507" s="331">
        <v>2.7315999999999998</v>
      </c>
      <c r="F507" s="332" t="s">
        <v>182</v>
      </c>
      <c r="G507" s="333">
        <v>2.7315999999999998</v>
      </c>
      <c r="H507" s="333">
        <v>2.75</v>
      </c>
      <c r="I507" s="334" t="s">
        <v>166</v>
      </c>
      <c r="J507" s="335">
        <v>2027619.51</v>
      </c>
      <c r="K507" s="335">
        <v>2000000</v>
      </c>
      <c r="L507" s="335">
        <v>2000000</v>
      </c>
      <c r="M507" s="336">
        <v>1</v>
      </c>
    </row>
    <row r="508" spans="2:13" s="97" customFormat="1" ht="28.5" x14ac:dyDescent="0.8">
      <c r="B508" s="316" t="s">
        <v>171</v>
      </c>
      <c r="C508" s="323"/>
      <c r="D508" s="324"/>
      <c r="E508" s="324"/>
      <c r="F508" s="325"/>
      <c r="G508" s="326"/>
      <c r="H508" s="326"/>
      <c r="I508" s="447"/>
      <c r="J508" s="327">
        <v>2027619.51</v>
      </c>
      <c r="K508" s="327">
        <v>2000000</v>
      </c>
      <c r="L508" s="327">
        <v>2000000</v>
      </c>
      <c r="M508" s="328">
        <v>1</v>
      </c>
    </row>
    <row r="509" spans="2:13" s="97" customFormat="1" ht="28.5" x14ac:dyDescent="0.8">
      <c r="B509" s="316" t="s">
        <v>239</v>
      </c>
      <c r="C509" s="323"/>
      <c r="D509" s="324"/>
      <c r="E509" s="324"/>
      <c r="F509" s="325"/>
      <c r="G509" s="326"/>
      <c r="H509" s="326"/>
      <c r="I509" s="447"/>
      <c r="J509" s="327"/>
      <c r="K509" s="327"/>
      <c r="L509" s="327"/>
      <c r="M509" s="328"/>
    </row>
    <row r="510" spans="2:13" s="96" customFormat="1" ht="28.5" x14ac:dyDescent="0.8">
      <c r="B510" s="329" t="s">
        <v>542</v>
      </c>
      <c r="C510" s="330" t="s">
        <v>165</v>
      </c>
      <c r="D510" s="331">
        <v>99.832599999999999</v>
      </c>
      <c r="E510" s="331">
        <v>9</v>
      </c>
      <c r="F510" s="332" t="s">
        <v>543</v>
      </c>
      <c r="G510" s="333">
        <v>9.15</v>
      </c>
      <c r="H510" s="333">
        <v>9.4687699999999992</v>
      </c>
      <c r="I510" s="334" t="s">
        <v>173</v>
      </c>
      <c r="J510" s="335">
        <v>350000</v>
      </c>
      <c r="K510" s="335">
        <v>427768.27</v>
      </c>
      <c r="L510" s="335">
        <v>349414.25</v>
      </c>
      <c r="M510" s="336">
        <v>1</v>
      </c>
    </row>
    <row r="511" spans="2:13" s="96" customFormat="1" ht="28.5" x14ac:dyDescent="0.8">
      <c r="B511" s="329" t="s">
        <v>542</v>
      </c>
      <c r="C511" s="330" t="s">
        <v>165</v>
      </c>
      <c r="D511" s="331">
        <v>99.831800000000001</v>
      </c>
      <c r="E511" s="331">
        <v>9</v>
      </c>
      <c r="F511" s="332" t="s">
        <v>327</v>
      </c>
      <c r="G511" s="333">
        <v>9.15</v>
      </c>
      <c r="H511" s="333">
        <v>9.4687699999999992</v>
      </c>
      <c r="I511" s="334" t="s">
        <v>173</v>
      </c>
      <c r="J511" s="335">
        <v>120000</v>
      </c>
      <c r="K511" s="335">
        <v>146663.41</v>
      </c>
      <c r="L511" s="335">
        <v>119798.21</v>
      </c>
      <c r="M511" s="336">
        <v>1</v>
      </c>
    </row>
    <row r="512" spans="2:13" s="96" customFormat="1" ht="28.5" x14ac:dyDescent="0.8">
      <c r="B512" s="329" t="s">
        <v>542</v>
      </c>
      <c r="C512" s="330" t="s">
        <v>165</v>
      </c>
      <c r="D512" s="331">
        <v>99.831000000000003</v>
      </c>
      <c r="E512" s="331">
        <v>9</v>
      </c>
      <c r="F512" s="332" t="s">
        <v>328</v>
      </c>
      <c r="G512" s="333">
        <v>9.15</v>
      </c>
      <c r="H512" s="333">
        <v>9.4687699999999992</v>
      </c>
      <c r="I512" s="334" t="s">
        <v>173</v>
      </c>
      <c r="J512" s="335">
        <v>300000</v>
      </c>
      <c r="K512" s="335">
        <v>366658.52</v>
      </c>
      <c r="L512" s="335">
        <v>299493.28999999998</v>
      </c>
      <c r="M512" s="336">
        <v>1</v>
      </c>
    </row>
    <row r="513" spans="2:13" s="97" customFormat="1" ht="28.5" x14ac:dyDescent="0.8">
      <c r="B513" s="316" t="s">
        <v>171</v>
      </c>
      <c r="C513" s="323"/>
      <c r="D513" s="324"/>
      <c r="E513" s="324"/>
      <c r="F513" s="325"/>
      <c r="G513" s="326"/>
      <c r="H513" s="326"/>
      <c r="I513" s="447"/>
      <c r="J513" s="327">
        <v>770000</v>
      </c>
      <c r="K513" s="327">
        <v>941090.20000000007</v>
      </c>
      <c r="L513" s="327">
        <v>768705.75</v>
      </c>
      <c r="M513" s="328">
        <v>3</v>
      </c>
    </row>
    <row r="514" spans="2:13" s="97" customFormat="1" ht="28.5" x14ac:dyDescent="0.8">
      <c r="B514" s="316" t="s">
        <v>240</v>
      </c>
      <c r="C514" s="323"/>
      <c r="D514" s="324"/>
      <c r="E514" s="324"/>
      <c r="F514" s="325"/>
      <c r="G514" s="326"/>
      <c r="H514" s="326"/>
      <c r="I514" s="447"/>
      <c r="J514" s="327"/>
      <c r="K514" s="327"/>
      <c r="L514" s="327"/>
      <c r="M514" s="328"/>
    </row>
    <row r="515" spans="2:13" s="96" customFormat="1" ht="28.5" x14ac:dyDescent="0.8">
      <c r="B515" s="329" t="s">
        <v>213</v>
      </c>
      <c r="C515" s="330" t="s">
        <v>165</v>
      </c>
      <c r="D515" s="331">
        <v>95.038200000000003</v>
      </c>
      <c r="E515" s="331"/>
      <c r="F515" s="332" t="s">
        <v>544</v>
      </c>
      <c r="G515" s="333">
        <v>10.5</v>
      </c>
      <c r="H515" s="333">
        <v>10.777000000000001</v>
      </c>
      <c r="I515" s="334" t="s">
        <v>166</v>
      </c>
      <c r="J515" s="335">
        <v>106616.6</v>
      </c>
      <c r="K515" s="335">
        <v>108515.62</v>
      </c>
      <c r="L515" s="335">
        <v>101326.51</v>
      </c>
      <c r="M515" s="336">
        <v>1</v>
      </c>
    </row>
    <row r="516" spans="2:13" s="96" customFormat="1" ht="28.5" x14ac:dyDescent="0.8">
      <c r="B516" s="329" t="s">
        <v>213</v>
      </c>
      <c r="C516" s="330" t="s">
        <v>165</v>
      </c>
      <c r="D516" s="331">
        <v>95.038200000000003</v>
      </c>
      <c r="E516" s="331"/>
      <c r="F516" s="332" t="s">
        <v>544</v>
      </c>
      <c r="G516" s="333">
        <v>10.5</v>
      </c>
      <c r="H516" s="333">
        <v>10.777000000000001</v>
      </c>
      <c r="I516" s="334" t="s">
        <v>166</v>
      </c>
      <c r="J516" s="335">
        <v>124531.87</v>
      </c>
      <c r="K516" s="335">
        <v>126750</v>
      </c>
      <c r="L516" s="335">
        <v>118352.86</v>
      </c>
      <c r="M516" s="336">
        <v>1</v>
      </c>
    </row>
    <row r="517" spans="2:13" s="96" customFormat="1" ht="28.5" x14ac:dyDescent="0.8">
      <c r="B517" s="329" t="s">
        <v>545</v>
      </c>
      <c r="C517" s="330" t="s">
        <v>165</v>
      </c>
      <c r="D517" s="331">
        <v>95.988399999999999</v>
      </c>
      <c r="E517" s="331"/>
      <c r="F517" s="332" t="s">
        <v>359</v>
      </c>
      <c r="G517" s="333">
        <v>8.5</v>
      </c>
      <c r="H517" s="333">
        <v>8.6829999999999998</v>
      </c>
      <c r="I517" s="334" t="s">
        <v>166</v>
      </c>
      <c r="J517" s="335">
        <v>149720</v>
      </c>
      <c r="K517" s="335">
        <v>152386.76999999999</v>
      </c>
      <c r="L517" s="335">
        <v>143713.95000000001</v>
      </c>
      <c r="M517" s="336">
        <v>1</v>
      </c>
    </row>
    <row r="518" spans="2:13" s="96" customFormat="1" ht="28.5" x14ac:dyDescent="0.8">
      <c r="B518" s="329" t="s">
        <v>545</v>
      </c>
      <c r="C518" s="330" t="s">
        <v>165</v>
      </c>
      <c r="D518" s="331">
        <v>95.988399999999999</v>
      </c>
      <c r="E518" s="331"/>
      <c r="F518" s="332" t="s">
        <v>359</v>
      </c>
      <c r="G518" s="333">
        <v>8.5</v>
      </c>
      <c r="H518" s="333">
        <v>8.6829999999999998</v>
      </c>
      <c r="I518" s="334" t="s">
        <v>166</v>
      </c>
      <c r="J518" s="335">
        <v>215478.95</v>
      </c>
      <c r="K518" s="335">
        <v>219317</v>
      </c>
      <c r="L518" s="335">
        <v>206834.97</v>
      </c>
      <c r="M518" s="336">
        <v>1</v>
      </c>
    </row>
    <row r="519" spans="2:13" s="96" customFormat="1" ht="28.5" x14ac:dyDescent="0.8">
      <c r="B519" s="329" t="s">
        <v>207</v>
      </c>
      <c r="C519" s="330" t="s">
        <v>165</v>
      </c>
      <c r="D519" s="331">
        <v>97.1541</v>
      </c>
      <c r="E519" s="331"/>
      <c r="F519" s="332" t="s">
        <v>546</v>
      </c>
      <c r="G519" s="333">
        <v>9.5</v>
      </c>
      <c r="H519" s="333">
        <v>9.8149999999999995</v>
      </c>
      <c r="I519" s="334" t="s">
        <v>166</v>
      </c>
      <c r="J519" s="335">
        <v>6225.01</v>
      </c>
      <c r="K519" s="335">
        <v>6393.41</v>
      </c>
      <c r="L519" s="335">
        <v>6047.86</v>
      </c>
      <c r="M519" s="336">
        <v>1</v>
      </c>
    </row>
    <row r="520" spans="2:13" s="96" customFormat="1" ht="28.5" x14ac:dyDescent="0.8">
      <c r="B520" s="329" t="s">
        <v>207</v>
      </c>
      <c r="C520" s="330" t="s">
        <v>165</v>
      </c>
      <c r="D520" s="331">
        <v>96.806700000000006</v>
      </c>
      <c r="E520" s="331"/>
      <c r="F520" s="332" t="s">
        <v>241</v>
      </c>
      <c r="G520" s="333">
        <v>9.5</v>
      </c>
      <c r="H520" s="333">
        <v>9.7970000000000006</v>
      </c>
      <c r="I520" s="334" t="s">
        <v>166</v>
      </c>
      <c r="J520" s="335">
        <v>14687.62</v>
      </c>
      <c r="K520" s="335">
        <v>15084.94</v>
      </c>
      <c r="L520" s="335">
        <v>14218.6</v>
      </c>
      <c r="M520" s="336">
        <v>1</v>
      </c>
    </row>
    <row r="521" spans="2:13" s="96" customFormat="1" ht="28.5" x14ac:dyDescent="0.8">
      <c r="B521" s="329" t="s">
        <v>207</v>
      </c>
      <c r="C521" s="330" t="s">
        <v>165</v>
      </c>
      <c r="D521" s="331">
        <v>96.339100000000002</v>
      </c>
      <c r="E521" s="331"/>
      <c r="F521" s="332" t="s">
        <v>280</v>
      </c>
      <c r="G521" s="333">
        <v>9.5</v>
      </c>
      <c r="H521" s="333">
        <v>9.7720000000000002</v>
      </c>
      <c r="I521" s="334" t="s">
        <v>166</v>
      </c>
      <c r="J521" s="335">
        <v>14778.83</v>
      </c>
      <c r="K521" s="335">
        <v>15178.62</v>
      </c>
      <c r="L521" s="335">
        <v>14237.79</v>
      </c>
      <c r="M521" s="336">
        <v>1</v>
      </c>
    </row>
    <row r="522" spans="2:13" s="96" customFormat="1" ht="28.5" x14ac:dyDescent="0.8">
      <c r="B522" s="329" t="s">
        <v>207</v>
      </c>
      <c r="C522" s="330" t="s">
        <v>165</v>
      </c>
      <c r="D522" s="331">
        <v>96.339100000000002</v>
      </c>
      <c r="E522" s="331"/>
      <c r="F522" s="332" t="s">
        <v>280</v>
      </c>
      <c r="G522" s="333">
        <v>9.5</v>
      </c>
      <c r="H522" s="333">
        <v>9.7720000000000002</v>
      </c>
      <c r="I522" s="334" t="s">
        <v>166</v>
      </c>
      <c r="J522" s="335">
        <v>17754.62</v>
      </c>
      <c r="K522" s="335">
        <v>18234.91</v>
      </c>
      <c r="L522" s="335">
        <v>17104.64</v>
      </c>
      <c r="M522" s="336">
        <v>1</v>
      </c>
    </row>
    <row r="523" spans="2:13" s="96" customFormat="1" ht="28.5" x14ac:dyDescent="0.8">
      <c r="B523" s="329" t="s">
        <v>207</v>
      </c>
      <c r="C523" s="330" t="s">
        <v>165</v>
      </c>
      <c r="D523" s="331">
        <v>95.1965</v>
      </c>
      <c r="E523" s="331"/>
      <c r="F523" s="332" t="s">
        <v>516</v>
      </c>
      <c r="G523" s="333">
        <v>10.5</v>
      </c>
      <c r="H523" s="333">
        <v>10.786</v>
      </c>
      <c r="I523" s="334" t="s">
        <v>166</v>
      </c>
      <c r="J523" s="335">
        <v>206606.6</v>
      </c>
      <c r="K523" s="335">
        <v>210286.62</v>
      </c>
      <c r="L523" s="335">
        <v>196682.34</v>
      </c>
      <c r="M523" s="336">
        <v>1</v>
      </c>
    </row>
    <row r="524" spans="2:13" s="96" customFormat="1" ht="28.5" x14ac:dyDescent="0.8">
      <c r="B524" s="329" t="s">
        <v>207</v>
      </c>
      <c r="C524" s="330" t="s">
        <v>165</v>
      </c>
      <c r="D524" s="331">
        <v>95.143699999999995</v>
      </c>
      <c r="E524" s="331"/>
      <c r="F524" s="332" t="s">
        <v>168</v>
      </c>
      <c r="G524" s="333">
        <v>10.5</v>
      </c>
      <c r="H524" s="333">
        <v>10.782999999999999</v>
      </c>
      <c r="I524" s="334" t="s">
        <v>166</v>
      </c>
      <c r="J524" s="335">
        <v>263371.28000000003</v>
      </c>
      <c r="K524" s="335">
        <v>268062.37</v>
      </c>
      <c r="L524" s="335">
        <v>250581.2</v>
      </c>
      <c r="M524" s="336">
        <v>1</v>
      </c>
    </row>
    <row r="525" spans="2:13" s="96" customFormat="1" ht="28.5" x14ac:dyDescent="0.8">
      <c r="B525" s="329" t="s">
        <v>207</v>
      </c>
      <c r="C525" s="330" t="s">
        <v>165</v>
      </c>
      <c r="D525" s="331">
        <v>95.064499999999995</v>
      </c>
      <c r="E525" s="331"/>
      <c r="F525" s="332" t="s">
        <v>547</v>
      </c>
      <c r="G525" s="333">
        <v>10.5</v>
      </c>
      <c r="H525" s="333">
        <v>10.778</v>
      </c>
      <c r="I525" s="334" t="s">
        <v>166</v>
      </c>
      <c r="J525" s="335">
        <v>264280.78999999998</v>
      </c>
      <c r="K525" s="335">
        <v>268988.08</v>
      </c>
      <c r="L525" s="335">
        <v>251237.38</v>
      </c>
      <c r="M525" s="336">
        <v>1</v>
      </c>
    </row>
    <row r="526" spans="2:13" s="96" customFormat="1" ht="28.5" x14ac:dyDescent="0.8">
      <c r="B526" s="329" t="s">
        <v>548</v>
      </c>
      <c r="C526" s="330" t="s">
        <v>165</v>
      </c>
      <c r="D526" s="331">
        <v>99.0916</v>
      </c>
      <c r="E526" s="331"/>
      <c r="F526" s="332" t="s">
        <v>549</v>
      </c>
      <c r="G526" s="333">
        <v>8.25</v>
      </c>
      <c r="H526" s="333">
        <v>8.5589999999999993</v>
      </c>
      <c r="I526" s="334" t="s">
        <v>166</v>
      </c>
      <c r="J526" s="335">
        <v>44187</v>
      </c>
      <c r="K526" s="335">
        <v>44974.05</v>
      </c>
      <c r="L526" s="335">
        <v>43785.63</v>
      </c>
      <c r="M526" s="336">
        <v>1</v>
      </c>
    </row>
    <row r="527" spans="2:13" s="96" customFormat="1" ht="28.5" x14ac:dyDescent="0.8">
      <c r="B527" s="329" t="s">
        <v>548</v>
      </c>
      <c r="C527" s="330" t="s">
        <v>165</v>
      </c>
      <c r="D527" s="331">
        <v>98.934299999999993</v>
      </c>
      <c r="E527" s="331"/>
      <c r="F527" s="332" t="s">
        <v>269</v>
      </c>
      <c r="G527" s="333">
        <v>8.25</v>
      </c>
      <c r="H527" s="333">
        <v>8.5510000000000002</v>
      </c>
      <c r="I527" s="334" t="s">
        <v>166</v>
      </c>
      <c r="J527" s="335">
        <v>42483.3</v>
      </c>
      <c r="K527" s="335">
        <v>43240</v>
      </c>
      <c r="L527" s="335">
        <v>42030.6</v>
      </c>
      <c r="M527" s="336">
        <v>1</v>
      </c>
    </row>
    <row r="528" spans="2:13" s="96" customFormat="1" ht="28.5" x14ac:dyDescent="0.8">
      <c r="B528" s="329" t="s">
        <v>548</v>
      </c>
      <c r="C528" s="330" t="s">
        <v>165</v>
      </c>
      <c r="D528" s="331">
        <v>98.844700000000003</v>
      </c>
      <c r="E528" s="331"/>
      <c r="F528" s="332" t="s">
        <v>550</v>
      </c>
      <c r="G528" s="333">
        <v>8.25</v>
      </c>
      <c r="H528" s="333">
        <v>8.5470000000000006</v>
      </c>
      <c r="I528" s="334" t="s">
        <v>166</v>
      </c>
      <c r="J528" s="335">
        <v>3878.91</v>
      </c>
      <c r="K528" s="335">
        <v>3948</v>
      </c>
      <c r="L528" s="335">
        <v>3834.1</v>
      </c>
      <c r="M528" s="336">
        <v>1</v>
      </c>
    </row>
    <row r="529" spans="2:13" s="96" customFormat="1" ht="28.5" x14ac:dyDescent="0.8">
      <c r="B529" s="329" t="s">
        <v>548</v>
      </c>
      <c r="C529" s="330" t="s">
        <v>165</v>
      </c>
      <c r="D529" s="331">
        <v>97.964500000000001</v>
      </c>
      <c r="E529" s="331"/>
      <c r="F529" s="332" t="s">
        <v>323</v>
      </c>
      <c r="G529" s="333">
        <v>8.5</v>
      </c>
      <c r="H529" s="333">
        <v>8.7759999999999998</v>
      </c>
      <c r="I529" s="334" t="s">
        <v>166</v>
      </c>
      <c r="J529" s="335">
        <v>1701.3</v>
      </c>
      <c r="K529" s="335">
        <v>1731.6</v>
      </c>
      <c r="L529" s="335">
        <v>1666.67</v>
      </c>
      <c r="M529" s="336">
        <v>1</v>
      </c>
    </row>
    <row r="530" spans="2:13" s="96" customFormat="1" ht="28.5" x14ac:dyDescent="0.8">
      <c r="B530" s="329" t="s">
        <v>548</v>
      </c>
      <c r="C530" s="330" t="s">
        <v>165</v>
      </c>
      <c r="D530" s="331">
        <v>97.964500000000001</v>
      </c>
      <c r="E530" s="331"/>
      <c r="F530" s="332" t="s">
        <v>323</v>
      </c>
      <c r="G530" s="333">
        <v>8.5</v>
      </c>
      <c r="H530" s="333">
        <v>8.7759999999999998</v>
      </c>
      <c r="I530" s="334" t="s">
        <v>166</v>
      </c>
      <c r="J530" s="335">
        <v>11155.7</v>
      </c>
      <c r="K530" s="335">
        <v>11354.4</v>
      </c>
      <c r="L530" s="335">
        <v>10928.63</v>
      </c>
      <c r="M530" s="336">
        <v>1</v>
      </c>
    </row>
    <row r="531" spans="2:13" s="96" customFormat="1" ht="28.5" x14ac:dyDescent="0.8">
      <c r="B531" s="329" t="s">
        <v>548</v>
      </c>
      <c r="C531" s="330" t="s">
        <v>165</v>
      </c>
      <c r="D531" s="331">
        <v>97.896500000000003</v>
      </c>
      <c r="E531" s="331"/>
      <c r="F531" s="332" t="s">
        <v>179</v>
      </c>
      <c r="G531" s="333">
        <v>8.5</v>
      </c>
      <c r="H531" s="333">
        <v>8.7729999999999997</v>
      </c>
      <c r="I531" s="334" t="s">
        <v>166</v>
      </c>
      <c r="J531" s="335">
        <v>1705.62</v>
      </c>
      <c r="K531" s="335">
        <v>1736</v>
      </c>
      <c r="L531" s="335">
        <v>1669.74</v>
      </c>
      <c r="M531" s="336">
        <v>1</v>
      </c>
    </row>
    <row r="532" spans="2:13" s="96" customFormat="1" ht="28.5" x14ac:dyDescent="0.8">
      <c r="B532" s="329" t="s">
        <v>548</v>
      </c>
      <c r="C532" s="330" t="s">
        <v>165</v>
      </c>
      <c r="D532" s="331">
        <v>97.896500000000003</v>
      </c>
      <c r="E532" s="331"/>
      <c r="F532" s="332" t="s">
        <v>179</v>
      </c>
      <c r="G532" s="333">
        <v>8.5</v>
      </c>
      <c r="H532" s="333">
        <v>8.7729999999999997</v>
      </c>
      <c r="I532" s="334" t="s">
        <v>166</v>
      </c>
      <c r="J532" s="335">
        <v>7226.83</v>
      </c>
      <c r="K532" s="335">
        <v>7355.55</v>
      </c>
      <c r="L532" s="335">
        <v>7074.82</v>
      </c>
      <c r="M532" s="336">
        <v>1</v>
      </c>
    </row>
    <row r="533" spans="2:13" s="96" customFormat="1" ht="28.5" x14ac:dyDescent="0.8">
      <c r="B533" s="329" t="s">
        <v>548</v>
      </c>
      <c r="C533" s="330" t="s">
        <v>165</v>
      </c>
      <c r="D533" s="331">
        <v>97.896500000000003</v>
      </c>
      <c r="E533" s="331"/>
      <c r="F533" s="332" t="s">
        <v>179</v>
      </c>
      <c r="G533" s="333">
        <v>8.5</v>
      </c>
      <c r="H533" s="333">
        <v>8.7729999999999997</v>
      </c>
      <c r="I533" s="334" t="s">
        <v>166</v>
      </c>
      <c r="J533" s="335">
        <v>9328.84</v>
      </c>
      <c r="K533" s="335">
        <v>9495</v>
      </c>
      <c r="L533" s="335">
        <v>9132.6200000000008</v>
      </c>
      <c r="M533" s="336">
        <v>1</v>
      </c>
    </row>
    <row r="534" spans="2:13" s="96" customFormat="1" ht="28.5" x14ac:dyDescent="0.8">
      <c r="B534" s="329" t="s">
        <v>548</v>
      </c>
      <c r="C534" s="330" t="s">
        <v>165</v>
      </c>
      <c r="D534" s="331">
        <v>97.513400000000004</v>
      </c>
      <c r="E534" s="331"/>
      <c r="F534" s="332" t="s">
        <v>551</v>
      </c>
      <c r="G534" s="333">
        <v>8.5</v>
      </c>
      <c r="H534" s="333">
        <v>8.7550000000000008</v>
      </c>
      <c r="I534" s="334" t="s">
        <v>166</v>
      </c>
      <c r="J534" s="335">
        <v>3321.1</v>
      </c>
      <c r="K534" s="335">
        <v>3380.25</v>
      </c>
      <c r="L534" s="335">
        <v>3238.52</v>
      </c>
      <c r="M534" s="336">
        <v>1</v>
      </c>
    </row>
    <row r="535" spans="2:13" s="96" customFormat="1" ht="28.5" x14ac:dyDescent="0.8">
      <c r="B535" s="329" t="s">
        <v>548</v>
      </c>
      <c r="C535" s="330" t="s">
        <v>165</v>
      </c>
      <c r="D535" s="331">
        <v>97.468500000000006</v>
      </c>
      <c r="E535" s="331"/>
      <c r="F535" s="332" t="s">
        <v>338</v>
      </c>
      <c r="G535" s="333">
        <v>8.5</v>
      </c>
      <c r="H535" s="333">
        <v>8.7530000000000001</v>
      </c>
      <c r="I535" s="334" t="s">
        <v>166</v>
      </c>
      <c r="J535" s="335">
        <v>7036.27</v>
      </c>
      <c r="K535" s="335">
        <v>7161.6</v>
      </c>
      <c r="L535" s="335">
        <v>6858.15</v>
      </c>
      <c r="M535" s="336">
        <v>1</v>
      </c>
    </row>
    <row r="536" spans="2:13" s="96" customFormat="1" ht="28.5" x14ac:dyDescent="0.8">
      <c r="B536" s="329" t="s">
        <v>242</v>
      </c>
      <c r="C536" s="330" t="s">
        <v>165</v>
      </c>
      <c r="D536" s="331">
        <v>98.039199999999994</v>
      </c>
      <c r="E536" s="331"/>
      <c r="F536" s="332" t="s">
        <v>552</v>
      </c>
      <c r="G536" s="333">
        <v>9</v>
      </c>
      <c r="H536" s="333">
        <v>9.32</v>
      </c>
      <c r="I536" s="334" t="s">
        <v>166</v>
      </c>
      <c r="J536" s="335">
        <v>17642.03</v>
      </c>
      <c r="K536" s="335">
        <v>18119.28</v>
      </c>
      <c r="L536" s="335">
        <v>17296.11</v>
      </c>
      <c r="M536" s="336">
        <v>1</v>
      </c>
    </row>
    <row r="537" spans="2:13" s="97" customFormat="1" ht="28.5" x14ac:dyDescent="0.8">
      <c r="B537" s="316" t="s">
        <v>171</v>
      </c>
      <c r="C537" s="323"/>
      <c r="D537" s="324"/>
      <c r="E537" s="324"/>
      <c r="F537" s="325"/>
      <c r="G537" s="326"/>
      <c r="H537" s="326"/>
      <c r="I537" s="447"/>
      <c r="J537" s="327">
        <v>1533719.0700000003</v>
      </c>
      <c r="K537" s="327">
        <v>1561694.0700000003</v>
      </c>
      <c r="L537" s="327">
        <v>1467853.6900000002</v>
      </c>
      <c r="M537" s="328">
        <v>22</v>
      </c>
    </row>
    <row r="538" spans="2:13" s="97" customFormat="1" ht="28.5" x14ac:dyDescent="0.8">
      <c r="B538" s="316" t="s">
        <v>283</v>
      </c>
      <c r="C538" s="323"/>
      <c r="D538" s="324"/>
      <c r="E538" s="324"/>
      <c r="F538" s="325"/>
      <c r="G538" s="326"/>
      <c r="H538" s="326"/>
      <c r="I538" s="447"/>
      <c r="J538" s="327"/>
      <c r="K538" s="327"/>
      <c r="L538" s="327"/>
      <c r="M538" s="328"/>
    </row>
    <row r="539" spans="2:13" s="96" customFormat="1" ht="28.5" x14ac:dyDescent="0.8">
      <c r="B539" s="329" t="s">
        <v>284</v>
      </c>
      <c r="C539" s="330" t="s">
        <v>165</v>
      </c>
      <c r="D539" s="331">
        <v>99.1571</v>
      </c>
      <c r="E539" s="331"/>
      <c r="F539" s="332" t="s">
        <v>318</v>
      </c>
      <c r="G539" s="333">
        <v>9</v>
      </c>
      <c r="H539" s="333">
        <v>9.375</v>
      </c>
      <c r="I539" s="334" t="s">
        <v>166</v>
      </c>
      <c r="J539" s="335">
        <v>9278.02</v>
      </c>
      <c r="K539" s="335">
        <v>9743.44</v>
      </c>
      <c r="L539" s="335">
        <v>9199.82</v>
      </c>
      <c r="M539" s="336">
        <v>1</v>
      </c>
    </row>
    <row r="540" spans="2:13" s="96" customFormat="1" ht="28.5" x14ac:dyDescent="0.8">
      <c r="B540" s="316" t="s">
        <v>171</v>
      </c>
      <c r="C540" s="323"/>
      <c r="D540" s="324"/>
      <c r="E540" s="324"/>
      <c r="F540" s="325"/>
      <c r="G540" s="326"/>
      <c r="H540" s="326"/>
      <c r="I540" s="323"/>
      <c r="J540" s="327">
        <f>SUM(J539)</f>
        <v>9278.02</v>
      </c>
      <c r="K540" s="327">
        <f>SUM(K539)</f>
        <v>9743.44</v>
      </c>
      <c r="L540" s="327">
        <f>SUM(L539)</f>
        <v>9199.82</v>
      </c>
      <c r="M540" s="328">
        <f>SUM(M539)</f>
        <v>1</v>
      </c>
    </row>
    <row r="541" spans="2:13" s="96" customFormat="1" ht="28.5" x14ac:dyDescent="0.8">
      <c r="B541" s="316" t="s">
        <v>351</v>
      </c>
      <c r="C541" s="323"/>
      <c r="D541" s="324"/>
      <c r="E541" s="324"/>
      <c r="F541" s="325"/>
      <c r="G541" s="326"/>
      <c r="H541" s="326"/>
      <c r="I541" s="447"/>
      <c r="J541" s="327"/>
      <c r="K541" s="327"/>
      <c r="L541" s="327"/>
      <c r="M541" s="328"/>
    </row>
    <row r="542" spans="2:13" s="96" customFormat="1" ht="28.5" x14ac:dyDescent="0.8">
      <c r="B542" s="329" t="s">
        <v>147</v>
      </c>
      <c r="C542" s="330" t="s">
        <v>165</v>
      </c>
      <c r="D542" s="331"/>
      <c r="E542" s="331"/>
      <c r="F542" s="332" t="s">
        <v>184</v>
      </c>
      <c r="G542" s="333">
        <v>8</v>
      </c>
      <c r="H542" s="333"/>
      <c r="I542" s="334"/>
      <c r="J542" s="335">
        <v>25000</v>
      </c>
      <c r="K542" s="335">
        <v>25000</v>
      </c>
      <c r="L542" s="335">
        <v>26000</v>
      </c>
      <c r="M542" s="336">
        <v>1</v>
      </c>
    </row>
    <row r="543" spans="2:13" s="96" customFormat="1" ht="28.5" x14ac:dyDescent="0.8">
      <c r="B543" s="316" t="s">
        <v>171</v>
      </c>
      <c r="C543" s="323"/>
      <c r="D543" s="324"/>
      <c r="E543" s="324"/>
      <c r="F543" s="325"/>
      <c r="G543" s="326"/>
      <c r="H543" s="326"/>
      <c r="I543" s="323"/>
      <c r="J543" s="327">
        <f>SUM(J542)</f>
        <v>25000</v>
      </c>
      <c r="K543" s="327">
        <f>SUM(K542)</f>
        <v>25000</v>
      </c>
      <c r="L543" s="327">
        <f>SUM(L542)</f>
        <v>26000</v>
      </c>
      <c r="M543" s="328">
        <f>SUM(M542)</f>
        <v>1</v>
      </c>
    </row>
    <row r="544" spans="2:13" s="91" customFormat="1" ht="6.75" customHeight="1" x14ac:dyDescent="0.8">
      <c r="B544" s="304"/>
      <c r="C544" s="287"/>
      <c r="D544" s="337"/>
      <c r="E544" s="337"/>
      <c r="F544" s="338"/>
      <c r="G544" s="339"/>
      <c r="H544" s="339"/>
      <c r="I544" s="287"/>
      <c r="J544" s="327"/>
      <c r="K544" s="327"/>
      <c r="L544" s="327"/>
      <c r="M544" s="328"/>
    </row>
    <row r="545" spans="2:13" s="94" customFormat="1" ht="30.75" x14ac:dyDescent="0.85">
      <c r="B545" s="340" t="s">
        <v>243</v>
      </c>
      <c r="C545" s="341"/>
      <c r="D545" s="341"/>
      <c r="E545" s="341"/>
      <c r="F545" s="341"/>
      <c r="G545" s="341"/>
      <c r="H545" s="341"/>
      <c r="I545" s="342"/>
      <c r="J545" s="343">
        <f>J45+J48+J57+J72+J78+J90+J104+J170+J185+J271+J387+J414+J418+J423+J443+J458+J505+J508+J513+J537+J540+J543</f>
        <v>455290109.61999995</v>
      </c>
      <c r="K545" s="343">
        <f>K45+K48+K57+K72+K78+K90+K104+K170+K185+K271+K387+K414+K418+K423+K443+K458+K505+K508+K513+K537+K540+K543</f>
        <v>453776036.95999998</v>
      </c>
      <c r="L545" s="343">
        <f>L45+L48+L57+L72+L78+L90+L104+L170+L185+L271+L387+L414+L418+L423+L443+L458+L505+L508+L513+L537+L540+L543</f>
        <v>449308212.59000003</v>
      </c>
      <c r="M545" s="344">
        <f>M45+M48+M57+M72+M78+M90+M104+M170+M185+M271+M387+M414+M418+M423+M443+M458+M505+M508+M513+M537+M540+M543</f>
        <v>695</v>
      </c>
    </row>
    <row r="546" spans="2:13" s="88" customFormat="1" ht="6" customHeight="1" x14ac:dyDescent="0.8">
      <c r="B546" s="345"/>
      <c r="J546" s="346"/>
      <c r="K546" s="346"/>
      <c r="L546" s="346"/>
      <c r="M546" s="347"/>
    </row>
    <row r="547" spans="2:13" s="89" customFormat="1" ht="28.5" x14ac:dyDescent="0.8">
      <c r="B547" s="348" t="s">
        <v>244</v>
      </c>
      <c r="C547" s="349"/>
      <c r="D547" s="349"/>
      <c r="E547" s="349"/>
      <c r="F547" s="349"/>
      <c r="G547" s="349"/>
      <c r="H547" s="349"/>
      <c r="I547" s="349"/>
      <c r="J547" s="350"/>
      <c r="K547" s="350"/>
      <c r="L547" s="350"/>
      <c r="M547" s="351"/>
    </row>
    <row r="548" spans="2:13" s="69" customFormat="1" x14ac:dyDescent="0.6">
      <c r="B548" s="352" t="s">
        <v>245</v>
      </c>
      <c r="C548" s="353"/>
      <c r="D548" s="353"/>
      <c r="E548" s="353"/>
      <c r="F548" s="353"/>
      <c r="G548" s="353"/>
      <c r="H548" s="353"/>
      <c r="I548" s="353"/>
      <c r="J548" s="354"/>
      <c r="K548" s="354"/>
      <c r="L548" s="354"/>
      <c r="M548" s="355"/>
    </row>
    <row r="549" spans="2:13" s="69" customFormat="1" ht="6.75" customHeight="1" x14ac:dyDescent="0.6">
      <c r="B549" s="353"/>
      <c r="C549" s="353"/>
      <c r="D549" s="353"/>
      <c r="E549" s="353"/>
      <c r="F549" s="353"/>
      <c r="G549" s="353"/>
      <c r="H549" s="353"/>
      <c r="I549" s="353"/>
      <c r="J549" s="353"/>
      <c r="K549" s="354"/>
      <c r="L549" s="354"/>
      <c r="M549" s="353"/>
    </row>
    <row r="550" spans="2:13" s="69" customFormat="1" ht="6.75" customHeight="1" x14ac:dyDescent="0.6">
      <c r="B550" s="356"/>
      <c r="C550" s="356"/>
      <c r="D550" s="356"/>
      <c r="E550" s="356"/>
      <c r="F550" s="356"/>
      <c r="G550" s="356"/>
      <c r="H550" s="356"/>
      <c r="I550" s="356"/>
      <c r="J550" s="356"/>
      <c r="K550" s="356"/>
      <c r="L550" s="356"/>
      <c r="M550" s="356"/>
    </row>
    <row r="551" spans="2:13" s="94" customFormat="1" ht="30.75" x14ac:dyDescent="0.85">
      <c r="B551" s="357" t="s">
        <v>246</v>
      </c>
      <c r="C551" s="357"/>
      <c r="D551" s="357"/>
      <c r="E551" s="357"/>
      <c r="F551" s="357"/>
      <c r="G551" s="357"/>
      <c r="H551" s="357"/>
      <c r="I551" s="358"/>
      <c r="J551" s="359"/>
      <c r="K551" s="360">
        <f>K545+K38</f>
        <v>453899884.95999998</v>
      </c>
      <c r="L551" s="360">
        <f>L545+L38</f>
        <v>449519519.34000003</v>
      </c>
      <c r="M551" s="361">
        <f>M545+M38</f>
        <v>788</v>
      </c>
    </row>
    <row r="552" spans="2:13" ht="6.75" customHeight="1" x14ac:dyDescent="0.6">
      <c r="B552" s="74"/>
      <c r="C552" s="74"/>
      <c r="D552" s="74"/>
      <c r="E552" s="74"/>
      <c r="F552" s="74"/>
      <c r="G552" s="74"/>
      <c r="H552" s="74"/>
      <c r="I552" s="74"/>
      <c r="J552" s="75"/>
      <c r="K552" s="75"/>
      <c r="L552" s="74"/>
      <c r="M552" s="74"/>
    </row>
    <row r="553" spans="2:13" x14ac:dyDescent="0.6">
      <c r="B553" s="69"/>
      <c r="C553" s="69"/>
      <c r="D553" s="69"/>
      <c r="E553" s="69"/>
      <c r="F553" s="69"/>
      <c r="G553" s="69"/>
      <c r="H553" s="69"/>
      <c r="I553" s="69"/>
      <c r="J553" s="71"/>
      <c r="K553" s="71"/>
      <c r="L553" s="69"/>
      <c r="M553" s="69"/>
    </row>
    <row r="554" spans="2:13" ht="23.25" x14ac:dyDescent="0.65">
      <c r="L554" s="76"/>
    </row>
    <row r="555" spans="2:13" ht="23.25" x14ac:dyDescent="0.65">
      <c r="L555" s="76"/>
    </row>
    <row r="556" spans="2:13" ht="23.25" x14ac:dyDescent="0.65">
      <c r="K556" s="77"/>
      <c r="L556" s="76"/>
    </row>
    <row r="557" spans="2:13" ht="23.25" x14ac:dyDescent="0.65">
      <c r="K557" s="77"/>
      <c r="L557" s="76"/>
    </row>
    <row r="558" spans="2:13" ht="23.25" x14ac:dyDescent="0.65">
      <c r="L558" s="76"/>
    </row>
    <row r="559" spans="2:13" ht="23.25" x14ac:dyDescent="0.65">
      <c r="L559" s="76"/>
    </row>
    <row r="560" spans="2:13" ht="23.25" x14ac:dyDescent="0.65">
      <c r="L560" s="76"/>
    </row>
    <row r="561" spans="12:12" ht="23.25" x14ac:dyDescent="0.65">
      <c r="L561" s="76"/>
    </row>
    <row r="562" spans="12:12" ht="23.25" x14ac:dyDescent="0.65">
      <c r="L562" s="76"/>
    </row>
    <row r="563" spans="12:12" ht="23.25" x14ac:dyDescent="0.65">
      <c r="L563" s="76"/>
    </row>
  </sheetData>
  <mergeCells count="3">
    <mergeCell ref="B1:G1"/>
    <mergeCell ref="B3:M3"/>
    <mergeCell ref="B40:M40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36"/>
  <sheetViews>
    <sheetView showGridLines="0" zoomScale="69" zoomScaleNormal="69" workbookViewId="0">
      <selection activeCell="J6" sqref="J6"/>
    </sheetView>
  </sheetViews>
  <sheetFormatPr baseColWidth="10" defaultColWidth="12.85546875" defaultRowHeight="19.5" x14ac:dyDescent="0.25"/>
  <cols>
    <col min="1" max="1" width="1.140625" style="78" customWidth="1"/>
    <col min="2" max="2" width="85" style="79" customWidth="1"/>
    <col min="3" max="3" width="33.5703125" style="80" customWidth="1"/>
    <col min="4" max="4" width="12.5703125" style="81" customWidth="1"/>
    <col min="5" max="5" width="5.7109375" style="81" customWidth="1"/>
    <col min="6" max="6" width="31.85546875" style="80" customWidth="1"/>
    <col min="7" max="7" width="15.5703125" style="81" customWidth="1"/>
    <col min="8" max="16384" width="12.85546875" style="78"/>
  </cols>
  <sheetData>
    <row r="1" spans="2:7" ht="97.5" customHeight="1" x14ac:dyDescent="0.25">
      <c r="B1" s="505" t="s">
        <v>553</v>
      </c>
      <c r="C1" s="505"/>
      <c r="D1" s="372"/>
    </row>
    <row r="3" spans="2:7" s="85" customFormat="1" ht="42.75" customHeight="1" x14ac:dyDescent="0.25">
      <c r="B3" s="373" t="s">
        <v>41</v>
      </c>
      <c r="C3" s="375" t="s">
        <v>247</v>
      </c>
      <c r="D3" s="374" t="s">
        <v>84</v>
      </c>
      <c r="E3" s="374"/>
      <c r="F3" s="375" t="s">
        <v>248</v>
      </c>
      <c r="G3" s="374" t="s">
        <v>84</v>
      </c>
    </row>
    <row r="4" spans="2:7" s="84" customFormat="1" ht="35.450000000000003" customHeight="1" x14ac:dyDescent="0.8">
      <c r="B4" s="376" t="s">
        <v>249</v>
      </c>
      <c r="C4" s="377"/>
      <c r="D4" s="378"/>
      <c r="E4" s="378"/>
      <c r="F4" s="377"/>
      <c r="G4" s="378"/>
    </row>
    <row r="5" spans="2:7" ht="20.25" x14ac:dyDescent="0.25">
      <c r="B5" s="391" t="s">
        <v>250</v>
      </c>
      <c r="C5" s="392">
        <v>118848</v>
      </c>
      <c r="D5" s="390">
        <f>(C5/$C$34)*100</f>
        <v>2.61837475483109E-2</v>
      </c>
      <c r="E5" s="390"/>
      <c r="F5" s="392">
        <v>207986.74999999991</v>
      </c>
      <c r="G5" s="390">
        <f>(F5/$F$34)*100</f>
        <v>4.6268680458052894E-2</v>
      </c>
    </row>
    <row r="6" spans="2:7" ht="20.25" x14ac:dyDescent="0.25">
      <c r="B6" s="391" t="s">
        <v>159</v>
      </c>
      <c r="C6" s="392">
        <v>5000</v>
      </c>
      <c r="D6" s="390">
        <f>(C6/$C$34)*100</f>
        <v>1.1015645003833007E-3</v>
      </c>
      <c r="E6" s="390"/>
      <c r="F6" s="392">
        <v>3320</v>
      </c>
      <c r="G6" s="390">
        <f>(F6/$F$34)*100</f>
        <v>7.3856637079398413E-4</v>
      </c>
    </row>
    <row r="7" spans="2:7" ht="20.25" x14ac:dyDescent="0.25">
      <c r="B7" s="387"/>
      <c r="C7" s="388">
        <f>SUM(C5:C6)</f>
        <v>123848</v>
      </c>
      <c r="D7" s="389"/>
      <c r="E7" s="389"/>
      <c r="F7" s="388">
        <f>SUM(F5:F6)</f>
        <v>211306.74999999991</v>
      </c>
      <c r="G7" s="390"/>
    </row>
    <row r="8" spans="2:7" x14ac:dyDescent="0.25">
      <c r="B8" s="379"/>
      <c r="C8" s="380"/>
      <c r="D8" s="381"/>
      <c r="E8" s="381"/>
      <c r="F8" s="380"/>
      <c r="G8" s="381"/>
    </row>
    <row r="9" spans="2:7" ht="20.25" x14ac:dyDescent="0.35">
      <c r="B9" s="376" t="s">
        <v>251</v>
      </c>
      <c r="C9" s="380"/>
      <c r="D9" s="381"/>
      <c r="E9" s="381"/>
      <c r="F9" s="380"/>
      <c r="G9" s="382"/>
    </row>
    <row r="10" spans="2:7" ht="20.25" x14ac:dyDescent="0.25">
      <c r="B10" s="391" t="s">
        <v>163</v>
      </c>
      <c r="C10" s="392">
        <v>30000</v>
      </c>
      <c r="D10" s="390">
        <f t="shared" ref="D10:D31" si="0">(C10/$C$34)*100</f>
        <v>6.609387002299804E-3</v>
      </c>
      <c r="E10" s="390"/>
      <c r="F10" s="392">
        <v>27434.15</v>
      </c>
      <c r="G10" s="390">
        <f t="shared" ref="G10:G31" si="1">(F10/$F$34)*100</f>
        <v>6.1029941570234286E-3</v>
      </c>
    </row>
    <row r="11" spans="2:7" ht="20.25" x14ac:dyDescent="0.25">
      <c r="B11" s="391" t="s">
        <v>256</v>
      </c>
      <c r="C11" s="392">
        <v>111000</v>
      </c>
      <c r="D11" s="390">
        <f t="shared" si="0"/>
        <v>2.4454731908509272E-2</v>
      </c>
      <c r="E11" s="390"/>
      <c r="F11" s="392">
        <v>97104.68</v>
      </c>
      <c r="G11" s="390">
        <f t="shared" si="1"/>
        <v>2.1601882859852765E-2</v>
      </c>
    </row>
    <row r="12" spans="2:7" ht="20.25" x14ac:dyDescent="0.25">
      <c r="B12" s="391" t="s">
        <v>174</v>
      </c>
      <c r="C12" s="392">
        <v>10762982.470000001</v>
      </c>
      <c r="D12" s="390">
        <f t="shared" si="0"/>
        <v>2.3712238814399549</v>
      </c>
      <c r="E12" s="390"/>
      <c r="F12" s="392">
        <v>10666057.84</v>
      </c>
      <c r="G12" s="390">
        <f t="shared" si="1"/>
        <v>2.3727685631227473</v>
      </c>
    </row>
    <row r="13" spans="2:7" ht="20.25" x14ac:dyDescent="0.25">
      <c r="B13" s="391" t="s">
        <v>175</v>
      </c>
      <c r="C13" s="392">
        <v>256964.52</v>
      </c>
      <c r="D13" s="390">
        <f t="shared" si="0"/>
        <v>5.6612598618006924E-2</v>
      </c>
      <c r="E13" s="390"/>
      <c r="F13" s="392">
        <v>210982.44</v>
      </c>
      <c r="G13" s="390">
        <f t="shared" si="1"/>
        <v>4.6935100907246841E-2</v>
      </c>
    </row>
    <row r="14" spans="2:7" ht="20.25" x14ac:dyDescent="0.25">
      <c r="B14" s="391" t="s">
        <v>176</v>
      </c>
      <c r="C14" s="392">
        <v>14450638.189999999</v>
      </c>
      <c r="D14" s="390">
        <f t="shared" si="0"/>
        <v>3.1836620075974382</v>
      </c>
      <c r="E14" s="390"/>
      <c r="F14" s="392">
        <v>14156288</v>
      </c>
      <c r="G14" s="390">
        <f t="shared" si="1"/>
        <v>3.1492042927935024</v>
      </c>
    </row>
    <row r="15" spans="2:7" ht="20.25" x14ac:dyDescent="0.25">
      <c r="B15" s="391" t="s">
        <v>177</v>
      </c>
      <c r="C15" s="392">
        <v>325685</v>
      </c>
      <c r="D15" s="390">
        <f t="shared" si="0"/>
        <v>7.1752606861467047E-2</v>
      </c>
      <c r="E15" s="390"/>
      <c r="F15" s="392">
        <v>280094.98</v>
      </c>
      <c r="G15" s="390">
        <f t="shared" si="1"/>
        <v>6.2309859294040225E-2</v>
      </c>
    </row>
    <row r="16" spans="2:7" ht="20.25" x14ac:dyDescent="0.25">
      <c r="B16" s="391" t="s">
        <v>178</v>
      </c>
      <c r="C16" s="392">
        <v>135125000</v>
      </c>
      <c r="D16" s="390">
        <f t="shared" si="0"/>
        <v>29.769780622858701</v>
      </c>
      <c r="E16" s="390"/>
      <c r="F16" s="392">
        <v>134093393.81000002</v>
      </c>
      <c r="G16" s="390">
        <f t="shared" si="1"/>
        <v>29.830382895692836</v>
      </c>
    </row>
    <row r="17" spans="2:7" ht="20.25" x14ac:dyDescent="0.25">
      <c r="B17" s="391" t="s">
        <v>190</v>
      </c>
      <c r="C17" s="392">
        <v>30780730.23</v>
      </c>
      <c r="D17" s="390">
        <f t="shared" si="0"/>
        <v>6.7813919434486207</v>
      </c>
      <c r="E17" s="390"/>
      <c r="F17" s="392">
        <v>30704646.539999999</v>
      </c>
      <c r="G17" s="390">
        <f t="shared" si="1"/>
        <v>6.8305480004698378</v>
      </c>
    </row>
    <row r="18" spans="2:7" ht="20.25" x14ac:dyDescent="0.25">
      <c r="B18" s="391" t="s">
        <v>192</v>
      </c>
      <c r="C18" s="392">
        <v>3644770.8800000004</v>
      </c>
      <c r="D18" s="390">
        <f t="shared" si="0"/>
        <v>0.80299004268776075</v>
      </c>
      <c r="E18" s="390"/>
      <c r="F18" s="392">
        <v>3478171.92</v>
      </c>
      <c r="G18" s="390">
        <f t="shared" si="1"/>
        <v>0.7737532566120312</v>
      </c>
    </row>
    <row r="19" spans="2:7" ht="20.25" x14ac:dyDescent="0.25">
      <c r="B19" s="391" t="s">
        <v>193</v>
      </c>
      <c r="C19" s="392">
        <v>12770808.270000001</v>
      </c>
      <c r="D19" s="390">
        <f t="shared" si="0"/>
        <v>2.8135738062866951</v>
      </c>
      <c r="E19" s="390"/>
      <c r="F19" s="392">
        <v>10513431.24</v>
      </c>
      <c r="G19" s="390">
        <f t="shared" si="1"/>
        <v>2.3388152878068968</v>
      </c>
    </row>
    <row r="20" spans="2:7" ht="20.25" x14ac:dyDescent="0.25">
      <c r="B20" s="391" t="s">
        <v>210</v>
      </c>
      <c r="C20" s="392">
        <v>14931695.609999999</v>
      </c>
      <c r="D20" s="390">
        <f t="shared" si="0"/>
        <v>3.2896451629010346</v>
      </c>
      <c r="E20" s="390"/>
      <c r="F20" s="392">
        <v>14546908.96000001</v>
      </c>
      <c r="G20" s="390">
        <f t="shared" si="1"/>
        <v>3.2361017339932823</v>
      </c>
    </row>
    <row r="21" spans="2:7" ht="20.25" x14ac:dyDescent="0.25">
      <c r="B21" s="391" t="s">
        <v>224</v>
      </c>
      <c r="C21" s="392">
        <v>1347060.59</v>
      </c>
      <c r="D21" s="390">
        <f t="shared" si="0"/>
        <v>0.29677482516187687</v>
      </c>
      <c r="E21" s="390"/>
      <c r="F21" s="392">
        <v>1337887.7099999997</v>
      </c>
      <c r="G21" s="390">
        <f t="shared" si="1"/>
        <v>0.29762616581463081</v>
      </c>
    </row>
    <row r="22" spans="2:7" ht="20.25" x14ac:dyDescent="0.25">
      <c r="B22" s="391" t="s">
        <v>349</v>
      </c>
      <c r="C22" s="392">
        <v>25121</v>
      </c>
      <c r="D22" s="390">
        <f t="shared" si="0"/>
        <v>5.5344803628257786E-3</v>
      </c>
      <c r="E22" s="390"/>
      <c r="F22" s="392">
        <v>24189.65</v>
      </c>
      <c r="G22" s="390">
        <f t="shared" si="1"/>
        <v>5.3812234973725E-3</v>
      </c>
    </row>
    <row r="23" spans="2:7" ht="20.25" x14ac:dyDescent="0.25">
      <c r="B23" s="391" t="s">
        <v>273</v>
      </c>
      <c r="C23" s="392">
        <v>5625000</v>
      </c>
      <c r="D23" s="390">
        <f t="shared" si="0"/>
        <v>1.2392600629312132</v>
      </c>
      <c r="E23" s="390"/>
      <c r="F23" s="392">
        <v>5634685.6900000004</v>
      </c>
      <c r="G23" s="390">
        <f t="shared" si="1"/>
        <v>1.2534907712735233</v>
      </c>
    </row>
    <row r="24" spans="2:7" ht="20.25" x14ac:dyDescent="0.25">
      <c r="B24" s="391" t="s">
        <v>228</v>
      </c>
      <c r="C24" s="392">
        <v>124891291.98</v>
      </c>
      <c r="D24" s="390">
        <f t="shared" si="0"/>
        <v>27.515162730434721</v>
      </c>
      <c r="E24" s="390"/>
      <c r="F24" s="392">
        <v>124911054.94</v>
      </c>
      <c r="G24" s="390">
        <f t="shared" si="1"/>
        <v>27.787682084061377</v>
      </c>
    </row>
    <row r="25" spans="2:7" ht="20.25" x14ac:dyDescent="0.25">
      <c r="B25" s="391" t="s">
        <v>234</v>
      </c>
      <c r="C25" s="392">
        <v>16451400</v>
      </c>
      <c r="D25" s="390">
        <f t="shared" si="0"/>
        <v>3.6244556443211664</v>
      </c>
      <c r="E25" s="390"/>
      <c r="F25" s="392">
        <v>16555782</v>
      </c>
      <c r="G25" s="390">
        <f t="shared" si="1"/>
        <v>3.6829951287338458</v>
      </c>
    </row>
    <row r="26" spans="2:7" ht="20.25" x14ac:dyDescent="0.25">
      <c r="B26" s="391" t="s">
        <v>236</v>
      </c>
      <c r="C26" s="392">
        <v>77708360.50999999</v>
      </c>
      <c r="D26" s="390">
        <f t="shared" si="0"/>
        <v>17.120154264160707</v>
      </c>
      <c r="E26" s="390"/>
      <c r="F26" s="392">
        <v>77798338.780000001</v>
      </c>
      <c r="G26" s="390">
        <f t="shared" si="1"/>
        <v>17.306999014019723</v>
      </c>
    </row>
    <row r="27" spans="2:7" ht="20.25" x14ac:dyDescent="0.25">
      <c r="B27" s="391" t="s">
        <v>350</v>
      </c>
      <c r="C27" s="392">
        <v>2000000</v>
      </c>
      <c r="D27" s="390">
        <f t="shared" si="0"/>
        <v>0.4406258001533202</v>
      </c>
      <c r="E27" s="390"/>
      <c r="F27" s="392">
        <v>2000000</v>
      </c>
      <c r="G27" s="390">
        <f t="shared" si="1"/>
        <v>0.4449195004783037</v>
      </c>
    </row>
    <row r="28" spans="2:7" ht="20.25" x14ac:dyDescent="0.25">
      <c r="B28" s="391" t="s">
        <v>239</v>
      </c>
      <c r="C28" s="392">
        <v>941090.20000000007</v>
      </c>
      <c r="D28" s="390">
        <f t="shared" si="0"/>
        <v>0.2073343111957241</v>
      </c>
      <c r="E28" s="390"/>
      <c r="F28" s="392">
        <v>768705.75</v>
      </c>
      <c r="G28" s="390">
        <f t="shared" si="1"/>
        <v>0.17100608915239993</v>
      </c>
    </row>
    <row r="29" spans="2:7" ht="20.25" x14ac:dyDescent="0.25">
      <c r="B29" s="391" t="s">
        <v>240</v>
      </c>
      <c r="C29" s="392">
        <v>1561694.0700000003</v>
      </c>
      <c r="D29" s="390">
        <f t="shared" si="0"/>
        <v>0.34406134959422274</v>
      </c>
      <c r="E29" s="390"/>
      <c r="F29" s="392">
        <v>1467853.6900000002</v>
      </c>
      <c r="G29" s="390">
        <f t="shared" si="1"/>
        <v>0.32653836526501745</v>
      </c>
    </row>
    <row r="30" spans="2:7" ht="20.25" x14ac:dyDescent="0.25">
      <c r="B30" s="391" t="s">
        <v>283</v>
      </c>
      <c r="C30" s="392">
        <v>9743.44</v>
      </c>
      <c r="D30" s="390">
        <f t="shared" si="0"/>
        <v>2.1466055231229332E-3</v>
      </c>
      <c r="E30" s="390"/>
      <c r="F30" s="392">
        <v>9199.82</v>
      </c>
      <c r="G30" s="390">
        <f t="shared" si="1"/>
        <v>2.046589659445154E-3</v>
      </c>
    </row>
    <row r="31" spans="2:7" ht="20.25" x14ac:dyDescent="0.25">
      <c r="B31" s="391" t="s">
        <v>351</v>
      </c>
      <c r="C31" s="392">
        <v>25000</v>
      </c>
      <c r="D31" s="390">
        <f t="shared" si="0"/>
        <v>5.507822501916503E-3</v>
      </c>
      <c r="E31" s="390"/>
      <c r="F31" s="392">
        <v>26000</v>
      </c>
      <c r="G31" s="390">
        <f t="shared" si="1"/>
        <v>5.7839535062179483E-3</v>
      </c>
    </row>
    <row r="32" spans="2:7" ht="20.25" x14ac:dyDescent="0.25">
      <c r="B32" s="391"/>
      <c r="C32" s="388">
        <f>SUM(C10:C31)</f>
        <v>453776036.95999998</v>
      </c>
      <c r="D32" s="390"/>
      <c r="E32" s="390"/>
      <c r="F32" s="388">
        <f>SUM(F10:F31)</f>
        <v>449308212.59000003</v>
      </c>
      <c r="G32" s="390"/>
    </row>
    <row r="33" spans="1:7" x14ac:dyDescent="0.25">
      <c r="C33" s="82"/>
      <c r="F33" s="82"/>
    </row>
    <row r="34" spans="1:7" ht="25.5" x14ac:dyDescent="0.25">
      <c r="B34" s="383" t="s">
        <v>252</v>
      </c>
      <c r="C34" s="384">
        <f>C32+C7</f>
        <v>453899884.95999998</v>
      </c>
      <c r="D34" s="385">
        <f>(C34/$C$34)*100</f>
        <v>100</v>
      </c>
      <c r="E34" s="386"/>
      <c r="F34" s="384">
        <f>F32+F7</f>
        <v>449519519.34000003</v>
      </c>
      <c r="G34" s="385">
        <f>(F34/F34)*100</f>
        <v>100</v>
      </c>
    </row>
    <row r="36" spans="1:7" s="80" customFormat="1" x14ac:dyDescent="0.25">
      <c r="A36" s="78"/>
      <c r="B36" s="79"/>
      <c r="D36" s="81"/>
      <c r="E36" s="81"/>
      <c r="F36" s="83"/>
      <c r="G36" s="81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2024-01-15T15:42:40Z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