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5061331E-EC75-4B50-83D6-921C39028D05}" xr6:coauthVersionLast="47" xr6:coauthVersionMax="47" xr10:uidLastSave="{00000000-0000-0000-0000-000000000000}"/>
  <bookViews>
    <workbookView xWindow="-120" yWindow="-120" windowWidth="20730" windowHeight="11040" tabRatio="783" activeTab="1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Acumulado'!$B$2:$P$55</definedName>
    <definedName name="_xlnm.Print_Area" localSheetId="5">'CV Mes'!$B$2:$P$55</definedName>
    <definedName name="_xlnm.Print_Area" localSheetId="4">Nacional!$B$3:$F$65</definedName>
    <definedName name="_xlnm.Print_Area" localSheetId="7">'Operaciones (mes)'!$B$2:$M$536</definedName>
    <definedName name="_xlnm.Print_Area" localSheetId="3">Titulos!$B$2:$I$60</definedName>
    <definedName name="_xlnm.Print_Area" localSheetId="8">'Titulos (mes)'!$B$2:$G$35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11" l="1"/>
  <c r="C33" i="11"/>
  <c r="M529" i="10"/>
  <c r="L529" i="10"/>
  <c r="K529" i="10"/>
  <c r="J529" i="10"/>
  <c r="M527" i="10"/>
  <c r="L527" i="10"/>
  <c r="K527" i="10"/>
  <c r="J527" i="10"/>
  <c r="J15" i="10"/>
  <c r="K15" i="10"/>
  <c r="L15" i="10"/>
  <c r="M15" i="10"/>
  <c r="F44" i="4"/>
  <c r="F43" i="4"/>
  <c r="F42" i="4"/>
  <c r="D44" i="4" l="1"/>
  <c r="K54" i="4" l="1"/>
  <c r="K53" i="4"/>
  <c r="K52" i="4"/>
  <c r="J53" i="4"/>
  <c r="J52" i="4"/>
  <c r="K26" i="4"/>
  <c r="K25" i="4"/>
  <c r="K24" i="4"/>
  <c r="J26" i="4"/>
  <c r="J25" i="4"/>
  <c r="J24" i="4"/>
  <c r="F15" i="4"/>
  <c r="G15" i="4" s="1"/>
  <c r="F14" i="4"/>
  <c r="G14" i="4" s="1"/>
  <c r="D16" i="4"/>
  <c r="C16" i="4"/>
  <c r="F16" i="4" l="1"/>
  <c r="G16" i="4" s="1"/>
  <c r="M30" i="10"/>
  <c r="L30" i="10"/>
  <c r="K30" i="10"/>
  <c r="J30" i="10"/>
  <c r="L34" i="12"/>
  <c r="J34" i="12"/>
  <c r="H34" i="12"/>
  <c r="F34" i="12"/>
  <c r="F53" i="12" s="1"/>
  <c r="N34" i="12"/>
  <c r="O34" i="12"/>
  <c r="O47" i="12"/>
  <c r="N47" i="12"/>
  <c r="L47" i="12"/>
  <c r="J47" i="12"/>
  <c r="H47" i="12"/>
  <c r="F47" i="12"/>
  <c r="N53" i="12" l="1"/>
  <c r="O53" i="12"/>
  <c r="L53" i="12"/>
  <c r="M24" i="12" s="1"/>
  <c r="J53" i="12"/>
  <c r="K24" i="12" s="1"/>
  <c r="H53" i="12"/>
  <c r="I19" i="12" s="1"/>
  <c r="M30" i="12"/>
  <c r="M47" i="12"/>
  <c r="M17" i="12"/>
  <c r="M43" i="12"/>
  <c r="M22" i="12"/>
  <c r="M32" i="12"/>
  <c r="M45" i="12"/>
  <c r="M10" i="12"/>
  <c r="M19" i="12"/>
  <c r="M42" i="12"/>
  <c r="M25" i="12"/>
  <c r="M13" i="12"/>
  <c r="M34" i="12"/>
  <c r="K32" i="12"/>
  <c r="K20" i="12"/>
  <c r="K8" i="12"/>
  <c r="K31" i="12"/>
  <c r="K19" i="12"/>
  <c r="K27" i="12"/>
  <c r="K14" i="12"/>
  <c r="K25" i="12"/>
  <c r="K53" i="12"/>
  <c r="K30" i="12"/>
  <c r="K18" i="12"/>
  <c r="K6" i="12"/>
  <c r="K47" i="12"/>
  <c r="K29" i="12"/>
  <c r="K17" i="12"/>
  <c r="K28" i="12"/>
  <c r="K44" i="12"/>
  <c r="K15" i="12"/>
  <c r="K42" i="12"/>
  <c r="K13" i="12"/>
  <c r="K41" i="12"/>
  <c r="K45" i="12"/>
  <c r="K43" i="12"/>
  <c r="K12" i="12"/>
  <c r="K40" i="12"/>
  <c r="K10" i="12"/>
  <c r="K26" i="12"/>
  <c r="K23" i="12"/>
  <c r="K39" i="12"/>
  <c r="K21" i="12"/>
  <c r="K34" i="12"/>
  <c r="I32" i="12"/>
  <c r="I20" i="12"/>
  <c r="I8" i="12"/>
  <c r="I31" i="12"/>
  <c r="I43" i="12"/>
  <c r="I13" i="12"/>
  <c r="I23" i="12"/>
  <c r="I30" i="12"/>
  <c r="I18" i="12"/>
  <c r="I14" i="12"/>
  <c r="I9" i="12"/>
  <c r="I47" i="12"/>
  <c r="I29" i="12"/>
  <c r="I28" i="12"/>
  <c r="I16" i="12"/>
  <c r="I15" i="12"/>
  <c r="I26" i="12"/>
  <c r="I42" i="12"/>
  <c r="I10" i="12"/>
  <c r="I41" i="12"/>
  <c r="I34" i="12"/>
  <c r="G53" i="12"/>
  <c r="G30" i="12"/>
  <c r="G18" i="12"/>
  <c r="G6" i="12"/>
  <c r="G28" i="12"/>
  <c r="G44" i="12"/>
  <c r="G15" i="12"/>
  <c r="G43" i="12"/>
  <c r="G42" i="12"/>
  <c r="G13" i="12"/>
  <c r="G22" i="12"/>
  <c r="G10" i="12"/>
  <c r="G21" i="12"/>
  <c r="G9" i="12"/>
  <c r="G32" i="12"/>
  <c r="G19" i="12"/>
  <c r="G47" i="12"/>
  <c r="G29" i="12"/>
  <c r="G17" i="12"/>
  <c r="G45" i="12"/>
  <c r="G16" i="12"/>
  <c r="G27" i="12"/>
  <c r="G26" i="12"/>
  <c r="G14" i="12"/>
  <c r="G25" i="12"/>
  <c r="G39" i="12"/>
  <c r="G34" i="12"/>
  <c r="G8" i="12"/>
  <c r="G7" i="12"/>
  <c r="G41" i="12"/>
  <c r="G24" i="12"/>
  <c r="G12" i="12"/>
  <c r="G40" i="12"/>
  <c r="G23" i="12"/>
  <c r="G11" i="12"/>
  <c r="G20" i="12"/>
  <c r="G31" i="12"/>
  <c r="D47" i="12"/>
  <c r="M39" i="12" l="1"/>
  <c r="K16" i="12"/>
  <c r="K7" i="12"/>
  <c r="I45" i="12"/>
  <c r="I12" i="12"/>
  <c r="I44" i="12"/>
  <c r="I17" i="12"/>
  <c r="I24" i="12"/>
  <c r="I6" i="12"/>
  <c r="M40" i="12"/>
  <c r="M14" i="12"/>
  <c r="M26" i="12"/>
  <c r="M15" i="12"/>
  <c r="M27" i="12"/>
  <c r="I21" i="12"/>
  <c r="I39" i="12"/>
  <c r="I27" i="12"/>
  <c r="I22" i="12"/>
  <c r="I11" i="12"/>
  <c r="I7" i="12"/>
  <c r="I40" i="12"/>
  <c r="I25" i="12"/>
  <c r="M29" i="12"/>
  <c r="M8" i="12"/>
  <c r="M44" i="12"/>
  <c r="M20" i="12"/>
  <c r="M16" i="12"/>
  <c r="M6" i="12"/>
  <c r="M9" i="12"/>
  <c r="M28" i="12"/>
  <c r="M18" i="12"/>
  <c r="M7" i="12"/>
  <c r="M11" i="12"/>
  <c r="M31" i="12"/>
  <c r="M12" i="12"/>
  <c r="M41" i="12"/>
  <c r="M21" i="12"/>
  <c r="K9" i="12"/>
  <c r="K22" i="12"/>
  <c r="K11" i="12"/>
  <c r="M23" i="12"/>
  <c r="I53" i="12"/>
  <c r="M53" i="12"/>
  <c r="D34" i="12"/>
  <c r="O47" i="8"/>
  <c r="N47" i="8"/>
  <c r="L47" i="8"/>
  <c r="J47" i="8"/>
  <c r="H47" i="8"/>
  <c r="O34" i="8"/>
  <c r="N34" i="8"/>
  <c r="L34" i="8"/>
  <c r="J34" i="8"/>
  <c r="H34" i="8"/>
  <c r="F34" i="8"/>
  <c r="F53" i="8" s="1"/>
  <c r="F47" i="8"/>
  <c r="F34" i="7"/>
  <c r="F33" i="7"/>
  <c r="F35" i="7" s="1"/>
  <c r="E35" i="7"/>
  <c r="D35" i="7"/>
  <c r="F6" i="7"/>
  <c r="F5" i="7"/>
  <c r="E7" i="7"/>
  <c r="D7" i="7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D18" i="6"/>
  <c r="E25" i="6"/>
  <c r="F15" i="6" s="1"/>
  <c r="C25" i="6"/>
  <c r="D15" i="6" s="1"/>
  <c r="E17" i="5"/>
  <c r="E16" i="5"/>
  <c r="E15" i="5"/>
  <c r="E14" i="5"/>
  <c r="E13" i="5"/>
  <c r="E12" i="5"/>
  <c r="E11" i="5"/>
  <c r="E10" i="5"/>
  <c r="E9" i="5"/>
  <c r="E8" i="5"/>
  <c r="E7" i="5"/>
  <c r="G43" i="4"/>
  <c r="G42" i="4"/>
  <c r="C44" i="4"/>
  <c r="J54" i="4" s="1"/>
  <c r="D20" i="6" l="1"/>
  <c r="F7" i="7"/>
  <c r="D23" i="6"/>
  <c r="D5" i="6"/>
  <c r="D6" i="6"/>
  <c r="D9" i="6"/>
  <c r="D8" i="6"/>
  <c r="D11" i="6"/>
  <c r="D16" i="6"/>
  <c r="D21" i="6"/>
  <c r="D17" i="6"/>
  <c r="H25" i="6"/>
  <c r="G44" i="4"/>
  <c r="N53" i="8"/>
  <c r="O53" i="8"/>
  <c r="L53" i="8"/>
  <c r="J53" i="8"/>
  <c r="K34" i="8" s="1"/>
  <c r="H53" i="8"/>
  <c r="G23" i="8"/>
  <c r="G43" i="8"/>
  <c r="G7" i="8"/>
  <c r="G6" i="8"/>
  <c r="F7" i="6"/>
  <c r="F19" i="6"/>
  <c r="F8" i="6"/>
  <c r="F20" i="6"/>
  <c r="I25" i="6"/>
  <c r="F17" i="6"/>
  <c r="F18" i="6"/>
  <c r="F9" i="6"/>
  <c r="F21" i="6"/>
  <c r="F10" i="6"/>
  <c r="F22" i="6"/>
  <c r="F12" i="6"/>
  <c r="F6" i="6"/>
  <c r="F13" i="6"/>
  <c r="F14" i="6"/>
  <c r="F16" i="6"/>
  <c r="F5" i="6"/>
  <c r="F11" i="6"/>
  <c r="F23" i="6"/>
  <c r="D7" i="6"/>
  <c r="D19" i="6"/>
  <c r="D10" i="6"/>
  <c r="D22" i="6"/>
  <c r="D12" i="6"/>
  <c r="D13" i="6"/>
  <c r="G25" i="6"/>
  <c r="D14" i="6"/>
  <c r="D53" i="12"/>
  <c r="G27" i="8"/>
  <c r="G34" i="8"/>
  <c r="D34" i="8"/>
  <c r="D47" i="8"/>
  <c r="G15" i="8"/>
  <c r="G16" i="8"/>
  <c r="G10" i="8"/>
  <c r="G29" i="8"/>
  <c r="G11" i="8"/>
  <c r="G30" i="8"/>
  <c r="G31" i="8"/>
  <c r="G17" i="8"/>
  <c r="G39" i="8"/>
  <c r="G18" i="8"/>
  <c r="G40" i="8"/>
  <c r="G19" i="8"/>
  <c r="G44" i="8"/>
  <c r="G21" i="8"/>
  <c r="G45" i="8"/>
  <c r="G22" i="8"/>
  <c r="G47" i="8"/>
  <c r="G9" i="8"/>
  <c r="G28" i="8"/>
  <c r="G8" i="8"/>
  <c r="G20" i="8"/>
  <c r="G32" i="8"/>
  <c r="G12" i="8"/>
  <c r="G24" i="8"/>
  <c r="G41" i="8"/>
  <c r="G13" i="8"/>
  <c r="G25" i="8"/>
  <c r="G42" i="8"/>
  <c r="G14" i="8"/>
  <c r="G26" i="8"/>
  <c r="D25" i="6" l="1"/>
  <c r="M21" i="8"/>
  <c r="M9" i="8"/>
  <c r="M32" i="8"/>
  <c r="M20" i="8"/>
  <c r="M8" i="8"/>
  <c r="M17" i="8"/>
  <c r="M26" i="8"/>
  <c r="M25" i="8"/>
  <c r="M41" i="8"/>
  <c r="M40" i="8"/>
  <c r="M22" i="8"/>
  <c r="M31" i="8"/>
  <c r="M19" i="8"/>
  <c r="M7" i="8"/>
  <c r="M29" i="8"/>
  <c r="M23" i="8"/>
  <c r="M30" i="8"/>
  <c r="M18" i="8"/>
  <c r="M6" i="8"/>
  <c r="M47" i="8"/>
  <c r="M43" i="8"/>
  <c r="M13" i="8"/>
  <c r="M12" i="8"/>
  <c r="M10" i="8"/>
  <c r="M45" i="8"/>
  <c r="M28" i="8"/>
  <c r="M16" i="8"/>
  <c r="M44" i="8"/>
  <c r="M27" i="8"/>
  <c r="M15" i="8"/>
  <c r="M14" i="8"/>
  <c r="M42" i="8"/>
  <c r="M24" i="8"/>
  <c r="M11" i="8"/>
  <c r="M39" i="8"/>
  <c r="M34" i="8"/>
  <c r="K41" i="8"/>
  <c r="K24" i="8"/>
  <c r="K12" i="8"/>
  <c r="K11" i="8"/>
  <c r="K45" i="8"/>
  <c r="K14" i="8"/>
  <c r="K40" i="8"/>
  <c r="K23" i="8"/>
  <c r="K27" i="8"/>
  <c r="K13" i="8"/>
  <c r="K39" i="8"/>
  <c r="K22" i="8"/>
  <c r="K10" i="8"/>
  <c r="K21" i="8"/>
  <c r="K9" i="8"/>
  <c r="K17" i="8"/>
  <c r="K16" i="8"/>
  <c r="K43" i="8"/>
  <c r="K25" i="8"/>
  <c r="K32" i="8"/>
  <c r="K20" i="8"/>
  <c r="K8" i="8"/>
  <c r="K31" i="8"/>
  <c r="K19" i="8"/>
  <c r="K7" i="8"/>
  <c r="K29" i="8"/>
  <c r="K28" i="8"/>
  <c r="K26" i="8"/>
  <c r="K42" i="8"/>
  <c r="K30" i="8"/>
  <c r="K18" i="8"/>
  <c r="K6" i="8"/>
  <c r="K47" i="8"/>
  <c r="K53" i="8" s="1"/>
  <c r="K15" i="8"/>
  <c r="K44" i="8"/>
  <c r="I42" i="8"/>
  <c r="I41" i="8"/>
  <c r="I40" i="8"/>
  <c r="I44" i="8"/>
  <c r="I39" i="8"/>
  <c r="I43" i="8"/>
  <c r="I47" i="8"/>
  <c r="I45" i="8"/>
  <c r="I21" i="8"/>
  <c r="I9" i="8"/>
  <c r="I16" i="8"/>
  <c r="I23" i="8"/>
  <c r="I32" i="8"/>
  <c r="I20" i="8"/>
  <c r="I8" i="8"/>
  <c r="I6" i="8"/>
  <c r="I31" i="8"/>
  <c r="I19" i="8"/>
  <c r="I7" i="8"/>
  <c r="I28" i="8"/>
  <c r="I24" i="8"/>
  <c r="I22" i="8"/>
  <c r="I30" i="8"/>
  <c r="I18" i="8"/>
  <c r="I15" i="8"/>
  <c r="I14" i="8"/>
  <c r="I25" i="8"/>
  <c r="I12" i="8"/>
  <c r="I29" i="8"/>
  <c r="I17" i="8"/>
  <c r="I27" i="8"/>
  <c r="I26" i="8"/>
  <c r="I13" i="8"/>
  <c r="I11" i="8"/>
  <c r="I10" i="8"/>
  <c r="I34" i="8"/>
  <c r="G53" i="8"/>
  <c r="F25" i="6"/>
  <c r="E34" i="12"/>
  <c r="E40" i="12"/>
  <c r="E47" i="12"/>
  <c r="E45" i="12"/>
  <c r="E44" i="12"/>
  <c r="E43" i="12"/>
  <c r="E42" i="12"/>
  <c r="E41" i="12"/>
  <c r="E39" i="12"/>
  <c r="E27" i="12"/>
  <c r="E30" i="12"/>
  <c r="E29" i="12"/>
  <c r="E14" i="12"/>
  <c r="E6" i="12"/>
  <c r="E31" i="12"/>
  <c r="E15" i="12"/>
  <c r="E23" i="12"/>
  <c r="E25" i="12"/>
  <c r="E18" i="12"/>
  <c r="E28" i="12"/>
  <c r="E19" i="12"/>
  <c r="E26" i="12"/>
  <c r="E32" i="12"/>
  <c r="E16" i="12"/>
  <c r="E21" i="12"/>
  <c r="E17" i="12"/>
  <c r="E10" i="12"/>
  <c r="E7" i="12"/>
  <c r="E20" i="12"/>
  <c r="E22" i="12"/>
  <c r="E8" i="12"/>
  <c r="E11" i="12"/>
  <c r="E12" i="12"/>
  <c r="E9" i="12"/>
  <c r="E24" i="12"/>
  <c r="E13" i="12"/>
  <c r="D53" i="8"/>
  <c r="E29" i="8" s="1"/>
  <c r="M53" i="8" l="1"/>
  <c r="I53" i="8"/>
  <c r="E53" i="12"/>
  <c r="E26" i="8"/>
  <c r="E25" i="8"/>
  <c r="E12" i="8"/>
  <c r="E20" i="8"/>
  <c r="E21" i="8"/>
  <c r="E45" i="8"/>
  <c r="E30" i="8"/>
  <c r="E34" i="8"/>
  <c r="E40" i="8"/>
  <c r="E16" i="8"/>
  <c r="E32" i="8"/>
  <c r="E15" i="8"/>
  <c r="E19" i="8"/>
  <c r="E11" i="8"/>
  <c r="E22" i="8"/>
  <c r="E43" i="8"/>
  <c r="E31" i="8"/>
  <c r="E6" i="8"/>
  <c r="E13" i="8"/>
  <c r="E8" i="8"/>
  <c r="E17" i="8"/>
  <c r="E27" i="8"/>
  <c r="E28" i="8"/>
  <c r="E47" i="8"/>
  <c r="E23" i="8"/>
  <c r="E41" i="8"/>
  <c r="E44" i="8"/>
  <c r="E42" i="8"/>
  <c r="E39" i="8"/>
  <c r="E7" i="8"/>
  <c r="E14" i="8"/>
  <c r="E18" i="8"/>
  <c r="E24" i="8"/>
  <c r="E9" i="8"/>
  <c r="E10" i="8"/>
  <c r="E53" i="8" l="1"/>
  <c r="J38" i="10"/>
  <c r="K38" i="10"/>
  <c r="L38" i="10"/>
  <c r="M38" i="10"/>
  <c r="O9" i="7"/>
  <c r="O8" i="7"/>
  <c r="O13" i="7"/>
  <c r="O14" i="7"/>
  <c r="O41" i="7"/>
  <c r="P39" i="7" s="1"/>
  <c r="O46" i="7"/>
  <c r="P45" i="7" s="1"/>
  <c r="F33" i="11"/>
  <c r="F7" i="11"/>
  <c r="C7" i="11"/>
  <c r="C35" i="11" s="1"/>
  <c r="G35" i="7"/>
  <c r="G34" i="7"/>
  <c r="P34" i="7"/>
  <c r="G33" i="7"/>
  <c r="P33" i="7"/>
  <c r="P19" i="7"/>
  <c r="P18" i="7"/>
  <c r="G7" i="7"/>
  <c r="O15" i="7"/>
  <c r="O10" i="7"/>
  <c r="B37" i="4"/>
  <c r="D18" i="11" l="1"/>
  <c r="D17" i="11"/>
  <c r="D16" i="11"/>
  <c r="D15" i="11"/>
  <c r="D14" i="11"/>
  <c r="G5" i="7"/>
  <c r="D30" i="11"/>
  <c r="F35" i="11"/>
  <c r="G31" i="11" s="1"/>
  <c r="K33" i="10"/>
  <c r="L33" i="10"/>
  <c r="M33" i="10"/>
  <c r="J33" i="10"/>
  <c r="J40" i="10" s="1"/>
  <c r="G6" i="7"/>
  <c r="P14" i="7"/>
  <c r="P13" i="7"/>
  <c r="P44" i="7"/>
  <c r="P40" i="7"/>
  <c r="P9" i="7"/>
  <c r="G35" i="11" l="1"/>
  <c r="G18" i="11"/>
  <c r="G17" i="11"/>
  <c r="G19" i="11"/>
  <c r="G16" i="11"/>
  <c r="G15" i="11"/>
  <c r="G14" i="11"/>
  <c r="G20" i="11"/>
  <c r="M40" i="10"/>
  <c r="M535" i="10" s="1"/>
  <c r="L40" i="10"/>
  <c r="L535" i="10" s="1"/>
  <c r="K40" i="10"/>
  <c r="K535" i="10" s="1"/>
  <c r="D13" i="11"/>
  <c r="D5" i="11"/>
  <c r="G24" i="11"/>
  <c r="G21" i="11"/>
  <c r="D10" i="11"/>
  <c r="D32" i="11"/>
  <c r="D19" i="11"/>
  <c r="D35" i="11"/>
  <c r="G25" i="11"/>
  <c r="D24" i="11"/>
  <c r="D21" i="11"/>
  <c r="D11" i="11"/>
  <c r="G6" i="11"/>
  <c r="D28" i="11"/>
  <c r="D25" i="11"/>
  <c r="D6" i="11"/>
  <c r="G11" i="11"/>
  <c r="D29" i="11"/>
  <c r="D22" i="11"/>
  <c r="D20" i="11"/>
  <c r="G22" i="11"/>
  <c r="D27" i="11"/>
  <c r="D26" i="11"/>
  <c r="D23" i="11"/>
  <c r="D12" i="11"/>
  <c r="G28" i="11"/>
  <c r="G29" i="11"/>
  <c r="G27" i="11"/>
  <c r="G26" i="11"/>
  <c r="G23" i="11"/>
  <c r="G5" i="11"/>
  <c r="G32" i="11"/>
  <c r="G30" i="11"/>
  <c r="G10" i="11"/>
  <c r="G12" i="11"/>
  <c r="G13" i="11"/>
  <c r="P8" i="7"/>
</calcChain>
</file>

<file path=xl/sharedStrings.xml><?xml version="1.0" encoding="utf-8"?>
<sst xmlns="http://schemas.openxmlformats.org/spreadsheetml/2006/main" count="2079" uniqueCount="557">
  <si>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</si>
  <si>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</si>
  <si>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</si>
  <si>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</si>
  <si>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</si>
  <si>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</si>
  <si>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</si>
  <si>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</si>
  <si>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</si>
  <si>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</si>
  <si>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</si>
  <si>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</si>
  <si>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</si>
  <si>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</si>
  <si>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</si>
  <si>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</si>
  <si>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</si>
  <si>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</si>
  <si>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</si>
  <si>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</si>
  <si>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</si>
  <si>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</si>
  <si>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</si>
  <si>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</si>
  <si>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</si>
  <si>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</si>
  <si>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COMPORTAMIENTO COMPARATIVO 2023 VS 2022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</si>
  <si>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</si>
  <si>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</si>
  <si>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</si>
  <si>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</si>
  <si>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</si>
  <si>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</si>
  <si>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</si>
  <si>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</si>
  <si>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</si>
  <si>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</si>
  <si>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</si>
  <si>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</si>
  <si>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</si>
  <si>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</si>
  <si>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</si>
  <si>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</si>
  <si>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</si>
  <si>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</si>
  <si>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</si>
  <si>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</si>
  <si>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</si>
  <si>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</si>
  <si>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</si>
  <si>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</si>
  <si>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</si>
  <si>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</si>
  <si>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</si>
  <si>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</si>
  <si>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</si>
  <si>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</si>
  <si>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</si>
  <si>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</si>
  <si>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</si>
  <si>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</si>
  <si>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</si>
  <si>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</si>
  <si>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</si>
  <si>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</si>
  <si>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</si>
  <si>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</si>
  <si>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</si>
  <si>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</si>
  <si>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</si>
  <si>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</si>
  <si>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</si>
  <si>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</si>
  <si>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</si>
  <si>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</si>
  <si>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</si>
  <si>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</si>
  <si>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</si>
  <si>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</si>
  <si>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</si>
  <si>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</si>
  <si>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</si>
  <si>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</si>
  <si>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</si>
  <si>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</si>
  <si>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</si>
  <si>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</si>
  <si>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</si>
  <si>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</si>
  <si>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</si>
  <si>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</si>
  <si>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</si>
  <si>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</si>
  <si>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</si>
  <si>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</si>
  <si>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</si>
  <si>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</si>
  <si>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</si>
  <si>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</si>
  <si>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</si>
  <si>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</si>
  <si>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</si>
  <si>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</si>
  <si>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</si>
  <si>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</si>
  <si>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</si>
  <si>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</si>
  <si>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</si>
  <si>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</si>
  <si>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</si>
  <si>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</si>
  <si>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</si>
  <si>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</si>
  <si>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</si>
  <si>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</si>
  <si>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</si>
  <si>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</si>
  <si>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</si>
  <si>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</si>
  <si>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</si>
  <si>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</si>
  <si>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</si>
  <si>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</si>
  <si>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</si>
  <si>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</si>
  <si>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</si>
  <si>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</si>
  <si>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</si>
  <si>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</si>
  <si>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</si>
  <si>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</si>
  <si>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</si>
  <si>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</si>
  <si>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</si>
  <si>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</si>
  <si>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</si>
  <si>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</si>
  <si>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</si>
  <si>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</si>
  <si>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</si>
  <si>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</si>
  <si>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</si>
  <si>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</si>
  <si>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</si>
  <si>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</si>
  <si>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</si>
  <si>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</si>
  <si>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</si>
  <si>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</si>
  <si>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</si>
  <si>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</si>
  <si>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</si>
  <si>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</si>
  <si>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</si>
  <si>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</si>
  <si>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</si>
  <si>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</si>
  <si>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</si>
  <si>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</si>
  <si>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</si>
  <si>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HOTEL CIUDAD DEL RIO</t>
  </si>
  <si>
    <t>TOTAL VALORES DE PARTICIPACIÓN</t>
  </si>
  <si>
    <t>TOTAL RENTA VARIABLE</t>
  </si>
  <si>
    <t xml:space="preserve">AVAL BANCARIO </t>
  </si>
  <si>
    <t xml:space="preserve">BANCO DEL AUSTRO </t>
  </si>
  <si>
    <t>$</t>
  </si>
  <si>
    <t>(1)</t>
  </si>
  <si>
    <t xml:space="preserve">BANCO GUAYAQUIL </t>
  </si>
  <si>
    <t xml:space="preserve">BANCO DE MACHALA </t>
  </si>
  <si>
    <t xml:space="preserve">           </t>
  </si>
  <si>
    <t>MINISTERIO DE ECONOMIA Y FINANZAS</t>
  </si>
  <si>
    <t>(2)</t>
  </si>
  <si>
    <t xml:space="preserve">BONO ACTA RESOLUTIVA 002-2021           </t>
  </si>
  <si>
    <t>BONO ACTA RESOLUTIVA 002-2022 -JUBILADOS</t>
  </si>
  <si>
    <t xml:space="preserve">BONO RESOLUCION CDF-2023-0001           </t>
  </si>
  <si>
    <t xml:space="preserve">BONO RESOLUCION CDF-2023-0001 JUBILADOS </t>
  </si>
  <si>
    <t xml:space="preserve">CERT.TESORERIA NACIONAL    </t>
  </si>
  <si>
    <t xml:space="preserve">    91 D  </t>
  </si>
  <si>
    <t xml:space="preserve">    98 D  </t>
  </si>
  <si>
    <t xml:space="preserve">   181 D  </t>
  </si>
  <si>
    <t xml:space="preserve">   182 D  </t>
  </si>
  <si>
    <t xml:space="preserve">    84 D  </t>
  </si>
  <si>
    <t xml:space="preserve">   180 D  </t>
  </si>
  <si>
    <t xml:space="preserve">   357 D  </t>
  </si>
  <si>
    <t xml:space="preserve">   359 D  </t>
  </si>
  <si>
    <t>BANCO INTERNACIONAL</t>
  </si>
  <si>
    <t xml:space="preserve">   266 D  </t>
  </si>
  <si>
    <t xml:space="preserve">BANCO GENERAL RUMIÑAHUI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</si>
  <si>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</si>
  <si>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</si>
  <si>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</si>
  <si>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</si>
  <si>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</si>
  <si>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</si>
  <si>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>PROMOTORES INMOBILIARIOS PRONOBIS</t>
  </si>
  <si>
    <t>PLASTICOS DEL LITORAL</t>
  </si>
  <si>
    <t xml:space="preserve">ENVASES DEL LITORAL </t>
  </si>
  <si>
    <t xml:space="preserve">INMOBILIARIA LAVIE </t>
  </si>
  <si>
    <t xml:space="preserve">SUPERDEPORTE </t>
  </si>
  <si>
    <t xml:space="preserve">CARRO SEGURO CARSEG </t>
  </si>
  <si>
    <t>TIENDAS INDUSTRIALES ASOCIADAS (TIA)</t>
  </si>
  <si>
    <t xml:space="preserve">BASESURCORP </t>
  </si>
  <si>
    <t xml:space="preserve">DIPAC MANTA </t>
  </si>
  <si>
    <t xml:space="preserve">CORPORACION EL ROSADO </t>
  </si>
  <si>
    <t xml:space="preserve">PRODUCTORA CARTONERA </t>
  </si>
  <si>
    <t xml:space="preserve">MINUTOCORP </t>
  </si>
  <si>
    <t xml:space="preserve">BANCO AMAZONAS </t>
  </si>
  <si>
    <t xml:space="preserve">PAPEL COMERCIAL CERO CUPON </t>
  </si>
  <si>
    <t xml:space="preserve">INTEROC </t>
  </si>
  <si>
    <t xml:space="preserve">   120 D  </t>
  </si>
  <si>
    <t xml:space="preserve">SURPAPELCORP </t>
  </si>
  <si>
    <t xml:space="preserve">    63 D  </t>
  </si>
  <si>
    <t xml:space="preserve">    90 D  </t>
  </si>
  <si>
    <t xml:space="preserve">   358 D  </t>
  </si>
  <si>
    <t xml:space="preserve">ALMACENES BOYACA </t>
  </si>
  <si>
    <t xml:space="preserve">   271 D  </t>
  </si>
  <si>
    <t>SOCIEDAD INDUSTRIAL GANADERA EL ORDEÑO</t>
  </si>
  <si>
    <t>MAVESA</t>
  </si>
  <si>
    <t>EMPAGRAN</t>
  </si>
  <si>
    <t xml:space="preserve">    99 D  </t>
  </si>
  <si>
    <t>OBLIGACIONES SPLIT-UP TIPO 2</t>
  </si>
  <si>
    <t xml:space="preserve">    31 D  </t>
  </si>
  <si>
    <t xml:space="preserve">    32 D  </t>
  </si>
  <si>
    <t xml:space="preserve">CERTIFICADO DE INVERSION   </t>
  </si>
  <si>
    <t>BANECUADOR</t>
  </si>
  <si>
    <t xml:space="preserve">    35 D  </t>
  </si>
  <si>
    <t xml:space="preserve">   364 D  </t>
  </si>
  <si>
    <t xml:space="preserve">BANCO DINERS CLUB DEL ECUADOR </t>
  </si>
  <si>
    <t xml:space="preserve">CERT. INVERSION DESMATERIALIZADO        </t>
  </si>
  <si>
    <t xml:space="preserve">BANCO SOLIDARIO </t>
  </si>
  <si>
    <t xml:space="preserve">CERT. DEPOSITO A PLAZO     </t>
  </si>
  <si>
    <t xml:space="preserve">BANCO DEL PACIFICO </t>
  </si>
  <si>
    <t>BANCO DE DESARROLLO DEL ECUADOR</t>
  </si>
  <si>
    <t xml:space="preserve">VALORES TITULARIZACION CREDITICIA       </t>
  </si>
  <si>
    <t>FACTURA COMERCIAL NEGOCIABLE</t>
  </si>
  <si>
    <t xml:space="preserve">HIVIMAR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</si>
  <si>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</si>
  <si>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</si>
  <si>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</si>
  <si>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</si>
  <si>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</si>
  <si>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</si>
  <si>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</si>
  <si>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</si>
  <si>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</si>
  <si>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</si>
  <si>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Equity Casa de Valores S.A.</t>
  </si>
  <si>
    <t>Banco Central del Ecuador</t>
  </si>
  <si>
    <t>INVERSANCARLOS</t>
  </si>
  <si>
    <t xml:space="preserve">BONO ACTA RESOLUTIVA 032-2019           </t>
  </si>
  <si>
    <t xml:space="preserve">   119 D  </t>
  </si>
  <si>
    <t xml:space="preserve">    30 D  </t>
  </si>
  <si>
    <t>CARTIMEX</t>
  </si>
  <si>
    <t>CORPORACION FERNANDEZ</t>
  </si>
  <si>
    <t>DISTRIBUIDORA COMERCIAL DEL NORTE TRICOMNOR</t>
  </si>
  <si>
    <t>FUROIANI OBRAS Y PROYECTOS</t>
  </si>
  <si>
    <t xml:space="preserve">    61 D  </t>
  </si>
  <si>
    <t xml:space="preserve">    45 D  </t>
  </si>
  <si>
    <t xml:space="preserve">NESTLE ECUADOR </t>
  </si>
  <si>
    <t xml:space="preserve">    47 D  </t>
  </si>
  <si>
    <t>DULCES, PASTELES Y TORTAS RADU</t>
  </si>
  <si>
    <t xml:space="preserve">POLIZAS DE ACUMULACION     </t>
  </si>
  <si>
    <t>CORPORACION FINANCIERA NACIONAL</t>
  </si>
  <si>
    <t xml:space="preserve">   355 D  </t>
  </si>
  <si>
    <t xml:space="preserve">    27 D  </t>
  </si>
  <si>
    <t>COOPERATIVA DE AHORRO Y CREDITO  OSCUS</t>
  </si>
  <si>
    <t>COOPERATIVA DE AHORRO Y CRÉDITO TULCÁN</t>
  </si>
  <si>
    <t xml:space="preserve">FACTURA COMERCIAL NEGOCIABLE - REB      </t>
  </si>
  <si>
    <t>ROQUIMIM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</si>
  <si>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</si>
  <si>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</si>
  <si>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</si>
  <si>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</si>
  <si>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</si>
  <si>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</si>
  <si>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</si>
  <si>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</si>
  <si>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</si>
  <si>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</si>
  <si>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HOLCIM ECUADOR</t>
  </si>
  <si>
    <t>SOC.AGR.IND."SAN CARLOS"</t>
  </si>
  <si>
    <t xml:space="preserve">   161 D  </t>
  </si>
  <si>
    <t xml:space="preserve">   192 D  </t>
  </si>
  <si>
    <t xml:space="preserve">CUBIERTAS DEL ECUADOR KU-BIEC </t>
  </si>
  <si>
    <t xml:space="preserve">IASA </t>
  </si>
  <si>
    <t>PRONACA</t>
  </si>
  <si>
    <t xml:space="preserve">   294 D  </t>
  </si>
  <si>
    <t xml:space="preserve">   352 D  </t>
  </si>
  <si>
    <t>DREAMPACK ECUADOR</t>
  </si>
  <si>
    <t xml:space="preserve">    92 D  </t>
  </si>
  <si>
    <t xml:space="preserve">   107 D  </t>
  </si>
  <si>
    <t xml:space="preserve">    48 D  </t>
  </si>
  <si>
    <t>GENETICA NACIONAL  GENETSA</t>
  </si>
  <si>
    <t xml:space="preserve">    97 D  </t>
  </si>
  <si>
    <t xml:space="preserve">BANCO PICHINCHA </t>
  </si>
  <si>
    <t xml:space="preserve">   109 D  </t>
  </si>
  <si>
    <t xml:space="preserve">   103 D  </t>
  </si>
  <si>
    <t>BEVERAGE BRAND &amp; PATENTS COMPANY BBPC</t>
  </si>
  <si>
    <t>CERVECERIA NACIONAL CN</t>
  </si>
  <si>
    <t xml:space="preserve">   177 D  </t>
  </si>
  <si>
    <t xml:space="preserve">   913 D  </t>
  </si>
  <si>
    <t xml:space="preserve"> 1,665 D  </t>
  </si>
  <si>
    <t xml:space="preserve"> 2,057 D  </t>
  </si>
  <si>
    <t xml:space="preserve"> 2,183 D  </t>
  </si>
  <si>
    <t xml:space="preserve">ARTES GRAFICAS SENEFELDER </t>
  </si>
  <si>
    <t>PRODUCTOS DEL AGRO SYLVIA MARIA</t>
  </si>
  <si>
    <t>ADITIVOS Y ALIMENTOS  ADILISA</t>
  </si>
  <si>
    <t>INMONTE</t>
  </si>
  <si>
    <t xml:space="preserve">   906 D  </t>
  </si>
  <si>
    <t xml:space="preserve">LIRIS </t>
  </si>
  <si>
    <t xml:space="preserve"> 1,626 D  </t>
  </si>
  <si>
    <t xml:space="preserve">HUMANITAS </t>
  </si>
  <si>
    <t xml:space="preserve">REPRODUCTORAS DEL ECUADOR </t>
  </si>
  <si>
    <t xml:space="preserve"> 1,714 D  </t>
  </si>
  <si>
    <t>CORPETROLSA</t>
  </si>
  <si>
    <t xml:space="preserve"> 1,096 D  </t>
  </si>
  <si>
    <t xml:space="preserve">MARTE INDUSTRIAS </t>
  </si>
  <si>
    <t xml:space="preserve">   121 D  </t>
  </si>
  <si>
    <t xml:space="preserve">   155 D  </t>
  </si>
  <si>
    <t xml:space="preserve">   201 D  </t>
  </si>
  <si>
    <t xml:space="preserve">   216 D  </t>
  </si>
  <si>
    <t xml:space="preserve">    87 D  </t>
  </si>
  <si>
    <t xml:space="preserve">   112 D  </t>
  </si>
  <si>
    <t xml:space="preserve">TOYOTA DEL ECUADOR </t>
  </si>
  <si>
    <t xml:space="preserve">    44 D  </t>
  </si>
  <si>
    <t xml:space="preserve">    46 D  </t>
  </si>
  <si>
    <t>COMERCIALIZADORA DEL ECUADOR FERTIEXPORTS</t>
  </si>
  <si>
    <t xml:space="preserve">    83 D  </t>
  </si>
  <si>
    <t xml:space="preserve">   143 D  </t>
  </si>
  <si>
    <t xml:space="preserve">   183 D  </t>
  </si>
  <si>
    <t xml:space="preserve">    89 D  </t>
  </si>
  <si>
    <t xml:space="preserve">    59 D  </t>
  </si>
  <si>
    <t>COOPERATIVA DE AHORRO Y CRÉDITO ALIANZA DEL VALLE</t>
  </si>
  <si>
    <t>TITULARIZACION CARTERA CREDITO RETAIL I</t>
  </si>
  <si>
    <t xml:space="preserve">   179 D  </t>
  </si>
  <si>
    <t xml:space="preserve">   111 D  </t>
  </si>
  <si>
    <t xml:space="preserve">ECUADPREMEX </t>
  </si>
  <si>
    <t xml:space="preserve">    40 D  </t>
  </si>
  <si>
    <t xml:space="preserve">    51 D  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</si>
  <si>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Septiembre de 2023 - No. 336</t>
    </r>
  </si>
  <si>
    <t>El monto tranzado en la BVG en el mes de Septiembre fue de US$ 439,7 millones, mientras que a nivel nacional  el monto negociado fue de US$ 908,9 millones
La participación de la BVG en valores efectivos en el monto nacional es del 48,38%
Por tipo de Renta a Nivel Nacional, la renta variable alcanzó US$ 2,7 millones que representa el 0.3% mientras que en renta fija se cerró US$ 906,1 millones que representa el 99,70% del total negociado</t>
  </si>
  <si>
    <t>En el periodo Enero a Septiembre de 2023, el monto transado en BVG es de US$ 4.855,8 millones mostrando un decremento del -1,2% respecto al mismo período del año 2022.  Las negociaciones por sector de emisión, en papeles del sector privado se negociaron US$ 2.390,2 millones que representa el 49,3% del total transado frente a US$ 2.465,5 millones en papeles del sector público que tienen una participación del 50,7%.  Los papeles del sector privado muestran un incremento del 16,2% respecto al período anterior mientras los papeles emitidos por el sector público presenta una caída del 13,8%.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</si>
  <si>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Septiembre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</si>
  <si>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Septiembre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</si>
  <si>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Septiembre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</si>
  <si>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Septiembre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</si>
  <si>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Enero-Septiembre 2023</t>
    </r>
  </si>
  <si>
    <t>BOLETÍN MENSUAL DE OPERACIONES
Septiembre 2023</t>
  </si>
  <si>
    <t>BANCO BOLIVARIANO</t>
  </si>
  <si>
    <t>CONTINENTAL TIRE ANDINA</t>
  </si>
  <si>
    <t>TECAFORTUNA</t>
  </si>
  <si>
    <t>BANCO PICHINCHA</t>
  </si>
  <si>
    <t xml:space="preserve">   176 D  </t>
  </si>
  <si>
    <t xml:space="preserve">   681 D  </t>
  </si>
  <si>
    <t xml:space="preserve">   917 D  </t>
  </si>
  <si>
    <t xml:space="preserve"> 1,412 D  </t>
  </si>
  <si>
    <t xml:space="preserve"> 1,418 D  </t>
  </si>
  <si>
    <t xml:space="preserve">   211 D  </t>
  </si>
  <si>
    <t xml:space="preserve">   929 D  </t>
  </si>
  <si>
    <t xml:space="preserve">   927 D  </t>
  </si>
  <si>
    <t>BONO ACTA RESOLUTIVA 002-2021 - JUBILADO</t>
  </si>
  <si>
    <t xml:space="preserve"> 1,755 D  </t>
  </si>
  <si>
    <t xml:space="preserve"> 2,121 D  </t>
  </si>
  <si>
    <t xml:space="preserve"> 2,163 D  </t>
  </si>
  <si>
    <t xml:space="preserve"> 1,208 D  </t>
  </si>
  <si>
    <t xml:space="preserve">   340 D  </t>
  </si>
  <si>
    <t xml:space="preserve">   343 D  </t>
  </si>
  <si>
    <t xml:space="preserve"> 2,079 D  </t>
  </si>
  <si>
    <t xml:space="preserve"> 2,297 D  </t>
  </si>
  <si>
    <t xml:space="preserve"> 2,304 D  </t>
  </si>
  <si>
    <t xml:space="preserve"> 2,432 D  </t>
  </si>
  <si>
    <t xml:space="preserve"> 2,445 D  </t>
  </si>
  <si>
    <t xml:space="preserve"> 2,650 D  </t>
  </si>
  <si>
    <t xml:space="preserve"> 1,695 D  </t>
  </si>
  <si>
    <t xml:space="preserve"> 3,157 D  </t>
  </si>
  <si>
    <t xml:space="preserve"> 3,160 D  </t>
  </si>
  <si>
    <t xml:space="preserve"> 3,164 D  </t>
  </si>
  <si>
    <t xml:space="preserve"> 3,526 D  </t>
  </si>
  <si>
    <t xml:space="preserve"> 1,647 D  </t>
  </si>
  <si>
    <t xml:space="preserve"> 1,648 D  </t>
  </si>
  <si>
    <t xml:space="preserve"> 1,652 D  </t>
  </si>
  <si>
    <t xml:space="preserve"> 1,640 D  </t>
  </si>
  <si>
    <t xml:space="preserve"> 1,646 D  </t>
  </si>
  <si>
    <t xml:space="preserve"> 1,633 D  </t>
  </si>
  <si>
    <t xml:space="preserve"> 3,223 D  </t>
  </si>
  <si>
    <t xml:space="preserve"> 3,224 D  </t>
  </si>
  <si>
    <t xml:space="preserve">   186 D  </t>
  </si>
  <si>
    <t xml:space="preserve">LETRAS DE CAMBIO           </t>
  </si>
  <si>
    <t xml:space="preserve">   267 D  </t>
  </si>
  <si>
    <t xml:space="preserve">   284 D  </t>
  </si>
  <si>
    <t xml:space="preserve"> 1,381 D  </t>
  </si>
  <si>
    <t xml:space="preserve"> 1,011 D  </t>
  </si>
  <si>
    <t xml:space="preserve"> 1,013 D  </t>
  </si>
  <si>
    <t xml:space="preserve"> 1,033 D  </t>
  </si>
  <si>
    <t>DUPOCSA PROTECTORES QUIMICOS</t>
  </si>
  <si>
    <t xml:space="preserve"> 1,285 D  </t>
  </si>
  <si>
    <t xml:space="preserve"> 1,386 D  </t>
  </si>
  <si>
    <t xml:space="preserve"> 1,226 D  </t>
  </si>
  <si>
    <t xml:space="preserve"> 1,576 D  </t>
  </si>
  <si>
    <t xml:space="preserve"> 1,216 D  </t>
  </si>
  <si>
    <t xml:space="preserve"> 1,565 D  </t>
  </si>
  <si>
    <t xml:space="preserve"> 1,019 D  </t>
  </si>
  <si>
    <t xml:space="preserve">   864 D  </t>
  </si>
  <si>
    <t xml:space="preserve"> 1,450 D  </t>
  </si>
  <si>
    <t xml:space="preserve"> 1,706 D  </t>
  </si>
  <si>
    <t xml:space="preserve"> 1,734 D  </t>
  </si>
  <si>
    <t xml:space="preserve"> 1,245 D  </t>
  </si>
  <si>
    <t xml:space="preserve"> 1,374 D  </t>
  </si>
  <si>
    <t xml:space="preserve"> 1,382 D  </t>
  </si>
  <si>
    <t xml:space="preserve"> 1,570 D  </t>
  </si>
  <si>
    <t xml:space="preserve"> 1,367 D  </t>
  </si>
  <si>
    <t xml:space="preserve"> 1,561 D  </t>
  </si>
  <si>
    <t xml:space="preserve">SIMED </t>
  </si>
  <si>
    <t xml:space="preserve">DOLTREX </t>
  </si>
  <si>
    <t xml:space="preserve"> 1,519 D  </t>
  </si>
  <si>
    <t xml:space="preserve">ASISERVY </t>
  </si>
  <si>
    <t xml:space="preserve"> 2,173 D  </t>
  </si>
  <si>
    <t xml:space="preserve"> 1,447 D  </t>
  </si>
  <si>
    <t xml:space="preserve"> 2,181 D  </t>
  </si>
  <si>
    <t xml:space="preserve">   604 D  </t>
  </si>
  <si>
    <t xml:space="preserve">   710 D  </t>
  </si>
  <si>
    <t xml:space="preserve">   730 D  </t>
  </si>
  <si>
    <t xml:space="preserve"> 1,653 D  </t>
  </si>
  <si>
    <t xml:space="preserve"> 1,664 D  </t>
  </si>
  <si>
    <t xml:space="preserve"> 1,672 D  </t>
  </si>
  <si>
    <t xml:space="preserve"> 1,674 D  </t>
  </si>
  <si>
    <t xml:space="preserve"> 2,339 D  </t>
  </si>
  <si>
    <t xml:space="preserve"> 1,509 D  </t>
  </si>
  <si>
    <t xml:space="preserve"> 1,511 D  </t>
  </si>
  <si>
    <t xml:space="preserve"> 1,053 D  </t>
  </si>
  <si>
    <t xml:space="preserve">    69 D  </t>
  </si>
  <si>
    <t xml:space="preserve">    86 D  </t>
  </si>
  <si>
    <t xml:space="preserve"> 1,389 D  </t>
  </si>
  <si>
    <t xml:space="preserve"> 1,393 D  </t>
  </si>
  <si>
    <t xml:space="preserve"> 1,659 D  </t>
  </si>
  <si>
    <t xml:space="preserve"> 2,523 D  </t>
  </si>
  <si>
    <t xml:space="preserve"> 2,698 D  </t>
  </si>
  <si>
    <t xml:space="preserve"> 1,694 D  </t>
  </si>
  <si>
    <t xml:space="preserve">   791 D  </t>
  </si>
  <si>
    <t xml:space="preserve">QUIMIPAC </t>
  </si>
  <si>
    <t xml:space="preserve">   911 D  </t>
  </si>
  <si>
    <t xml:space="preserve"> 1,279 D  </t>
  </si>
  <si>
    <t xml:space="preserve"> 1,273 D  </t>
  </si>
  <si>
    <t xml:space="preserve"> 1,715 D  </t>
  </si>
  <si>
    <t xml:space="preserve"> 1,716 D  </t>
  </si>
  <si>
    <t xml:space="preserve"> 1,727 D  </t>
  </si>
  <si>
    <t xml:space="preserve"> 2,184 D  </t>
  </si>
  <si>
    <t xml:space="preserve"> 1,757 D  </t>
  </si>
  <si>
    <t xml:space="preserve"> 1,230 D  </t>
  </si>
  <si>
    <t xml:space="preserve"> 1,232 D  </t>
  </si>
  <si>
    <t xml:space="preserve"> 1,740 D  </t>
  </si>
  <si>
    <t>AGRICOMINSA</t>
  </si>
  <si>
    <t xml:space="preserve">   615 D  </t>
  </si>
  <si>
    <t xml:space="preserve"> 1,617 D  </t>
  </si>
  <si>
    <t xml:space="preserve"> 1,625 D  </t>
  </si>
  <si>
    <t xml:space="preserve"> 1,007 D  </t>
  </si>
  <si>
    <t xml:space="preserve"> 1,762 D  </t>
  </si>
  <si>
    <t xml:space="preserve"> 1,092 D  </t>
  </si>
  <si>
    <t xml:space="preserve"> 2,557 D  </t>
  </si>
  <si>
    <t xml:space="preserve">OBLIGACIONES CONV.EN ACCIONES           </t>
  </si>
  <si>
    <t xml:space="preserve">   476 D  </t>
  </si>
  <si>
    <t xml:space="preserve">   270 D  </t>
  </si>
  <si>
    <t xml:space="preserve">LA FABRIL </t>
  </si>
  <si>
    <t xml:space="preserve">   135 D  </t>
  </si>
  <si>
    <t xml:space="preserve">   189 D  </t>
  </si>
  <si>
    <t xml:space="preserve">INDUSTRIAS CATEDRAL </t>
  </si>
  <si>
    <t xml:space="preserve">   217 D  </t>
  </si>
  <si>
    <t xml:space="preserve">FISA FUNDICIONES INDUSTRIALES </t>
  </si>
  <si>
    <t xml:space="preserve">    37 D  </t>
  </si>
  <si>
    <t xml:space="preserve">   289 D  </t>
  </si>
  <si>
    <t xml:space="preserve">   290 D  </t>
  </si>
  <si>
    <t xml:space="preserve">   291 D  </t>
  </si>
  <si>
    <t xml:space="preserve">   331 D  </t>
  </si>
  <si>
    <t xml:space="preserve">   341 D  </t>
  </si>
  <si>
    <t xml:space="preserve">   152 D  </t>
  </si>
  <si>
    <t xml:space="preserve">    95 D  </t>
  </si>
  <si>
    <t xml:space="preserve">   128 D  </t>
  </si>
  <si>
    <t xml:space="preserve">    81 D  </t>
  </si>
  <si>
    <t xml:space="preserve">   118 D  </t>
  </si>
  <si>
    <t xml:space="preserve">   272 D  </t>
  </si>
  <si>
    <t xml:space="preserve">   347 D  </t>
  </si>
  <si>
    <t xml:space="preserve">   344 D  </t>
  </si>
  <si>
    <t xml:space="preserve">   113 D  </t>
  </si>
  <si>
    <t xml:space="preserve">   122 D  </t>
  </si>
  <si>
    <t xml:space="preserve">    15 D  </t>
  </si>
  <si>
    <t xml:space="preserve">   146 D  </t>
  </si>
  <si>
    <t xml:space="preserve">   149 D  </t>
  </si>
  <si>
    <t xml:space="preserve">   275 D  </t>
  </si>
  <si>
    <t xml:space="preserve">   278 D  </t>
  </si>
  <si>
    <t xml:space="preserve">   280 D  </t>
  </si>
  <si>
    <t>SEMVRA-VECONSA</t>
  </si>
  <si>
    <t xml:space="preserve">   274 D  </t>
  </si>
  <si>
    <t xml:space="preserve">GALARMOBIL </t>
  </si>
  <si>
    <t xml:space="preserve">    75 D  </t>
  </si>
  <si>
    <t xml:space="preserve">   225 D  </t>
  </si>
  <si>
    <t xml:space="preserve">   154 D  </t>
  </si>
  <si>
    <t xml:space="preserve">   245 D  </t>
  </si>
  <si>
    <t xml:space="preserve">   304 D  </t>
  </si>
  <si>
    <t xml:space="preserve">    42 D  </t>
  </si>
  <si>
    <t xml:space="preserve">   167 D  </t>
  </si>
  <si>
    <t xml:space="preserve">    82 D  </t>
  </si>
  <si>
    <t xml:space="preserve">GROWFLOWERS PRODUCCIONES </t>
  </si>
  <si>
    <t xml:space="preserve">    21 D  </t>
  </si>
  <si>
    <t xml:space="preserve">   147 D  </t>
  </si>
  <si>
    <t xml:space="preserve">PAPEL COMERCIAL CON INTERES TIPO 1      </t>
  </si>
  <si>
    <t>STARCARGO</t>
  </si>
  <si>
    <t xml:space="preserve">   261 D  </t>
  </si>
  <si>
    <t xml:space="preserve">   168 D  </t>
  </si>
  <si>
    <t xml:space="preserve">   412 D  </t>
  </si>
  <si>
    <t xml:space="preserve">   698 D  </t>
  </si>
  <si>
    <t xml:space="preserve">   871 D  </t>
  </si>
  <si>
    <t xml:space="preserve"> 1,068 D  </t>
  </si>
  <si>
    <t xml:space="preserve">   195 D  </t>
  </si>
  <si>
    <t xml:space="preserve">   196 D  </t>
  </si>
  <si>
    <t xml:space="preserve">   286 D  </t>
  </si>
  <si>
    <t xml:space="preserve">   370 D  </t>
  </si>
  <si>
    <t xml:space="preserve">   374 D  </t>
  </si>
  <si>
    <t xml:space="preserve">   741 D  </t>
  </si>
  <si>
    <t xml:space="preserve">   923 D  </t>
  </si>
  <si>
    <t xml:space="preserve">   131 D  </t>
  </si>
  <si>
    <t xml:space="preserve">    77 D  </t>
  </si>
  <si>
    <t xml:space="preserve">   720 D  </t>
  </si>
  <si>
    <t xml:space="preserve">   117 D  </t>
  </si>
  <si>
    <t xml:space="preserve">   105 D  </t>
  </si>
  <si>
    <t xml:space="preserve">   729 D  </t>
  </si>
  <si>
    <t xml:space="preserve">   123 D  </t>
  </si>
  <si>
    <t xml:space="preserve">   139 D  </t>
  </si>
  <si>
    <t xml:space="preserve">   361 D  </t>
  </si>
  <si>
    <t xml:space="preserve">   362 D  </t>
  </si>
  <si>
    <t xml:space="preserve">   365 D  </t>
  </si>
  <si>
    <t xml:space="preserve">   151 D  </t>
  </si>
  <si>
    <t xml:space="preserve">    55 D  </t>
  </si>
  <si>
    <t>COOPERATIVA DE AHORRO Y CRÉDITO 29 DE OCTUBRE</t>
  </si>
  <si>
    <t>CAJA CENTRAL FINANCOOP</t>
  </si>
  <si>
    <t>COOPERATIVA DE AHORRO Y CREDITO 23 DE JULIO</t>
  </si>
  <si>
    <t>COOPERATIVA DE AHORRO Y CREDITO POLICIA NACIONAL</t>
  </si>
  <si>
    <t>TITULARIZACION DE CARTERA INMOBILIARIA VOLANN</t>
  </si>
  <si>
    <t>TIT.CARTERA AUTOMOTRIZ MUTUALISTA PICHINCHA 2</t>
  </si>
  <si>
    <t xml:space="preserve">   822 D  </t>
  </si>
  <si>
    <t xml:space="preserve">   819 D  </t>
  </si>
  <si>
    <t xml:space="preserve"> 1,183 D  </t>
  </si>
  <si>
    <t xml:space="preserve"> 1,456 D  </t>
  </si>
  <si>
    <t xml:space="preserve"> 1,822 D  </t>
  </si>
  <si>
    <t xml:space="preserve">   388 D  </t>
  </si>
  <si>
    <t>TITULARIZACIÓN DE CARTERA NOVACREDIT VI</t>
  </si>
  <si>
    <t xml:space="preserve">   957 D  </t>
  </si>
  <si>
    <t>FID.MERC.VIV.INTERÉS SOCIAL Y PÚBLICO BCO PACÍFICO 4</t>
  </si>
  <si>
    <t xml:space="preserve">10,905 D  </t>
  </si>
  <si>
    <t xml:space="preserve">   134 D  </t>
  </si>
  <si>
    <t xml:space="preserve">   159 D  </t>
  </si>
  <si>
    <t xml:space="preserve">    54 D  </t>
  </si>
  <si>
    <t>ELECTRICA HAMT</t>
  </si>
  <si>
    <t xml:space="preserve">   104 D  </t>
  </si>
  <si>
    <t>PABLO GUILLEN CORDOVA</t>
  </si>
  <si>
    <t xml:space="preserve">    11 D  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</si>
  <si>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Septiembre de 2023  Hasta: 30 de Septiembre de 2023</t>
    </r>
  </si>
  <si>
    <t>EN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</si>
</sst>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b/>
      <sz val="12"/>
      <color theme="1"/>
      <name val="Poppins"/>
    </font>
    <font>
      <b/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5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</cellStyleXfs>
  <cellXfs count="495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5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4" fillId="4" borderId="0" xfId="1" applyFont="1" applyFill="1" applyAlignment="1">
      <alignment horizontal="left"/>
    </xf>
    <xf numFmtId="164" fontId="3" fillId="4" borderId="0" xfId="5" applyNumberFormat="1" applyFont="1" applyFill="1" applyAlignment="1">
      <alignment horizontal="right"/>
    </xf>
    <xf numFmtId="3" fontId="3" fillId="4" borderId="0" xfId="1" applyNumberFormat="1" applyFill="1" applyAlignment="1">
      <alignment horizontal="right"/>
    </xf>
    <xf numFmtId="9" fontId="3" fillId="0" borderId="0" xfId="1" applyNumberFormat="1"/>
    <xf numFmtId="10" fontId="3" fillId="0" borderId="0" xfId="1" applyNumberFormat="1"/>
    <xf numFmtId="0" fontId="3" fillId="4" borderId="0" xfId="1" applyFill="1" applyAlignment="1">
      <alignment horizontal="right"/>
    </xf>
    <xf numFmtId="164" fontId="3" fillId="4" borderId="0" xfId="5" applyNumberFormat="1" applyFont="1" applyFill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23" fillId="4" borderId="0" xfId="1" applyFont="1" applyFill="1" applyAlignment="1">
      <alignment horizontal="right"/>
    </xf>
    <xf numFmtId="0" fontId="26" fillId="4" borderId="0" xfId="1" applyFont="1" applyFill="1" applyAlignment="1">
      <alignment horizontal="left"/>
    </xf>
    <xf numFmtId="164" fontId="23" fillId="4" borderId="0" xfId="5" applyNumberFormat="1" applyFont="1" applyFill="1" applyAlignment="1">
      <alignment horizontal="right"/>
    </xf>
    <xf numFmtId="10" fontId="23" fillId="0" borderId="0" xfId="3" applyNumberFormat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4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14" fillId="0" borderId="0" xfId="1" applyFont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3" fontId="42" fillId="4" borderId="0" xfId="3" applyNumberFormat="1" applyFont="1" applyFill="1" applyBorder="1" applyAlignment="1">
      <alignment horizontal="center" vertical="center"/>
    </xf>
    <xf numFmtId="0" fontId="41" fillId="4" borderId="2" xfId="1" applyFont="1" applyFill="1" applyBorder="1" applyAlignment="1">
      <alignment vertical="center"/>
    </xf>
    <xf numFmtId="0" fontId="42" fillId="4" borderId="0" xfId="1" applyFont="1" applyFill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4" fontId="42" fillId="4" borderId="0" xfId="1" applyNumberFormat="1" applyFont="1" applyFill="1" applyAlignment="1">
      <alignment horizontal="center" vertical="center"/>
    </xf>
    <xf numFmtId="164" fontId="42" fillId="4" borderId="0" xfId="2" applyNumberFormat="1" applyFont="1" applyFill="1" applyBorder="1" applyAlignment="1">
      <alignment horizontal="centerContinuous" vertical="center"/>
    </xf>
    <xf numFmtId="4" fontId="42" fillId="4" borderId="2" xfId="1" applyNumberFormat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center" vertical="center"/>
    </xf>
    <xf numFmtId="0" fontId="42" fillId="4" borderId="1" xfId="1" quotePrefix="1" applyFont="1" applyFill="1" applyBorder="1" applyAlignment="1">
      <alignment horizontal="left" vertical="center"/>
    </xf>
    <xf numFmtId="0" fontId="43" fillId="4" borderId="3" xfId="1" applyFont="1" applyFill="1" applyBorder="1" applyAlignment="1">
      <alignment vertical="center"/>
    </xf>
    <xf numFmtId="3" fontId="42" fillId="4" borderId="4" xfId="1" applyNumberFormat="1" applyFont="1" applyFill="1" applyBorder="1" applyAlignment="1">
      <alignment horizontal="center" vertical="center"/>
    </xf>
    <xf numFmtId="4" fontId="44" fillId="4" borderId="4" xfId="1" applyNumberFormat="1" applyFont="1" applyFill="1" applyBorder="1" applyAlignment="1">
      <alignment horizontal="center" vertical="center"/>
    </xf>
    <xf numFmtId="0" fontId="44" fillId="4" borderId="4" xfId="1" applyFont="1" applyFill="1" applyBorder="1" applyAlignment="1">
      <alignment vertical="center"/>
    </xf>
    <xf numFmtId="0" fontId="44" fillId="4" borderId="5" xfId="1" applyFont="1" applyFill="1" applyBorder="1" applyAlignment="1">
      <alignment vertical="center"/>
    </xf>
    <xf numFmtId="0" fontId="43" fillId="4" borderId="0" xfId="1" applyFont="1" applyFill="1" applyAlignment="1">
      <alignment vertical="center"/>
    </xf>
    <xf numFmtId="4" fontId="44" fillId="4" borderId="0" xfId="1" applyNumberFormat="1" applyFont="1" applyFill="1" applyAlignment="1">
      <alignment horizontal="center" vertical="center"/>
    </xf>
    <xf numFmtId="0" fontId="44" fillId="4" borderId="0" xfId="1" applyFont="1" applyFill="1" applyAlignment="1">
      <alignment vertical="center"/>
    </xf>
    <xf numFmtId="0" fontId="42" fillId="4" borderId="0" xfId="1" applyFont="1" applyFill="1" applyAlignment="1">
      <alignment vertical="center"/>
    </xf>
    <xf numFmtId="0" fontId="42" fillId="4" borderId="6" xfId="1" applyFont="1" applyFill="1" applyBorder="1" applyAlignment="1">
      <alignment vertical="center"/>
    </xf>
    <xf numFmtId="4" fontId="44" fillId="4" borderId="7" xfId="1" applyNumberFormat="1" applyFont="1" applyFill="1" applyBorder="1" applyAlignment="1">
      <alignment horizontal="center" vertical="center"/>
    </xf>
    <xf numFmtId="0" fontId="44" fillId="4" borderId="7" xfId="1" applyFont="1" applyFill="1" applyBorder="1" applyAlignment="1">
      <alignment vertical="center"/>
    </xf>
    <xf numFmtId="0" fontId="44" fillId="4" borderId="8" xfId="1" applyFont="1" applyFill="1" applyBorder="1" applyAlignment="1">
      <alignment vertical="center"/>
    </xf>
    <xf numFmtId="0" fontId="43" fillId="4" borderId="1" xfId="1" applyFont="1" applyFill="1" applyBorder="1" applyAlignment="1">
      <alignment vertical="center"/>
    </xf>
    <xf numFmtId="0" fontId="44" fillId="4" borderId="2" xfId="1" applyFont="1" applyFill="1" applyBorder="1" applyAlignment="1">
      <alignment vertical="center"/>
    </xf>
    <xf numFmtId="4" fontId="41" fillId="4" borderId="0" xfId="1" applyNumberFormat="1" applyFont="1" applyFill="1" applyAlignment="1">
      <alignment horizontal="center" vertical="center"/>
    </xf>
    <xf numFmtId="0" fontId="42" fillId="4" borderId="3" xfId="1" applyFont="1" applyFill="1" applyBorder="1" applyAlignment="1">
      <alignment vertical="center"/>
    </xf>
    <xf numFmtId="4" fontId="41" fillId="4" borderId="4" xfId="1" applyNumberFormat="1" applyFont="1" applyFill="1" applyBorder="1" applyAlignment="1">
      <alignment horizontal="center" vertical="center"/>
    </xf>
    <xf numFmtId="0" fontId="41" fillId="4" borderId="4" xfId="1" applyFont="1" applyFill="1" applyBorder="1" applyAlignment="1">
      <alignment vertical="center"/>
    </xf>
    <xf numFmtId="0" fontId="41" fillId="4" borderId="5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right" vertical="center" indent="2"/>
    </xf>
    <xf numFmtId="3" fontId="42" fillId="4" borderId="0" xfId="1" applyNumberFormat="1" applyFont="1" applyFill="1" applyAlignment="1">
      <alignment horizontal="right" vertical="center" indent="3"/>
    </xf>
    <xf numFmtId="3" fontId="42" fillId="4" borderId="0" xfId="3" applyNumberFormat="1" applyFont="1" applyFill="1" applyBorder="1" applyAlignment="1">
      <alignment horizontal="right" vertical="center" indent="3"/>
    </xf>
    <xf numFmtId="3" fontId="42" fillId="4" borderId="0" xfId="2" applyNumberFormat="1" applyFont="1" applyFill="1" applyBorder="1" applyAlignment="1">
      <alignment horizontal="right" vertical="center" indent="3"/>
    </xf>
    <xf numFmtId="10" fontId="42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2" fillId="5" borderId="11" xfId="3" applyNumberFormat="1" applyFont="1" applyFill="1" applyBorder="1" applyAlignment="1">
      <alignment horizontal="center" vertical="center" wrapText="1"/>
    </xf>
    <xf numFmtId="0" fontId="52" fillId="5" borderId="12" xfId="1" applyFont="1" applyFill="1" applyBorder="1" applyAlignment="1">
      <alignment horizontal="center" vertical="center" wrapText="1"/>
    </xf>
    <xf numFmtId="0" fontId="52" fillId="5" borderId="14" xfId="1" applyFont="1" applyFill="1" applyBorder="1" applyAlignment="1">
      <alignment horizontal="center" vertical="center" wrapText="1"/>
    </xf>
    <xf numFmtId="0" fontId="46" fillId="0" borderId="13" xfId="1" applyFont="1" applyBorder="1"/>
    <xf numFmtId="0" fontId="51" fillId="0" borderId="0" xfId="1" applyFont="1" applyAlignment="1">
      <alignment horizontal="centerContinuous"/>
    </xf>
    <xf numFmtId="0" fontId="41" fillId="0" borderId="0" xfId="1" applyFont="1" applyAlignment="1">
      <alignment horizontal="centerContinuous"/>
    </xf>
    <xf numFmtId="0" fontId="54" fillId="0" borderId="0" xfId="1" applyFont="1"/>
    <xf numFmtId="3" fontId="44" fillId="0" borderId="0" xfId="1" applyNumberFormat="1" applyFont="1" applyAlignment="1">
      <alignment horizontal="left"/>
    </xf>
    <xf numFmtId="3" fontId="44" fillId="0" borderId="0" xfId="1" applyNumberFormat="1" applyFont="1" applyAlignment="1">
      <alignment horizontal="right"/>
    </xf>
    <xf numFmtId="3" fontId="44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2" fillId="5" borderId="16" xfId="1" applyFont="1" applyFill="1" applyBorder="1" applyAlignment="1">
      <alignment horizontal="center" vertical="center" wrapText="1"/>
    </xf>
    <xf numFmtId="10" fontId="52" fillId="5" borderId="17" xfId="3" applyNumberFormat="1" applyFont="1" applyFill="1" applyBorder="1" applyAlignment="1">
      <alignment horizontal="center" vertical="center" wrapText="1"/>
    </xf>
    <xf numFmtId="0" fontId="52" fillId="5" borderId="19" xfId="1" applyFont="1" applyFill="1" applyBorder="1" applyAlignment="1">
      <alignment horizontal="center" vertical="center" wrapText="1"/>
    </xf>
    <xf numFmtId="0" fontId="41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6" fillId="0" borderId="0" xfId="6" applyNumberFormat="1" applyFont="1" applyAlignment="1">
      <alignment horizontal="center" vertical="center"/>
    </xf>
    <xf numFmtId="0" fontId="46" fillId="0" borderId="20" xfId="6" applyFont="1" applyBorder="1" applyAlignment="1">
      <alignment vertical="center"/>
    </xf>
    <xf numFmtId="0" fontId="46" fillId="0" borderId="20" xfId="6" applyFont="1" applyBorder="1" applyAlignment="1">
      <alignment horizontal="left" vertical="center"/>
    </xf>
    <xf numFmtId="4" fontId="46" fillId="0" borderId="20" xfId="6" applyNumberFormat="1" applyFont="1" applyBorder="1" applyAlignment="1">
      <alignment horizontal="right" vertical="center"/>
    </xf>
    <xf numFmtId="10" fontId="46" fillId="0" borderId="20" xfId="6" applyNumberFormat="1" applyFont="1" applyBorder="1" applyAlignment="1">
      <alignment horizontal="right" vertical="center"/>
    </xf>
    <xf numFmtId="3" fontId="46" fillId="0" borderId="20" xfId="6" applyNumberFormat="1" applyFont="1" applyBorder="1" applyAlignment="1">
      <alignment horizontal="center" vertical="center"/>
    </xf>
    <xf numFmtId="0" fontId="46" fillId="0" borderId="18" xfId="6" applyFont="1" applyBorder="1" applyAlignment="1">
      <alignment horizontal="left" vertical="center"/>
    </xf>
    <xf numFmtId="4" fontId="46" fillId="0" borderId="18" xfId="6" applyNumberFormat="1" applyFont="1" applyBorder="1" applyAlignment="1">
      <alignment horizontal="right" vertical="center"/>
    </xf>
    <xf numFmtId="0" fontId="46" fillId="0" borderId="18" xfId="6" applyFont="1" applyBorder="1" applyAlignment="1">
      <alignment vertical="center"/>
    </xf>
    <xf numFmtId="3" fontId="46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6" fillId="0" borderId="0" xfId="6" applyFont="1" applyAlignment="1">
      <alignment vertical="center"/>
    </xf>
    <xf numFmtId="0" fontId="56" fillId="0" borderId="0" xfId="6" applyFont="1" applyAlignment="1">
      <alignment horizontal="left" vertical="center"/>
    </xf>
    <xf numFmtId="4" fontId="56" fillId="0" borderId="0" xfId="6" applyNumberFormat="1" applyFont="1" applyAlignment="1">
      <alignment horizontal="right" vertical="center"/>
    </xf>
    <xf numFmtId="10" fontId="56" fillId="0" borderId="0" xfId="6" applyNumberFormat="1" applyFont="1" applyAlignment="1">
      <alignment horizontal="right" vertical="center"/>
    </xf>
    <xf numFmtId="3" fontId="56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6" fillId="0" borderId="4" xfId="6" applyNumberFormat="1" applyFont="1" applyBorder="1" applyAlignment="1">
      <alignment horizontal="center" vertical="center"/>
    </xf>
    <xf numFmtId="3" fontId="46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6" fillId="0" borderId="4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4" fontId="46" fillId="0" borderId="4" xfId="6" applyNumberFormat="1" applyFont="1" applyBorder="1" applyAlignment="1">
      <alignment horizontal="right" vertical="center"/>
    </xf>
    <xf numFmtId="0" fontId="46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8" fillId="5" borderId="0" xfId="1" applyFont="1" applyFill="1" applyAlignment="1">
      <alignment horizontal="center" vertical="center" wrapText="1"/>
    </xf>
    <xf numFmtId="0" fontId="59" fillId="0" borderId="0" xfId="1" applyFont="1" applyAlignment="1">
      <alignment vertical="center" wrapText="1"/>
    </xf>
    <xf numFmtId="0" fontId="50" fillId="0" borderId="0" xfId="9" applyFont="1"/>
    <xf numFmtId="168" fontId="46" fillId="0" borderId="0" xfId="9" applyNumberFormat="1" applyFont="1"/>
    <xf numFmtId="2" fontId="46" fillId="0" borderId="0" xfId="9" applyNumberFormat="1" applyFont="1"/>
    <xf numFmtId="3" fontId="46" fillId="0" borderId="0" xfId="9" applyNumberFormat="1" applyFont="1"/>
    <xf numFmtId="4" fontId="46" fillId="0" borderId="0" xfId="9" applyNumberFormat="1" applyFont="1"/>
    <xf numFmtId="0" fontId="50" fillId="6" borderId="0" xfId="9" applyFont="1" applyFill="1"/>
    <xf numFmtId="0" fontId="46" fillId="6" borderId="0" xfId="9" applyFont="1" applyFill="1"/>
    <xf numFmtId="3" fontId="50" fillId="6" borderId="0" xfId="9" applyNumberFormat="1" applyFont="1" applyFill="1"/>
    <xf numFmtId="4" fontId="50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50" fillId="0" borderId="0" xfId="10" applyFont="1"/>
    <xf numFmtId="4" fontId="50" fillId="0" borderId="0" xfId="10" applyNumberFormat="1" applyFont="1"/>
    <xf numFmtId="0" fontId="50" fillId="0" borderId="0" xfId="10" applyFont="1" applyAlignment="1">
      <alignment horizontal="center"/>
    </xf>
    <xf numFmtId="0" fontId="59" fillId="3" borderId="0" xfId="9" applyFont="1" applyFill="1"/>
    <xf numFmtId="0" fontId="60" fillId="3" borderId="0" xfId="9" applyFont="1" applyFill="1"/>
    <xf numFmtId="3" fontId="59" fillId="3" borderId="0" xfId="9" applyNumberFormat="1" applyFont="1" applyFill="1"/>
    <xf numFmtId="4" fontId="59" fillId="3" borderId="0" xfId="9" applyNumberFormat="1" applyFont="1" applyFill="1"/>
    <xf numFmtId="0" fontId="55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8" fillId="5" borderId="1" xfId="1" applyFont="1" applyFill="1" applyBorder="1" applyAlignment="1">
      <alignment horizontal="center" vertical="center" wrapText="1"/>
    </xf>
    <xf numFmtId="0" fontId="58" fillId="5" borderId="2" xfId="1" applyFont="1" applyFill="1" applyBorder="1" applyAlignment="1">
      <alignment horizontal="center" vertical="center" wrapText="1"/>
    </xf>
    <xf numFmtId="0" fontId="50" fillId="0" borderId="1" xfId="9" applyFont="1" applyBorder="1"/>
    <xf numFmtId="0" fontId="50" fillId="0" borderId="2" xfId="9" applyFont="1" applyBorder="1" applyAlignment="1">
      <alignment horizontal="center"/>
    </xf>
    <xf numFmtId="0" fontId="46" fillId="0" borderId="1" xfId="9" applyFont="1" applyBorder="1"/>
    <xf numFmtId="0" fontId="46" fillId="0" borderId="2" xfId="9" applyFont="1" applyBorder="1" applyAlignment="1">
      <alignment horizontal="center"/>
    </xf>
    <xf numFmtId="0" fontId="50" fillId="6" borderId="1" xfId="9" applyFont="1" applyFill="1" applyBorder="1"/>
    <xf numFmtId="3" fontId="50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50" fillId="0" borderId="1" xfId="10" applyFont="1" applyBorder="1"/>
    <xf numFmtId="0" fontId="50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9" fillId="2" borderId="1" xfId="1" applyFont="1" applyFill="1" applyBorder="1" applyAlignment="1">
      <alignment vertical="center" wrapText="1"/>
    </xf>
    <xf numFmtId="0" fontId="59" fillId="0" borderId="2" xfId="1" applyFont="1" applyBorder="1" applyAlignment="1">
      <alignment vertical="center" wrapText="1"/>
    </xf>
    <xf numFmtId="0" fontId="59" fillId="3" borderId="3" xfId="9" applyFont="1" applyFill="1" applyBorder="1"/>
    <xf numFmtId="0" fontId="59" fillId="3" borderId="4" xfId="9" applyFont="1" applyFill="1" applyBorder="1"/>
    <xf numFmtId="0" fontId="60" fillId="3" borderId="4" xfId="9" applyFont="1" applyFill="1" applyBorder="1"/>
    <xf numFmtId="3" fontId="59" fillId="3" borderId="4" xfId="9" applyNumberFormat="1" applyFont="1" applyFill="1" applyBorder="1"/>
    <xf numFmtId="4" fontId="59" fillId="3" borderId="4" xfId="9" applyNumberFormat="1" applyFont="1" applyFill="1" applyBorder="1"/>
    <xf numFmtId="3" fontId="59" fillId="3" borderId="5" xfId="9" applyNumberFormat="1" applyFont="1" applyFill="1" applyBorder="1" applyAlignment="1">
      <alignment horizontal="center"/>
    </xf>
    <xf numFmtId="0" fontId="63" fillId="0" borderId="1" xfId="11" applyFont="1" applyBorder="1"/>
    <xf numFmtId="0" fontId="64" fillId="0" borderId="0" xfId="11" applyFont="1" applyAlignment="1">
      <alignment horizontal="center"/>
    </xf>
    <xf numFmtId="170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69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3" fillId="0" borderId="0" xfId="11" applyFont="1" applyAlignment="1">
      <alignment horizontal="center"/>
    </xf>
    <xf numFmtId="170" fontId="63" fillId="0" borderId="0" xfId="11" applyNumberFormat="1" applyFont="1" applyAlignment="1">
      <alignment horizontal="right"/>
    </xf>
    <xf numFmtId="0" fontId="63" fillId="0" borderId="0" xfId="11" applyFont="1" applyAlignment="1">
      <alignment horizontal="right"/>
    </xf>
    <xf numFmtId="169" fontId="63" fillId="0" borderId="0" xfId="11" applyNumberFormat="1" applyFont="1" applyAlignment="1">
      <alignment horizontal="right"/>
    </xf>
    <xf numFmtId="4" fontId="63" fillId="0" borderId="0" xfId="11" applyNumberFormat="1" applyFont="1" applyAlignment="1">
      <alignment horizontal="right"/>
    </xf>
    <xf numFmtId="0" fontId="63" fillId="0" borderId="2" xfId="11" applyFont="1" applyBorder="1" applyAlignment="1">
      <alignment horizontal="center"/>
    </xf>
    <xf numFmtId="170" fontId="50" fillId="0" borderId="0" xfId="10" applyNumberFormat="1" applyFont="1" applyAlignment="1">
      <alignment horizontal="right"/>
    </xf>
    <xf numFmtId="0" fontId="50" fillId="0" borderId="0" xfId="10" applyFont="1" applyAlignment="1">
      <alignment horizontal="right"/>
    </xf>
    <xf numFmtId="169" fontId="50" fillId="0" borderId="0" xfId="10" applyNumberFormat="1" applyFont="1" applyAlignment="1">
      <alignment horizontal="right"/>
    </xf>
    <xf numFmtId="0" fontId="61" fillId="6" borderId="1" xfId="9" applyFont="1" applyFill="1" applyBorder="1"/>
    <xf numFmtId="0" fontId="61" fillId="6" borderId="0" xfId="9" applyFont="1" applyFill="1"/>
    <xf numFmtId="0" fontId="62" fillId="6" borderId="0" xfId="9" applyFont="1" applyFill="1"/>
    <xf numFmtId="3" fontId="61" fillId="6" borderId="0" xfId="9" applyNumberFormat="1" applyFont="1" applyFill="1"/>
    <xf numFmtId="3" fontId="61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51" fillId="0" borderId="1" xfId="9" quotePrefix="1" applyFont="1" applyBorder="1"/>
    <xf numFmtId="0" fontId="51" fillId="0" borderId="0" xfId="9" applyFont="1"/>
    <xf numFmtId="3" fontId="51" fillId="0" borderId="0" xfId="9" applyNumberFormat="1" applyFont="1"/>
    <xf numFmtId="3" fontId="51" fillId="0" borderId="2" xfId="9" applyNumberFormat="1" applyFont="1" applyBorder="1" applyAlignment="1">
      <alignment horizontal="center"/>
    </xf>
    <xf numFmtId="0" fontId="66" fillId="0" borderId="3" xfId="9" quotePrefix="1" applyFont="1" applyBorder="1"/>
    <xf numFmtId="0" fontId="66" fillId="0" borderId="4" xfId="9" applyFont="1" applyBorder="1"/>
    <xf numFmtId="3" fontId="66" fillId="0" borderId="4" xfId="9" applyNumberFormat="1" applyFont="1" applyBorder="1"/>
    <xf numFmtId="3" fontId="66" fillId="0" borderId="5" xfId="9" applyNumberFormat="1" applyFont="1" applyBorder="1" applyAlignment="1">
      <alignment horizontal="center"/>
    </xf>
    <xf numFmtId="0" fontId="54" fillId="0" borderId="0" xfId="9" applyFont="1"/>
    <xf numFmtId="0" fontId="67" fillId="2" borderId="0" xfId="9" applyFont="1" applyFill="1"/>
    <xf numFmtId="0" fontId="68" fillId="2" borderId="0" xfId="9" applyFont="1" applyFill="1"/>
    <xf numFmtId="3" fontId="67" fillId="2" borderId="0" xfId="9" applyNumberFormat="1" applyFont="1" applyFill="1"/>
    <xf numFmtId="4" fontId="67" fillId="2" borderId="0" xfId="9" applyNumberFormat="1" applyFont="1" applyFill="1"/>
    <xf numFmtId="3" fontId="67" fillId="2" borderId="0" xfId="9" applyNumberFormat="1" applyFont="1" applyFill="1" applyAlignment="1">
      <alignment horizontal="center"/>
    </xf>
    <xf numFmtId="0" fontId="46" fillId="0" borderId="3" xfId="9" applyFont="1" applyBorder="1"/>
    <xf numFmtId="168" fontId="46" fillId="0" borderId="4" xfId="9" applyNumberFormat="1" applyFont="1" applyBorder="1"/>
    <xf numFmtId="2" fontId="46" fillId="0" borderId="4" xfId="9" applyNumberFormat="1" applyFont="1" applyBorder="1"/>
    <xf numFmtId="3" fontId="46" fillId="0" borderId="4" xfId="9" applyNumberFormat="1" applyFont="1" applyBorder="1"/>
    <xf numFmtId="4" fontId="46" fillId="0" borderId="4" xfId="9" applyNumberFormat="1" applyFont="1" applyBorder="1"/>
    <xf numFmtId="0" fontId="46" fillId="0" borderId="5" xfId="9" applyFont="1" applyBorder="1" applyAlignment="1">
      <alignment horizontal="center"/>
    </xf>
    <xf numFmtId="0" fontId="59" fillId="3" borderId="1" xfId="9" applyFont="1" applyFill="1" applyBorder="1"/>
    <xf numFmtId="3" fontId="59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9" fillId="5" borderId="0" xfId="13" applyNumberFormat="1" applyFont="1" applyFill="1" applyAlignment="1">
      <alignment vertical="center"/>
    </xf>
    <xf numFmtId="1" fontId="59" fillId="5" borderId="0" xfId="13" applyNumberFormat="1" applyFont="1" applyFill="1" applyAlignment="1">
      <alignment horizontal="center" vertical="center"/>
    </xf>
    <xf numFmtId="1" fontId="59" fillId="5" borderId="0" xfId="13" applyNumberFormat="1" applyFont="1" applyFill="1" applyAlignment="1">
      <alignment horizontal="right" vertical="center"/>
    </xf>
    <xf numFmtId="1" fontId="50" fillId="0" borderId="0" xfId="13" applyNumberFormat="1" applyFont="1"/>
    <xf numFmtId="3" fontId="50" fillId="0" borderId="0" xfId="13" applyNumberFormat="1" applyFont="1" applyAlignment="1">
      <alignment horizontal="right"/>
    </xf>
    <xf numFmtId="3" fontId="50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61" fillId="6" borderId="0" xfId="13" applyNumberFormat="1" applyFont="1" applyFill="1" applyAlignment="1">
      <alignment vertical="center"/>
    </xf>
    <xf numFmtId="4" fontId="50" fillId="6" borderId="0" xfId="13" applyNumberFormat="1" applyFont="1" applyFill="1" applyAlignment="1">
      <alignment horizontal="right" vertical="center"/>
    </xf>
    <xf numFmtId="4" fontId="50" fillId="6" borderId="0" xfId="13" applyNumberFormat="1" applyFont="1" applyFill="1" applyAlignment="1">
      <alignment horizontal="center" vertical="center"/>
    </xf>
    <xf numFmtId="4" fontId="70" fillId="6" borderId="0" xfId="13" applyNumberFormat="1" applyFont="1" applyFill="1" applyAlignment="1">
      <alignment horizontal="center" vertical="center"/>
    </xf>
    <xf numFmtId="1" fontId="50" fillId="0" borderId="4" xfId="13" applyNumberFormat="1" applyFont="1" applyBorder="1" applyAlignment="1">
      <alignment vertical="center"/>
    </xf>
    <xf numFmtId="4" fontId="50" fillId="0" borderId="4" xfId="13" applyNumberFormat="1" applyFont="1" applyBorder="1" applyAlignment="1">
      <alignment horizontal="right" vertical="center"/>
    </xf>
    <xf numFmtId="4" fontId="50" fillId="0" borderId="4" xfId="13" applyNumberFormat="1" applyFont="1" applyBorder="1" applyAlignment="1">
      <alignment horizontal="center" vertical="center"/>
    </xf>
    <xf numFmtId="4" fontId="46" fillId="0" borderId="4" xfId="13" applyNumberFormat="1" applyFont="1" applyBorder="1" applyAlignment="1">
      <alignment horizontal="center" vertical="center"/>
    </xf>
    <xf numFmtId="1" fontId="46" fillId="0" borderId="4" xfId="13" applyNumberFormat="1" applyFont="1" applyBorder="1" applyAlignment="1">
      <alignment vertical="center"/>
    </xf>
    <xf numFmtId="4" fontId="46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8" fillId="5" borderId="0" xfId="2" applyNumberFormat="1" applyFont="1" applyFill="1" applyBorder="1" applyAlignment="1">
      <alignment horizontal="center" vertical="center"/>
    </xf>
    <xf numFmtId="165" fontId="58" fillId="5" borderId="0" xfId="3" applyNumberFormat="1" applyFont="1" applyFill="1" applyBorder="1" applyAlignment="1">
      <alignment horizontal="center" vertical="center"/>
    </xf>
    <xf numFmtId="0" fontId="71" fillId="0" borderId="0" xfId="1" applyFont="1" applyAlignment="1">
      <alignment vertical="center"/>
    </xf>
    <xf numFmtId="165" fontId="46" fillId="0" borderId="0" xfId="3" applyNumberFormat="1" applyFont="1" applyBorder="1" applyAlignment="1">
      <alignment horizontal="center" vertical="center"/>
    </xf>
    <xf numFmtId="3" fontId="46" fillId="0" borderId="0" xfId="1" applyNumberFormat="1" applyFont="1" applyAlignment="1">
      <alignment horizontal="right" vertical="center" indent="1"/>
    </xf>
    <xf numFmtId="0" fontId="50" fillId="0" borderId="0" xfId="1" applyFont="1" applyAlignment="1">
      <alignment vertical="center"/>
    </xf>
    <xf numFmtId="43" fontId="50" fillId="0" borderId="4" xfId="2" applyFont="1" applyBorder="1" applyAlignment="1">
      <alignment vertical="center"/>
    </xf>
    <xf numFmtId="3" fontId="46" fillId="0" borderId="4" xfId="2" applyNumberFormat="1" applyFont="1" applyFill="1" applyBorder="1" applyAlignment="1">
      <alignment horizontal="right" vertical="center" indent="1"/>
    </xf>
    <xf numFmtId="165" fontId="46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0" fillId="0" borderId="0" xfId="1" applyFont="1" applyAlignment="1">
      <alignment horizontal="left" vertical="center"/>
    </xf>
    <xf numFmtId="3" fontId="46" fillId="0" borderId="0" xfId="1" applyNumberFormat="1" applyFont="1" applyAlignment="1">
      <alignment vertical="center"/>
    </xf>
    <xf numFmtId="17" fontId="46" fillId="0" borderId="0" xfId="1" quotePrefix="1" applyNumberFormat="1" applyFont="1" applyAlignment="1">
      <alignment horizontal="right" vertical="center"/>
    </xf>
    <xf numFmtId="10" fontId="46" fillId="0" borderId="0" xfId="3" applyNumberFormat="1" applyFont="1" applyBorder="1" applyAlignment="1">
      <alignment vertical="center"/>
    </xf>
    <xf numFmtId="166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right" vertical="center"/>
    </xf>
    <xf numFmtId="3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left" vertical="center"/>
    </xf>
    <xf numFmtId="2" fontId="46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6" fillId="0" borderId="4" xfId="1" applyFont="1" applyBorder="1" applyAlignment="1">
      <alignment horizontal="left" vertical="center"/>
    </xf>
    <xf numFmtId="3" fontId="46" fillId="0" borderId="4" xfId="1" applyNumberFormat="1" applyFont="1" applyBorder="1" applyAlignment="1">
      <alignment vertical="center"/>
    </xf>
    <xf numFmtId="10" fontId="46" fillId="0" borderId="4" xfId="3" applyNumberFormat="1" applyFont="1" applyBorder="1" applyAlignment="1">
      <alignment horizontal="right" vertical="center"/>
    </xf>
    <xf numFmtId="3" fontId="46" fillId="0" borderId="4" xfId="1" applyNumberFormat="1" applyFont="1" applyBorder="1" applyAlignment="1">
      <alignment horizontal="right" vertical="center"/>
    </xf>
    <xf numFmtId="0" fontId="50" fillId="6" borderId="4" xfId="1" applyFont="1" applyFill="1" applyBorder="1" applyAlignment="1">
      <alignment horizontal="left" vertical="center"/>
    </xf>
    <xf numFmtId="3" fontId="50" fillId="6" borderId="4" xfId="1" applyNumberFormat="1" applyFont="1" applyFill="1" applyBorder="1" applyAlignment="1">
      <alignment vertical="center"/>
    </xf>
    <xf numFmtId="10" fontId="50" fillId="6" borderId="4" xfId="3" applyNumberFormat="1" applyFont="1" applyFill="1" applyBorder="1" applyAlignment="1">
      <alignment vertical="center"/>
    </xf>
    <xf numFmtId="0" fontId="58" fillId="5" borderId="0" xfId="1" applyFont="1" applyFill="1" applyAlignment="1">
      <alignment horizontal="left" vertical="center" indent="1"/>
    </xf>
    <xf numFmtId="0" fontId="58" fillId="5" borderId="0" xfId="1" applyFont="1" applyFill="1" applyAlignment="1">
      <alignment horizontal="center" vertical="center"/>
    </xf>
    <xf numFmtId="0" fontId="72" fillId="4" borderId="0" xfId="1" applyFont="1" applyFill="1" applyAlignment="1">
      <alignment vertical="center"/>
    </xf>
    <xf numFmtId="3" fontId="72" fillId="4" borderId="0" xfId="1" applyNumberFormat="1" applyFont="1" applyFill="1" applyAlignment="1">
      <alignment vertical="center"/>
    </xf>
    <xf numFmtId="0" fontId="73" fillId="4" borderId="0" xfId="1" applyFont="1" applyFill="1" applyAlignment="1">
      <alignment horizontal="left" vertical="center"/>
    </xf>
    <xf numFmtId="10" fontId="72" fillId="4" borderId="0" xfId="3" applyNumberFormat="1" applyFont="1" applyFill="1" applyAlignment="1">
      <alignment vertical="center"/>
    </xf>
    <xf numFmtId="0" fontId="74" fillId="4" borderId="0" xfId="1" applyFont="1" applyFill="1"/>
    <xf numFmtId="0" fontId="74" fillId="0" borderId="0" xfId="1" applyFont="1"/>
    <xf numFmtId="0" fontId="75" fillId="4" borderId="0" xfId="1" applyFont="1" applyFill="1" applyAlignment="1">
      <alignment horizontal="left"/>
    </xf>
    <xf numFmtId="3" fontId="74" fillId="4" borderId="0" xfId="1" applyNumberFormat="1" applyFont="1" applyFill="1" applyAlignment="1">
      <alignment horizontal="right"/>
    </xf>
    <xf numFmtId="10" fontId="72" fillId="0" borderId="0" xfId="3" applyNumberFormat="1" applyFont="1"/>
    <xf numFmtId="0" fontId="76" fillId="4" borderId="0" xfId="1" applyFont="1" applyFill="1" applyAlignment="1">
      <alignment horizontal="left"/>
    </xf>
    <xf numFmtId="10" fontId="74" fillId="0" borderId="0" xfId="3" applyNumberFormat="1" applyFont="1"/>
    <xf numFmtId="9" fontId="74" fillId="0" borderId="0" xfId="1" applyNumberFormat="1" applyFont="1"/>
    <xf numFmtId="0" fontId="72" fillId="4" borderId="0" xfId="1" applyFont="1" applyFill="1"/>
    <xf numFmtId="0" fontId="72" fillId="0" borderId="0" xfId="1" applyFont="1"/>
    <xf numFmtId="0" fontId="77" fillId="0" borderId="0" xfId="1" applyFont="1" applyAlignment="1">
      <alignment horizontal="left" vertical="center"/>
    </xf>
    <xf numFmtId="17" fontId="78" fillId="0" borderId="0" xfId="1" applyNumberFormat="1" applyFont="1" applyAlignment="1">
      <alignment horizontal="right" vertical="center"/>
    </xf>
    <xf numFmtId="41" fontId="79" fillId="0" borderId="0" xfId="4" applyFont="1" applyAlignment="1">
      <alignment horizontal="left" vertical="center"/>
    </xf>
    <xf numFmtId="4" fontId="15" fillId="0" borderId="0" xfId="1" applyNumberFormat="1" applyFont="1" applyAlignment="1">
      <alignment vertical="center"/>
    </xf>
    <xf numFmtId="168" fontId="46" fillId="0" borderId="0" xfId="9" applyNumberFormat="1" applyFont="1" applyAlignment="1">
      <alignment horizontal="center"/>
    </xf>
    <xf numFmtId="2" fontId="46" fillId="0" borderId="0" xfId="9" applyNumberFormat="1" applyFont="1" applyAlignment="1">
      <alignment horizontal="center"/>
    </xf>
    <xf numFmtId="0" fontId="78" fillId="0" borderId="0" xfId="1" applyFont="1" applyAlignment="1">
      <alignment vertical="center"/>
    </xf>
    <xf numFmtId="41" fontId="77" fillId="0" borderId="0" xfId="4" applyFont="1" applyAlignment="1">
      <alignment horizontal="left" vertical="center"/>
    </xf>
    <xf numFmtId="0" fontId="77" fillId="0" borderId="0" xfId="1" applyFont="1" applyAlignment="1">
      <alignment vertical="center"/>
    </xf>
    <xf numFmtId="0" fontId="80" fillId="0" borderId="0" xfId="1" applyFont="1" applyAlignment="1">
      <alignment vertical="center"/>
    </xf>
    <xf numFmtId="0" fontId="81" fillId="0" borderId="0" xfId="1" applyFont="1" applyAlignment="1">
      <alignment vertical="center"/>
    </xf>
    <xf numFmtId="0" fontId="72" fillId="0" borderId="0" xfId="1" applyFont="1" applyAlignment="1">
      <alignment vertical="center"/>
    </xf>
    <xf numFmtId="3" fontId="72" fillId="0" borderId="0" xfId="1" applyNumberFormat="1" applyFont="1" applyAlignment="1">
      <alignment vertical="center"/>
    </xf>
    <xf numFmtId="0" fontId="73" fillId="0" borderId="0" xfId="1" applyFont="1" applyAlignment="1">
      <alignment horizontal="left" vertical="center"/>
    </xf>
    <xf numFmtId="0" fontId="82" fillId="0" borderId="0" xfId="1" applyFont="1" applyAlignment="1">
      <alignment vertical="center"/>
    </xf>
    <xf numFmtId="0" fontId="83" fillId="0" borderId="0" xfId="1" applyFont="1" applyAlignment="1">
      <alignment vertical="center"/>
    </xf>
    <xf numFmtId="0" fontId="84" fillId="0" borderId="0" xfId="1" applyFont="1" applyAlignment="1">
      <alignment horizontal="left" vertical="center"/>
    </xf>
    <xf numFmtId="168" fontId="50" fillId="0" borderId="0" xfId="9" applyNumberFormat="1" applyFont="1" applyAlignment="1">
      <alignment horizontal="center"/>
    </xf>
    <xf numFmtId="168" fontId="50" fillId="0" borderId="0" xfId="9" applyNumberFormat="1" applyFont="1"/>
    <xf numFmtId="2" fontId="50" fillId="0" borderId="0" xfId="9" applyNumberFormat="1" applyFont="1" applyAlignment="1">
      <alignment horizontal="center"/>
    </xf>
    <xf numFmtId="4" fontId="50" fillId="0" borderId="0" xfId="9" applyNumberFormat="1" applyFont="1"/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40" fillId="0" borderId="1" xfId="1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8" fillId="4" borderId="1" xfId="1" applyFont="1" applyFill="1" applyBorder="1" applyAlignment="1">
      <alignment horizontal="center" vertical="center"/>
    </xf>
    <xf numFmtId="0" fontId="48" fillId="4" borderId="0" xfId="1" applyFont="1" applyFill="1" applyAlignment="1">
      <alignment horizontal="center" vertical="center"/>
    </xf>
    <xf numFmtId="0" fontId="48" fillId="4" borderId="2" xfId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2" xfId="0" applyFont="1" applyFill="1" applyBorder="1" applyAlignment="1">
      <alignment horizontal="left" vertical="center" wrapText="1"/>
    </xf>
    <xf numFmtId="0" fontId="46" fillId="4" borderId="3" xfId="0" applyFont="1" applyFill="1" applyBorder="1" applyAlignment="1">
      <alignment horizontal="left" vertical="center" wrapText="1"/>
    </xf>
    <xf numFmtId="0" fontId="46" fillId="4" borderId="4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left" vertical="center" wrapText="1"/>
    </xf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45" fillId="4" borderId="0" xfId="1" applyFont="1" applyFill="1" applyAlignment="1">
      <alignment horizontal="center" vertical="center"/>
    </xf>
    <xf numFmtId="0" fontId="46" fillId="4" borderId="0" xfId="1" applyFont="1" applyFill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3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55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57" fillId="4" borderId="6" xfId="1" applyFont="1" applyFill="1" applyBorder="1" applyAlignment="1">
      <alignment horizontal="center" vertical="center"/>
    </xf>
    <xf numFmtId="0" fontId="57" fillId="4" borderId="7" xfId="1" applyFont="1" applyFill="1" applyBorder="1" applyAlignment="1">
      <alignment horizontal="center" vertical="center"/>
    </xf>
    <xf numFmtId="0" fontId="57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</cellXfs>
  <cellStyles count="15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 2" xfId="12" xr:uid="{BB711DD7-E3DA-4557-ADD4-6CE8B8F51D2F}"/>
    <cellStyle name="Normal 5" xfId="11" xr:uid="{D54325BF-DB54-45B9-8F96-85599107F19C}"/>
    <cellStyle name="Normal 6" xfId="14" xr:uid="{9FC52100-C6E6-4FAE-985B-F9FC3901F165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1718051710.6500001</c:v>
                </c:pt>
                <c:pt idx="1">
                  <c:v>1224059846.6700001</c:v>
                </c:pt>
                <c:pt idx="2">
                  <c:v>717385023.52999997</c:v>
                </c:pt>
                <c:pt idx="3">
                  <c:v>545052963.01000047</c:v>
                </c:pt>
                <c:pt idx="4">
                  <c:v>232976488.32999983</c:v>
                </c:pt>
                <c:pt idx="5">
                  <c:v>418310107.42999989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1557421775.29</c:v>
                </c:pt>
                <c:pt idx="1">
                  <c:v>1190271596.0900002</c:v>
                </c:pt>
                <c:pt idx="2">
                  <c:v>1164787862.2200003</c:v>
                </c:pt>
                <c:pt idx="3">
                  <c:v>445796533.45999998</c:v>
                </c:pt>
                <c:pt idx="4">
                  <c:v>206174916.01999995</c:v>
                </c:pt>
                <c:pt idx="5">
                  <c:v>351667002.32999998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4828762318.7600012</c:v>
                </c:pt>
                <c:pt idx="1">
                  <c:v>4852841473.667181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SEPTIEMBRE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27073820.859999996</c:v>
                </c:pt>
                <c:pt idx="1">
                  <c:v>39062871.940000005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242187.19</c:v>
                </c:pt>
                <c:pt idx="1">
                  <c:v>439505337.69999999</c:v>
                </c:pt>
                <c:pt idx="2">
                  <c:v>439747524.88999999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2528339.7700000014</c:v>
                </c:pt>
                <c:pt idx="1">
                  <c:v>466684416.24000061</c:v>
                </c:pt>
                <c:pt idx="2">
                  <c:v>469212756.01000059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242187.19</c:v>
                </c:pt>
                <c:pt idx="1">
                  <c:v>230592386.44</c:v>
                </c:pt>
                <c:pt idx="2">
                  <c:v>230834573.63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2528339.7700000014</c:v>
                </c:pt>
                <c:pt idx="1">
                  <c:v>255865105.23512366</c:v>
                </c:pt>
                <c:pt idx="2">
                  <c:v>258393445.00512367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SEPTIEMBRE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Enero-Septiembre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Enero-Septiembre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342900" y="8404431"/>
          <a:ext cx="9525000" cy="351769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866775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0"/>
          <a:ext cx="30670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SEPTIEMBRE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SEPTIEMBRE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SEPTIEMBRE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SEPTIEMBRE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SEPTIEMBRE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13</xdr:col>
      <xdr:colOff>114300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5570" y="18730652"/>
          <a:ext cx="16794480" cy="151464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valores valores Silvercross, Picaval, Másvalores, Plusbursátil y Metrovalores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56</xdr:row>
      <xdr:rowOff>15932</xdr:rowOff>
    </xdr:from>
    <xdr:to>
      <xdr:col>13</xdr:col>
      <xdr:colOff>426720</xdr:colOff>
      <xdr:row>63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Plusbursátil y Másvalores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125413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1535906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9179797" y="0"/>
          <a:ext cx="3309859" cy="950119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118" zoomScaleNormal="118" workbookViewId="0"/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abSelected="1" topLeftCell="A5" zoomScale="80" zoomScaleNormal="80" workbookViewId="0">
      <selection activeCell="F14" sqref="F14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59" t="s">
        <v>339</v>
      </c>
      <c r="C1" s="460"/>
      <c r="D1" s="106"/>
      <c r="E1" s="106"/>
      <c r="F1" s="106"/>
      <c r="G1" s="124"/>
    </row>
    <row r="2" spans="1:13" ht="9.75" customHeight="1" x14ac:dyDescent="0.25">
      <c r="B2" s="461" t="s">
        <v>0</v>
      </c>
      <c r="C2" s="462"/>
      <c r="D2" s="462"/>
      <c r="E2" s="462"/>
      <c r="F2" s="462"/>
      <c r="G2" s="463"/>
    </row>
    <row r="3" spans="1:13" s="9" customFormat="1" ht="23.25" customHeight="1" x14ac:dyDescent="0.25">
      <c r="B3" s="461"/>
      <c r="C3" s="462"/>
      <c r="D3" s="462"/>
      <c r="E3" s="462"/>
      <c r="F3" s="462"/>
      <c r="G3" s="463"/>
      <c r="H3" s="125"/>
      <c r="I3" s="8"/>
      <c r="J3" s="8"/>
      <c r="K3" s="8"/>
      <c r="L3" s="8"/>
      <c r="M3" s="8"/>
    </row>
    <row r="4" spans="1:13" s="11" customFormat="1" ht="68.45" customHeight="1" x14ac:dyDescent="0.25">
      <c r="B4" s="467" t="s">
        <v>340</v>
      </c>
      <c r="C4" s="468"/>
      <c r="D4" s="468"/>
      <c r="E4" s="468"/>
      <c r="F4" s="468"/>
      <c r="G4" s="469"/>
      <c r="H4" s="10"/>
      <c r="I4" s="10"/>
      <c r="J4" s="10"/>
      <c r="K4" s="10"/>
      <c r="L4" s="10"/>
      <c r="M4" s="10"/>
    </row>
    <row r="5" spans="1:13" s="11" customFormat="1" ht="68.45" customHeight="1" x14ac:dyDescent="0.25">
      <c r="B5" s="470"/>
      <c r="C5" s="471"/>
      <c r="D5" s="471"/>
      <c r="E5" s="471"/>
      <c r="F5" s="471"/>
      <c r="G5" s="472"/>
      <c r="H5" s="10"/>
      <c r="I5" s="10"/>
      <c r="J5" s="10"/>
      <c r="K5" s="10"/>
      <c r="L5" s="10"/>
      <c r="M5" s="10"/>
    </row>
    <row r="6" spans="1:13" s="9" customFormat="1" x14ac:dyDescent="0.25">
      <c r="B6" s="27"/>
      <c r="C6" s="28"/>
      <c r="D6" s="28"/>
      <c r="E6" s="28"/>
      <c r="F6" s="29"/>
      <c r="G6" s="30"/>
      <c r="H6" s="12"/>
      <c r="I6" s="8"/>
      <c r="J6" s="8"/>
      <c r="K6" s="8"/>
      <c r="L6" s="8"/>
      <c r="M6" s="8"/>
    </row>
    <row r="7" spans="1:13" s="9" customFormat="1" x14ac:dyDescent="0.25">
      <c r="A7" s="107"/>
      <c r="B7" s="464" t="s">
        <v>1</v>
      </c>
      <c r="C7" s="465"/>
      <c r="D7" s="465"/>
      <c r="E7" s="465"/>
      <c r="F7" s="465"/>
      <c r="G7" s="466"/>
      <c r="H7" s="12"/>
      <c r="I7" s="8"/>
      <c r="J7" s="8"/>
      <c r="K7" s="8"/>
      <c r="L7" s="8"/>
      <c r="M7" s="8"/>
    </row>
    <row r="8" spans="1:13" s="9" customFormat="1" x14ac:dyDescent="0.25">
      <c r="A8" s="107"/>
      <c r="B8" s="464" t="s">
        <v>2</v>
      </c>
      <c r="C8" s="465"/>
      <c r="D8" s="465"/>
      <c r="E8" s="465"/>
      <c r="F8" s="465"/>
      <c r="G8" s="466"/>
      <c r="H8" s="12"/>
      <c r="I8" s="8"/>
      <c r="J8" s="8"/>
      <c r="K8" s="8"/>
      <c r="L8" s="8"/>
      <c r="M8" s="8"/>
    </row>
    <row r="9" spans="1:13" s="9" customFormat="1" x14ac:dyDescent="0.25">
      <c r="A9" s="107"/>
      <c r="B9" s="464" t="s">
        <v>556</v>
      </c>
      <c r="C9" s="465"/>
      <c r="D9" s="465"/>
      <c r="E9" s="465"/>
      <c r="F9" s="465"/>
      <c r="G9" s="466"/>
      <c r="H9" s="12"/>
      <c r="I9" s="8"/>
      <c r="J9" s="8"/>
      <c r="K9" s="8"/>
      <c r="L9" s="8"/>
      <c r="M9" s="8"/>
    </row>
    <row r="10" spans="1:13" s="9" customFormat="1" x14ac:dyDescent="0.25">
      <c r="A10" s="107"/>
      <c r="B10" s="473" t="s">
        <v>3</v>
      </c>
      <c r="C10" s="474"/>
      <c r="D10" s="474"/>
      <c r="E10" s="474"/>
      <c r="F10" s="474"/>
      <c r="G10" s="475"/>
      <c r="H10" s="12"/>
      <c r="I10" s="8"/>
      <c r="J10" s="8"/>
      <c r="K10" s="8"/>
      <c r="L10" s="8"/>
      <c r="M10" s="8"/>
    </row>
    <row r="11" spans="1:13" s="9" customFormat="1" x14ac:dyDescent="0.25">
      <c r="A11" s="107"/>
      <c r="B11" s="108"/>
      <c r="C11" s="109"/>
      <c r="D11" s="110"/>
      <c r="E11" s="109"/>
      <c r="F11" s="109"/>
      <c r="G11" s="111"/>
      <c r="H11" s="13"/>
      <c r="I11" s="8"/>
      <c r="J11" s="8"/>
      <c r="K11" s="8"/>
      <c r="L11" s="8"/>
      <c r="M11" s="8"/>
    </row>
    <row r="12" spans="1:13" s="9" customFormat="1" ht="23.25" x14ac:dyDescent="0.25">
      <c r="A12" s="107"/>
      <c r="B12" s="112"/>
      <c r="C12" s="113" t="s">
        <v>4</v>
      </c>
      <c r="D12" s="113" t="s">
        <v>4</v>
      </c>
      <c r="E12" s="113"/>
      <c r="F12" s="113" t="s">
        <v>5</v>
      </c>
      <c r="G12" s="114" t="s">
        <v>6</v>
      </c>
      <c r="H12" s="14"/>
      <c r="I12" s="8"/>
      <c r="J12" s="8"/>
      <c r="K12" s="8"/>
      <c r="L12" s="8"/>
      <c r="M12" s="8"/>
    </row>
    <row r="13" spans="1:13" s="9" customFormat="1" ht="23.25" x14ac:dyDescent="0.25">
      <c r="A13" s="107"/>
      <c r="B13" s="112"/>
      <c r="C13" s="115" t="s">
        <v>7</v>
      </c>
      <c r="D13" s="113" t="s">
        <v>8</v>
      </c>
      <c r="E13" s="116"/>
      <c r="F13" s="115" t="s">
        <v>9</v>
      </c>
      <c r="G13" s="117" t="s">
        <v>10</v>
      </c>
      <c r="H13" s="15"/>
      <c r="I13" s="8"/>
      <c r="J13" s="8"/>
      <c r="K13" s="8"/>
      <c r="L13" s="8"/>
      <c r="M13" s="8"/>
    </row>
    <row r="14" spans="1:13" s="9" customFormat="1" ht="23.25" x14ac:dyDescent="0.25">
      <c r="A14" s="107"/>
      <c r="B14" s="118" t="s">
        <v>11</v>
      </c>
      <c r="C14" s="119">
        <v>242187.19</v>
      </c>
      <c r="D14" s="119">
        <v>2528339.7700000014</v>
      </c>
      <c r="E14" s="120"/>
      <c r="F14" s="121">
        <f>SUM(C14:E14)</f>
        <v>2770526.9600000014</v>
      </c>
      <c r="G14" s="122">
        <f>C14/F14</f>
        <v>8.7415568769632149E-2</v>
      </c>
      <c r="H14" s="16"/>
      <c r="I14" s="17"/>
      <c r="J14" s="5"/>
      <c r="K14" s="8"/>
      <c r="L14" s="8"/>
      <c r="M14" s="8"/>
    </row>
    <row r="15" spans="1:13" s="9" customFormat="1" ht="23.25" x14ac:dyDescent="0.25">
      <c r="A15" s="107"/>
      <c r="B15" s="118" t="s">
        <v>12</v>
      </c>
      <c r="C15" s="119">
        <v>439505337.69999999</v>
      </c>
      <c r="D15" s="119">
        <v>466684416.24000061</v>
      </c>
      <c r="E15" s="121"/>
      <c r="F15" s="121">
        <f>SUM(C15:E15)</f>
        <v>906189753.94000053</v>
      </c>
      <c r="G15" s="122">
        <f>C15/F15</f>
        <v>0.48500364938919838</v>
      </c>
      <c r="H15" s="16"/>
      <c r="I15" s="8"/>
      <c r="J15" s="8"/>
      <c r="K15" s="8"/>
      <c r="L15" s="8"/>
      <c r="M15" s="8"/>
    </row>
    <row r="16" spans="1:13" s="9" customFormat="1" ht="23.25" x14ac:dyDescent="0.25">
      <c r="A16" s="107"/>
      <c r="B16" s="123" t="s">
        <v>13</v>
      </c>
      <c r="C16" s="119">
        <f>SUM(C14:C15)</f>
        <v>439747524.88999999</v>
      </c>
      <c r="D16" s="119">
        <f>SUM(D14:D15)</f>
        <v>469212756.01000059</v>
      </c>
      <c r="E16" s="119"/>
      <c r="F16" s="121">
        <f>SUM(F14:F15)</f>
        <v>908960280.90000057</v>
      </c>
      <c r="G16" s="122">
        <f>C16/F16</f>
        <v>0.48379179391049637</v>
      </c>
      <c r="H16" s="16"/>
      <c r="I16" s="8"/>
      <c r="J16" s="6"/>
      <c r="K16" s="8"/>
      <c r="L16" s="8"/>
      <c r="M16" s="8"/>
    </row>
    <row r="17" spans="2:13" s="9" customFormat="1" ht="23.25" x14ac:dyDescent="0.25">
      <c r="B17" s="36"/>
      <c r="C17" s="23"/>
      <c r="D17" s="31"/>
      <c r="E17" s="23"/>
      <c r="F17" s="24"/>
      <c r="G17" s="37"/>
      <c r="H17" s="18"/>
      <c r="I17" s="8"/>
      <c r="J17" s="8"/>
      <c r="K17" s="8"/>
      <c r="L17" s="8"/>
      <c r="M17" s="8"/>
    </row>
    <row r="18" spans="2:13" s="9" customFormat="1" ht="23.25" x14ac:dyDescent="0.25">
      <c r="B18" s="22"/>
      <c r="C18" s="23"/>
      <c r="D18" s="31"/>
      <c r="E18" s="23"/>
      <c r="F18" s="24"/>
      <c r="G18" s="24"/>
      <c r="H18" s="18"/>
      <c r="I18" s="8"/>
      <c r="J18" s="8"/>
      <c r="K18" s="8"/>
      <c r="L18" s="8"/>
      <c r="M18" s="8"/>
    </row>
    <row r="19" spans="2:13" s="9" customFormat="1" ht="23.25" x14ac:dyDescent="0.25">
      <c r="B19" s="22"/>
      <c r="C19" s="23"/>
      <c r="D19" s="31"/>
      <c r="E19" s="23"/>
      <c r="F19" s="24"/>
      <c r="G19" s="24"/>
      <c r="H19" s="18"/>
      <c r="I19" s="8"/>
      <c r="J19" s="8"/>
      <c r="K19" s="8"/>
      <c r="L19" s="8"/>
      <c r="M19" s="8"/>
    </row>
    <row r="20" spans="2:13" s="9" customFormat="1" ht="23.25" x14ac:dyDescent="0.25">
      <c r="B20" s="22"/>
      <c r="C20" s="23"/>
      <c r="D20" s="31"/>
      <c r="E20" s="23"/>
      <c r="F20" s="24"/>
      <c r="G20" s="24"/>
      <c r="H20" s="18"/>
      <c r="I20" s="8"/>
      <c r="J20" s="8"/>
      <c r="K20" s="8"/>
      <c r="L20" s="8"/>
      <c r="M20" s="8"/>
    </row>
    <row r="21" spans="2:13" s="9" customFormat="1" ht="23.25" x14ac:dyDescent="0.25">
      <c r="B21" s="22"/>
      <c r="C21" s="23"/>
      <c r="D21" s="31"/>
      <c r="E21" s="23"/>
      <c r="F21" s="24"/>
      <c r="G21" s="24"/>
      <c r="H21" s="447"/>
      <c r="I21" s="448"/>
      <c r="J21" s="448"/>
      <c r="K21" s="448"/>
      <c r="L21" s="448"/>
      <c r="M21" s="448"/>
    </row>
    <row r="22" spans="2:13" s="9" customFormat="1" ht="23.25" x14ac:dyDescent="0.25">
      <c r="B22" s="22"/>
      <c r="C22" s="23"/>
      <c r="D22" s="23"/>
      <c r="E22" s="23"/>
      <c r="F22" s="24"/>
      <c r="G22" s="24"/>
      <c r="H22" s="447"/>
      <c r="I22" s="444"/>
      <c r="J22" s="444"/>
      <c r="K22" s="444"/>
      <c r="L22" s="448"/>
      <c r="M22" s="448"/>
    </row>
    <row r="23" spans="2:13" s="9" customFormat="1" ht="23.25" x14ac:dyDescent="0.25">
      <c r="B23" s="25"/>
      <c r="C23" s="25"/>
      <c r="D23" s="25"/>
      <c r="E23" s="25"/>
      <c r="F23" s="24"/>
      <c r="G23" s="24"/>
      <c r="H23" s="447"/>
      <c r="I23" s="438"/>
      <c r="J23" s="439" t="s">
        <v>14</v>
      </c>
      <c r="K23" s="439" t="s">
        <v>15</v>
      </c>
      <c r="L23" s="448"/>
      <c r="M23" s="448"/>
    </row>
    <row r="24" spans="2:13" s="9" customFormat="1" ht="23.25" x14ac:dyDescent="0.25">
      <c r="B24" s="25"/>
      <c r="C24" s="25"/>
      <c r="D24" s="25"/>
      <c r="E24" s="25"/>
      <c r="F24" s="24"/>
      <c r="G24" s="24"/>
      <c r="H24" s="447"/>
      <c r="I24" s="438" t="s">
        <v>11</v>
      </c>
      <c r="J24" s="445">
        <f t="shared" ref="J24:K26" si="0">C14</f>
        <v>242187.19</v>
      </c>
      <c r="K24" s="445">
        <f t="shared" si="0"/>
        <v>2528339.7700000014</v>
      </c>
      <c r="L24" s="448"/>
      <c r="M24" s="448"/>
    </row>
    <row r="25" spans="2:13" s="9" customFormat="1" ht="23.25" x14ac:dyDescent="0.25">
      <c r="B25" s="25"/>
      <c r="C25" s="25"/>
      <c r="D25" s="25"/>
      <c r="E25" s="25"/>
      <c r="F25" s="24"/>
      <c r="G25" s="24"/>
      <c r="H25" s="447"/>
      <c r="I25" s="438" t="s">
        <v>12</v>
      </c>
      <c r="J25" s="445">
        <f t="shared" si="0"/>
        <v>439505337.69999999</v>
      </c>
      <c r="K25" s="445">
        <f t="shared" si="0"/>
        <v>466684416.24000061</v>
      </c>
      <c r="L25" s="448"/>
      <c r="M25" s="448"/>
    </row>
    <row r="26" spans="2:13" s="9" customFormat="1" ht="23.25" x14ac:dyDescent="0.25">
      <c r="B26" s="25"/>
      <c r="C26" s="25"/>
      <c r="D26" s="25"/>
      <c r="E26" s="25"/>
      <c r="F26" s="24"/>
      <c r="G26" s="24"/>
      <c r="H26" s="447"/>
      <c r="I26" s="438" t="s">
        <v>13</v>
      </c>
      <c r="J26" s="445">
        <f t="shared" si="0"/>
        <v>439747524.88999999</v>
      </c>
      <c r="K26" s="445">
        <f t="shared" si="0"/>
        <v>469212756.01000059</v>
      </c>
      <c r="L26" s="448"/>
      <c r="M26" s="448"/>
    </row>
    <row r="27" spans="2:13" s="9" customFormat="1" ht="23.25" x14ac:dyDescent="0.25">
      <c r="B27" s="26"/>
      <c r="C27" s="25"/>
      <c r="D27" s="25"/>
      <c r="E27" s="25"/>
      <c r="F27" s="24"/>
      <c r="G27" s="24"/>
      <c r="H27" s="447"/>
      <c r="I27" s="444"/>
      <c r="J27" s="444"/>
      <c r="K27" s="444"/>
      <c r="L27" s="448"/>
      <c r="M27" s="448"/>
    </row>
    <row r="28" spans="2:13" s="9" customFormat="1" ht="23.25" x14ac:dyDescent="0.25">
      <c r="B28" s="26"/>
      <c r="C28" s="25"/>
      <c r="D28" s="25"/>
      <c r="E28" s="25"/>
      <c r="F28" s="24"/>
      <c r="G28" s="24"/>
      <c r="H28" s="18"/>
      <c r="J28" s="441"/>
      <c r="L28" s="8"/>
      <c r="M28" s="8"/>
    </row>
    <row r="29" spans="2:13" s="9" customFormat="1" ht="23.25" x14ac:dyDescent="0.25">
      <c r="B29" s="26"/>
      <c r="C29" s="25"/>
      <c r="D29" s="25"/>
      <c r="E29" s="25"/>
      <c r="F29" s="24"/>
      <c r="G29" s="24"/>
      <c r="H29" s="18"/>
      <c r="I29" s="8"/>
      <c r="J29" s="20"/>
      <c r="K29" s="8"/>
      <c r="L29" s="8"/>
      <c r="M29" s="8"/>
    </row>
    <row r="30" spans="2:13" s="9" customFormat="1" ht="23.25" x14ac:dyDescent="0.25">
      <c r="B30" s="26"/>
      <c r="C30" s="25"/>
      <c r="D30" s="25"/>
      <c r="E30" s="25"/>
      <c r="F30" s="24"/>
      <c r="G30" s="24"/>
      <c r="H30" s="18"/>
      <c r="I30" s="8"/>
      <c r="J30" s="8"/>
      <c r="K30" s="8"/>
      <c r="L30" s="8"/>
      <c r="M30" s="8"/>
    </row>
    <row r="31" spans="2:13" s="9" customFormat="1" ht="23.25" x14ac:dyDescent="0.25">
      <c r="B31" s="26"/>
      <c r="C31" s="25"/>
      <c r="D31" s="25"/>
      <c r="E31" s="25"/>
      <c r="F31" s="24"/>
      <c r="G31" s="24"/>
      <c r="H31" s="18"/>
      <c r="I31" s="8"/>
      <c r="J31" s="8"/>
      <c r="K31" s="8"/>
      <c r="L31" s="8"/>
      <c r="M31" s="8"/>
    </row>
    <row r="32" spans="2:13" s="9" customFormat="1" ht="23.25" x14ac:dyDescent="0.25">
      <c r="B32" s="26"/>
      <c r="C32" s="25"/>
      <c r="D32" s="25"/>
      <c r="E32" s="25"/>
      <c r="F32" s="24"/>
      <c r="G32" s="24"/>
      <c r="H32" s="18"/>
      <c r="I32" s="8"/>
      <c r="J32" s="8"/>
      <c r="K32" s="8"/>
      <c r="L32" s="8"/>
      <c r="M32" s="8"/>
    </row>
    <row r="33" spans="2:13" s="9" customFormat="1" ht="23.25" x14ac:dyDescent="0.25">
      <c r="B33" s="26"/>
      <c r="C33" s="25"/>
      <c r="D33" s="25"/>
      <c r="E33" s="25"/>
      <c r="F33" s="24"/>
      <c r="G33" s="24"/>
      <c r="H33" s="18"/>
      <c r="I33" s="8"/>
      <c r="J33" s="8"/>
      <c r="K33" s="8"/>
      <c r="L33" s="8"/>
      <c r="M33" s="8"/>
    </row>
    <row r="34" spans="2:13" s="9" customFormat="1" x14ac:dyDescent="0.25">
      <c r="B34" s="32"/>
      <c r="C34" s="33"/>
      <c r="D34" s="33"/>
      <c r="E34" s="33"/>
      <c r="F34" s="34"/>
      <c r="G34" s="35"/>
      <c r="H34" s="7"/>
      <c r="I34" s="8"/>
      <c r="J34" s="8"/>
      <c r="K34" s="8"/>
      <c r="L34" s="8"/>
      <c r="M34" s="8"/>
    </row>
    <row r="35" spans="2:13" s="9" customFormat="1" x14ac:dyDescent="0.25">
      <c r="B35" s="464" t="s">
        <v>16</v>
      </c>
      <c r="C35" s="465"/>
      <c r="D35" s="465"/>
      <c r="E35" s="465"/>
      <c r="F35" s="465"/>
      <c r="G35" s="466"/>
      <c r="H35" s="7"/>
      <c r="I35" s="8"/>
      <c r="J35" s="21"/>
      <c r="K35" s="8"/>
      <c r="L35" s="8"/>
      <c r="M35" s="8"/>
    </row>
    <row r="36" spans="2:13" s="9" customFormat="1" x14ac:dyDescent="0.25">
      <c r="B36" s="464" t="s">
        <v>2</v>
      </c>
      <c r="C36" s="465"/>
      <c r="D36" s="465"/>
      <c r="E36" s="465"/>
      <c r="F36" s="465"/>
      <c r="G36" s="466"/>
      <c r="H36" s="7"/>
      <c r="I36" s="8"/>
      <c r="J36" s="8"/>
      <c r="K36" s="8"/>
      <c r="L36" s="8"/>
      <c r="M36" s="8"/>
    </row>
    <row r="37" spans="2:13" s="9" customFormat="1" x14ac:dyDescent="0.25">
      <c r="B37" s="464" t="str">
        <f>+B9</f>
        <v>EN SEPTIEMBRE DE 2023</v>
      </c>
      <c r="C37" s="465"/>
      <c r="D37" s="465"/>
      <c r="E37" s="465"/>
      <c r="F37" s="465"/>
      <c r="G37" s="466"/>
      <c r="H37" s="7"/>
      <c r="I37" s="8"/>
      <c r="J37" s="8"/>
      <c r="K37" s="8"/>
      <c r="L37" s="8"/>
      <c r="M37" s="8"/>
    </row>
    <row r="38" spans="2:13" s="9" customFormat="1" x14ac:dyDescent="0.25">
      <c r="B38" s="473" t="s">
        <v>17</v>
      </c>
      <c r="C38" s="474"/>
      <c r="D38" s="474"/>
      <c r="E38" s="474"/>
      <c r="F38" s="474"/>
      <c r="G38" s="475"/>
      <c r="H38" s="7"/>
      <c r="I38" s="8"/>
      <c r="J38" s="8"/>
      <c r="K38" s="8"/>
      <c r="L38" s="8"/>
      <c r="M38" s="8"/>
    </row>
    <row r="39" spans="2:13" s="9" customFormat="1" x14ac:dyDescent="0.25">
      <c r="B39" s="126"/>
      <c r="C39" s="127"/>
      <c r="D39" s="128"/>
      <c r="E39" s="127"/>
      <c r="F39" s="127"/>
      <c r="G39" s="129"/>
      <c r="H39" s="8"/>
      <c r="I39" s="8"/>
      <c r="J39" s="8"/>
      <c r="K39" s="8"/>
      <c r="L39" s="8"/>
      <c r="M39" s="8"/>
    </row>
    <row r="40" spans="2:13" s="9" customFormat="1" ht="23.25" x14ac:dyDescent="0.25">
      <c r="B40" s="126"/>
      <c r="C40" s="130" t="s">
        <v>4</v>
      </c>
      <c r="D40" s="130" t="s">
        <v>4</v>
      </c>
      <c r="E40" s="130"/>
      <c r="F40" s="130" t="s">
        <v>5</v>
      </c>
      <c r="G40" s="131" t="s">
        <v>6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26"/>
      <c r="C41" s="132" t="s">
        <v>7</v>
      </c>
      <c r="D41" s="130" t="s">
        <v>8</v>
      </c>
      <c r="E41" s="133"/>
      <c r="F41" s="132" t="s">
        <v>9</v>
      </c>
      <c r="G41" s="134" t="s">
        <v>10</v>
      </c>
      <c r="H41" s="15"/>
      <c r="I41" s="8"/>
      <c r="J41" s="8"/>
      <c r="K41" s="8"/>
      <c r="L41" s="8"/>
      <c r="M41" s="8"/>
    </row>
    <row r="42" spans="2:13" s="9" customFormat="1" ht="23.25" x14ac:dyDescent="0.25">
      <c r="B42" s="135" t="s">
        <v>11</v>
      </c>
      <c r="C42" s="158">
        <v>242187.19</v>
      </c>
      <c r="D42" s="159">
        <v>2528339.7700000014</v>
      </c>
      <c r="E42" s="160"/>
      <c r="F42" s="161">
        <f>SUM(C42:E42)</f>
        <v>2770526.9600000014</v>
      </c>
      <c r="G42" s="162">
        <f>C42/F42</f>
        <v>8.7415568769632149E-2</v>
      </c>
      <c r="H42" s="16"/>
      <c r="I42" s="8"/>
      <c r="J42" s="8"/>
      <c r="K42" s="8"/>
      <c r="L42" s="8"/>
      <c r="M42" s="8"/>
    </row>
    <row r="43" spans="2:13" s="9" customFormat="1" ht="23.25" x14ac:dyDescent="0.25">
      <c r="B43" s="135" t="s">
        <v>12</v>
      </c>
      <c r="C43" s="158">
        <v>230592386.44</v>
      </c>
      <c r="D43" s="159">
        <v>255865105.23512366</v>
      </c>
      <c r="E43" s="161"/>
      <c r="F43" s="161">
        <f>SUM(C43:E43)</f>
        <v>486457491.67512369</v>
      </c>
      <c r="G43" s="162">
        <f>C43/F43</f>
        <v>0.4740237130400678</v>
      </c>
      <c r="H43" s="16"/>
      <c r="I43" s="8"/>
      <c r="J43" s="8"/>
      <c r="K43" s="8"/>
      <c r="L43" s="8"/>
      <c r="M43" s="8"/>
    </row>
    <row r="44" spans="2:13" s="9" customFormat="1" ht="23.25" x14ac:dyDescent="0.25">
      <c r="B44" s="137" t="s">
        <v>13</v>
      </c>
      <c r="C44" s="158">
        <f>SUM(C42:C43)</f>
        <v>230834573.63</v>
      </c>
      <c r="D44" s="159">
        <f>SUM(D42:D43)</f>
        <v>258393445.00512367</v>
      </c>
      <c r="E44" s="159"/>
      <c r="F44" s="161">
        <f>SUM(F42:F43)</f>
        <v>489228018.63512367</v>
      </c>
      <c r="G44" s="162">
        <f>C44/F44</f>
        <v>0.471834328446673</v>
      </c>
      <c r="H44" s="16"/>
      <c r="I44" s="8"/>
      <c r="J44" s="8"/>
      <c r="K44" s="8"/>
      <c r="L44" s="8"/>
      <c r="M44" s="8"/>
    </row>
    <row r="45" spans="2:13" s="9" customFormat="1" ht="23.25" x14ac:dyDescent="0.25">
      <c r="B45" s="138"/>
      <c r="C45" s="139"/>
      <c r="D45" s="140"/>
      <c r="E45" s="140"/>
      <c r="F45" s="141"/>
      <c r="G45" s="142"/>
      <c r="H45" s="18"/>
      <c r="I45" s="8"/>
      <c r="J45" s="8"/>
      <c r="K45" s="8"/>
      <c r="L45" s="8"/>
      <c r="M45" s="8"/>
    </row>
    <row r="46" spans="2:13" s="9" customFormat="1" ht="23.25" x14ac:dyDescent="0.25">
      <c r="B46" s="143"/>
      <c r="C46" s="136"/>
      <c r="D46" s="144"/>
      <c r="E46" s="144"/>
      <c r="F46" s="145"/>
      <c r="G46" s="145"/>
      <c r="H46" s="18"/>
      <c r="I46" s="8"/>
      <c r="J46" s="8"/>
      <c r="K46" s="8"/>
      <c r="L46" s="8"/>
      <c r="M46" s="8"/>
    </row>
    <row r="47" spans="2:13" s="9" customFormat="1" ht="23.25" x14ac:dyDescent="0.25">
      <c r="B47" s="143"/>
      <c r="C47" s="136"/>
      <c r="D47" s="144"/>
      <c r="E47" s="144"/>
      <c r="F47" s="145"/>
      <c r="G47" s="145"/>
      <c r="H47" s="18"/>
      <c r="I47" s="8"/>
      <c r="J47" s="8"/>
      <c r="K47" s="8"/>
      <c r="L47" s="8"/>
      <c r="M47" s="8"/>
    </row>
    <row r="48" spans="2:13" s="9" customFormat="1" ht="23.25" x14ac:dyDescent="0.25">
      <c r="B48" s="143"/>
      <c r="C48" s="136"/>
      <c r="D48" s="144"/>
      <c r="E48" s="144"/>
      <c r="F48" s="145"/>
      <c r="G48" s="145"/>
      <c r="H48" s="18"/>
      <c r="I48" s="8"/>
      <c r="J48" s="8"/>
      <c r="K48" s="8"/>
      <c r="L48" s="8"/>
      <c r="M48" s="8"/>
    </row>
    <row r="49" spans="2:13" s="9" customFormat="1" ht="23.25" x14ac:dyDescent="0.25">
      <c r="B49" s="143"/>
      <c r="C49" s="136"/>
      <c r="D49" s="144"/>
      <c r="E49" s="144"/>
      <c r="F49" s="145"/>
      <c r="G49" s="145"/>
      <c r="H49" s="18"/>
      <c r="I49" s="8"/>
      <c r="J49" s="8"/>
      <c r="K49" s="8"/>
      <c r="L49" s="8"/>
      <c r="M49" s="8"/>
    </row>
    <row r="50" spans="2:13" s="9" customFormat="1" ht="23.25" x14ac:dyDescent="0.25">
      <c r="B50" s="143"/>
      <c r="C50" s="144"/>
      <c r="D50" s="144"/>
      <c r="E50" s="144"/>
      <c r="F50" s="145"/>
      <c r="G50" s="145"/>
      <c r="H50" s="18"/>
      <c r="L50" s="8"/>
      <c r="M50" s="8"/>
    </row>
    <row r="51" spans="2:13" s="9" customFormat="1" ht="23.25" x14ac:dyDescent="0.25">
      <c r="B51" s="127"/>
      <c r="C51" s="127"/>
      <c r="D51" s="127"/>
      <c r="E51" s="127"/>
      <c r="F51" s="145"/>
      <c r="G51" s="145"/>
      <c r="H51" s="18"/>
      <c r="I51" s="446"/>
      <c r="J51" s="439" t="s">
        <v>14</v>
      </c>
      <c r="K51" s="439" t="s">
        <v>15</v>
      </c>
      <c r="L51" s="8"/>
      <c r="M51" s="8"/>
    </row>
    <row r="52" spans="2:13" s="9" customFormat="1" ht="23.25" x14ac:dyDescent="0.25">
      <c r="B52" s="127"/>
      <c r="C52" s="127"/>
      <c r="D52" s="127"/>
      <c r="E52" s="127"/>
      <c r="F52" s="145"/>
      <c r="G52" s="145"/>
      <c r="H52" s="18"/>
      <c r="I52" s="438" t="s">
        <v>11</v>
      </c>
      <c r="J52" s="440">
        <f t="shared" ref="J52:K54" si="1">C42</f>
        <v>242187.19</v>
      </c>
      <c r="K52" s="440">
        <f t="shared" si="1"/>
        <v>2528339.7700000014</v>
      </c>
      <c r="L52" s="8"/>
      <c r="M52" s="8"/>
    </row>
    <row r="53" spans="2:13" s="9" customFormat="1" ht="23.25" x14ac:dyDescent="0.25">
      <c r="B53" s="127"/>
      <c r="C53" s="127"/>
      <c r="D53" s="127"/>
      <c r="E53" s="127"/>
      <c r="F53" s="145"/>
      <c r="G53" s="145"/>
      <c r="H53" s="18"/>
      <c r="I53" s="438" t="s">
        <v>12</v>
      </c>
      <c r="J53" s="440">
        <f t="shared" si="1"/>
        <v>230592386.44</v>
      </c>
      <c r="K53" s="440">
        <f t="shared" si="1"/>
        <v>255865105.23512366</v>
      </c>
      <c r="L53" s="8"/>
      <c r="M53" s="8"/>
    </row>
    <row r="54" spans="2:13" s="9" customFormat="1" ht="23.25" x14ac:dyDescent="0.25">
      <c r="B54" s="127"/>
      <c r="C54" s="127"/>
      <c r="D54" s="127"/>
      <c r="E54" s="127"/>
      <c r="F54" s="145"/>
      <c r="G54" s="145"/>
      <c r="H54" s="18"/>
      <c r="I54" s="438" t="s">
        <v>13</v>
      </c>
      <c r="J54" s="440">
        <f t="shared" si="1"/>
        <v>230834573.63</v>
      </c>
      <c r="K54" s="440">
        <f t="shared" si="1"/>
        <v>258393445.00512367</v>
      </c>
      <c r="L54" s="8"/>
      <c r="M54" s="8"/>
    </row>
    <row r="55" spans="2:13" s="9" customFormat="1" ht="23.25" x14ac:dyDescent="0.25">
      <c r="B55" s="127"/>
      <c r="C55" s="127"/>
      <c r="D55" s="127"/>
      <c r="E55" s="127"/>
      <c r="F55" s="145"/>
      <c r="G55" s="145"/>
      <c r="H55" s="18"/>
      <c r="I55" s="8"/>
      <c r="J55" s="8"/>
      <c r="K55" s="8"/>
      <c r="L55" s="8"/>
      <c r="M55" s="8"/>
    </row>
    <row r="56" spans="2:13" s="9" customFormat="1" ht="23.25" x14ac:dyDescent="0.25">
      <c r="B56" s="127"/>
      <c r="C56" s="127"/>
      <c r="D56" s="127"/>
      <c r="E56" s="127"/>
      <c r="F56" s="145"/>
      <c r="G56" s="145"/>
      <c r="H56" s="18"/>
      <c r="I56" s="8"/>
      <c r="J56" s="8"/>
      <c r="K56" s="8"/>
      <c r="L56" s="8"/>
      <c r="M56" s="8"/>
    </row>
    <row r="57" spans="2:13" s="9" customFormat="1" ht="23.25" x14ac:dyDescent="0.25">
      <c r="B57" s="146"/>
      <c r="C57" s="127"/>
      <c r="D57" s="127"/>
      <c r="E57" s="127"/>
      <c r="F57" s="145"/>
      <c r="G57" s="145"/>
      <c r="H57" s="18"/>
      <c r="I57" s="8"/>
      <c r="J57" s="8"/>
      <c r="K57" s="8"/>
      <c r="L57" s="8"/>
      <c r="M57" s="8"/>
    </row>
    <row r="58" spans="2:13" s="9" customFormat="1" ht="23.25" x14ac:dyDescent="0.25">
      <c r="B58" s="146"/>
      <c r="C58" s="127"/>
      <c r="D58" s="127"/>
      <c r="E58" s="127"/>
      <c r="F58" s="145"/>
      <c r="G58" s="145"/>
      <c r="H58" s="18"/>
      <c r="I58" s="8"/>
      <c r="J58" s="8"/>
      <c r="K58" s="8"/>
      <c r="L58" s="8"/>
      <c r="M58" s="8"/>
    </row>
    <row r="59" spans="2:13" s="9" customFormat="1" ht="23.25" x14ac:dyDescent="0.25">
      <c r="B59" s="146"/>
      <c r="C59" s="127"/>
      <c r="D59" s="127"/>
      <c r="E59" s="127"/>
      <c r="F59" s="145"/>
      <c r="G59" s="145"/>
      <c r="H59" s="18"/>
      <c r="I59" s="8"/>
      <c r="J59" s="8"/>
      <c r="K59" s="8"/>
      <c r="L59" s="8"/>
      <c r="M59" s="8"/>
    </row>
    <row r="60" spans="2:13" s="9" customFormat="1" ht="23.25" x14ac:dyDescent="0.25">
      <c r="B60" s="146"/>
      <c r="C60" s="127"/>
      <c r="D60" s="127"/>
      <c r="E60" s="127"/>
      <c r="F60" s="145"/>
      <c r="G60" s="145"/>
      <c r="H60" s="18"/>
      <c r="I60" s="8"/>
      <c r="J60" s="8"/>
      <c r="K60" s="8"/>
      <c r="L60" s="8"/>
      <c r="M60" s="8"/>
    </row>
    <row r="61" spans="2:13" s="9" customFormat="1" ht="23.25" x14ac:dyDescent="0.25">
      <c r="B61" s="146"/>
      <c r="C61" s="127"/>
      <c r="D61" s="127"/>
      <c r="E61" s="127"/>
      <c r="F61" s="145"/>
      <c r="G61" s="145"/>
      <c r="H61" s="18"/>
      <c r="I61" s="8"/>
      <c r="J61" s="8"/>
      <c r="K61" s="8"/>
      <c r="L61" s="8"/>
      <c r="M61" s="8"/>
    </row>
    <row r="62" spans="2:13" s="9" customFormat="1" ht="23.25" x14ac:dyDescent="0.25">
      <c r="B62" s="147"/>
      <c r="C62" s="148"/>
      <c r="D62" s="148"/>
      <c r="E62" s="148"/>
      <c r="F62" s="149"/>
      <c r="G62" s="150"/>
      <c r="H62" s="18"/>
      <c r="I62" s="8"/>
      <c r="J62" s="8"/>
      <c r="K62" s="8"/>
      <c r="L62" s="8"/>
      <c r="M62" s="8"/>
    </row>
    <row r="63" spans="2:13" s="9" customFormat="1" ht="23.25" x14ac:dyDescent="0.25">
      <c r="B63" s="151" t="s">
        <v>18</v>
      </c>
      <c r="C63" s="144"/>
      <c r="D63" s="144"/>
      <c r="E63" s="144"/>
      <c r="F63" s="145"/>
      <c r="G63" s="152"/>
      <c r="H63" s="18"/>
      <c r="I63" s="8"/>
      <c r="J63" s="8"/>
      <c r="K63" s="8"/>
      <c r="L63" s="8"/>
      <c r="M63" s="8"/>
    </row>
    <row r="64" spans="2:13" s="9" customFormat="1" ht="23.25" x14ac:dyDescent="0.25">
      <c r="B64" s="151" t="s">
        <v>19</v>
      </c>
      <c r="C64" s="144"/>
      <c r="D64" s="144"/>
      <c r="E64" s="144"/>
      <c r="F64" s="145"/>
      <c r="G64" s="152"/>
      <c r="H64" s="18"/>
      <c r="I64" s="8"/>
      <c r="J64" s="8"/>
      <c r="K64" s="8"/>
      <c r="L64" s="8"/>
      <c r="M64" s="8"/>
    </row>
    <row r="65" spans="2:13" s="9" customFormat="1" ht="23.25" x14ac:dyDescent="0.25">
      <c r="B65" s="151" t="s">
        <v>20</v>
      </c>
      <c r="C65" s="144"/>
      <c r="D65" s="144"/>
      <c r="E65" s="144"/>
      <c r="F65" s="145"/>
      <c r="G65" s="152"/>
      <c r="H65" s="18"/>
      <c r="I65" s="8"/>
      <c r="J65" s="8"/>
      <c r="K65" s="8"/>
      <c r="L65" s="8"/>
      <c r="M65" s="8"/>
    </row>
    <row r="66" spans="2:13" s="9" customFormat="1" ht="23.25" x14ac:dyDescent="0.25">
      <c r="B66" s="151" t="s">
        <v>21</v>
      </c>
      <c r="C66" s="144"/>
      <c r="D66" s="144"/>
      <c r="E66" s="144"/>
      <c r="F66" s="145"/>
      <c r="G66" s="152"/>
      <c r="H66" s="18"/>
      <c r="I66" s="8"/>
      <c r="J66" s="8"/>
      <c r="K66" s="8"/>
      <c r="L66" s="8"/>
      <c r="M66" s="8"/>
    </row>
    <row r="67" spans="2:13" s="9" customFormat="1" ht="23.25" x14ac:dyDescent="0.25">
      <c r="B67" s="151" t="s">
        <v>22</v>
      </c>
      <c r="C67" s="144"/>
      <c r="D67" s="144"/>
      <c r="E67" s="144"/>
      <c r="F67" s="145"/>
      <c r="G67" s="152"/>
      <c r="H67" s="18"/>
      <c r="I67" s="8"/>
      <c r="J67" s="8"/>
      <c r="K67" s="8"/>
      <c r="L67" s="8"/>
      <c r="M67" s="8"/>
    </row>
    <row r="68" spans="2:13" s="9" customFormat="1" ht="23.25" x14ac:dyDescent="0.25">
      <c r="B68" s="151" t="s">
        <v>23</v>
      </c>
      <c r="C68" s="144"/>
      <c r="D68" s="144"/>
      <c r="E68" s="144"/>
      <c r="F68" s="145"/>
      <c r="G68" s="152"/>
      <c r="H68" s="18"/>
      <c r="I68" s="8"/>
      <c r="J68" s="8"/>
      <c r="K68" s="8"/>
      <c r="L68" s="8"/>
      <c r="M68" s="8"/>
    </row>
    <row r="69" spans="2:13" s="9" customFormat="1" ht="23.25" x14ac:dyDescent="0.25">
      <c r="B69" s="126"/>
      <c r="C69" s="144"/>
      <c r="D69" s="144"/>
      <c r="E69" s="144"/>
      <c r="F69" s="145"/>
      <c r="G69" s="152"/>
      <c r="H69" s="18"/>
      <c r="I69" s="8"/>
      <c r="J69" s="8"/>
      <c r="K69" s="8"/>
      <c r="L69" s="8"/>
      <c r="M69" s="8"/>
    </row>
    <row r="70" spans="2:13" s="9" customFormat="1" x14ac:dyDescent="0.25">
      <c r="B70" s="135" t="s">
        <v>24</v>
      </c>
      <c r="C70" s="153"/>
      <c r="D70" s="153"/>
      <c r="E70" s="153"/>
      <c r="F70" s="127"/>
      <c r="G70" s="129"/>
      <c r="H70" s="8"/>
      <c r="I70" s="8"/>
      <c r="J70" s="8"/>
      <c r="K70" s="8"/>
      <c r="L70" s="8"/>
      <c r="M70" s="8"/>
    </row>
    <row r="71" spans="2:13" s="9" customFormat="1" x14ac:dyDescent="0.25">
      <c r="B71" s="154" t="s">
        <v>25</v>
      </c>
      <c r="C71" s="155"/>
      <c r="D71" s="155"/>
      <c r="E71" s="155"/>
      <c r="F71" s="156"/>
      <c r="G71" s="157"/>
      <c r="H71" s="8"/>
      <c r="I71" s="8"/>
      <c r="J71" s="8"/>
      <c r="K71" s="8"/>
      <c r="L71" s="8"/>
      <c r="M71" s="8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zoomScale="70" zoomScaleNormal="70" workbookViewId="0">
      <selection activeCell="J3" sqref="J3"/>
    </sheetView>
  </sheetViews>
  <sheetFormatPr baseColWidth="10" defaultColWidth="11.5703125" defaultRowHeight="12.75" x14ac:dyDescent="0.25"/>
  <cols>
    <col min="1" max="1" width="1.140625" style="38" customWidth="1"/>
    <col min="2" max="2" width="85.7109375" style="38" customWidth="1"/>
    <col min="3" max="4" width="24.5703125" style="38" customWidth="1"/>
    <col min="5" max="5" width="23.85546875" style="38" customWidth="1"/>
    <col min="6" max="16384" width="11.5703125" style="38"/>
  </cols>
  <sheetData>
    <row r="1" spans="2:5" s="8" customFormat="1" ht="73.5" customHeight="1" x14ac:dyDescent="0.25">
      <c r="B1" s="478" t="s">
        <v>342</v>
      </c>
      <c r="C1" s="460"/>
      <c r="D1" s="106"/>
    </row>
    <row r="2" spans="2:5" ht="39.75" customHeight="1" x14ac:dyDescent="0.25">
      <c r="B2" s="476" t="s">
        <v>26</v>
      </c>
      <c r="C2" s="476"/>
      <c r="D2" s="476"/>
      <c r="E2" s="476"/>
    </row>
    <row r="3" spans="2:5" s="8" customFormat="1" ht="51" customHeight="1" x14ac:dyDescent="0.25">
      <c r="B3" s="477" t="s">
        <v>341</v>
      </c>
      <c r="C3" s="477"/>
      <c r="D3" s="477"/>
      <c r="E3" s="477"/>
    </row>
    <row r="4" spans="2:5" s="8" customFormat="1" ht="87.75" customHeight="1" x14ac:dyDescent="0.25">
      <c r="B4" s="477"/>
      <c r="C4" s="477"/>
      <c r="D4" s="477"/>
      <c r="E4" s="477"/>
    </row>
    <row r="5" spans="2:5" ht="15" x14ac:dyDescent="0.25">
      <c r="B5" s="384"/>
      <c r="C5" s="384"/>
      <c r="D5" s="384"/>
      <c r="E5" s="384"/>
    </row>
    <row r="6" spans="2:5" s="40" customFormat="1" ht="42" customHeight="1" x14ac:dyDescent="0.25">
      <c r="B6" s="387"/>
      <c r="C6" s="385">
        <v>2022</v>
      </c>
      <c r="D6" s="385">
        <v>2023</v>
      </c>
      <c r="E6" s="386" t="s">
        <v>27</v>
      </c>
    </row>
    <row r="7" spans="2:5" s="41" customFormat="1" ht="27.75" customHeight="1" x14ac:dyDescent="0.25">
      <c r="B7" s="391" t="s">
        <v>28</v>
      </c>
      <c r="C7" s="392">
        <v>4916119685.4099998</v>
      </c>
      <c r="D7" s="392">
        <v>4855836139.6200008</v>
      </c>
      <c r="E7" s="393">
        <f>(D7-C7)/C7</f>
        <v>-1.2262424360600451E-2</v>
      </c>
    </row>
    <row r="8" spans="2:5" s="41" customFormat="1" ht="28.5" customHeight="1" x14ac:dyDescent="0.25">
      <c r="B8" s="391" t="s">
        <v>29</v>
      </c>
      <c r="C8" s="392">
        <v>26011215.266719576</v>
      </c>
      <c r="D8" s="392">
        <v>25967038.179786101</v>
      </c>
      <c r="E8" s="393">
        <f t="shared" ref="E8:E17" si="0">(D8-C8)/C8</f>
        <v>-1.6983861184678287E-3</v>
      </c>
    </row>
    <row r="9" spans="2:5" s="41" customFormat="1" ht="28.5" customHeight="1" x14ac:dyDescent="0.25">
      <c r="B9" s="391" t="s">
        <v>30</v>
      </c>
      <c r="C9" s="392">
        <v>2188890127.091013</v>
      </c>
      <c r="D9" s="392">
        <v>2483458572.8699999</v>
      </c>
      <c r="E9" s="393">
        <f t="shared" si="0"/>
        <v>0.13457434072785643</v>
      </c>
    </row>
    <row r="10" spans="2:5" s="41" customFormat="1" ht="28.5" customHeight="1" x14ac:dyDescent="0.25">
      <c r="B10" s="391" t="s">
        <v>31</v>
      </c>
      <c r="C10" s="392">
        <v>4908621490.9899998</v>
      </c>
      <c r="D10" s="392">
        <v>4828762318.7600012</v>
      </c>
      <c r="E10" s="393">
        <f t="shared" si="0"/>
        <v>-1.6269164851391325E-2</v>
      </c>
    </row>
    <row r="11" spans="2:5" s="41" customFormat="1" ht="28.5" customHeight="1" x14ac:dyDescent="0.25">
      <c r="B11" s="391" t="s">
        <v>32</v>
      </c>
      <c r="C11" s="392">
        <v>7498194.419999999</v>
      </c>
      <c r="D11" s="392">
        <v>27073820.859999996</v>
      </c>
      <c r="E11" s="393">
        <f t="shared" si="0"/>
        <v>2.6107120385923523</v>
      </c>
    </row>
    <row r="12" spans="2:5" s="41" customFormat="1" ht="28.5" customHeight="1" x14ac:dyDescent="0.25">
      <c r="B12" s="391" t="s">
        <v>33</v>
      </c>
      <c r="C12" s="392">
        <v>2059644538.9200091</v>
      </c>
      <c r="D12" s="392">
        <v>2392517753.9299889</v>
      </c>
      <c r="E12" s="393">
        <f t="shared" si="0"/>
        <v>0.16161682694263566</v>
      </c>
    </row>
    <row r="13" spans="2:5" s="41" customFormat="1" ht="28.5" customHeight="1" x14ac:dyDescent="0.25">
      <c r="B13" s="391" t="s">
        <v>34</v>
      </c>
      <c r="C13" s="392">
        <v>2856475146.4899907</v>
      </c>
      <c r="D13" s="392">
        <v>2463318385.6900001</v>
      </c>
      <c r="E13" s="393">
        <f t="shared" si="0"/>
        <v>-0.1376370318793419</v>
      </c>
    </row>
    <row r="14" spans="2:5" s="41" customFormat="1" ht="28.5" customHeight="1" x14ac:dyDescent="0.25">
      <c r="B14" s="391" t="s">
        <v>35</v>
      </c>
      <c r="C14" s="392">
        <v>3833.5419999999999</v>
      </c>
      <c r="D14" s="392">
        <v>2688.096</v>
      </c>
      <c r="E14" s="393">
        <f t="shared" si="0"/>
        <v>-0.29879573511911439</v>
      </c>
    </row>
    <row r="15" spans="2:5" s="41" customFormat="1" ht="28.5" customHeight="1" x14ac:dyDescent="0.25">
      <c r="B15" s="391" t="s">
        <v>36</v>
      </c>
      <c r="C15" s="392">
        <v>7486</v>
      </c>
      <c r="D15" s="392">
        <v>7927</v>
      </c>
      <c r="E15" s="393">
        <f t="shared" si="0"/>
        <v>5.8909965268501202E-2</v>
      </c>
    </row>
    <row r="16" spans="2:5" s="41" customFormat="1" ht="28.5" customHeight="1" x14ac:dyDescent="0.25">
      <c r="B16" s="391" t="s">
        <v>37</v>
      </c>
      <c r="C16" s="392">
        <v>39.608465608465607</v>
      </c>
      <c r="D16" s="392">
        <v>42.390374331550802</v>
      </c>
      <c r="E16" s="393">
        <f t="shared" si="0"/>
        <v>7.0235205538752579E-2</v>
      </c>
    </row>
    <row r="17" spans="2:5" s="41" customFormat="1" ht="28.5" customHeight="1" x14ac:dyDescent="0.25">
      <c r="B17" s="391" t="s">
        <v>38</v>
      </c>
      <c r="C17" s="392">
        <v>170.8656</v>
      </c>
      <c r="D17" s="392">
        <v>158.804</v>
      </c>
      <c r="E17" s="393">
        <f t="shared" si="0"/>
        <v>-7.0591154685319915E-2</v>
      </c>
    </row>
    <row r="18" spans="2:5" s="41" customFormat="1" ht="28.5" customHeight="1" x14ac:dyDescent="0.25">
      <c r="B18" s="391" t="s">
        <v>39</v>
      </c>
      <c r="C18" s="392">
        <v>189</v>
      </c>
      <c r="D18" s="392">
        <v>187</v>
      </c>
      <c r="E18" s="393" t="s">
        <v>40</v>
      </c>
    </row>
    <row r="19" spans="2:5" s="41" customFormat="1" ht="20.25" x14ac:dyDescent="0.25">
      <c r="B19" s="390"/>
      <c r="C19" s="389"/>
      <c r="D19" s="389"/>
      <c r="E19" s="38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U48"/>
  <sheetViews>
    <sheetView showGridLines="0" zoomScale="80" zoomScaleNormal="80" workbookViewId="0">
      <selection activeCell="B1" sqref="B1:F1"/>
    </sheetView>
  </sheetViews>
  <sheetFormatPr baseColWidth="10" defaultColWidth="11.5703125" defaultRowHeight="12.75" x14ac:dyDescent="0.25"/>
  <cols>
    <col min="1" max="1" width="1" style="38" customWidth="1"/>
    <col min="2" max="2" width="51.7109375" style="38" customWidth="1"/>
    <col min="3" max="3" width="20.85546875" style="38" customWidth="1"/>
    <col min="4" max="4" width="12.7109375" style="38" customWidth="1"/>
    <col min="5" max="5" width="23.7109375" style="38" customWidth="1"/>
    <col min="6" max="6" width="13.28515625" style="38" customWidth="1"/>
    <col min="7" max="7" width="18.28515625" style="38" customWidth="1"/>
    <col min="8" max="8" width="22.7109375" style="38" customWidth="1"/>
    <col min="9" max="9" width="23.140625" style="38" customWidth="1"/>
    <col min="10" max="10" width="4.140625" style="38" customWidth="1"/>
    <col min="11" max="11" width="6.5703125" style="38" customWidth="1"/>
    <col min="12" max="12" width="31" style="452" customWidth="1"/>
    <col min="13" max="13" width="13.7109375" style="452" bestFit="1" customWidth="1"/>
    <col min="14" max="14" width="11.5703125" style="452" bestFit="1" customWidth="1"/>
    <col min="15" max="15" width="16.28515625" style="452" customWidth="1"/>
    <col min="16" max="16" width="14.42578125" style="452" bestFit="1" customWidth="1"/>
    <col min="17" max="17" width="11.5703125" style="452"/>
    <col min="18" max="16384" width="11.5703125" style="38"/>
  </cols>
  <sheetData>
    <row r="1" spans="2:21" ht="74.25" customHeight="1" x14ac:dyDescent="0.25">
      <c r="B1" s="478" t="s">
        <v>343</v>
      </c>
      <c r="C1" s="478"/>
      <c r="D1" s="478"/>
      <c r="E1" s="478"/>
      <c r="F1" s="478"/>
      <c r="G1" s="394"/>
      <c r="H1" s="394"/>
    </row>
    <row r="2" spans="2:21" ht="11.25" customHeight="1" x14ac:dyDescent="0.25">
      <c r="B2" s="395"/>
      <c r="C2" s="395"/>
      <c r="D2" s="395"/>
      <c r="E2" s="395"/>
      <c r="F2" s="395"/>
      <c r="G2" s="395"/>
      <c r="H2" s="396"/>
      <c r="I2" s="396"/>
    </row>
    <row r="3" spans="2:21" s="97" customFormat="1" ht="40.5" x14ac:dyDescent="0.25">
      <c r="B3" s="422" t="s">
        <v>41</v>
      </c>
      <c r="C3" s="271" t="s">
        <v>42</v>
      </c>
      <c r="D3" s="423" t="s">
        <v>43</v>
      </c>
      <c r="E3" s="271" t="s">
        <v>44</v>
      </c>
      <c r="F3" s="423" t="s">
        <v>43</v>
      </c>
      <c r="G3" s="423" t="s">
        <v>45</v>
      </c>
      <c r="H3" s="271" t="s">
        <v>46</v>
      </c>
      <c r="I3" s="271" t="s">
        <v>47</v>
      </c>
      <c r="L3" s="453"/>
      <c r="M3" s="453"/>
      <c r="N3" s="453"/>
      <c r="O3" s="453"/>
      <c r="P3" s="453"/>
      <c r="Q3" s="453"/>
    </row>
    <row r="4" spans="2:21" s="97" customFormat="1" ht="12" customHeight="1" x14ac:dyDescent="0.25">
      <c r="B4" s="397"/>
      <c r="C4" s="398"/>
      <c r="D4" s="399"/>
      <c r="E4" s="398"/>
      <c r="F4" s="400"/>
      <c r="G4" s="401"/>
      <c r="H4" s="402"/>
      <c r="I4" s="403"/>
      <c r="L4" s="453"/>
      <c r="M4" s="453"/>
      <c r="N4" s="453"/>
      <c r="O4" s="453"/>
      <c r="P4" s="453"/>
      <c r="Q4" s="453"/>
    </row>
    <row r="5" spans="2:21" s="97" customFormat="1" ht="18" customHeight="1" x14ac:dyDescent="0.25">
      <c r="B5" s="415" t="s">
        <v>48</v>
      </c>
      <c r="C5" s="416">
        <v>4839752.0800000029</v>
      </c>
      <c r="D5" s="417">
        <f>C5/$C$25</f>
        <v>9.9668768484818446E-4</v>
      </c>
      <c r="E5" s="416">
        <v>7207475.4499999983</v>
      </c>
      <c r="F5" s="417">
        <f>E5/$E$25</f>
        <v>1.4660903133400624E-3</v>
      </c>
      <c r="G5" s="417">
        <f>(C5-E5)/E5</f>
        <v>-0.32850939089913878</v>
      </c>
      <c r="H5" s="418">
        <f>C5/BVGInfo!$D$18</f>
        <v>25881.027165775417</v>
      </c>
      <c r="I5" s="418">
        <f>E5/BVGInfo!$C$18</f>
        <v>38134.790740740733</v>
      </c>
      <c r="L5" s="453"/>
      <c r="M5" s="453"/>
      <c r="N5" s="453"/>
      <c r="O5" s="453"/>
      <c r="P5" s="453"/>
      <c r="Q5" s="453"/>
    </row>
    <row r="6" spans="2:21" s="97" customFormat="1" ht="20.25" x14ac:dyDescent="0.25">
      <c r="B6" s="415" t="s">
        <v>49</v>
      </c>
      <c r="C6" s="416">
        <v>15042</v>
      </c>
      <c r="D6" s="417">
        <f t="shared" ref="D6:D23" si="0">C6/$C$25</f>
        <v>3.0977157316468121E-6</v>
      </c>
      <c r="E6" s="416">
        <v>19665.75</v>
      </c>
      <c r="F6" s="417">
        <f t="shared" ref="F6:F23" si="1">E6/$E$25</f>
        <v>4.0002585897905952E-6</v>
      </c>
      <c r="G6" s="417">
        <f t="shared" ref="G6:G25" si="2">(C6-E6)/E6</f>
        <v>-0.23511689104153161</v>
      </c>
      <c r="H6" s="418">
        <f>C6/BVGInfo!$D$18</f>
        <v>80.438502673796791</v>
      </c>
      <c r="I6" s="418">
        <f>E6/BVGInfo!$C$18</f>
        <v>104.0515873015873</v>
      </c>
      <c r="L6" s="453"/>
      <c r="M6" s="453"/>
      <c r="N6" s="453"/>
      <c r="O6" s="453"/>
      <c r="P6" s="453"/>
      <c r="Q6" s="453"/>
    </row>
    <row r="7" spans="2:21" s="97" customFormat="1" ht="20.25" x14ac:dyDescent="0.25">
      <c r="B7" s="415" t="s">
        <v>50</v>
      </c>
      <c r="C7" s="416">
        <v>22219026.780000001</v>
      </c>
      <c r="D7" s="417">
        <f t="shared" si="0"/>
        <v>4.5757365242845242E-3</v>
      </c>
      <c r="E7" s="416">
        <v>271053.21999999997</v>
      </c>
      <c r="F7" s="417">
        <f t="shared" si="1"/>
        <v>5.5135602333773184E-5</v>
      </c>
      <c r="G7" s="417">
        <f t="shared" si="2"/>
        <v>80.972930555851747</v>
      </c>
      <c r="H7" s="418">
        <f>C7/BVGInfo!$D$18</f>
        <v>118818.32502673798</v>
      </c>
      <c r="I7" s="418">
        <f>E7/BVGInfo!$C$18</f>
        <v>1434.1440211640211</v>
      </c>
      <c r="L7" s="453"/>
      <c r="M7" s="453"/>
      <c r="N7" s="453"/>
      <c r="O7" s="453"/>
      <c r="P7" s="453"/>
      <c r="Q7" s="453"/>
      <c r="R7" s="453"/>
      <c r="S7" s="453"/>
      <c r="T7" s="453"/>
      <c r="U7" s="453"/>
    </row>
    <row r="8" spans="2:21" s="97" customFormat="1" ht="20.25" x14ac:dyDescent="0.25">
      <c r="B8" s="415" t="s">
        <v>51</v>
      </c>
      <c r="C8" s="416">
        <v>6126615.5200000005</v>
      </c>
      <c r="D8" s="417">
        <f t="shared" si="0"/>
        <v>1.2617014544645338E-3</v>
      </c>
      <c r="E8" s="416">
        <v>76250.86</v>
      </c>
      <c r="F8" s="417">
        <f t="shared" si="1"/>
        <v>1.5510375027340433E-5</v>
      </c>
      <c r="G8" s="417">
        <f t="shared" si="2"/>
        <v>79.34814977824513</v>
      </c>
      <c r="H8" s="418">
        <f>C8/BVGInfo!$D$18</f>
        <v>32762.649839572194</v>
      </c>
      <c r="I8" s="418">
        <f>E8/BVGInfo!$C$18</f>
        <v>403.4437037037037</v>
      </c>
      <c r="L8" s="453"/>
      <c r="M8" s="453"/>
      <c r="N8" s="453"/>
      <c r="O8" s="453"/>
      <c r="P8" s="453"/>
      <c r="Q8" s="453"/>
      <c r="R8" s="453"/>
      <c r="S8" s="453"/>
      <c r="T8" s="453"/>
      <c r="U8" s="453"/>
    </row>
    <row r="9" spans="2:21" s="97" customFormat="1" ht="20.25" x14ac:dyDescent="0.25">
      <c r="B9" s="415" t="s">
        <v>52</v>
      </c>
      <c r="C9" s="416">
        <v>28685560.889999989</v>
      </c>
      <c r="D9" s="417">
        <f t="shared" si="0"/>
        <v>5.9074400505295501E-3</v>
      </c>
      <c r="E9" s="416">
        <v>6353541.3199999994</v>
      </c>
      <c r="F9" s="417">
        <f t="shared" si="1"/>
        <v>1.292389471081422E-3</v>
      </c>
      <c r="G9" s="417">
        <f t="shared" si="2"/>
        <v>3.5148932611333032</v>
      </c>
      <c r="H9" s="418">
        <f>C9/BVGInfo!$D$18</f>
        <v>153398.72133689834</v>
      </c>
      <c r="I9" s="418">
        <f>E9/BVGInfo!$C$18</f>
        <v>33616.620740740735</v>
      </c>
      <c r="L9" s="453"/>
      <c r="M9" s="453"/>
      <c r="N9" s="453"/>
      <c r="O9" s="453"/>
      <c r="P9" s="453"/>
      <c r="Q9" s="453"/>
      <c r="R9" s="453"/>
      <c r="S9" s="453"/>
      <c r="T9" s="453"/>
      <c r="U9" s="453"/>
    </row>
    <row r="10" spans="2:21" s="97" customFormat="1" ht="20.25" x14ac:dyDescent="0.25">
      <c r="B10" s="415" t="s">
        <v>53</v>
      </c>
      <c r="C10" s="416">
        <v>109484721.02000001</v>
      </c>
      <c r="D10" s="417">
        <f t="shared" si="0"/>
        <v>2.2547037806050822E-2</v>
      </c>
      <c r="E10" s="416">
        <v>206174916.01999995</v>
      </c>
      <c r="F10" s="417">
        <f t="shared" si="1"/>
        <v>4.193854690557744E-2</v>
      </c>
      <c r="G10" s="417">
        <f t="shared" si="2"/>
        <v>-0.46897167156173608</v>
      </c>
      <c r="H10" s="418">
        <f>C10/BVGInfo!$D$18</f>
        <v>585479.79155080218</v>
      </c>
      <c r="I10" s="418">
        <f>E10/BVGInfo!$C$18</f>
        <v>1090872.5715343913</v>
      </c>
      <c r="L10" s="453"/>
      <c r="M10" s="453"/>
      <c r="N10" s="453"/>
      <c r="O10" s="453"/>
      <c r="P10" s="453"/>
      <c r="Q10" s="453"/>
      <c r="R10" s="453"/>
      <c r="S10" s="453"/>
      <c r="T10" s="453"/>
      <c r="U10" s="453"/>
    </row>
    <row r="11" spans="2:21" s="97" customFormat="1" ht="20.25" x14ac:dyDescent="0.25">
      <c r="B11" s="415" t="s">
        <v>54</v>
      </c>
      <c r="C11" s="416">
        <v>1718051710.6500001</v>
      </c>
      <c r="D11" s="417">
        <f t="shared" si="0"/>
        <v>0.3538117146565099</v>
      </c>
      <c r="E11" s="416">
        <v>1557421775.29</v>
      </c>
      <c r="F11" s="417">
        <f t="shared" si="1"/>
        <v>0.31679899492929287</v>
      </c>
      <c r="G11" s="417">
        <f t="shared" si="2"/>
        <v>0.10313836489803156</v>
      </c>
      <c r="H11" s="418">
        <f>C11/BVGInfo!$D$18</f>
        <v>9187442.302941177</v>
      </c>
      <c r="I11" s="418">
        <f>E11/BVGInfo!$C$18</f>
        <v>8240326.8533862429</v>
      </c>
      <c r="L11" s="453"/>
      <c r="M11" s="453"/>
      <c r="N11" s="453"/>
      <c r="O11" s="453"/>
      <c r="P11" s="453"/>
      <c r="Q11" s="453"/>
      <c r="R11" s="453"/>
      <c r="S11" s="453"/>
      <c r="T11" s="453"/>
      <c r="U11" s="453"/>
    </row>
    <row r="12" spans="2:21" s="97" customFormat="1" ht="20.25" x14ac:dyDescent="0.25">
      <c r="B12" s="415" t="s">
        <v>55</v>
      </c>
      <c r="C12" s="416">
        <v>1200000</v>
      </c>
      <c r="D12" s="417">
        <f t="shared" si="0"/>
        <v>2.4712530767026823E-4</v>
      </c>
      <c r="E12" s="416">
        <v>50094.93</v>
      </c>
      <c r="F12" s="417">
        <f t="shared" si="1"/>
        <v>1.0189932956406879E-5</v>
      </c>
      <c r="G12" s="417">
        <f t="shared" si="2"/>
        <v>22.954519948425919</v>
      </c>
      <c r="H12" s="418">
        <f>C12/BVGInfo!$D$18</f>
        <v>6417.1122994652405</v>
      </c>
      <c r="I12" s="418">
        <f>E12/BVGInfo!$C$18</f>
        <v>265.0525396825397</v>
      </c>
      <c r="L12" s="453"/>
      <c r="M12" s="453"/>
      <c r="N12" s="453"/>
      <c r="O12" s="453"/>
      <c r="P12" s="453"/>
      <c r="Q12" s="453"/>
      <c r="R12" s="453"/>
      <c r="S12" s="453"/>
      <c r="T12" s="453"/>
      <c r="U12" s="453"/>
    </row>
    <row r="13" spans="2:21" s="97" customFormat="1" ht="20.25" x14ac:dyDescent="0.25">
      <c r="B13" s="415" t="s">
        <v>56</v>
      </c>
      <c r="C13" s="416">
        <v>717385023.52999997</v>
      </c>
      <c r="D13" s="417">
        <f t="shared" si="0"/>
        <v>0.14773666221491155</v>
      </c>
      <c r="E13" s="416">
        <v>1164787862.2200003</v>
      </c>
      <c r="F13" s="417">
        <f t="shared" si="1"/>
        <v>0.23693236470154358</v>
      </c>
      <c r="G13" s="417">
        <f t="shared" si="2"/>
        <v>-0.38410671436538091</v>
      </c>
      <c r="H13" s="418">
        <f>C13/BVGInfo!$D$18</f>
        <v>3836283.54828877</v>
      </c>
      <c r="I13" s="418">
        <f>E13/BVGInfo!$C$18</f>
        <v>6162898.7419047635</v>
      </c>
      <c r="L13" s="453"/>
      <c r="M13" s="453"/>
      <c r="N13" s="453"/>
      <c r="O13" s="453"/>
      <c r="P13" s="453"/>
      <c r="Q13" s="453"/>
      <c r="R13" s="453"/>
      <c r="S13" s="453"/>
      <c r="T13" s="453"/>
      <c r="U13" s="453"/>
    </row>
    <row r="14" spans="2:21" s="97" customFormat="1" ht="20.25" x14ac:dyDescent="0.25">
      <c r="B14" s="415" t="s">
        <v>57</v>
      </c>
      <c r="C14" s="416">
        <v>0</v>
      </c>
      <c r="D14" s="417">
        <f t="shared" si="0"/>
        <v>0</v>
      </c>
      <c r="E14" s="416">
        <v>0</v>
      </c>
      <c r="F14" s="417">
        <f t="shared" si="1"/>
        <v>0</v>
      </c>
      <c r="G14" s="417" t="s">
        <v>40</v>
      </c>
      <c r="H14" s="418">
        <f>C14/BVGInfo!$D$18</f>
        <v>0</v>
      </c>
      <c r="I14" s="418">
        <f>E14/BVGInfo!$C$18</f>
        <v>0</v>
      </c>
      <c r="L14" s="453"/>
      <c r="M14" s="453"/>
      <c r="N14" s="453"/>
      <c r="O14" s="453"/>
      <c r="P14" s="453"/>
      <c r="Q14" s="453"/>
      <c r="R14" s="453"/>
      <c r="S14" s="453"/>
      <c r="T14" s="453"/>
      <c r="U14" s="453"/>
    </row>
    <row r="15" spans="2:21" s="97" customFormat="1" ht="20.25" x14ac:dyDescent="0.25">
      <c r="B15" s="415" t="s">
        <v>58</v>
      </c>
      <c r="C15" s="416">
        <v>1224059846.6700001</v>
      </c>
      <c r="D15" s="417">
        <f t="shared" si="0"/>
        <v>0.25208013851262095</v>
      </c>
      <c r="E15" s="416">
        <v>1190271596.0900002</v>
      </c>
      <c r="F15" s="417">
        <f t="shared" si="1"/>
        <v>0.24211607370391597</v>
      </c>
      <c r="G15" s="417">
        <f t="shared" si="2"/>
        <v>2.8387009058262941E-2</v>
      </c>
      <c r="H15" s="418">
        <f>C15/BVGInfo!$D$18</f>
        <v>6545774.5811229954</v>
      </c>
      <c r="I15" s="418">
        <f>E15/BVGInfo!$C$18</f>
        <v>6297733.3126455033</v>
      </c>
      <c r="L15" s="453"/>
      <c r="M15" s="453"/>
      <c r="N15" s="453"/>
      <c r="O15" s="453"/>
      <c r="P15" s="453"/>
      <c r="Q15" s="453"/>
      <c r="R15" s="453"/>
      <c r="S15" s="453"/>
      <c r="T15" s="453"/>
      <c r="U15" s="453"/>
    </row>
    <row r="16" spans="2:21" s="97" customFormat="1" ht="20.25" x14ac:dyDescent="0.25">
      <c r="B16" s="415" t="s">
        <v>59</v>
      </c>
      <c r="C16" s="416">
        <v>11419159.930000005</v>
      </c>
      <c r="D16" s="417">
        <f t="shared" si="0"/>
        <v>2.351636175864375E-3</v>
      </c>
      <c r="E16" s="416">
        <v>9740105.0199999996</v>
      </c>
      <c r="F16" s="417">
        <f t="shared" si="1"/>
        <v>1.9812587250279037E-3</v>
      </c>
      <c r="G16" s="417">
        <f t="shared" si="2"/>
        <v>0.1723857090403329</v>
      </c>
      <c r="H16" s="418">
        <f>C16/BVGInfo!$D$18</f>
        <v>61065.026363636389</v>
      </c>
      <c r="I16" s="418">
        <f>E16/BVGInfo!$C$18</f>
        <v>51534.947195767192</v>
      </c>
      <c r="L16" s="453"/>
      <c r="M16" s="453"/>
      <c r="N16" s="453"/>
      <c r="O16" s="453"/>
      <c r="P16" s="453"/>
      <c r="Q16" s="453"/>
      <c r="R16" s="453"/>
      <c r="S16" s="453"/>
      <c r="T16" s="453"/>
      <c r="U16" s="453"/>
    </row>
    <row r="17" spans="2:21" s="97" customFormat="1" ht="20.25" x14ac:dyDescent="0.25">
      <c r="B17" s="415" t="s">
        <v>60</v>
      </c>
      <c r="C17" s="416">
        <v>15297851.819999995</v>
      </c>
      <c r="D17" s="417">
        <f t="shared" si="0"/>
        <v>3.1504052814263928E-3</v>
      </c>
      <c r="E17" s="416">
        <v>4059979.4599999995</v>
      </c>
      <c r="F17" s="417">
        <f t="shared" si="1"/>
        <v>8.2585041044650636E-4</v>
      </c>
      <c r="G17" s="417">
        <f t="shared" si="2"/>
        <v>2.7679628605805795</v>
      </c>
      <c r="H17" s="418">
        <f>C17/BVGInfo!$D$18</f>
        <v>81806.694224598905</v>
      </c>
      <c r="I17" s="418">
        <f>E17/BVGInfo!$C$18</f>
        <v>21481.3728042328</v>
      </c>
      <c r="L17" s="453"/>
      <c r="M17" s="453"/>
      <c r="N17" s="453"/>
      <c r="O17" s="453"/>
      <c r="P17" s="453"/>
      <c r="Q17" s="453"/>
      <c r="R17" s="453"/>
      <c r="S17" s="453"/>
      <c r="T17" s="453"/>
      <c r="U17" s="453"/>
    </row>
    <row r="18" spans="2:21" s="97" customFormat="1" ht="20.25" x14ac:dyDescent="0.25">
      <c r="B18" s="415" t="s">
        <v>61</v>
      </c>
      <c r="C18" s="416">
        <v>232976488.32999983</v>
      </c>
      <c r="D18" s="417">
        <f t="shared" si="0"/>
        <v>4.7978655298741554E-2</v>
      </c>
      <c r="E18" s="416">
        <v>186951686.65000004</v>
      </c>
      <c r="F18" s="417">
        <f t="shared" si="1"/>
        <v>3.8028302525838192E-2</v>
      </c>
      <c r="G18" s="417">
        <f t="shared" si="2"/>
        <v>0.24618553865290729</v>
      </c>
      <c r="H18" s="418">
        <f>C18/BVGInfo!$D$18</f>
        <v>1245863.5739572183</v>
      </c>
      <c r="I18" s="418">
        <f>E18/BVGInfo!$C$18</f>
        <v>989162.36322751339</v>
      </c>
      <c r="L18" s="453"/>
      <c r="M18" s="453"/>
      <c r="N18" s="453"/>
      <c r="O18" s="453"/>
      <c r="P18" s="453"/>
      <c r="Q18" s="453"/>
      <c r="R18" s="453"/>
      <c r="S18" s="453"/>
      <c r="T18" s="453"/>
      <c r="U18" s="453"/>
    </row>
    <row r="19" spans="2:21" s="97" customFormat="1" ht="20.25" x14ac:dyDescent="0.25">
      <c r="B19" s="415" t="s">
        <v>62</v>
      </c>
      <c r="C19" s="416">
        <v>545052963.01000047</v>
      </c>
      <c r="D19" s="417">
        <f t="shared" si="0"/>
        <v>0.11224698431703141</v>
      </c>
      <c r="E19" s="416">
        <v>445796533.45999998</v>
      </c>
      <c r="F19" s="417">
        <f t="shared" si="1"/>
        <v>9.0680569633613539E-2</v>
      </c>
      <c r="G19" s="417">
        <f t="shared" si="2"/>
        <v>0.22264962174477401</v>
      </c>
      <c r="H19" s="418">
        <f>C19/BVGInfo!$D$18</f>
        <v>2914721.7273262059</v>
      </c>
      <c r="I19" s="418">
        <f>E19/BVGInfo!$C$18</f>
        <v>2358711.8172486769</v>
      </c>
      <c r="L19" s="453"/>
      <c r="M19" s="453"/>
      <c r="N19" s="453"/>
      <c r="O19" s="453"/>
      <c r="P19" s="453"/>
      <c r="Q19" s="453"/>
      <c r="R19" s="453"/>
      <c r="S19" s="453"/>
      <c r="T19" s="453"/>
      <c r="U19" s="453"/>
    </row>
    <row r="20" spans="2:21" s="97" customFormat="1" ht="20.25" x14ac:dyDescent="0.25">
      <c r="B20" s="415" t="s">
        <v>63</v>
      </c>
      <c r="C20" s="416">
        <v>90510163.149999976</v>
      </c>
      <c r="D20" s="417">
        <f t="shared" si="0"/>
        <v>1.8639459929774931E-2</v>
      </c>
      <c r="E20" s="416">
        <v>83878414.849999994</v>
      </c>
      <c r="F20" s="417">
        <f t="shared" si="1"/>
        <v>1.7061914724926918E-2</v>
      </c>
      <c r="G20" s="417">
        <f t="shared" si="2"/>
        <v>7.9063824845278213E-2</v>
      </c>
      <c r="H20" s="418">
        <f>C20/BVGInfo!$D$18</f>
        <v>484011.56764705869</v>
      </c>
      <c r="I20" s="418">
        <f>E20/BVGInfo!$C$18</f>
        <v>443801.13677248673</v>
      </c>
      <c r="L20" s="453"/>
      <c r="M20" s="453"/>
      <c r="N20" s="453"/>
      <c r="O20" s="453"/>
      <c r="P20" s="453"/>
      <c r="Q20" s="453"/>
      <c r="R20" s="453"/>
      <c r="S20" s="453"/>
      <c r="T20" s="453"/>
      <c r="U20" s="453"/>
    </row>
    <row r="21" spans="2:21" s="97" customFormat="1" ht="20.25" x14ac:dyDescent="0.25">
      <c r="B21" s="415" t="s">
        <v>64</v>
      </c>
      <c r="C21" s="416">
        <v>133550.73000000001</v>
      </c>
      <c r="D21" s="417">
        <f t="shared" si="0"/>
        <v>2.7503137700699104E-5</v>
      </c>
      <c r="E21" s="416">
        <v>1394264.76</v>
      </c>
      <c r="F21" s="417">
        <f t="shared" si="1"/>
        <v>2.8361082504518381E-4</v>
      </c>
      <c r="G21" s="417">
        <f t="shared" si="2"/>
        <v>-0.90421422542444518</v>
      </c>
      <c r="H21" s="418">
        <f>C21/BVGInfo!$D$18</f>
        <v>714.17502673796798</v>
      </c>
      <c r="I21" s="418">
        <f>E21/BVGInfo!$C$18</f>
        <v>7377.0622222222219</v>
      </c>
      <c r="L21" s="453"/>
      <c r="M21" s="453"/>
      <c r="N21" s="453"/>
      <c r="O21" s="453"/>
      <c r="P21" s="453"/>
      <c r="Q21" s="453"/>
      <c r="R21" s="453"/>
      <c r="S21" s="453"/>
      <c r="T21" s="453"/>
      <c r="U21" s="453"/>
    </row>
    <row r="22" spans="2:21" s="97" customFormat="1" ht="20.25" x14ac:dyDescent="0.25">
      <c r="B22" s="415" t="s">
        <v>65</v>
      </c>
      <c r="C22" s="416">
        <v>0</v>
      </c>
      <c r="D22" s="417">
        <f t="shared" si="0"/>
        <v>0</v>
      </c>
      <c r="E22" s="416">
        <v>0</v>
      </c>
      <c r="F22" s="417">
        <f t="shared" si="1"/>
        <v>0</v>
      </c>
      <c r="G22" s="417" t="s">
        <v>40</v>
      </c>
      <c r="H22" s="418">
        <f>C22/BVGInfo!$D$18</f>
        <v>0</v>
      </c>
      <c r="I22" s="418">
        <f>E22/BVGInfo!$C$18</f>
        <v>0</v>
      </c>
      <c r="L22" s="453"/>
      <c r="M22" s="453"/>
      <c r="N22" s="453"/>
      <c r="O22" s="453"/>
      <c r="P22" s="453"/>
      <c r="Q22" s="453"/>
      <c r="R22" s="453"/>
      <c r="S22" s="453"/>
      <c r="T22" s="453"/>
      <c r="U22" s="453"/>
    </row>
    <row r="23" spans="2:21" s="97" customFormat="1" ht="20.25" x14ac:dyDescent="0.25">
      <c r="B23" s="415" t="s">
        <v>66</v>
      </c>
      <c r="C23" s="416">
        <v>128378663.50999999</v>
      </c>
      <c r="D23" s="417">
        <f t="shared" si="0"/>
        <v>2.6438013931838821E-2</v>
      </c>
      <c r="E23" s="416">
        <v>51664470.059999987</v>
      </c>
      <c r="F23" s="417">
        <f t="shared" si="1"/>
        <v>1.0509196961442813E-2</v>
      </c>
      <c r="G23" s="417">
        <f t="shared" si="2"/>
        <v>1.4848539694863565</v>
      </c>
      <c r="H23" s="418">
        <f>C23/BVGInfo!$D$18</f>
        <v>686516.91716577532</v>
      </c>
      <c r="I23" s="418">
        <f>E23/BVGInfo!$C$18</f>
        <v>273356.98444444436</v>
      </c>
      <c r="L23" s="453"/>
      <c r="M23" s="453"/>
      <c r="N23" s="453"/>
      <c r="O23" s="453"/>
      <c r="P23" s="453"/>
      <c r="Q23" s="453"/>
      <c r="R23" s="453"/>
      <c r="S23" s="453"/>
      <c r="T23" s="453"/>
      <c r="U23" s="453"/>
    </row>
    <row r="24" spans="2:21" s="97" customFormat="1" ht="20.25" x14ac:dyDescent="0.25">
      <c r="B24" s="404"/>
      <c r="C24" s="398"/>
      <c r="D24" s="400"/>
      <c r="E24" s="403"/>
      <c r="F24" s="400"/>
      <c r="G24" s="405"/>
      <c r="H24" s="403"/>
      <c r="I24" s="403"/>
      <c r="L24" s="453"/>
      <c r="M24" s="453"/>
      <c r="N24" s="453"/>
      <c r="O24" s="453"/>
      <c r="P24" s="453"/>
      <c r="Q24" s="453"/>
      <c r="R24" s="453"/>
      <c r="S24" s="453"/>
      <c r="T24" s="453"/>
      <c r="U24" s="453"/>
    </row>
    <row r="25" spans="2:21" s="97" customFormat="1" ht="20.25" x14ac:dyDescent="0.25">
      <c r="B25" s="419" t="s">
        <v>13</v>
      </c>
      <c r="C25" s="420">
        <f>SUM(C5:C24)</f>
        <v>4855836139.6199999</v>
      </c>
      <c r="D25" s="421">
        <f>SUM(D5:D24)</f>
        <v>1.0000000000000002</v>
      </c>
      <c r="E25" s="420">
        <f>SUM(E5:E24)</f>
        <v>4916119685.4100018</v>
      </c>
      <c r="F25" s="421">
        <f>SUM(F5:F24)</f>
        <v>0.99999999999999967</v>
      </c>
      <c r="G25" s="421">
        <f t="shared" si="2"/>
        <v>-1.2262424360601029E-2</v>
      </c>
      <c r="H25" s="420">
        <f>C25/BVGInfo!$D$18</f>
        <v>25967038.179786097</v>
      </c>
      <c r="I25" s="420">
        <f>E25/BVGInfo!$C$18</f>
        <v>26011215.266719587</v>
      </c>
      <c r="L25" s="453"/>
      <c r="M25" s="453"/>
      <c r="N25" s="453"/>
      <c r="O25" s="453"/>
      <c r="P25" s="453"/>
      <c r="Q25" s="453"/>
      <c r="R25" s="453"/>
      <c r="S25" s="453"/>
      <c r="T25" s="453"/>
      <c r="U25" s="453"/>
    </row>
    <row r="26" spans="2:21" ht="5.25" customHeight="1" x14ac:dyDescent="0.25">
      <c r="B26" s="19"/>
      <c r="C26" s="406"/>
      <c r="D26" s="407"/>
      <c r="E26" s="406"/>
      <c r="F26" s="407"/>
      <c r="G26" s="408"/>
      <c r="H26" s="409"/>
      <c r="I26" s="409"/>
      <c r="R26" s="452"/>
      <c r="S26" s="452"/>
      <c r="T26" s="452"/>
      <c r="U26" s="452"/>
    </row>
    <row r="27" spans="2:21" x14ac:dyDescent="0.25">
      <c r="B27" s="410"/>
      <c r="C27" s="411"/>
      <c r="D27" s="412"/>
      <c r="E27" s="413"/>
      <c r="F27" s="412"/>
      <c r="G27" s="412"/>
      <c r="H27" s="209"/>
      <c r="I27" s="209"/>
      <c r="R27" s="452"/>
      <c r="S27" s="452"/>
      <c r="T27" s="452"/>
      <c r="U27" s="452"/>
    </row>
    <row r="28" spans="2:21" x14ac:dyDescent="0.25">
      <c r="C28" s="39"/>
      <c r="E28" s="414"/>
      <c r="F28" s="396"/>
      <c r="H28" s="396"/>
      <c r="I28" s="396"/>
      <c r="R28" s="452"/>
      <c r="S28" s="452"/>
      <c r="T28" s="452"/>
      <c r="U28" s="452"/>
    </row>
    <row r="29" spans="2:21" x14ac:dyDescent="0.25">
      <c r="E29" s="396"/>
      <c r="F29" s="396"/>
      <c r="H29" s="396"/>
      <c r="I29" s="396"/>
      <c r="R29" s="452"/>
      <c r="S29" s="452"/>
      <c r="T29" s="452"/>
      <c r="U29" s="452"/>
    </row>
    <row r="30" spans="2:21" x14ac:dyDescent="0.25">
      <c r="E30" s="396"/>
      <c r="F30" s="396"/>
      <c r="H30" s="396"/>
      <c r="I30" s="396"/>
      <c r="R30" s="452"/>
      <c r="S30" s="452"/>
      <c r="T30" s="452"/>
      <c r="U30" s="452"/>
    </row>
    <row r="31" spans="2:21" x14ac:dyDescent="0.25">
      <c r="E31" s="396"/>
      <c r="F31" s="396"/>
      <c r="H31" s="396"/>
      <c r="I31" s="396"/>
      <c r="L31" s="424"/>
      <c r="M31" s="425">
        <v>2023</v>
      </c>
      <c r="N31" s="424"/>
      <c r="O31" s="426"/>
      <c r="P31" s="425">
        <v>2022</v>
      </c>
      <c r="Q31" s="424"/>
      <c r="R31" s="449"/>
      <c r="S31" s="452"/>
      <c r="T31" s="452"/>
      <c r="U31" s="452"/>
    </row>
    <row r="32" spans="2:21" ht="11.25" customHeight="1" x14ac:dyDescent="0.25">
      <c r="E32" s="396"/>
      <c r="F32" s="396"/>
      <c r="H32" s="396"/>
      <c r="I32" s="396"/>
      <c r="L32" s="424"/>
      <c r="M32" s="424"/>
      <c r="N32" s="424"/>
      <c r="O32" s="426"/>
      <c r="P32" s="425"/>
      <c r="Q32" s="424"/>
      <c r="R32" s="449"/>
      <c r="S32" s="452"/>
      <c r="T32" s="452"/>
      <c r="U32" s="452"/>
    </row>
    <row r="33" spans="5:21" x14ac:dyDescent="0.25">
      <c r="E33" s="396"/>
      <c r="F33" s="396"/>
      <c r="H33" s="396"/>
      <c r="I33" s="396"/>
      <c r="L33" s="426" t="s">
        <v>54</v>
      </c>
      <c r="M33" s="425">
        <v>1718051710.6500001</v>
      </c>
      <c r="N33" s="427">
        <v>0.35381171465650985</v>
      </c>
      <c r="O33" s="426" t="s">
        <v>54</v>
      </c>
      <c r="P33" s="425">
        <v>1557421775.29</v>
      </c>
      <c r="Q33" s="427">
        <v>0.31679899492929298</v>
      </c>
      <c r="R33" s="449"/>
      <c r="S33" s="452"/>
      <c r="T33" s="452"/>
      <c r="U33" s="452"/>
    </row>
    <row r="34" spans="5:21" x14ac:dyDescent="0.25">
      <c r="E34" s="396"/>
      <c r="F34" s="396"/>
      <c r="H34" s="396"/>
      <c r="I34" s="396"/>
      <c r="L34" s="426" t="s">
        <v>58</v>
      </c>
      <c r="M34" s="425">
        <v>1224059846.6700001</v>
      </c>
      <c r="N34" s="427">
        <v>0.2520801385126209</v>
      </c>
      <c r="O34" s="426" t="s">
        <v>58</v>
      </c>
      <c r="P34" s="425">
        <v>1190271596.0900002</v>
      </c>
      <c r="Q34" s="427">
        <v>0.24211607370391605</v>
      </c>
      <c r="R34" s="449"/>
      <c r="S34" s="452"/>
      <c r="T34" s="452"/>
      <c r="U34" s="452"/>
    </row>
    <row r="35" spans="5:21" x14ac:dyDescent="0.25">
      <c r="E35" s="396"/>
      <c r="F35" s="396"/>
      <c r="H35" s="396"/>
      <c r="I35" s="396"/>
      <c r="L35" s="426" t="s">
        <v>56</v>
      </c>
      <c r="M35" s="425">
        <v>717385023.52999997</v>
      </c>
      <c r="N35" s="427">
        <v>0.14773666221491152</v>
      </c>
      <c r="O35" s="426" t="s">
        <v>56</v>
      </c>
      <c r="P35" s="425">
        <v>1164787862.2200003</v>
      </c>
      <c r="Q35" s="427">
        <v>0.23693236470154369</v>
      </c>
      <c r="R35" s="449"/>
      <c r="S35" s="452"/>
      <c r="T35" s="452"/>
      <c r="U35" s="452"/>
    </row>
    <row r="36" spans="5:21" x14ac:dyDescent="0.25">
      <c r="E36" s="396"/>
      <c r="F36" s="396"/>
      <c r="H36" s="396"/>
      <c r="I36" s="396"/>
      <c r="L36" s="426" t="s">
        <v>62</v>
      </c>
      <c r="M36" s="425">
        <v>545052963.01000047</v>
      </c>
      <c r="N36" s="427">
        <v>0.11224698431703138</v>
      </c>
      <c r="O36" s="426" t="s">
        <v>62</v>
      </c>
      <c r="P36" s="425">
        <v>445796533.45999998</v>
      </c>
      <c r="Q36" s="427">
        <v>9.0680569633613581E-2</v>
      </c>
      <c r="R36" s="449"/>
      <c r="S36" s="452"/>
      <c r="T36" s="452"/>
      <c r="U36" s="452"/>
    </row>
    <row r="37" spans="5:21" x14ac:dyDescent="0.25">
      <c r="E37" s="396"/>
      <c r="F37" s="396"/>
      <c r="H37" s="396"/>
      <c r="I37" s="396"/>
      <c r="L37" s="426" t="s">
        <v>61</v>
      </c>
      <c r="M37" s="425">
        <v>232976488.32999983</v>
      </c>
      <c r="N37" s="427">
        <v>4.797865529874154E-2</v>
      </c>
      <c r="O37" s="426" t="s">
        <v>53</v>
      </c>
      <c r="P37" s="425">
        <v>206174916.01999995</v>
      </c>
      <c r="Q37" s="427">
        <v>4.1938546905577453E-2</v>
      </c>
      <c r="R37" s="449"/>
      <c r="S37" s="452"/>
      <c r="T37" s="452"/>
      <c r="U37" s="452"/>
    </row>
    <row r="38" spans="5:21" x14ac:dyDescent="0.25">
      <c r="E38" s="396"/>
      <c r="F38" s="396"/>
      <c r="H38" s="396"/>
      <c r="I38" s="396"/>
      <c r="L38" s="426" t="s">
        <v>67</v>
      </c>
      <c r="M38" s="425">
        <v>418310107.42999989</v>
      </c>
      <c r="N38" s="427">
        <v>8.6145845000184712E-2</v>
      </c>
      <c r="O38" s="426" t="s">
        <v>67</v>
      </c>
      <c r="P38" s="425">
        <v>351667002.32999998</v>
      </c>
      <c r="Q38" s="427">
        <v>7.153345012605633E-2</v>
      </c>
      <c r="R38" s="449"/>
      <c r="S38" s="452"/>
      <c r="T38" s="452"/>
      <c r="U38" s="452"/>
    </row>
    <row r="39" spans="5:21" x14ac:dyDescent="0.25">
      <c r="E39" s="396"/>
      <c r="F39" s="396"/>
      <c r="H39" s="396"/>
      <c r="I39" s="396"/>
      <c r="L39" s="426" t="s">
        <v>68</v>
      </c>
      <c r="M39" s="425">
        <v>4855836139.6200008</v>
      </c>
      <c r="N39" s="427">
        <v>1</v>
      </c>
      <c r="O39" s="426" t="s">
        <v>68</v>
      </c>
      <c r="P39" s="425">
        <v>4916119685.4099998</v>
      </c>
      <c r="Q39" s="427">
        <v>1</v>
      </c>
      <c r="R39" s="449"/>
      <c r="S39" s="452"/>
      <c r="T39" s="452"/>
      <c r="U39" s="452"/>
    </row>
    <row r="40" spans="5:21" x14ac:dyDescent="0.25">
      <c r="E40" s="396"/>
      <c r="F40" s="396"/>
      <c r="H40" s="396"/>
      <c r="I40" s="396"/>
      <c r="L40" s="426" t="s">
        <v>69</v>
      </c>
      <c r="M40" s="424">
        <v>187</v>
      </c>
      <c r="N40" s="427"/>
      <c r="O40" s="426" t="s">
        <v>69</v>
      </c>
      <c r="P40" s="424">
        <v>189</v>
      </c>
      <c r="Q40" s="427"/>
      <c r="R40" s="449"/>
      <c r="S40" s="452"/>
      <c r="T40" s="452"/>
      <c r="U40" s="452"/>
    </row>
    <row r="41" spans="5:21" x14ac:dyDescent="0.25">
      <c r="E41" s="396"/>
      <c r="F41" s="396"/>
      <c r="H41" s="396"/>
      <c r="I41" s="396"/>
      <c r="L41" s="449"/>
      <c r="M41" s="449"/>
      <c r="N41" s="449"/>
      <c r="O41" s="449"/>
      <c r="P41" s="450"/>
      <c r="Q41" s="449"/>
      <c r="R41" s="449"/>
      <c r="S41" s="452"/>
      <c r="T41" s="452"/>
      <c r="U41" s="452"/>
    </row>
    <row r="42" spans="5:21" x14ac:dyDescent="0.25">
      <c r="E42" s="396"/>
      <c r="F42" s="396"/>
      <c r="H42" s="396"/>
      <c r="I42" s="396"/>
      <c r="L42" s="451"/>
      <c r="M42" s="451"/>
      <c r="N42" s="451"/>
      <c r="O42" s="451"/>
      <c r="P42" s="450"/>
      <c r="Q42" s="449"/>
      <c r="R42" s="449"/>
      <c r="S42" s="452"/>
      <c r="T42" s="452"/>
      <c r="U42" s="452"/>
    </row>
    <row r="43" spans="5:21" x14ac:dyDescent="0.25">
      <c r="E43" s="396"/>
      <c r="F43" s="396"/>
      <c r="H43" s="396"/>
      <c r="I43" s="396"/>
      <c r="L43" s="454"/>
      <c r="M43" s="454"/>
      <c r="N43" s="454"/>
      <c r="O43" s="454"/>
      <c r="R43" s="452"/>
      <c r="S43" s="452"/>
      <c r="T43" s="452"/>
      <c r="U43" s="452"/>
    </row>
    <row r="44" spans="5:21" x14ac:dyDescent="0.25">
      <c r="E44" s="396"/>
      <c r="F44" s="396"/>
      <c r="H44" s="396"/>
      <c r="I44" s="396"/>
      <c r="L44" s="454"/>
      <c r="M44" s="454"/>
      <c r="N44" s="454"/>
      <c r="O44" s="454"/>
      <c r="R44" s="452"/>
      <c r="S44" s="452"/>
      <c r="T44" s="452"/>
      <c r="U44" s="452"/>
    </row>
    <row r="45" spans="5:21" x14ac:dyDescent="0.25">
      <c r="E45" s="396"/>
      <c r="F45" s="396"/>
      <c r="H45" s="396"/>
      <c r="I45" s="396"/>
      <c r="L45" s="454"/>
      <c r="M45" s="454"/>
      <c r="N45" s="454"/>
      <c r="O45" s="454"/>
    </row>
    <row r="46" spans="5:21" x14ac:dyDescent="0.25">
      <c r="E46" s="396"/>
      <c r="F46" s="396"/>
      <c r="H46" s="396"/>
      <c r="I46" s="396"/>
      <c r="L46" s="454"/>
      <c r="M46" s="454"/>
      <c r="N46" s="454"/>
      <c r="O46" s="454"/>
    </row>
    <row r="47" spans="5:21" x14ac:dyDescent="0.25">
      <c r="E47" s="396"/>
      <c r="F47" s="396"/>
      <c r="H47" s="396"/>
      <c r="I47" s="396"/>
      <c r="L47" s="454"/>
      <c r="M47" s="454"/>
      <c r="N47" s="454"/>
      <c r="O47" s="454"/>
    </row>
    <row r="48" spans="5:21" x14ac:dyDescent="0.25">
      <c r="E48" s="396"/>
      <c r="F48" s="396"/>
      <c r="H48" s="396"/>
      <c r="I48" s="396"/>
      <c r="L48" s="454"/>
      <c r="M48" s="454"/>
      <c r="N48" s="454"/>
      <c r="O48" s="454"/>
      <c r="R48" s="39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topLeftCell="A8" zoomScaleNormal="100" workbookViewId="0">
      <selection activeCell="K43" sqref="K43"/>
    </sheetView>
  </sheetViews>
  <sheetFormatPr baseColWidth="10" defaultColWidth="11.5703125" defaultRowHeight="12.75" x14ac:dyDescent="0.2"/>
  <cols>
    <col min="1" max="1" width="1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2" customWidth="1"/>
    <col min="8" max="8" width="8.28515625" style="42" customWidth="1"/>
    <col min="9" max="9" width="6.85546875" style="42" customWidth="1"/>
    <col min="10" max="10" width="18.42578125" style="42" customWidth="1"/>
    <col min="11" max="12" width="11.5703125" style="1"/>
    <col min="13" max="13" width="18.140625" style="1" customWidth="1"/>
    <col min="14" max="14" width="24.85546875" style="1" customWidth="1"/>
    <col min="15" max="15" width="14.140625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83" t="s">
        <v>344</v>
      </c>
      <c r="C1" s="484"/>
      <c r="D1" s="484"/>
      <c r="E1" s="484"/>
      <c r="F1" s="485"/>
      <c r="G1" s="163"/>
      <c r="I1" s="174"/>
    </row>
    <row r="2" spans="1:16" ht="15.75" customHeight="1" x14ac:dyDescent="0.2">
      <c r="A2" s="165"/>
      <c r="B2" s="164"/>
      <c r="G2" s="1"/>
      <c r="H2" s="1"/>
      <c r="I2" s="165"/>
      <c r="J2" s="1"/>
    </row>
    <row r="3" spans="1:16" ht="9.75" customHeight="1" x14ac:dyDescent="0.25">
      <c r="B3" s="169"/>
      <c r="C3" s="166"/>
      <c r="D3" s="167"/>
      <c r="E3" s="168"/>
      <c r="F3" s="168"/>
      <c r="I3" s="174"/>
    </row>
    <row r="4" spans="1:16" s="99" customFormat="1" ht="35.25" customHeight="1" x14ac:dyDescent="0.8">
      <c r="B4" s="170"/>
      <c r="C4" s="194"/>
      <c r="D4" s="193" t="s">
        <v>10</v>
      </c>
      <c r="E4" s="192" t="s">
        <v>70</v>
      </c>
      <c r="F4" s="192" t="s">
        <v>71</v>
      </c>
      <c r="G4" s="191" t="s">
        <v>72</v>
      </c>
      <c r="H4" s="98"/>
      <c r="I4" s="175"/>
      <c r="J4" s="98"/>
    </row>
    <row r="5" spans="1:16" s="99" customFormat="1" ht="17.45" customHeight="1" x14ac:dyDescent="0.8">
      <c r="B5" s="170"/>
      <c r="C5" s="181" t="s">
        <v>73</v>
      </c>
      <c r="D5" s="208">
        <v>27073820.859999996</v>
      </c>
      <c r="E5" s="208">
        <v>39062871.940000005</v>
      </c>
      <c r="F5" s="208">
        <f>SUM(D5:E5)</f>
        <v>66136692.799999997</v>
      </c>
      <c r="G5" s="182">
        <f>D5/F5</f>
        <v>0.40936157696715064</v>
      </c>
      <c r="H5" s="176"/>
      <c r="I5" s="177"/>
    </row>
    <row r="6" spans="1:16" s="99" customFormat="1" ht="17.45" customHeight="1" x14ac:dyDescent="0.8">
      <c r="B6" s="170"/>
      <c r="C6" s="181" t="s">
        <v>12</v>
      </c>
      <c r="D6" s="208">
        <v>4828762318.7600012</v>
      </c>
      <c r="E6" s="208">
        <v>4852841473.667181</v>
      </c>
      <c r="F6" s="208">
        <f>SUM(D6:E6)</f>
        <v>9681603792.4271812</v>
      </c>
      <c r="G6" s="182">
        <f t="shared" ref="G6:G7" si="0">D6/F6</f>
        <v>0.49875644803157443</v>
      </c>
      <c r="H6" s="176"/>
      <c r="I6" s="177"/>
      <c r="N6" s="98"/>
      <c r="O6" s="98"/>
    </row>
    <row r="7" spans="1:16" s="99" customFormat="1" ht="17.45" customHeight="1" x14ac:dyDescent="0.8">
      <c r="B7" s="170"/>
      <c r="C7" s="181" t="s">
        <v>13</v>
      </c>
      <c r="D7" s="208">
        <f>SUM(D5:D6)</f>
        <v>4855836139.6200008</v>
      </c>
      <c r="E7" s="208">
        <f>SUM(E5:E6)</f>
        <v>4891904345.6071806</v>
      </c>
      <c r="F7" s="208">
        <f>SUM(F5:F6)</f>
        <v>9747740485.2271805</v>
      </c>
      <c r="G7" s="182">
        <f t="shared" si="0"/>
        <v>0.4981499196638523</v>
      </c>
      <c r="H7" s="98"/>
      <c r="I7" s="177"/>
      <c r="N7" s="98"/>
      <c r="O7" s="100" t="s">
        <v>74</v>
      </c>
    </row>
    <row r="8" spans="1:16" ht="13.5" customHeight="1" x14ac:dyDescent="0.8">
      <c r="B8" s="171"/>
      <c r="C8" s="172"/>
      <c r="D8" s="172"/>
      <c r="E8" s="173"/>
      <c r="F8" s="173"/>
      <c r="G8" s="180"/>
      <c r="H8" s="178"/>
      <c r="I8" s="179"/>
      <c r="N8" s="101" t="s">
        <v>75</v>
      </c>
      <c r="O8" s="102">
        <f>+D5</f>
        <v>27073820.859999996</v>
      </c>
      <c r="P8" s="103">
        <f>+O8/O10</f>
        <v>0.40936157696715064</v>
      </c>
    </row>
    <row r="9" spans="1:16" ht="8.25" customHeight="1" x14ac:dyDescent="0.25">
      <c r="B9" s="183"/>
      <c r="D9" s="2"/>
      <c r="I9" s="184"/>
      <c r="N9" s="46" t="s">
        <v>76</v>
      </c>
      <c r="O9" s="47">
        <f>+E5</f>
        <v>39062871.940000005</v>
      </c>
      <c r="P9" s="3">
        <f>+O9/O10</f>
        <v>0.59063842303284941</v>
      </c>
    </row>
    <row r="10" spans="1:16" x14ac:dyDescent="0.2">
      <c r="B10" s="164"/>
      <c r="I10" s="174"/>
      <c r="L10" s="50"/>
      <c r="N10" s="42"/>
      <c r="O10" s="48">
        <f>+F5</f>
        <v>66136692.799999997</v>
      </c>
      <c r="P10" s="3">
        <v>0.99999999999999989</v>
      </c>
    </row>
    <row r="11" spans="1:16" ht="12" customHeight="1" x14ac:dyDescent="0.2">
      <c r="B11" s="164"/>
      <c r="I11" s="174"/>
      <c r="N11" s="42"/>
      <c r="O11" s="42"/>
      <c r="P11" s="49"/>
    </row>
    <row r="12" spans="1:16" ht="12" customHeight="1" x14ac:dyDescent="0.2">
      <c r="B12" s="164"/>
      <c r="I12" s="174"/>
      <c r="N12" s="42"/>
      <c r="O12" s="51" t="s">
        <v>77</v>
      </c>
    </row>
    <row r="13" spans="1:16" ht="12" customHeight="1" x14ac:dyDescent="0.25">
      <c r="B13" s="164"/>
      <c r="I13" s="174"/>
      <c r="N13" s="46" t="s">
        <v>75</v>
      </c>
      <c r="O13" s="52">
        <f>+D6</f>
        <v>4828762318.7600012</v>
      </c>
      <c r="P13" s="3">
        <f>+O13/O15</f>
        <v>0.49875644803157443</v>
      </c>
    </row>
    <row r="14" spans="1:16" ht="12" customHeight="1" x14ac:dyDescent="0.25">
      <c r="B14" s="164"/>
      <c r="I14" s="174"/>
      <c r="N14" s="46" t="s">
        <v>76</v>
      </c>
      <c r="O14" s="52">
        <f>+E6</f>
        <v>4852841473.667181</v>
      </c>
      <c r="P14" s="3">
        <f>+O14/O15</f>
        <v>0.50124355196842574</v>
      </c>
    </row>
    <row r="15" spans="1:16" ht="12" customHeight="1" x14ac:dyDescent="0.2">
      <c r="B15" s="164"/>
      <c r="I15" s="174"/>
      <c r="N15" s="42"/>
      <c r="O15" s="44">
        <f>+F6</f>
        <v>9681603792.4271812</v>
      </c>
      <c r="P15" s="3">
        <v>1</v>
      </c>
    </row>
    <row r="16" spans="1:16" ht="12" customHeight="1" x14ac:dyDescent="0.2">
      <c r="B16" s="164"/>
      <c r="I16" s="174"/>
      <c r="M16" s="2"/>
      <c r="N16" s="42"/>
      <c r="O16" s="42"/>
    </row>
    <row r="17" spans="2:16" ht="12" customHeight="1" x14ac:dyDescent="0.2">
      <c r="B17" s="164"/>
      <c r="I17" s="174"/>
      <c r="N17" s="42"/>
      <c r="O17" s="51" t="s">
        <v>13</v>
      </c>
    </row>
    <row r="18" spans="2:16" ht="12" customHeight="1" x14ac:dyDescent="0.25">
      <c r="B18" s="164"/>
      <c r="I18" s="174"/>
      <c r="N18" s="46" t="s">
        <v>75</v>
      </c>
      <c r="O18" s="45">
        <v>3963518552.3400002</v>
      </c>
      <c r="P18" s="3">
        <f>+O18/O20</f>
        <v>0.4993337738692214</v>
      </c>
    </row>
    <row r="19" spans="2:16" ht="12" customHeight="1" x14ac:dyDescent="0.25">
      <c r="B19" s="164"/>
      <c r="I19" s="174"/>
      <c r="N19" s="46" t="s">
        <v>76</v>
      </c>
      <c r="O19" s="45">
        <v>3974095043.5271807</v>
      </c>
      <c r="P19" s="3">
        <f>+O19/O20</f>
        <v>0.5006662261307786</v>
      </c>
    </row>
    <row r="20" spans="2:16" ht="12" customHeight="1" x14ac:dyDescent="0.2">
      <c r="B20" s="164"/>
      <c r="I20" s="174"/>
      <c r="N20" s="42"/>
      <c r="O20" s="45">
        <v>7937613595.8671808</v>
      </c>
      <c r="P20" s="3">
        <v>1</v>
      </c>
    </row>
    <row r="21" spans="2:16" ht="12" customHeight="1" x14ac:dyDescent="0.2">
      <c r="B21" s="164"/>
      <c r="I21" s="174"/>
      <c r="N21" s="42"/>
      <c r="O21" s="42"/>
    </row>
    <row r="22" spans="2:16" ht="12" customHeight="1" x14ac:dyDescent="0.2">
      <c r="B22" s="164"/>
      <c r="I22" s="174"/>
      <c r="N22" s="42"/>
      <c r="O22" s="42"/>
    </row>
    <row r="23" spans="2:16" ht="12" customHeight="1" x14ac:dyDescent="0.2">
      <c r="B23" s="164"/>
      <c r="I23" s="174"/>
      <c r="N23" s="42"/>
      <c r="O23" s="42"/>
    </row>
    <row r="24" spans="2:16" ht="34.5" customHeight="1" x14ac:dyDescent="0.2">
      <c r="B24" s="164"/>
      <c r="I24" s="174"/>
      <c r="N24" s="42"/>
      <c r="O24" s="42"/>
    </row>
    <row r="25" spans="2:16" ht="12" customHeight="1" x14ac:dyDescent="0.2">
      <c r="B25" s="164"/>
      <c r="I25" s="174"/>
      <c r="N25" s="42"/>
      <c r="O25" s="42"/>
    </row>
    <row r="26" spans="2:16" ht="12" customHeight="1" x14ac:dyDescent="0.2">
      <c r="B26" s="164"/>
      <c r="I26" s="174"/>
      <c r="N26" s="42"/>
      <c r="O26" s="42"/>
    </row>
    <row r="27" spans="2:16" ht="9.75" customHeight="1" x14ac:dyDescent="0.2">
      <c r="B27" s="164"/>
      <c r="I27" s="174"/>
      <c r="N27" s="42"/>
      <c r="O27" s="42"/>
    </row>
    <row r="28" spans="2:16" ht="16.5" customHeight="1" x14ac:dyDescent="0.2">
      <c r="B28" s="185"/>
      <c r="C28" s="186"/>
      <c r="D28" s="186"/>
      <c r="E28" s="186"/>
      <c r="F28" s="186"/>
      <c r="G28" s="178"/>
      <c r="H28" s="178"/>
      <c r="I28" s="179"/>
      <c r="N28" s="42"/>
      <c r="O28" s="42"/>
    </row>
    <row r="29" spans="2:16" ht="16.5" customHeight="1" x14ac:dyDescent="0.2">
      <c r="B29" s="183"/>
      <c r="I29" s="184"/>
      <c r="N29" s="42"/>
      <c r="O29" s="42"/>
    </row>
    <row r="30" spans="2:16" ht="21.75" customHeight="1" x14ac:dyDescent="0.2">
      <c r="B30" s="164"/>
      <c r="C30" s="482" t="s">
        <v>78</v>
      </c>
      <c r="D30" s="482"/>
      <c r="E30" s="482"/>
      <c r="F30" s="482"/>
      <c r="G30" s="482"/>
      <c r="I30" s="174"/>
      <c r="N30" s="42"/>
      <c r="O30" s="42"/>
    </row>
    <row r="31" spans="2:16" s="4" customFormat="1" ht="19.149999999999999" customHeight="1" x14ac:dyDescent="0.4">
      <c r="B31" s="187"/>
      <c r="C31" s="195"/>
      <c r="D31" s="196"/>
      <c r="E31" s="206"/>
      <c r="F31" s="196"/>
      <c r="G31" s="196"/>
      <c r="H31" s="43"/>
      <c r="I31" s="188"/>
      <c r="N31" s="42"/>
      <c r="O31" s="42"/>
      <c r="P31" s="1"/>
    </row>
    <row r="32" spans="2:16" ht="36" customHeight="1" x14ac:dyDescent="0.3">
      <c r="B32" s="164"/>
      <c r="C32" s="197"/>
      <c r="D32" s="205" t="s">
        <v>10</v>
      </c>
      <c r="E32" s="203" t="s">
        <v>70</v>
      </c>
      <c r="F32" s="203" t="s">
        <v>79</v>
      </c>
      <c r="G32" s="204" t="s">
        <v>80</v>
      </c>
      <c r="I32" s="174"/>
      <c r="N32" s="428" t="s">
        <v>74</v>
      </c>
      <c r="O32" s="428"/>
      <c r="P32" s="429"/>
    </row>
    <row r="33" spans="2:16" s="4" customFormat="1" ht="19.149999999999999" customHeight="1" x14ac:dyDescent="0.25">
      <c r="B33" s="187"/>
      <c r="C33" s="201" t="s">
        <v>73</v>
      </c>
      <c r="D33" s="207">
        <v>27073820.859999996</v>
      </c>
      <c r="E33" s="207">
        <v>39062871.940000005</v>
      </c>
      <c r="F33" s="207">
        <f>SUM(D33:E33)</f>
        <v>66136692.799999997</v>
      </c>
      <c r="G33" s="202">
        <f>D33/F33</f>
        <v>0.40936157696715064</v>
      </c>
      <c r="H33" s="44"/>
      <c r="I33" s="188"/>
      <c r="N33" s="430" t="s">
        <v>75</v>
      </c>
      <c r="O33" s="431">
        <v>26177871.469999999</v>
      </c>
      <c r="P33" s="432">
        <f>+O33/O35</f>
        <v>0.51866153524857472</v>
      </c>
    </row>
    <row r="34" spans="2:16" s="4" customFormat="1" ht="19.149999999999999" customHeight="1" x14ac:dyDescent="0.25">
      <c r="B34" s="187"/>
      <c r="C34" s="201" t="s">
        <v>12</v>
      </c>
      <c r="D34" s="207">
        <v>2456384752.0099998</v>
      </c>
      <c r="E34" s="207">
        <v>2680266119.1812634</v>
      </c>
      <c r="F34" s="207">
        <f>SUM(D34:E34)</f>
        <v>5136650871.1912632</v>
      </c>
      <c r="G34" s="202">
        <f t="shared" ref="G34:G35" si="1">D34/F34</f>
        <v>0.47820745727270514</v>
      </c>
      <c r="H34" s="44"/>
      <c r="I34" s="188"/>
      <c r="N34" s="433" t="s">
        <v>76</v>
      </c>
      <c r="O34" s="431">
        <v>24294102.430000003</v>
      </c>
      <c r="P34" s="434">
        <f>+O34/O35</f>
        <v>0.48133846475142517</v>
      </c>
    </row>
    <row r="35" spans="2:16" s="4" customFormat="1" ht="19.149999999999999" customHeight="1" x14ac:dyDescent="0.2">
      <c r="B35" s="187"/>
      <c r="C35" s="201" t="s">
        <v>13</v>
      </c>
      <c r="D35" s="207">
        <f>SUM(D33:D34)</f>
        <v>2483458572.8699999</v>
      </c>
      <c r="E35" s="207">
        <f>SUM(E33:E34)</f>
        <v>2719328991.1212635</v>
      </c>
      <c r="F35" s="207">
        <f>SUM(F33:F34)</f>
        <v>5202787563.9912634</v>
      </c>
      <c r="G35" s="202">
        <f t="shared" si="1"/>
        <v>0.47733230356321543</v>
      </c>
      <c r="H35" s="43"/>
      <c r="I35" s="188"/>
      <c r="N35" s="428"/>
      <c r="O35" s="431">
        <v>50471973.900000006</v>
      </c>
      <c r="P35" s="434">
        <v>1</v>
      </c>
    </row>
    <row r="36" spans="2:16" ht="19.149999999999999" customHeight="1" x14ac:dyDescent="0.2">
      <c r="B36" s="164"/>
      <c r="I36" s="174"/>
      <c r="N36" s="428"/>
      <c r="O36" s="428"/>
      <c r="P36" s="435"/>
    </row>
    <row r="37" spans="2:16" ht="9.75" customHeight="1" x14ac:dyDescent="0.3">
      <c r="B37" s="164"/>
      <c r="C37" s="198"/>
      <c r="D37" s="199"/>
      <c r="E37" s="199"/>
      <c r="F37" s="200"/>
      <c r="G37" s="200"/>
      <c r="I37" s="174"/>
      <c r="N37" s="436"/>
      <c r="O37" s="436"/>
      <c r="P37" s="437"/>
    </row>
    <row r="38" spans="2:16" ht="12.75" customHeight="1" x14ac:dyDescent="0.2">
      <c r="B38" s="185"/>
      <c r="C38" s="186"/>
      <c r="D38" s="186"/>
      <c r="E38" s="186"/>
      <c r="F38" s="186"/>
      <c r="G38" s="180"/>
      <c r="H38" s="178"/>
      <c r="I38" s="179"/>
      <c r="N38" s="436" t="s">
        <v>77</v>
      </c>
      <c r="O38" s="436"/>
      <c r="P38" s="437"/>
    </row>
    <row r="39" spans="2:16" ht="15.75" x14ac:dyDescent="0.25">
      <c r="B39" s="183"/>
      <c r="H39" s="189"/>
      <c r="I39" s="184"/>
      <c r="L39" s="50"/>
      <c r="N39" s="430" t="s">
        <v>75</v>
      </c>
      <c r="O39" s="431">
        <v>2006928815.7999997</v>
      </c>
      <c r="P39" s="432">
        <f>+O39/O41</f>
        <v>0.4780988278998165</v>
      </c>
    </row>
    <row r="40" spans="2:16" ht="12" customHeight="1" x14ac:dyDescent="0.25">
      <c r="B40" s="164"/>
      <c r="I40" s="174"/>
      <c r="N40" s="430" t="s">
        <v>76</v>
      </c>
      <c r="O40" s="431">
        <v>2190799140.6059985</v>
      </c>
      <c r="P40" s="432">
        <f>+O40/O41</f>
        <v>0.5219011721001835</v>
      </c>
    </row>
    <row r="41" spans="2:16" ht="12" customHeight="1" x14ac:dyDescent="0.2">
      <c r="B41" s="164"/>
      <c r="I41" s="174"/>
      <c r="N41" s="436"/>
      <c r="O41" s="431">
        <f>SUM(O39:O40)</f>
        <v>4197727956.4059982</v>
      </c>
      <c r="P41" s="432">
        <v>1</v>
      </c>
    </row>
    <row r="42" spans="2:16" ht="12" customHeight="1" x14ac:dyDescent="0.2">
      <c r="B42" s="164"/>
      <c r="I42" s="174"/>
      <c r="N42" s="436"/>
      <c r="O42" s="436"/>
      <c r="P42" s="437"/>
    </row>
    <row r="43" spans="2:16" ht="12" customHeight="1" x14ac:dyDescent="0.2">
      <c r="B43" s="164"/>
      <c r="I43" s="174"/>
      <c r="N43" s="436" t="s">
        <v>13</v>
      </c>
      <c r="O43" s="436"/>
      <c r="P43" s="437"/>
    </row>
    <row r="44" spans="2:16" ht="12" customHeight="1" x14ac:dyDescent="0.25">
      <c r="B44" s="164"/>
      <c r="I44" s="174"/>
      <c r="N44" s="430" t="s">
        <v>75</v>
      </c>
      <c r="O44" s="431">
        <v>2033106687.2699997</v>
      </c>
      <c r="P44" s="432">
        <f>+O44/O46</f>
        <v>0.47858074488001368</v>
      </c>
    </row>
    <row r="45" spans="2:16" ht="12" customHeight="1" x14ac:dyDescent="0.25">
      <c r="B45" s="164"/>
      <c r="I45" s="174"/>
      <c r="M45" s="2"/>
      <c r="N45" s="430" t="s">
        <v>76</v>
      </c>
      <c r="O45" s="431">
        <v>2215093243.5059986</v>
      </c>
      <c r="P45" s="432">
        <f>+O45/O46</f>
        <v>0.52141925511998632</v>
      </c>
    </row>
    <row r="46" spans="2:16" ht="12" customHeight="1" x14ac:dyDescent="0.2">
      <c r="B46" s="164"/>
      <c r="I46" s="174"/>
      <c r="N46" s="436"/>
      <c r="O46" s="431">
        <f>SUM(O44:O45)</f>
        <v>4248199930.7759981</v>
      </c>
      <c r="P46" s="432">
        <v>1</v>
      </c>
    </row>
    <row r="47" spans="2:16" ht="12" customHeight="1" x14ac:dyDescent="0.2">
      <c r="B47" s="164"/>
      <c r="I47" s="174"/>
      <c r="N47" s="42"/>
      <c r="O47" s="42"/>
    </row>
    <row r="48" spans="2:16" ht="12" customHeight="1" x14ac:dyDescent="0.2">
      <c r="B48" s="164"/>
      <c r="I48" s="174"/>
      <c r="N48" s="42"/>
      <c r="O48" s="42"/>
    </row>
    <row r="49" spans="2:15" ht="12" customHeight="1" x14ac:dyDescent="0.2">
      <c r="B49" s="164"/>
      <c r="I49" s="174"/>
      <c r="N49" s="42"/>
      <c r="O49" s="42"/>
    </row>
    <row r="50" spans="2:15" ht="12" customHeight="1" x14ac:dyDescent="0.2">
      <c r="B50" s="164"/>
      <c r="I50" s="174"/>
    </row>
    <row r="51" spans="2:15" ht="12" customHeight="1" x14ac:dyDescent="0.2">
      <c r="B51" s="164"/>
      <c r="I51" s="174"/>
    </row>
    <row r="52" spans="2:15" ht="12" customHeight="1" x14ac:dyDescent="0.2">
      <c r="B52" s="164"/>
      <c r="I52" s="174"/>
    </row>
    <row r="53" spans="2:15" ht="12" customHeight="1" x14ac:dyDescent="0.2">
      <c r="B53" s="164"/>
      <c r="I53" s="174"/>
    </row>
    <row r="54" spans="2:15" ht="12" customHeight="1" x14ac:dyDescent="0.2">
      <c r="B54" s="164"/>
      <c r="I54" s="174"/>
    </row>
    <row r="55" spans="2:15" ht="9.75" customHeight="1" x14ac:dyDescent="0.2">
      <c r="B55" s="164"/>
      <c r="I55" s="174"/>
    </row>
    <row r="56" spans="2:15" ht="9.75" customHeight="1" x14ac:dyDescent="0.2">
      <c r="B56" s="164"/>
      <c r="I56" s="174"/>
    </row>
    <row r="57" spans="2:15" ht="9.75" customHeight="1" x14ac:dyDescent="0.2">
      <c r="B57" s="164"/>
      <c r="I57" s="174"/>
    </row>
    <row r="58" spans="2:15" ht="9.75" customHeight="1" x14ac:dyDescent="0.2">
      <c r="B58" s="164"/>
      <c r="I58" s="174"/>
    </row>
    <row r="59" spans="2:15" s="4" customFormat="1" ht="14.25" x14ac:dyDescent="0.2">
      <c r="B59" s="187"/>
      <c r="G59" s="43"/>
      <c r="H59" s="43"/>
      <c r="I59" s="190"/>
      <c r="J59" s="43"/>
    </row>
    <row r="60" spans="2:15" x14ac:dyDescent="0.2">
      <c r="B60" s="164"/>
      <c r="I60" s="174"/>
    </row>
    <row r="61" spans="2:15" x14ac:dyDescent="0.2">
      <c r="B61" s="164"/>
      <c r="I61" s="174"/>
    </row>
    <row r="62" spans="2:15" x14ac:dyDescent="0.2">
      <c r="B62" s="164"/>
      <c r="I62" s="174"/>
    </row>
    <row r="63" spans="2:15" x14ac:dyDescent="0.2">
      <c r="B63" s="164"/>
      <c r="I63" s="174"/>
    </row>
    <row r="64" spans="2:15" x14ac:dyDescent="0.2">
      <c r="B64" s="164"/>
      <c r="I64" s="174"/>
    </row>
    <row r="65" spans="2:10" s="104" customFormat="1" ht="21.75" x14ac:dyDescent="0.6">
      <c r="B65" s="479" t="s">
        <v>81</v>
      </c>
      <c r="C65" s="480"/>
      <c r="D65" s="480"/>
      <c r="E65" s="480"/>
      <c r="F65" s="480"/>
      <c r="G65" s="480"/>
      <c r="H65" s="480"/>
      <c r="I65" s="481"/>
      <c r="J65" s="105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1"/>
  <sheetViews>
    <sheetView showGridLines="0" zoomScale="50" zoomScaleNormal="50" workbookViewId="0">
      <selection activeCell="M67" sqref="M67"/>
    </sheetView>
  </sheetViews>
  <sheetFormatPr baseColWidth="10" defaultColWidth="11.42578125" defaultRowHeight="12.75" x14ac:dyDescent="0.25"/>
  <cols>
    <col min="1" max="1" width="4.28515625" style="53" customWidth="1"/>
    <col min="2" max="2" width="5.140625" style="53" customWidth="1"/>
    <col min="3" max="3" width="79.28515625" style="53" customWidth="1"/>
    <col min="4" max="4" width="27.85546875" style="53" customWidth="1"/>
    <col min="5" max="5" width="14.28515625" style="53" customWidth="1"/>
    <col min="6" max="6" width="21.85546875" style="53" customWidth="1"/>
    <col min="7" max="7" width="14" style="53" bestFit="1" customWidth="1"/>
    <col min="8" max="8" width="28" style="53" customWidth="1"/>
    <col min="9" max="9" width="14" style="53" bestFit="1" customWidth="1"/>
    <col min="10" max="10" width="27.28515625" style="53" customWidth="1"/>
    <col min="11" max="11" width="14" style="53" bestFit="1" customWidth="1"/>
    <col min="12" max="12" width="25.42578125" style="53" customWidth="1"/>
    <col min="13" max="13" width="14" style="53" bestFit="1" customWidth="1"/>
    <col min="14" max="14" width="20.28515625" style="53" customWidth="1"/>
    <col min="15" max="15" width="22.42578125" style="53" customWidth="1"/>
    <col min="16" max="16" width="4.140625" style="53" customWidth="1"/>
    <col min="17" max="16384" width="11.42578125" style="53"/>
  </cols>
  <sheetData>
    <row r="1" spans="2:15" ht="77.25" customHeight="1" x14ac:dyDescent="0.25">
      <c r="B1" s="489" t="s">
        <v>345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210"/>
    </row>
    <row r="2" spans="2:15" x14ac:dyDescent="0.25">
      <c r="C2" s="211"/>
      <c r="I2" s="212"/>
    </row>
    <row r="3" spans="2:15" ht="31.9" customHeight="1" x14ac:dyDescent="0.25">
      <c r="B3" s="486" t="s">
        <v>82</v>
      </c>
      <c r="C3" s="486"/>
      <c r="D3" s="487" t="s">
        <v>83</v>
      </c>
      <c r="E3" s="487" t="s">
        <v>84</v>
      </c>
      <c r="F3" s="487" t="s">
        <v>85</v>
      </c>
      <c r="G3" s="487" t="s">
        <v>84</v>
      </c>
      <c r="H3" s="487" t="s">
        <v>86</v>
      </c>
      <c r="I3" s="487" t="s">
        <v>84</v>
      </c>
      <c r="J3" s="487" t="s">
        <v>87</v>
      </c>
      <c r="K3" s="487" t="s">
        <v>84</v>
      </c>
      <c r="L3" s="487" t="s">
        <v>88</v>
      </c>
      <c r="M3" s="487" t="s">
        <v>84</v>
      </c>
      <c r="N3" s="487" t="s">
        <v>89</v>
      </c>
      <c r="O3" s="487" t="s">
        <v>90</v>
      </c>
    </row>
    <row r="4" spans="2:15" ht="27.6" customHeight="1" x14ac:dyDescent="0.25">
      <c r="B4" s="486"/>
      <c r="C4" s="486"/>
      <c r="D4" s="487"/>
      <c r="E4" s="487"/>
      <c r="F4" s="488"/>
      <c r="G4" s="487"/>
      <c r="H4" s="487"/>
      <c r="I4" s="487"/>
      <c r="J4" s="487"/>
      <c r="K4" s="487"/>
      <c r="L4" s="487" t="s">
        <v>91</v>
      </c>
      <c r="M4" s="487"/>
      <c r="N4" s="487" t="s">
        <v>92</v>
      </c>
      <c r="O4" s="487" t="s">
        <v>93</v>
      </c>
    </row>
    <row r="5" spans="2:15" ht="15.6" customHeight="1" x14ac:dyDescent="0.25">
      <c r="B5" s="486"/>
      <c r="C5" s="486"/>
      <c r="D5" s="487"/>
      <c r="E5" s="487"/>
      <c r="F5" s="488"/>
      <c r="G5" s="487"/>
      <c r="H5" s="487"/>
      <c r="I5" s="487"/>
      <c r="J5" s="487"/>
      <c r="K5" s="487"/>
      <c r="L5" s="487"/>
      <c r="M5" s="487"/>
      <c r="N5" s="487"/>
      <c r="O5" s="487"/>
    </row>
    <row r="6" spans="2:15" s="54" customFormat="1" ht="28.5" x14ac:dyDescent="0.25">
      <c r="B6" s="216">
        <v>1</v>
      </c>
      <c r="C6" s="217" t="s">
        <v>94</v>
      </c>
      <c r="D6" s="218">
        <v>8694663.7899999991</v>
      </c>
      <c r="E6" s="219">
        <f>D6/$D$53</f>
        <v>9.8859724022038707E-3</v>
      </c>
      <c r="F6" s="218">
        <v>150.41</v>
      </c>
      <c r="G6" s="219">
        <f>F6/$F$53</f>
        <v>3.1052426843880554E-4</v>
      </c>
      <c r="H6" s="218">
        <v>7720327.2599999988</v>
      </c>
      <c r="I6" s="219">
        <f>H6/$H$53</f>
        <v>1.1075510887843937E-2</v>
      </c>
      <c r="J6" s="218">
        <v>974186.12</v>
      </c>
      <c r="K6" s="219">
        <f>J6/$J$53</f>
        <v>5.354206098736926E-3</v>
      </c>
      <c r="L6" s="218">
        <v>3319809.03</v>
      </c>
      <c r="M6" s="219">
        <f>L6/$L$53</f>
        <v>7.1908834491172316E-3</v>
      </c>
      <c r="N6" s="218">
        <v>48245.17</v>
      </c>
      <c r="O6" s="220">
        <v>36</v>
      </c>
    </row>
    <row r="7" spans="2:15" s="54" customFormat="1" ht="28.5" x14ac:dyDescent="0.25">
      <c r="B7" s="223">
        <v>2</v>
      </c>
      <c r="C7" s="221" t="s">
        <v>95</v>
      </c>
      <c r="D7" s="218">
        <v>0</v>
      </c>
      <c r="E7" s="219">
        <f t="shared" ref="E7:E34" si="0">D7/$D$53</f>
        <v>0</v>
      </c>
      <c r="F7" s="222">
        <v>0</v>
      </c>
      <c r="G7" s="219">
        <f t="shared" ref="G7:G34" si="1">F7/$F$53</f>
        <v>0</v>
      </c>
      <c r="H7" s="222">
        <v>0</v>
      </c>
      <c r="I7" s="219">
        <f t="shared" ref="I7:I34" si="2">H7/$H$53</f>
        <v>0</v>
      </c>
      <c r="J7" s="222">
        <v>0</v>
      </c>
      <c r="K7" s="219">
        <f t="shared" ref="K7:K34" si="3">J7/$J$53</f>
        <v>0</v>
      </c>
      <c r="L7" s="222">
        <v>0</v>
      </c>
      <c r="M7" s="219">
        <f t="shared" ref="M7:M34" si="4">L7/$L$53</f>
        <v>0</v>
      </c>
      <c r="N7" s="222">
        <v>0</v>
      </c>
      <c r="O7" s="224">
        <v>0</v>
      </c>
    </row>
    <row r="8" spans="2:15" s="54" customFormat="1" ht="28.5" x14ac:dyDescent="0.25">
      <c r="B8" s="223">
        <v>3</v>
      </c>
      <c r="C8" s="221" t="s">
        <v>96</v>
      </c>
      <c r="D8" s="218">
        <v>13558904.23</v>
      </c>
      <c r="E8" s="219">
        <f t="shared" si="0"/>
        <v>1.5416691922702321E-2</v>
      </c>
      <c r="F8" s="222">
        <v>74871.600000000006</v>
      </c>
      <c r="G8" s="219">
        <f t="shared" si="1"/>
        <v>0.15457382366094591</v>
      </c>
      <c r="H8" s="222">
        <v>6493282.669999999</v>
      </c>
      <c r="I8" s="219">
        <f t="shared" si="2"/>
        <v>9.3152039398694281E-3</v>
      </c>
      <c r="J8" s="222">
        <v>6990749.9600000009</v>
      </c>
      <c r="K8" s="219">
        <f t="shared" si="3"/>
        <v>3.8421729998141349E-2</v>
      </c>
      <c r="L8" s="222">
        <v>10821726.66</v>
      </c>
      <c r="M8" s="219">
        <f t="shared" si="4"/>
        <v>2.3440437214023935E-2</v>
      </c>
      <c r="N8" s="222">
        <v>43819.87</v>
      </c>
      <c r="O8" s="224">
        <v>214</v>
      </c>
    </row>
    <row r="9" spans="2:15" s="54" customFormat="1" ht="28.5" x14ac:dyDescent="0.25">
      <c r="B9" s="223">
        <v>4</v>
      </c>
      <c r="C9" s="221" t="s">
        <v>97</v>
      </c>
      <c r="D9" s="218">
        <v>8125917.9400000004</v>
      </c>
      <c r="E9" s="219">
        <f t="shared" si="0"/>
        <v>9.2392992342965954E-3</v>
      </c>
      <c r="F9" s="222">
        <v>8644</v>
      </c>
      <c r="G9" s="219">
        <f t="shared" si="1"/>
        <v>1.7845700261851175E-2</v>
      </c>
      <c r="H9" s="222">
        <v>7818818.21</v>
      </c>
      <c r="I9" s="219">
        <f t="shared" si="2"/>
        <v>1.1216805104052993E-2</v>
      </c>
      <c r="J9" s="222">
        <v>298455.73</v>
      </c>
      <c r="K9" s="219">
        <f t="shared" si="3"/>
        <v>1.6403369509811752E-3</v>
      </c>
      <c r="L9" s="222">
        <v>2993327.38</v>
      </c>
      <c r="M9" s="219">
        <f t="shared" si="4"/>
        <v>6.4837067795527519E-3</v>
      </c>
      <c r="N9" s="222">
        <v>9716.91</v>
      </c>
      <c r="O9" s="224">
        <v>82</v>
      </c>
    </row>
    <row r="10" spans="2:15" s="54" customFormat="1" ht="28.5" x14ac:dyDescent="0.25">
      <c r="B10" s="223">
        <v>5</v>
      </c>
      <c r="C10" s="221" t="s">
        <v>98</v>
      </c>
      <c r="D10" s="218">
        <v>0</v>
      </c>
      <c r="E10" s="219">
        <f t="shared" si="0"/>
        <v>0</v>
      </c>
      <c r="F10" s="222">
        <v>0</v>
      </c>
      <c r="G10" s="219">
        <f t="shared" si="1"/>
        <v>0</v>
      </c>
      <c r="H10" s="222">
        <v>0</v>
      </c>
      <c r="I10" s="219">
        <f t="shared" si="2"/>
        <v>0</v>
      </c>
      <c r="J10" s="222">
        <v>0</v>
      </c>
      <c r="K10" s="219">
        <f t="shared" si="3"/>
        <v>0</v>
      </c>
      <c r="L10" s="222">
        <v>0</v>
      </c>
      <c r="M10" s="219">
        <f t="shared" si="4"/>
        <v>0</v>
      </c>
      <c r="N10" s="222">
        <v>0</v>
      </c>
      <c r="O10" s="224">
        <v>0</v>
      </c>
    </row>
    <row r="11" spans="2:15" s="54" customFormat="1" ht="28.5" x14ac:dyDescent="0.25">
      <c r="B11" s="223">
        <v>6</v>
      </c>
      <c r="C11" s="221" t="s">
        <v>99</v>
      </c>
      <c r="D11" s="218">
        <v>26178689.600000001</v>
      </c>
      <c r="E11" s="219">
        <f t="shared" si="0"/>
        <v>2.9765590615374621E-2</v>
      </c>
      <c r="F11" s="222">
        <v>0</v>
      </c>
      <c r="G11" s="219">
        <f t="shared" si="1"/>
        <v>0</v>
      </c>
      <c r="H11" s="222">
        <v>26056799.839999992</v>
      </c>
      <c r="I11" s="219">
        <f t="shared" si="2"/>
        <v>3.7380846771292199E-2</v>
      </c>
      <c r="J11" s="222">
        <v>121889.76</v>
      </c>
      <c r="K11" s="219">
        <f t="shared" si="3"/>
        <v>6.6991602833099304E-4</v>
      </c>
      <c r="L11" s="222">
        <v>7600865.9500000002</v>
      </c>
      <c r="M11" s="219">
        <f t="shared" si="4"/>
        <v>1.6463881104273558E-2</v>
      </c>
      <c r="N11" s="222">
        <v>3349.33</v>
      </c>
      <c r="O11" s="224">
        <v>37</v>
      </c>
    </row>
    <row r="12" spans="2:15" s="54" customFormat="1" ht="28.5" x14ac:dyDescent="0.25">
      <c r="B12" s="223">
        <v>7</v>
      </c>
      <c r="C12" s="221" t="s">
        <v>100</v>
      </c>
      <c r="D12" s="218">
        <v>12640151.529999999</v>
      </c>
      <c r="E12" s="219">
        <f t="shared" si="0"/>
        <v>1.437205534375873E-2</v>
      </c>
      <c r="F12" s="222">
        <v>5368.32</v>
      </c>
      <c r="G12" s="219">
        <f t="shared" si="1"/>
        <v>1.1082997412043138E-2</v>
      </c>
      <c r="H12" s="222">
        <v>12431758.33</v>
      </c>
      <c r="I12" s="219">
        <f t="shared" si="2"/>
        <v>1.7834486816684449E-2</v>
      </c>
      <c r="J12" s="222">
        <v>203024.88</v>
      </c>
      <c r="K12" s="219">
        <f t="shared" si="3"/>
        <v>1.1158412426275715E-3</v>
      </c>
      <c r="L12" s="222">
        <v>4115850.63</v>
      </c>
      <c r="M12" s="219">
        <f t="shared" si="4"/>
        <v>8.9151520183393586E-3</v>
      </c>
      <c r="N12" s="222">
        <v>6619.06</v>
      </c>
      <c r="O12" s="224">
        <v>18</v>
      </c>
    </row>
    <row r="13" spans="2:15" s="54" customFormat="1" ht="28.5" x14ac:dyDescent="0.25">
      <c r="B13" s="223">
        <v>8</v>
      </c>
      <c r="C13" s="221" t="s">
        <v>101</v>
      </c>
      <c r="D13" s="218">
        <v>5701129.0800000001</v>
      </c>
      <c r="E13" s="219">
        <f t="shared" si="0"/>
        <v>6.4822753481399362E-3</v>
      </c>
      <c r="F13" s="222">
        <v>18929.989999999998</v>
      </c>
      <c r="G13" s="219">
        <f t="shared" si="1"/>
        <v>3.908131970150857E-2</v>
      </c>
      <c r="H13" s="222">
        <v>5682199.0899999999</v>
      </c>
      <c r="I13" s="219">
        <f t="shared" si="2"/>
        <v>8.1516308530413147E-3</v>
      </c>
      <c r="J13" s="222">
        <v>0</v>
      </c>
      <c r="K13" s="219">
        <f t="shared" si="3"/>
        <v>0</v>
      </c>
      <c r="L13" s="222">
        <v>3402659.07</v>
      </c>
      <c r="M13" s="219">
        <f t="shared" si="4"/>
        <v>7.3703410552659505E-3</v>
      </c>
      <c r="N13" s="222">
        <v>1637.22</v>
      </c>
      <c r="O13" s="224">
        <v>20</v>
      </c>
    </row>
    <row r="14" spans="2:15" s="54" customFormat="1" ht="28.5" x14ac:dyDescent="0.25">
      <c r="B14" s="223">
        <v>9</v>
      </c>
      <c r="C14" s="221" t="s">
        <v>246</v>
      </c>
      <c r="D14" s="218">
        <v>76729.399999999994</v>
      </c>
      <c r="E14" s="219">
        <f t="shared" si="0"/>
        <v>8.7242560397802533E-5</v>
      </c>
      <c r="F14" s="222">
        <v>0</v>
      </c>
      <c r="G14" s="219">
        <f t="shared" si="1"/>
        <v>0</v>
      </c>
      <c r="H14" s="222">
        <v>76729.399999999994</v>
      </c>
      <c r="I14" s="219">
        <f t="shared" si="2"/>
        <v>1.1007529557985767E-4</v>
      </c>
      <c r="J14" s="222">
        <v>0</v>
      </c>
      <c r="K14" s="219">
        <f t="shared" si="3"/>
        <v>0</v>
      </c>
      <c r="L14" s="222">
        <v>32583.72</v>
      </c>
      <c r="M14" s="219">
        <f t="shared" si="4"/>
        <v>7.0578075648727951E-5</v>
      </c>
      <c r="N14" s="222">
        <v>107.37</v>
      </c>
      <c r="O14" s="224">
        <v>2</v>
      </c>
    </row>
    <row r="15" spans="2:15" s="54" customFormat="1" ht="28.5" x14ac:dyDescent="0.25">
      <c r="B15" s="223">
        <v>10</v>
      </c>
      <c r="C15" s="221" t="s">
        <v>102</v>
      </c>
      <c r="D15" s="218">
        <v>857228.41</v>
      </c>
      <c r="E15" s="219">
        <f t="shared" si="0"/>
        <v>9.7468247287398632E-4</v>
      </c>
      <c r="F15" s="222">
        <v>209.7</v>
      </c>
      <c r="G15" s="219">
        <f t="shared" si="1"/>
        <v>4.329295864079351E-4</v>
      </c>
      <c r="H15" s="222">
        <v>757018.71</v>
      </c>
      <c r="I15" s="219">
        <f t="shared" si="2"/>
        <v>1.0860121187280568E-3</v>
      </c>
      <c r="J15" s="222">
        <v>100000</v>
      </c>
      <c r="K15" s="219">
        <f t="shared" si="3"/>
        <v>5.4960812814053707E-4</v>
      </c>
      <c r="L15" s="222">
        <v>786653.07</v>
      </c>
      <c r="M15" s="219">
        <f t="shared" si="4"/>
        <v>1.7039325124253485E-3</v>
      </c>
      <c r="N15" s="222">
        <v>1841.87</v>
      </c>
      <c r="O15" s="224">
        <v>8</v>
      </c>
    </row>
    <row r="16" spans="2:15" s="54" customFormat="1" ht="28.5" x14ac:dyDescent="0.25">
      <c r="B16" s="223">
        <v>11</v>
      </c>
      <c r="C16" s="221" t="s">
        <v>103</v>
      </c>
      <c r="D16" s="218">
        <v>3868804.59</v>
      </c>
      <c r="E16" s="219">
        <f t="shared" si="0"/>
        <v>4.3988929681500269E-3</v>
      </c>
      <c r="F16" s="222">
        <v>31439.760000000002</v>
      </c>
      <c r="G16" s="219">
        <f t="shared" si="1"/>
        <v>6.4907974695110837E-2</v>
      </c>
      <c r="H16" s="222">
        <v>3501127.4400000004</v>
      </c>
      <c r="I16" s="219">
        <f t="shared" si="2"/>
        <v>5.0226854089925176E-3</v>
      </c>
      <c r="J16" s="222">
        <v>336237.39</v>
      </c>
      <c r="K16" s="219">
        <f t="shared" si="3"/>
        <v>1.8479880252875974E-3</v>
      </c>
      <c r="L16" s="222">
        <v>2672636.85</v>
      </c>
      <c r="M16" s="219">
        <f t="shared" si="4"/>
        <v>5.7890739848267163E-3</v>
      </c>
      <c r="N16" s="222">
        <v>9143.5499999999993</v>
      </c>
      <c r="O16" s="224">
        <v>34</v>
      </c>
    </row>
    <row r="17" spans="2:15" s="54" customFormat="1" ht="28.5" x14ac:dyDescent="0.25">
      <c r="B17" s="223">
        <v>12</v>
      </c>
      <c r="C17" s="221" t="s">
        <v>104</v>
      </c>
      <c r="D17" s="218">
        <v>1416293.98</v>
      </c>
      <c r="E17" s="219">
        <f t="shared" si="0"/>
        <v>1.6103490069151348E-3</v>
      </c>
      <c r="F17" s="222">
        <v>90405.290000000008</v>
      </c>
      <c r="G17" s="219">
        <f t="shared" si="1"/>
        <v>0.1866434182584141</v>
      </c>
      <c r="H17" s="222">
        <v>1325888.6900000002</v>
      </c>
      <c r="I17" s="219">
        <f t="shared" si="2"/>
        <v>1.9021077899441454E-3</v>
      </c>
      <c r="J17" s="222">
        <v>0</v>
      </c>
      <c r="K17" s="219">
        <f t="shared" si="3"/>
        <v>0</v>
      </c>
      <c r="L17" s="222">
        <v>604522.65</v>
      </c>
      <c r="M17" s="219">
        <f t="shared" si="4"/>
        <v>1.3094283072365429E-3</v>
      </c>
      <c r="N17" s="222">
        <v>1529.08</v>
      </c>
      <c r="O17" s="224">
        <v>36</v>
      </c>
    </row>
    <row r="18" spans="2:15" s="54" customFormat="1" ht="28.5" x14ac:dyDescent="0.25">
      <c r="B18" s="223">
        <v>13</v>
      </c>
      <c r="C18" s="221" t="s">
        <v>105</v>
      </c>
      <c r="D18" s="218">
        <v>3916765.09</v>
      </c>
      <c r="E18" s="219">
        <f t="shared" si="0"/>
        <v>4.453424827097951E-3</v>
      </c>
      <c r="F18" s="222">
        <v>0</v>
      </c>
      <c r="G18" s="219">
        <f t="shared" si="1"/>
        <v>0</v>
      </c>
      <c r="H18" s="222">
        <v>3889765.09</v>
      </c>
      <c r="I18" s="219">
        <f t="shared" si="2"/>
        <v>5.5802214277442764E-3</v>
      </c>
      <c r="J18" s="222">
        <v>27000</v>
      </c>
      <c r="K18" s="219">
        <f t="shared" si="3"/>
        <v>1.4839419459794501E-4</v>
      </c>
      <c r="L18" s="222">
        <v>2340611.31</v>
      </c>
      <c r="M18" s="219">
        <f t="shared" si="4"/>
        <v>5.0698889537919003E-3</v>
      </c>
      <c r="N18" s="222">
        <v>5498.98</v>
      </c>
      <c r="O18" s="224">
        <v>8</v>
      </c>
    </row>
    <row r="19" spans="2:15" s="54" customFormat="1" ht="28.5" x14ac:dyDescent="0.25">
      <c r="B19" s="223">
        <v>14</v>
      </c>
      <c r="C19" s="221" t="s">
        <v>106</v>
      </c>
      <c r="D19" s="218">
        <v>53204139.789999999</v>
      </c>
      <c r="E19" s="219">
        <f t="shared" si="0"/>
        <v>6.0493961624125882E-2</v>
      </c>
      <c r="F19" s="222">
        <v>26471.300000000003</v>
      </c>
      <c r="G19" s="219">
        <f t="shared" si="1"/>
        <v>5.465049575908619E-2</v>
      </c>
      <c r="H19" s="222">
        <v>53087668.489999995</v>
      </c>
      <c r="I19" s="219">
        <f t="shared" si="2"/>
        <v>7.6159083749934783E-2</v>
      </c>
      <c r="J19" s="222">
        <v>90000</v>
      </c>
      <c r="K19" s="219">
        <f t="shared" si="3"/>
        <v>4.9464731532648332E-4</v>
      </c>
      <c r="L19" s="222">
        <v>34501366.340000004</v>
      </c>
      <c r="M19" s="219">
        <f t="shared" si="4"/>
        <v>7.473179991508018E-2</v>
      </c>
      <c r="N19" s="222">
        <v>35446.410000000003</v>
      </c>
      <c r="O19" s="224">
        <v>19</v>
      </c>
    </row>
    <row r="20" spans="2:15" s="54" customFormat="1" ht="28.5" x14ac:dyDescent="0.25">
      <c r="B20" s="223">
        <v>15</v>
      </c>
      <c r="C20" s="221" t="s">
        <v>107</v>
      </c>
      <c r="D20" s="218">
        <v>2582273.21</v>
      </c>
      <c r="E20" s="219">
        <f t="shared" si="0"/>
        <v>2.9360861219695769E-3</v>
      </c>
      <c r="F20" s="222">
        <v>260.10000000000002</v>
      </c>
      <c r="G20" s="219">
        <f t="shared" si="1"/>
        <v>5.36981332497396E-4</v>
      </c>
      <c r="H20" s="222">
        <v>2507302.61</v>
      </c>
      <c r="I20" s="219">
        <f t="shared" si="2"/>
        <v>3.5969533960111587E-3</v>
      </c>
      <c r="J20" s="222">
        <v>74710.5</v>
      </c>
      <c r="K20" s="219">
        <f t="shared" si="3"/>
        <v>4.1061498057443589E-4</v>
      </c>
      <c r="L20" s="222">
        <v>1178717.27</v>
      </c>
      <c r="M20" s="219">
        <f t="shared" si="4"/>
        <v>2.5531644836906922E-3</v>
      </c>
      <c r="N20" s="222">
        <v>1331.61</v>
      </c>
      <c r="O20" s="224">
        <v>26</v>
      </c>
    </row>
    <row r="21" spans="2:15" s="54" customFormat="1" ht="28.5" x14ac:dyDescent="0.25">
      <c r="B21" s="223">
        <v>16</v>
      </c>
      <c r="C21" s="221" t="s">
        <v>108</v>
      </c>
      <c r="D21" s="218">
        <v>4789.46</v>
      </c>
      <c r="E21" s="219">
        <f t="shared" si="0"/>
        <v>5.4456929589291633E-6</v>
      </c>
      <c r="F21" s="222">
        <v>4789.46</v>
      </c>
      <c r="G21" s="219">
        <f t="shared" si="1"/>
        <v>9.8879300759053355E-3</v>
      </c>
      <c r="H21" s="222">
        <v>0</v>
      </c>
      <c r="I21" s="219">
        <f t="shared" si="2"/>
        <v>0</v>
      </c>
      <c r="J21" s="222">
        <v>0</v>
      </c>
      <c r="K21" s="219">
        <f t="shared" si="3"/>
        <v>0</v>
      </c>
      <c r="L21" s="222">
        <v>4789.46</v>
      </c>
      <c r="M21" s="219">
        <f t="shared" si="4"/>
        <v>1.0374225846421359E-5</v>
      </c>
      <c r="N21" s="222">
        <v>59.88</v>
      </c>
      <c r="O21" s="224">
        <v>2</v>
      </c>
    </row>
    <row r="22" spans="2:15" s="54" customFormat="1" ht="28.5" x14ac:dyDescent="0.25">
      <c r="B22" s="223">
        <v>17</v>
      </c>
      <c r="C22" s="221" t="s">
        <v>109</v>
      </c>
      <c r="D22" s="218">
        <v>21188820.52</v>
      </c>
      <c r="E22" s="219">
        <f t="shared" si="0"/>
        <v>2.4092029313070321E-2</v>
      </c>
      <c r="F22" s="222">
        <v>17868.14</v>
      </c>
      <c r="G22" s="219">
        <f t="shared" si="1"/>
        <v>3.688911044386782E-2</v>
      </c>
      <c r="H22" s="222">
        <v>20765770.919999998</v>
      </c>
      <c r="I22" s="219">
        <f t="shared" si="2"/>
        <v>2.9790385067035751E-2</v>
      </c>
      <c r="J22" s="222">
        <v>405181.46</v>
      </c>
      <c r="K22" s="219">
        <f t="shared" si="3"/>
        <v>2.2269102378784989E-3</v>
      </c>
      <c r="L22" s="222">
        <v>12541287.1</v>
      </c>
      <c r="M22" s="219">
        <f t="shared" si="4"/>
        <v>2.7165096854386665E-2</v>
      </c>
      <c r="N22" s="222">
        <v>8477.4599999999991</v>
      </c>
      <c r="O22" s="224">
        <v>49</v>
      </c>
    </row>
    <row r="23" spans="2:15" s="54" customFormat="1" ht="28.5" x14ac:dyDescent="0.25">
      <c r="B23" s="223">
        <v>18</v>
      </c>
      <c r="C23" s="221" t="s">
        <v>110</v>
      </c>
      <c r="D23" s="218">
        <v>1205176.06</v>
      </c>
      <c r="E23" s="219">
        <f t="shared" si="0"/>
        <v>1.370304540430861E-3</v>
      </c>
      <c r="F23" s="222">
        <v>4925.05</v>
      </c>
      <c r="G23" s="219">
        <f t="shared" si="1"/>
        <v>1.0167858176148788E-2</v>
      </c>
      <c r="H23" s="222">
        <v>697735.07</v>
      </c>
      <c r="I23" s="219">
        <f t="shared" si="2"/>
        <v>1.000964350909595E-3</v>
      </c>
      <c r="J23" s="222">
        <v>502515.94</v>
      </c>
      <c r="K23" s="219">
        <f t="shared" si="3"/>
        <v>2.7618684514418242E-3</v>
      </c>
      <c r="L23" s="222">
        <v>1021399.35</v>
      </c>
      <c r="M23" s="219">
        <f t="shared" si="4"/>
        <v>2.2124054770867644E-3</v>
      </c>
      <c r="N23" s="222">
        <v>3858.3</v>
      </c>
      <c r="O23" s="224">
        <v>21</v>
      </c>
    </row>
    <row r="24" spans="2:15" s="54" customFormat="1" ht="28.5" x14ac:dyDescent="0.25">
      <c r="B24" s="223">
        <v>19</v>
      </c>
      <c r="C24" s="221" t="s">
        <v>111</v>
      </c>
      <c r="D24" s="218">
        <v>78620977.739999995</v>
      </c>
      <c r="E24" s="219">
        <f t="shared" si="0"/>
        <v>8.9393314674899568E-2</v>
      </c>
      <c r="F24" s="222">
        <v>12800.48</v>
      </c>
      <c r="G24" s="219">
        <f t="shared" si="1"/>
        <v>2.6426831245698831E-2</v>
      </c>
      <c r="H24" s="222">
        <v>53389233.079999998</v>
      </c>
      <c r="I24" s="219">
        <f t="shared" si="2"/>
        <v>7.6591705553059386E-2</v>
      </c>
      <c r="J24" s="222">
        <v>25218944.18</v>
      </c>
      <c r="K24" s="219">
        <f t="shared" si="3"/>
        <v>0.13860536704450491</v>
      </c>
      <c r="L24" s="222">
        <v>50609319.43</v>
      </c>
      <c r="M24" s="219">
        <f t="shared" si="4"/>
        <v>0.10962248556215119</v>
      </c>
      <c r="N24" s="222">
        <v>20953.650000000001</v>
      </c>
      <c r="O24" s="224">
        <v>77</v>
      </c>
    </row>
    <row r="25" spans="2:15" s="54" customFormat="1" ht="28.5" x14ac:dyDescent="0.25">
      <c r="B25" s="223">
        <v>20</v>
      </c>
      <c r="C25" s="221" t="s">
        <v>112</v>
      </c>
      <c r="D25" s="218">
        <v>55697579.369999997</v>
      </c>
      <c r="E25" s="219">
        <f t="shared" si="0"/>
        <v>6.3329042481742662E-2</v>
      </c>
      <c r="F25" s="222">
        <v>27507.280000000002</v>
      </c>
      <c r="G25" s="219">
        <f t="shared" si="1"/>
        <v>5.678929591610523E-2</v>
      </c>
      <c r="H25" s="222">
        <v>54606630.210000001</v>
      </c>
      <c r="I25" s="219">
        <f t="shared" si="2"/>
        <v>7.8338172343140125E-2</v>
      </c>
      <c r="J25" s="222">
        <v>1063441.8799999999</v>
      </c>
      <c r="K25" s="219">
        <f t="shared" si="3"/>
        <v>5.844763010530535E-3</v>
      </c>
      <c r="L25" s="222">
        <v>21911998.289999999</v>
      </c>
      <c r="M25" s="219">
        <f t="shared" si="4"/>
        <v>4.7462557158188728E-2</v>
      </c>
      <c r="N25" s="222">
        <v>22176.82</v>
      </c>
      <c r="O25" s="224">
        <v>277</v>
      </c>
    </row>
    <row r="26" spans="2:15" s="54" customFormat="1" ht="28.5" x14ac:dyDescent="0.25">
      <c r="B26" s="223">
        <v>21</v>
      </c>
      <c r="C26" s="221" t="s">
        <v>113</v>
      </c>
      <c r="D26" s="218">
        <v>727002.78</v>
      </c>
      <c r="E26" s="219">
        <f t="shared" si="0"/>
        <v>8.2661383959108711E-4</v>
      </c>
      <c r="F26" s="222">
        <v>6770</v>
      </c>
      <c r="G26" s="219">
        <f t="shared" si="1"/>
        <v>1.3976792083842254E-2</v>
      </c>
      <c r="H26" s="222">
        <v>720232.78</v>
      </c>
      <c r="I26" s="219">
        <f t="shared" si="2"/>
        <v>1.0332393599428982E-3</v>
      </c>
      <c r="J26" s="222">
        <v>0</v>
      </c>
      <c r="K26" s="219">
        <f t="shared" si="3"/>
        <v>0</v>
      </c>
      <c r="L26" s="222">
        <v>630585.07999999996</v>
      </c>
      <c r="M26" s="219">
        <f t="shared" si="4"/>
        <v>1.3658809208770258E-3</v>
      </c>
      <c r="N26" s="222">
        <v>4255.41</v>
      </c>
      <c r="O26" s="224">
        <v>8</v>
      </c>
    </row>
    <row r="27" spans="2:15" s="54" customFormat="1" ht="28.5" x14ac:dyDescent="0.25">
      <c r="B27" s="223">
        <v>22</v>
      </c>
      <c r="C27" s="221" t="s">
        <v>114</v>
      </c>
      <c r="D27" s="218">
        <v>19940066.690000001</v>
      </c>
      <c r="E27" s="219">
        <f t="shared" si="0"/>
        <v>2.2672176148106668E-2</v>
      </c>
      <c r="F27" s="222">
        <v>0</v>
      </c>
      <c r="G27" s="219">
        <f t="shared" si="1"/>
        <v>0</v>
      </c>
      <c r="H27" s="222">
        <v>17933292.219999999</v>
      </c>
      <c r="I27" s="219">
        <f t="shared" si="2"/>
        <v>2.572693702591786E-2</v>
      </c>
      <c r="J27" s="222">
        <v>2006774.47</v>
      </c>
      <c r="K27" s="219">
        <f t="shared" si="3"/>
        <v>1.1029395600569182E-2</v>
      </c>
      <c r="L27" s="222">
        <v>11173618.109999999</v>
      </c>
      <c r="M27" s="219">
        <f t="shared" si="4"/>
        <v>2.4202652865835346E-2</v>
      </c>
      <c r="N27" s="222">
        <v>4390.75</v>
      </c>
      <c r="O27" s="224">
        <v>32</v>
      </c>
    </row>
    <row r="28" spans="2:15" s="54" customFormat="1" ht="28.5" x14ac:dyDescent="0.25">
      <c r="B28" s="223">
        <v>23</v>
      </c>
      <c r="C28" s="221" t="s">
        <v>115</v>
      </c>
      <c r="D28" s="218">
        <v>1487272.99</v>
      </c>
      <c r="E28" s="219">
        <f t="shared" si="0"/>
        <v>1.6910532815074192E-3</v>
      </c>
      <c r="F28" s="222">
        <v>70386.45</v>
      </c>
      <c r="G28" s="219">
        <f t="shared" si="1"/>
        <v>0.14531414729243111</v>
      </c>
      <c r="H28" s="222">
        <v>1254028.1199999999</v>
      </c>
      <c r="I28" s="219">
        <f t="shared" si="2"/>
        <v>1.7990172733587544E-3</v>
      </c>
      <c r="J28" s="222">
        <v>162858.41999999998</v>
      </c>
      <c r="K28" s="219">
        <f t="shared" si="3"/>
        <v>8.9508311368125394E-4</v>
      </c>
      <c r="L28" s="222">
        <v>1480919.07</v>
      </c>
      <c r="M28" s="219">
        <f t="shared" si="4"/>
        <v>3.2077497029836936E-3</v>
      </c>
      <c r="N28" s="222">
        <v>9738.57</v>
      </c>
      <c r="O28" s="224">
        <v>85</v>
      </c>
    </row>
    <row r="29" spans="2:15" s="54" customFormat="1" ht="28.5" x14ac:dyDescent="0.25">
      <c r="B29" s="223">
        <v>24</v>
      </c>
      <c r="C29" s="221" t="s">
        <v>116</v>
      </c>
      <c r="D29" s="218">
        <v>245470252.49000001</v>
      </c>
      <c r="E29" s="219">
        <f t="shared" si="0"/>
        <v>0.27910362036875913</v>
      </c>
      <c r="F29" s="222">
        <v>67502.5</v>
      </c>
      <c r="G29" s="219">
        <f t="shared" si="1"/>
        <v>0.13936017838102832</v>
      </c>
      <c r="H29" s="222">
        <v>119498960.50000003</v>
      </c>
      <c r="I29" s="219">
        <f t="shared" si="2"/>
        <v>0.17143211596237218</v>
      </c>
      <c r="J29" s="222">
        <v>125903789.48999999</v>
      </c>
      <c r="K29" s="219">
        <f t="shared" si="3"/>
        <v>0.69197746067399113</v>
      </c>
      <c r="L29" s="222">
        <v>157728216.02000001</v>
      </c>
      <c r="M29" s="219">
        <f t="shared" si="4"/>
        <v>0.34164772966986162</v>
      </c>
      <c r="N29" s="222">
        <v>41632.199999999997</v>
      </c>
      <c r="O29" s="224">
        <v>174</v>
      </c>
    </row>
    <row r="30" spans="2:15" s="54" customFormat="1" ht="28.5" x14ac:dyDescent="0.25">
      <c r="B30" s="223">
        <v>25</v>
      </c>
      <c r="C30" s="221" t="s">
        <v>117</v>
      </c>
      <c r="D30" s="218">
        <v>14573328.91</v>
      </c>
      <c r="E30" s="219">
        <f t="shared" si="0"/>
        <v>1.6570109079801443E-2</v>
      </c>
      <c r="F30" s="222">
        <v>0</v>
      </c>
      <c r="G30" s="219">
        <f t="shared" si="1"/>
        <v>0</v>
      </c>
      <c r="H30" s="222">
        <v>13573328.91</v>
      </c>
      <c r="I30" s="219">
        <f t="shared" si="2"/>
        <v>1.9472173531539117E-2</v>
      </c>
      <c r="J30" s="222">
        <v>1000000</v>
      </c>
      <c r="K30" s="219">
        <f t="shared" si="3"/>
        <v>5.4960812814053702E-3</v>
      </c>
      <c r="L30" s="222">
        <v>8485689.8200000003</v>
      </c>
      <c r="M30" s="219">
        <f t="shared" si="4"/>
        <v>1.8380456806270144E-2</v>
      </c>
      <c r="N30" s="222">
        <v>107346.75</v>
      </c>
      <c r="O30" s="224">
        <v>33</v>
      </c>
    </row>
    <row r="31" spans="2:15" s="54" customFormat="1" ht="28.5" x14ac:dyDescent="0.25">
      <c r="B31" s="223">
        <v>26</v>
      </c>
      <c r="C31" s="221" t="s">
        <v>118</v>
      </c>
      <c r="D31" s="218">
        <v>261898.28</v>
      </c>
      <c r="E31" s="219">
        <f t="shared" si="0"/>
        <v>2.9778255155104303E-4</v>
      </c>
      <c r="F31" s="222">
        <v>0</v>
      </c>
      <c r="G31" s="219">
        <f t="shared" si="1"/>
        <v>0</v>
      </c>
      <c r="H31" s="222">
        <v>261898.27999999997</v>
      </c>
      <c r="I31" s="219">
        <f t="shared" si="2"/>
        <v>3.7571687753138074E-4</v>
      </c>
      <c r="J31" s="222">
        <v>0</v>
      </c>
      <c r="K31" s="219">
        <f t="shared" si="3"/>
        <v>0</v>
      </c>
      <c r="L31" s="222">
        <v>204061.58</v>
      </c>
      <c r="M31" s="219">
        <f t="shared" si="4"/>
        <v>4.4200826763300655E-4</v>
      </c>
      <c r="N31" s="222">
        <v>1595.42</v>
      </c>
      <c r="O31" s="224">
        <v>3</v>
      </c>
    </row>
    <row r="32" spans="2:15" s="54" customFormat="1" ht="28.5" x14ac:dyDescent="0.25">
      <c r="B32" s="223">
        <v>27</v>
      </c>
      <c r="C32" s="217" t="s">
        <v>119</v>
      </c>
      <c r="D32" s="218">
        <v>2013144.77</v>
      </c>
      <c r="E32" s="219">
        <f t="shared" si="0"/>
        <v>2.2889779430862916E-3</v>
      </c>
      <c r="F32" s="218">
        <v>15074.55</v>
      </c>
      <c r="G32" s="219">
        <f t="shared" si="1"/>
        <v>3.112169144866828E-2</v>
      </c>
      <c r="H32" s="218">
        <v>1902582.2000000002</v>
      </c>
      <c r="I32" s="219">
        <f t="shared" si="2"/>
        <v>2.7294270257551333E-3</v>
      </c>
      <c r="J32" s="218">
        <v>95488.01999999999</v>
      </c>
      <c r="K32" s="219">
        <f t="shared" si="3"/>
        <v>5.2480991932046155E-4</v>
      </c>
      <c r="L32" s="218">
        <v>2013144.77</v>
      </c>
      <c r="M32" s="219">
        <f t="shared" si="4"/>
        <v>4.3605789599499697E-3</v>
      </c>
      <c r="N32" s="218">
        <v>1691.85</v>
      </c>
      <c r="O32" s="220">
        <v>23</v>
      </c>
    </row>
    <row r="33" spans="2:15" s="54" customFormat="1" ht="20.25" customHeight="1" x14ac:dyDescent="0.25">
      <c r="B33" s="238"/>
      <c r="C33" s="239"/>
      <c r="D33" s="240"/>
      <c r="E33" s="241"/>
      <c r="F33" s="240"/>
      <c r="G33" s="241"/>
      <c r="H33" s="240"/>
      <c r="I33" s="241"/>
      <c r="J33" s="240"/>
      <c r="K33" s="241"/>
      <c r="L33" s="240"/>
      <c r="M33" s="241"/>
      <c r="N33" s="242"/>
      <c r="O33" s="243"/>
    </row>
    <row r="34" spans="2:15" s="68" customFormat="1" ht="30.75" x14ac:dyDescent="0.25">
      <c r="B34" s="244" t="s">
        <v>120</v>
      </c>
      <c r="C34" s="245"/>
      <c r="D34" s="246">
        <f>SUM(D6:D33)</f>
        <v>582012000.69999993</v>
      </c>
      <c r="E34" s="247">
        <f t="shared" si="0"/>
        <v>0.66175699436351176</v>
      </c>
      <c r="F34" s="246">
        <f>SUM(F6:F32)</f>
        <v>484374.38</v>
      </c>
      <c r="G34" s="247">
        <f t="shared" si="1"/>
        <v>1</v>
      </c>
      <c r="H34" s="246">
        <f>SUM(H6:H32)</f>
        <v>415952378.12</v>
      </c>
      <c r="I34" s="247">
        <f t="shared" si="2"/>
        <v>0.5967214779302813</v>
      </c>
      <c r="J34" s="246">
        <f>SUM(J6:J32)</f>
        <v>165575248.20000002</v>
      </c>
      <c r="K34" s="247">
        <f t="shared" si="3"/>
        <v>0.91001502229606834</v>
      </c>
      <c r="L34" s="246">
        <f>SUM(L6:L32)</f>
        <v>342176358.00999999</v>
      </c>
      <c r="M34" s="247">
        <f t="shared" si="4"/>
        <v>0.74117224432434337</v>
      </c>
      <c r="N34" s="246">
        <f>SUM(N6:N32)</f>
        <v>394463.48999999993</v>
      </c>
      <c r="O34" s="248">
        <f>SUM(O6:O33)</f>
        <v>1324</v>
      </c>
    </row>
    <row r="35" spans="2:15" ht="15.75" x14ac:dyDescent="0.25">
      <c r="B35" s="213"/>
      <c r="C35" s="213"/>
      <c r="D35" s="59"/>
      <c r="E35" s="60"/>
      <c r="F35" s="59"/>
      <c r="G35" s="60"/>
      <c r="H35" s="59"/>
      <c r="I35" s="60"/>
      <c r="J35" s="59"/>
      <c r="K35" s="60"/>
      <c r="L35" s="59"/>
      <c r="M35" s="60"/>
      <c r="N35" s="61"/>
      <c r="O35" s="214"/>
    </row>
    <row r="36" spans="2:15" x14ac:dyDescent="0.25">
      <c r="B36" s="486" t="s">
        <v>121</v>
      </c>
      <c r="C36" s="486"/>
      <c r="D36" s="487" t="s">
        <v>83</v>
      </c>
      <c r="E36" s="487" t="s">
        <v>84</v>
      </c>
      <c r="F36" s="487" t="s">
        <v>85</v>
      </c>
      <c r="G36" s="487" t="s">
        <v>84</v>
      </c>
      <c r="H36" s="487" t="s">
        <v>86</v>
      </c>
      <c r="I36" s="487" t="s">
        <v>84</v>
      </c>
      <c r="J36" s="487" t="s">
        <v>87</v>
      </c>
      <c r="K36" s="487" t="s">
        <v>84</v>
      </c>
      <c r="L36" s="487" t="s">
        <v>88</v>
      </c>
      <c r="M36" s="487" t="s">
        <v>84</v>
      </c>
      <c r="N36" s="487" t="s">
        <v>89</v>
      </c>
      <c r="O36" s="487" t="s">
        <v>90</v>
      </c>
    </row>
    <row r="37" spans="2:15" ht="76.900000000000006" customHeight="1" x14ac:dyDescent="0.25">
      <c r="B37" s="486"/>
      <c r="C37" s="486"/>
      <c r="D37" s="487"/>
      <c r="E37" s="487"/>
      <c r="F37" s="488"/>
      <c r="G37" s="487"/>
      <c r="H37" s="487"/>
      <c r="I37" s="487"/>
      <c r="J37" s="487"/>
      <c r="K37" s="487"/>
      <c r="L37" s="487" t="s">
        <v>91</v>
      </c>
      <c r="M37" s="487"/>
      <c r="N37" s="487" t="s">
        <v>92</v>
      </c>
      <c r="O37" s="487" t="s">
        <v>93</v>
      </c>
    </row>
    <row r="38" spans="2:15" ht="15.6" customHeight="1" x14ac:dyDescent="0.25">
      <c r="B38" s="486"/>
      <c r="C38" s="486"/>
      <c r="D38" s="487"/>
      <c r="E38" s="487"/>
      <c r="F38" s="488"/>
      <c r="G38" s="487"/>
      <c r="H38" s="487"/>
      <c r="I38" s="487"/>
      <c r="J38" s="487"/>
      <c r="K38" s="487"/>
      <c r="L38" s="487"/>
      <c r="M38" s="487"/>
      <c r="N38" s="487"/>
      <c r="O38" s="487"/>
    </row>
    <row r="39" spans="2:15" s="54" customFormat="1" ht="28.5" x14ac:dyDescent="0.25">
      <c r="B39" s="216">
        <v>1</v>
      </c>
      <c r="C39" s="217" t="s">
        <v>247</v>
      </c>
      <c r="D39" s="218">
        <v>9000000</v>
      </c>
      <c r="E39" s="219">
        <f t="shared" ref="E39:E45" si="5">D39/$D$53</f>
        <v>1.0233144577961288E-2</v>
      </c>
      <c r="F39" s="218">
        <v>0</v>
      </c>
      <c r="G39" s="219">
        <f t="shared" ref="G39:G45" si="6">F39/$F$53</f>
        <v>0</v>
      </c>
      <c r="H39" s="218">
        <v>9000000</v>
      </c>
      <c r="I39" s="219">
        <f t="shared" ref="I39:I45" si="7">H39/$H$53</f>
        <v>1.2911317698544745E-2</v>
      </c>
      <c r="J39" s="218">
        <v>0</v>
      </c>
      <c r="K39" s="219">
        <f t="shared" ref="K39:K45" si="8">J39/$J$53</f>
        <v>0</v>
      </c>
      <c r="L39" s="218">
        <v>8926027.4000000004</v>
      </c>
      <c r="M39" s="219">
        <f t="shared" ref="M39:M45" si="9">L39/$L$53</f>
        <v>1.9334251493685142E-2</v>
      </c>
      <c r="N39" s="218">
        <v>0</v>
      </c>
      <c r="O39" s="220">
        <v>2</v>
      </c>
    </row>
    <row r="40" spans="2:15" s="54" customFormat="1" ht="28.5" x14ac:dyDescent="0.25">
      <c r="B40" s="216">
        <v>2</v>
      </c>
      <c r="C40" s="217" t="s">
        <v>122</v>
      </c>
      <c r="D40" s="218">
        <v>60750000</v>
      </c>
      <c r="E40" s="219">
        <f t="shared" si="5"/>
        <v>6.9073725901238697E-2</v>
      </c>
      <c r="F40" s="218">
        <v>0</v>
      </c>
      <c r="G40" s="219">
        <f t="shared" si="6"/>
        <v>0</v>
      </c>
      <c r="H40" s="218">
        <v>60750000</v>
      </c>
      <c r="I40" s="219">
        <f t="shared" si="7"/>
        <v>8.7151394465177029E-2</v>
      </c>
      <c r="J40" s="218">
        <v>0</v>
      </c>
      <c r="K40" s="219">
        <f t="shared" si="8"/>
        <v>0</v>
      </c>
      <c r="L40" s="218">
        <v>12077397.24</v>
      </c>
      <c r="M40" s="219">
        <f t="shared" si="9"/>
        <v>2.61602866721313E-2</v>
      </c>
      <c r="N40" s="218">
        <v>0</v>
      </c>
      <c r="O40" s="220">
        <v>11</v>
      </c>
    </row>
    <row r="41" spans="2:15" s="54" customFormat="1" ht="28.5" x14ac:dyDescent="0.25">
      <c r="B41" s="223">
        <v>3</v>
      </c>
      <c r="C41" s="221" t="s">
        <v>123</v>
      </c>
      <c r="D41" s="218">
        <v>36750000</v>
      </c>
      <c r="E41" s="219">
        <f t="shared" si="5"/>
        <v>4.1785340360008597E-2</v>
      </c>
      <c r="F41" s="222">
        <v>0</v>
      </c>
      <c r="G41" s="219">
        <f t="shared" si="6"/>
        <v>0</v>
      </c>
      <c r="H41" s="222">
        <v>35750000</v>
      </c>
      <c r="I41" s="219">
        <f t="shared" si="7"/>
        <v>5.128662308033051E-2</v>
      </c>
      <c r="J41" s="222">
        <v>1000000</v>
      </c>
      <c r="K41" s="219">
        <f t="shared" si="8"/>
        <v>5.4960812814053702E-3</v>
      </c>
      <c r="L41" s="222">
        <v>16340547.949999999</v>
      </c>
      <c r="M41" s="219">
        <f t="shared" si="9"/>
        <v>3.5394498521248229E-2</v>
      </c>
      <c r="N41" s="222">
        <v>0</v>
      </c>
      <c r="O41" s="224">
        <v>16</v>
      </c>
    </row>
    <row r="42" spans="2:15" s="54" customFormat="1" ht="28.5" x14ac:dyDescent="0.25">
      <c r="B42" s="216">
        <v>4</v>
      </c>
      <c r="C42" s="221" t="s">
        <v>124</v>
      </c>
      <c r="D42" s="218">
        <v>2500000</v>
      </c>
      <c r="E42" s="219">
        <f t="shared" si="5"/>
        <v>2.8425401605448024E-3</v>
      </c>
      <c r="F42" s="222">
        <v>0</v>
      </c>
      <c r="G42" s="219">
        <f t="shared" si="6"/>
        <v>0</v>
      </c>
      <c r="H42" s="222">
        <v>1490000</v>
      </c>
      <c r="I42" s="219">
        <f t="shared" si="7"/>
        <v>2.1375403745368519E-3</v>
      </c>
      <c r="J42" s="222">
        <v>1010000</v>
      </c>
      <c r="K42" s="219">
        <f t="shared" si="8"/>
        <v>5.5510420942194239E-3</v>
      </c>
      <c r="L42" s="222">
        <v>1732986.31</v>
      </c>
      <c r="M42" s="219">
        <f t="shared" si="9"/>
        <v>3.7537407909652397E-3</v>
      </c>
      <c r="N42" s="222">
        <v>0</v>
      </c>
      <c r="O42" s="224">
        <v>10</v>
      </c>
    </row>
    <row r="43" spans="2:15" s="54" customFormat="1" ht="28.5" x14ac:dyDescent="0.25">
      <c r="B43" s="223">
        <v>5</v>
      </c>
      <c r="C43" s="221" t="s">
        <v>125</v>
      </c>
      <c r="D43" s="218">
        <v>122300000</v>
      </c>
      <c r="E43" s="219">
        <f t="shared" si="5"/>
        <v>0.13905706465385173</v>
      </c>
      <c r="F43" s="222">
        <v>0</v>
      </c>
      <c r="G43" s="219">
        <f t="shared" si="6"/>
        <v>0</v>
      </c>
      <c r="H43" s="222">
        <v>122300000</v>
      </c>
      <c r="I43" s="219">
        <f t="shared" si="7"/>
        <v>0.17545046161466912</v>
      </c>
      <c r="J43" s="222">
        <v>0</v>
      </c>
      <c r="K43" s="219">
        <f t="shared" si="8"/>
        <v>0</v>
      </c>
      <c r="L43" s="222">
        <v>48054246.560000002</v>
      </c>
      <c r="M43" s="219">
        <f t="shared" si="9"/>
        <v>0.10408806142927525</v>
      </c>
      <c r="N43" s="222">
        <v>0</v>
      </c>
      <c r="O43" s="224">
        <v>19</v>
      </c>
    </row>
    <row r="44" spans="2:15" s="54" customFormat="1" ht="28.5" x14ac:dyDescent="0.25">
      <c r="B44" s="216">
        <v>6</v>
      </c>
      <c r="C44" s="221" t="s">
        <v>126</v>
      </c>
      <c r="D44" s="218">
        <v>28500000</v>
      </c>
      <c r="E44" s="219">
        <f t="shared" si="5"/>
        <v>3.2404957830210745E-2</v>
      </c>
      <c r="F44" s="222">
        <v>0</v>
      </c>
      <c r="G44" s="219">
        <f t="shared" si="6"/>
        <v>0</v>
      </c>
      <c r="H44" s="222">
        <v>28500000</v>
      </c>
      <c r="I44" s="219">
        <f t="shared" si="7"/>
        <v>4.0885839378725024E-2</v>
      </c>
      <c r="J44" s="222">
        <v>0</v>
      </c>
      <c r="K44" s="219">
        <f t="shared" si="8"/>
        <v>0</v>
      </c>
      <c r="L44" s="222">
        <v>9434246.5600000005</v>
      </c>
      <c r="M44" s="219">
        <f t="shared" si="9"/>
        <v>2.0435081304419244E-2</v>
      </c>
      <c r="N44" s="222">
        <v>0</v>
      </c>
      <c r="O44" s="224">
        <v>16</v>
      </c>
    </row>
    <row r="45" spans="2:15" s="54" customFormat="1" ht="28.5" x14ac:dyDescent="0.25">
      <c r="B45" s="223">
        <v>7</v>
      </c>
      <c r="C45" s="221" t="s">
        <v>127</v>
      </c>
      <c r="D45" s="218">
        <v>37683049.079999998</v>
      </c>
      <c r="E45" s="219">
        <f t="shared" si="5"/>
        <v>4.2846232152672345E-2</v>
      </c>
      <c r="F45" s="222">
        <v>0</v>
      </c>
      <c r="G45" s="219">
        <f t="shared" si="6"/>
        <v>0</v>
      </c>
      <c r="H45" s="222">
        <v>23320478.68</v>
      </c>
      <c r="I45" s="219">
        <f t="shared" si="7"/>
        <v>3.3455345457735486E-2</v>
      </c>
      <c r="J45" s="222">
        <v>14362570.400000004</v>
      </c>
      <c r="K45" s="219">
        <f t="shared" si="8"/>
        <v>7.893785432830687E-2</v>
      </c>
      <c r="L45" s="222">
        <v>22927337.23</v>
      </c>
      <c r="M45" s="219">
        <f t="shared" si="9"/>
        <v>4.9661835463932193E-2</v>
      </c>
      <c r="N45" s="222">
        <v>0</v>
      </c>
      <c r="O45" s="224">
        <v>34</v>
      </c>
    </row>
    <row r="46" spans="2:15" ht="17.25" x14ac:dyDescent="0.25">
      <c r="B46" s="225"/>
      <c r="C46" s="225"/>
      <c r="D46" s="226"/>
      <c r="E46" s="227"/>
      <c r="F46" s="226"/>
      <c r="G46" s="227"/>
      <c r="H46" s="226"/>
      <c r="I46" s="227"/>
      <c r="J46" s="226"/>
      <c r="K46" s="227"/>
      <c r="L46" s="226"/>
      <c r="M46" s="227" t="s">
        <v>128</v>
      </c>
      <c r="N46" s="226"/>
      <c r="O46" s="228"/>
    </row>
    <row r="47" spans="2:15" s="68" customFormat="1" ht="30.75" x14ac:dyDescent="0.25">
      <c r="B47" s="244" t="s">
        <v>129</v>
      </c>
      <c r="C47" s="245"/>
      <c r="D47" s="246">
        <f>SUM(D39:D46)</f>
        <v>297483049.07999998</v>
      </c>
      <c r="E47" s="247">
        <f t="shared" ref="E47" si="10">D47/$D$53</f>
        <v>0.33824300563648818</v>
      </c>
      <c r="F47" s="246">
        <f>SUM(F39:F45)</f>
        <v>0</v>
      </c>
      <c r="G47" s="247">
        <f t="shared" ref="G47" si="11">F47/$F$53</f>
        <v>0</v>
      </c>
      <c r="H47" s="246">
        <f>SUM(H39:H45)</f>
        <v>281110478.68000001</v>
      </c>
      <c r="I47" s="247">
        <f t="shared" ref="I47" si="12">H47/$H$53</f>
        <v>0.40327852206971881</v>
      </c>
      <c r="J47" s="246">
        <f>SUM(J39:J45)</f>
        <v>16372570.400000004</v>
      </c>
      <c r="K47" s="247">
        <f t="shared" ref="K47" si="13">J47/$J$53</f>
        <v>8.9984977703931657E-2</v>
      </c>
      <c r="L47" s="246">
        <f>SUM(L39:L45)</f>
        <v>119492789.25000001</v>
      </c>
      <c r="M47" s="247">
        <f t="shared" ref="M47" si="14">L47/$L$53</f>
        <v>0.25882775567565663</v>
      </c>
      <c r="N47" s="246">
        <f>SUM(N39:N45)</f>
        <v>0</v>
      </c>
      <c r="O47" s="248">
        <f>SUM(O39:O45)</f>
        <v>108</v>
      </c>
    </row>
    <row r="48" spans="2:15" ht="17.25" hidden="1" x14ac:dyDescent="0.25">
      <c r="B48" s="234"/>
      <c r="C48" s="234"/>
      <c r="D48" s="235"/>
      <c r="E48" s="236"/>
      <c r="F48" s="235"/>
      <c r="G48" s="236"/>
      <c r="H48" s="235"/>
      <c r="I48" s="236"/>
      <c r="J48" s="235"/>
      <c r="K48" s="236"/>
      <c r="L48" s="235"/>
      <c r="M48" s="236"/>
      <c r="N48" s="235"/>
      <c r="O48" s="237"/>
    </row>
    <row r="49" spans="2:15" ht="17.25" hidden="1" x14ac:dyDescent="0.25">
      <c r="B49" s="234"/>
      <c r="C49" s="234"/>
      <c r="D49" s="235"/>
      <c r="E49" s="236"/>
      <c r="F49" s="235"/>
      <c r="G49" s="236"/>
      <c r="H49" s="235"/>
      <c r="I49" s="236"/>
      <c r="J49" s="235"/>
      <c r="K49" s="236"/>
      <c r="L49" s="235"/>
      <c r="M49" s="236"/>
      <c r="N49" s="235"/>
      <c r="O49" s="237"/>
    </row>
    <row r="50" spans="2:15" ht="17.25" hidden="1" x14ac:dyDescent="0.25">
      <c r="B50" s="234" t="s">
        <v>130</v>
      </c>
      <c r="C50" s="234"/>
      <c r="D50" s="235">
        <v>0</v>
      </c>
      <c r="E50" s="236">
        <v>0</v>
      </c>
      <c r="F50" s="235">
        <v>0</v>
      </c>
      <c r="G50" s="236">
        <v>0</v>
      </c>
      <c r="H50" s="235">
        <v>0</v>
      </c>
      <c r="I50" s="236">
        <v>0</v>
      </c>
      <c r="J50" s="235">
        <v>0</v>
      </c>
      <c r="K50" s="236">
        <v>0</v>
      </c>
      <c r="L50" s="235">
        <v>0</v>
      </c>
      <c r="M50" s="236">
        <v>0</v>
      </c>
      <c r="N50" s="235">
        <v>0</v>
      </c>
      <c r="O50" s="237">
        <v>0</v>
      </c>
    </row>
    <row r="51" spans="2:15" ht="17.25" x14ac:dyDescent="0.25">
      <c r="B51" s="234"/>
      <c r="C51" s="234"/>
      <c r="D51" s="235"/>
      <c r="E51" s="236"/>
      <c r="F51" s="235"/>
      <c r="G51" s="236"/>
      <c r="H51" s="235"/>
      <c r="I51" s="236"/>
      <c r="J51" s="235"/>
      <c r="K51" s="236"/>
      <c r="L51" s="235"/>
      <c r="M51" s="236"/>
      <c r="N51" s="235"/>
      <c r="O51" s="237"/>
    </row>
    <row r="52" spans="2:15" ht="17.25" x14ac:dyDescent="0.25">
      <c r="B52" s="234"/>
      <c r="C52" s="234"/>
      <c r="D52" s="235"/>
      <c r="E52" s="236"/>
      <c r="F52" s="235"/>
      <c r="G52" s="236"/>
      <c r="H52" s="235"/>
      <c r="I52" s="236"/>
      <c r="J52" s="235"/>
      <c r="K52" s="236"/>
      <c r="L52" s="235"/>
      <c r="M52" s="236"/>
      <c r="N52" s="235"/>
      <c r="O52" s="237"/>
    </row>
    <row r="53" spans="2:15" s="68" customFormat="1" ht="30.75" x14ac:dyDescent="0.25">
      <c r="B53" s="244" t="s">
        <v>131</v>
      </c>
      <c r="C53" s="245"/>
      <c r="D53" s="246">
        <f>D34+D47</f>
        <v>879495049.77999997</v>
      </c>
      <c r="E53" s="247">
        <f>E47+E34</f>
        <v>1</v>
      </c>
      <c r="F53" s="246">
        <f>F34+F47</f>
        <v>484374.38</v>
      </c>
      <c r="G53" s="247">
        <f>G47+G34</f>
        <v>1</v>
      </c>
      <c r="H53" s="246">
        <f>H34+H47</f>
        <v>697062856.79999995</v>
      </c>
      <c r="I53" s="247">
        <f>I47+I34</f>
        <v>1</v>
      </c>
      <c r="J53" s="246">
        <f>J34+J47</f>
        <v>181947818.60000002</v>
      </c>
      <c r="K53" s="247">
        <f>K47+K34</f>
        <v>1</v>
      </c>
      <c r="L53" s="246">
        <f>L34+L47</f>
        <v>461669147.25999999</v>
      </c>
      <c r="M53" s="247">
        <f>M47+M34</f>
        <v>1</v>
      </c>
      <c r="N53" s="246">
        <f>N34+N47</f>
        <v>394463.48999999993</v>
      </c>
      <c r="O53" s="248">
        <f>O34+O47</f>
        <v>1432</v>
      </c>
    </row>
    <row r="54" spans="2:15" ht="15.75" x14ac:dyDescent="0.25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27.75" x14ac:dyDescent="0.25">
      <c r="B55" s="62"/>
      <c r="C55" s="63"/>
      <c r="D55" s="64"/>
      <c r="E55" s="64"/>
      <c r="F55" s="64"/>
      <c r="G55" s="63"/>
      <c r="H55" s="64"/>
      <c r="I55" s="63"/>
      <c r="J55" s="64"/>
      <c r="K55" s="63"/>
      <c r="L55" s="63"/>
      <c r="M55" s="63"/>
      <c r="N55" s="63"/>
      <c r="O55" s="63"/>
    </row>
    <row r="56" spans="2:15" x14ac:dyDescent="0.25">
      <c r="D56" s="65"/>
      <c r="E56" s="65"/>
      <c r="F56" s="65"/>
      <c r="H56" s="65"/>
      <c r="J56" s="65"/>
      <c r="L56" s="65"/>
    </row>
    <row r="57" spans="2:15" x14ac:dyDescent="0.25">
      <c r="D57" s="65"/>
      <c r="E57" s="65"/>
      <c r="F57" s="65"/>
      <c r="H57" s="65"/>
      <c r="J57" s="65"/>
      <c r="L57" s="65"/>
    </row>
    <row r="58" spans="2:15" ht="15.75" x14ac:dyDescent="0.25">
      <c r="B58" s="66"/>
      <c r="C58" s="66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27.75" x14ac:dyDescent="0.25">
      <c r="B59" s="62"/>
      <c r="C59" s="63"/>
      <c r="D59" s="64"/>
      <c r="E59" s="64"/>
      <c r="F59" s="64"/>
      <c r="G59" s="63"/>
      <c r="H59" s="64"/>
      <c r="I59" s="63"/>
      <c r="J59" s="64"/>
      <c r="K59" s="63"/>
      <c r="L59" s="64"/>
      <c r="M59" s="63"/>
      <c r="N59" s="63"/>
      <c r="O59" s="63"/>
    </row>
    <row r="60" spans="2:15" x14ac:dyDescent="0.25">
      <c r="D60" s="65"/>
      <c r="E60" s="65"/>
      <c r="F60" s="65"/>
      <c r="H60" s="65"/>
      <c r="J60" s="65"/>
      <c r="L60" s="65"/>
    </row>
    <row r="61" spans="2:15" x14ac:dyDescent="0.25">
      <c r="D61" s="65"/>
      <c r="E61" s="65"/>
      <c r="F61" s="65"/>
      <c r="H61" s="65"/>
      <c r="J61" s="65"/>
      <c r="L61" s="65"/>
    </row>
  </sheetData>
  <mergeCells count="27"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  <mergeCell ref="O3:O5"/>
    <mergeCell ref="H36:H38"/>
    <mergeCell ref="I36:I38"/>
    <mergeCell ref="J36:J38"/>
    <mergeCell ref="K36:K38"/>
    <mergeCell ref="L36:L38"/>
    <mergeCell ref="N3:N5"/>
    <mergeCell ref="M36:M38"/>
    <mergeCell ref="N36:N38"/>
    <mergeCell ref="O36:O38"/>
    <mergeCell ref="B36:C38"/>
    <mergeCell ref="D36:D38"/>
    <mergeCell ref="E36:E38"/>
    <mergeCell ref="F36:F38"/>
    <mergeCell ref="G36:G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1"/>
  <sheetViews>
    <sheetView showGridLines="0" zoomScale="51" zoomScaleNormal="51" workbookViewId="0"/>
  </sheetViews>
  <sheetFormatPr baseColWidth="10" defaultColWidth="11.42578125" defaultRowHeight="12.75" x14ac:dyDescent="0.25"/>
  <cols>
    <col min="1" max="1" width="4.85546875" style="53" customWidth="1"/>
    <col min="2" max="2" width="5.140625" style="53" customWidth="1"/>
    <col min="3" max="3" width="79.28515625" style="53" customWidth="1"/>
    <col min="4" max="4" width="27.5703125" style="53" customWidth="1"/>
    <col min="5" max="5" width="16.28515625" style="53" customWidth="1"/>
    <col min="6" max="6" width="26.5703125" style="53" customWidth="1"/>
    <col min="7" max="7" width="14" style="53" bestFit="1" customWidth="1"/>
    <col min="8" max="8" width="29.42578125" style="53" customWidth="1"/>
    <col min="9" max="9" width="15.42578125" style="53" customWidth="1"/>
    <col min="10" max="10" width="27.28515625" style="53" customWidth="1"/>
    <col min="11" max="11" width="14" style="53" bestFit="1" customWidth="1"/>
    <col min="12" max="12" width="27" style="53" customWidth="1"/>
    <col min="13" max="13" width="14" style="53" bestFit="1" customWidth="1"/>
    <col min="14" max="14" width="22.7109375" style="53" customWidth="1"/>
    <col min="15" max="15" width="22.42578125" style="53" customWidth="1"/>
    <col min="16" max="16" width="15.28515625" style="53" bestFit="1" customWidth="1"/>
    <col min="17" max="16384" width="11.42578125" style="53"/>
  </cols>
  <sheetData>
    <row r="1" spans="2:15" ht="95.25" customHeight="1" x14ac:dyDescent="0.25">
      <c r="B1" s="489" t="s">
        <v>346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210"/>
    </row>
    <row r="2" spans="2:15" x14ac:dyDescent="0.25">
      <c r="C2" s="211"/>
      <c r="I2" s="212"/>
    </row>
    <row r="3" spans="2:15" ht="31.9" customHeight="1" x14ac:dyDescent="0.25">
      <c r="B3" s="486" t="s">
        <v>82</v>
      </c>
      <c r="C3" s="486"/>
      <c r="D3" s="487" t="s">
        <v>83</v>
      </c>
      <c r="E3" s="487" t="s">
        <v>84</v>
      </c>
      <c r="F3" s="487" t="s">
        <v>85</v>
      </c>
      <c r="G3" s="487" t="s">
        <v>84</v>
      </c>
      <c r="H3" s="487" t="s">
        <v>86</v>
      </c>
      <c r="I3" s="487" t="s">
        <v>84</v>
      </c>
      <c r="J3" s="487" t="s">
        <v>87</v>
      </c>
      <c r="K3" s="487" t="s">
        <v>84</v>
      </c>
      <c r="L3" s="487" t="s">
        <v>88</v>
      </c>
      <c r="M3" s="487" t="s">
        <v>84</v>
      </c>
      <c r="N3" s="487" t="s">
        <v>89</v>
      </c>
      <c r="O3" s="487" t="s">
        <v>90</v>
      </c>
    </row>
    <row r="4" spans="2:15" ht="27.6" customHeight="1" x14ac:dyDescent="0.25">
      <c r="B4" s="486"/>
      <c r="C4" s="486"/>
      <c r="D4" s="487"/>
      <c r="E4" s="487"/>
      <c r="F4" s="488"/>
      <c r="G4" s="487"/>
      <c r="H4" s="487"/>
      <c r="I4" s="487"/>
      <c r="J4" s="487"/>
      <c r="K4" s="487"/>
      <c r="L4" s="487" t="s">
        <v>91</v>
      </c>
      <c r="M4" s="487"/>
      <c r="N4" s="487" t="s">
        <v>92</v>
      </c>
      <c r="O4" s="487" t="s">
        <v>93</v>
      </c>
    </row>
    <row r="5" spans="2:15" ht="15.6" customHeight="1" x14ac:dyDescent="0.25">
      <c r="B5" s="486"/>
      <c r="C5" s="486"/>
      <c r="D5" s="487"/>
      <c r="E5" s="487"/>
      <c r="F5" s="488"/>
      <c r="G5" s="487"/>
      <c r="H5" s="487"/>
      <c r="I5" s="487"/>
      <c r="J5" s="487"/>
      <c r="K5" s="487"/>
      <c r="L5" s="487"/>
      <c r="M5" s="487"/>
      <c r="N5" s="487"/>
      <c r="O5" s="487"/>
    </row>
    <row r="6" spans="2:15" s="54" customFormat="1" ht="28.5" x14ac:dyDescent="0.25">
      <c r="B6" s="216">
        <v>1</v>
      </c>
      <c r="C6" s="217" t="s">
        <v>94</v>
      </c>
      <c r="D6" s="218">
        <v>109502640.03</v>
      </c>
      <c r="E6" s="219">
        <f>D6/$D$53</f>
        <v>1.1275364003383489E-2</v>
      </c>
      <c r="F6" s="218">
        <v>503052.62</v>
      </c>
      <c r="G6" s="219">
        <f>F6/$F$53</f>
        <v>9.2903883534080547E-3</v>
      </c>
      <c r="H6" s="218">
        <v>92906771.490000039</v>
      </c>
      <c r="I6" s="219">
        <f>H6/$H$53</f>
        <v>1.0963020880872228E-2</v>
      </c>
      <c r="J6" s="218">
        <v>16092815.920000002</v>
      </c>
      <c r="K6" s="219">
        <f>J6/$J$53</f>
        <v>1.3603794262613446E-2</v>
      </c>
      <c r="L6" s="218">
        <v>57025006.259999998</v>
      </c>
      <c r="M6" s="219">
        <f>L6/$L$53</f>
        <v>1.1480965876169067E-2</v>
      </c>
      <c r="N6" s="218">
        <v>690748.59</v>
      </c>
      <c r="O6" s="220">
        <v>547</v>
      </c>
    </row>
    <row r="7" spans="2:15" s="54" customFormat="1" ht="28.5" x14ac:dyDescent="0.25">
      <c r="B7" s="216">
        <v>2</v>
      </c>
      <c r="C7" s="217" t="s">
        <v>95</v>
      </c>
      <c r="D7" s="218">
        <v>9668360.0999999996</v>
      </c>
      <c r="E7" s="219">
        <f t="shared" ref="E7:E34" si="0">D7/$D$53</f>
        <v>9.9554019349143538E-4</v>
      </c>
      <c r="F7" s="218">
        <v>37488.85</v>
      </c>
      <c r="G7" s="219">
        <f t="shared" ref="G7:G32" si="1">F7/$F$53</f>
        <v>6.9234501834551925E-4</v>
      </c>
      <c r="H7" s="218">
        <v>5504023.54</v>
      </c>
      <c r="I7" s="219">
        <f t="shared" ref="I7:I32" si="2">H7/$H$53</f>
        <v>6.4947607187412608E-4</v>
      </c>
      <c r="J7" s="218">
        <v>4126847.71</v>
      </c>
      <c r="K7" s="219">
        <f t="shared" ref="K7:K32" si="3">J7/$J$53</f>
        <v>3.4885620688798278E-3</v>
      </c>
      <c r="L7" s="218">
        <v>6142562</v>
      </c>
      <c r="M7" s="219">
        <f t="shared" ref="M7:M34" si="4">L7/$L$53</f>
        <v>1.2366950806232638E-3</v>
      </c>
      <c r="N7" s="218">
        <v>9822.48</v>
      </c>
      <c r="O7" s="220">
        <v>31</v>
      </c>
    </row>
    <row r="8" spans="2:15" s="54" customFormat="1" ht="28.5" x14ac:dyDescent="0.25">
      <c r="B8" s="216">
        <v>3</v>
      </c>
      <c r="C8" s="217" t="s">
        <v>96</v>
      </c>
      <c r="D8" s="218">
        <v>213664449.88</v>
      </c>
      <c r="E8" s="219">
        <f t="shared" si="0"/>
        <v>2.200078871449733E-2</v>
      </c>
      <c r="F8" s="218">
        <v>1219019.5999999999</v>
      </c>
      <c r="G8" s="219">
        <f t="shared" si="1"/>
        <v>2.2512884426317357E-2</v>
      </c>
      <c r="H8" s="218">
        <v>124978258.16999993</v>
      </c>
      <c r="I8" s="219">
        <f t="shared" si="2"/>
        <v>1.4747463850040504E-2</v>
      </c>
      <c r="J8" s="218">
        <v>87467172.109999985</v>
      </c>
      <c r="K8" s="219">
        <f t="shared" si="3"/>
        <v>7.3938919082412541E-2</v>
      </c>
      <c r="L8" s="218">
        <v>150016277.28</v>
      </c>
      <c r="M8" s="219">
        <f t="shared" si="4"/>
        <v>3.0203096383169023E-2</v>
      </c>
      <c r="N8" s="218">
        <v>864834.39</v>
      </c>
      <c r="O8" s="220">
        <v>2613</v>
      </c>
    </row>
    <row r="9" spans="2:15" s="54" customFormat="1" ht="28.5" x14ac:dyDescent="0.25">
      <c r="B9" s="216">
        <v>4</v>
      </c>
      <c r="C9" s="217" t="s">
        <v>97</v>
      </c>
      <c r="D9" s="218">
        <v>187301940.41</v>
      </c>
      <c r="E9" s="219">
        <f t="shared" si="0"/>
        <v>1.9286270687941452E-2</v>
      </c>
      <c r="F9" s="218">
        <v>571278.26</v>
      </c>
      <c r="G9" s="219">
        <f t="shared" si="1"/>
        <v>1.0550381177339299E-2</v>
      </c>
      <c r="H9" s="218">
        <v>161076808.81</v>
      </c>
      <c r="I9" s="219">
        <f t="shared" si="2"/>
        <v>1.9007101313367282E-2</v>
      </c>
      <c r="J9" s="218">
        <v>25653853.340000004</v>
      </c>
      <c r="K9" s="219">
        <f t="shared" si="3"/>
        <v>2.1686058214765113E-2</v>
      </c>
      <c r="L9" s="218">
        <v>104970852.95999999</v>
      </c>
      <c r="M9" s="219">
        <f t="shared" si="4"/>
        <v>2.1134005235024074E-2</v>
      </c>
      <c r="N9" s="218">
        <v>213006.58</v>
      </c>
      <c r="O9" s="220">
        <v>898</v>
      </c>
    </row>
    <row r="10" spans="2:15" s="54" customFormat="1" ht="28.5" x14ac:dyDescent="0.25">
      <c r="B10" s="216">
        <v>5</v>
      </c>
      <c r="C10" s="217" t="s">
        <v>98</v>
      </c>
      <c r="D10" s="218">
        <v>3213863.11</v>
      </c>
      <c r="E10" s="219">
        <f t="shared" si="0"/>
        <v>3.3092787911203123E-4</v>
      </c>
      <c r="F10" s="218">
        <v>86561.9</v>
      </c>
      <c r="G10" s="219">
        <f t="shared" si="1"/>
        <v>1.598627331687235E-3</v>
      </c>
      <c r="H10" s="218">
        <v>1516025.55</v>
      </c>
      <c r="I10" s="219">
        <f t="shared" si="2"/>
        <v>1.7889137136117909E-4</v>
      </c>
      <c r="J10" s="218">
        <v>1611275.6600000001</v>
      </c>
      <c r="K10" s="219">
        <f t="shared" si="3"/>
        <v>1.3620650784773713E-3</v>
      </c>
      <c r="L10" s="218">
        <v>2563228.36</v>
      </c>
      <c r="M10" s="219">
        <f t="shared" si="4"/>
        <v>5.1606022101625276E-4</v>
      </c>
      <c r="N10" s="218">
        <v>13455.96</v>
      </c>
      <c r="O10" s="220">
        <v>31</v>
      </c>
    </row>
    <row r="11" spans="2:15" s="54" customFormat="1" ht="28.5" x14ac:dyDescent="0.25">
      <c r="B11" s="216">
        <v>6</v>
      </c>
      <c r="C11" s="217" t="s">
        <v>99</v>
      </c>
      <c r="D11" s="218">
        <v>362866797.44999999</v>
      </c>
      <c r="E11" s="219">
        <f t="shared" si="0"/>
        <v>3.7363987067981719E-2</v>
      </c>
      <c r="F11" s="218">
        <v>24390</v>
      </c>
      <c r="G11" s="219">
        <f t="shared" si="1"/>
        <v>4.5043512931037405E-4</v>
      </c>
      <c r="H11" s="218">
        <v>354905344.89999986</v>
      </c>
      <c r="I11" s="219">
        <f t="shared" si="2"/>
        <v>4.1878914146646948E-2</v>
      </c>
      <c r="J11" s="218">
        <v>7937062.5499999998</v>
      </c>
      <c r="K11" s="219">
        <f t="shared" si="3"/>
        <v>6.7094638077295566E-3</v>
      </c>
      <c r="L11" s="218">
        <v>139045179.71000001</v>
      </c>
      <c r="M11" s="219">
        <f t="shared" si="4"/>
        <v>2.7994261959705845E-2</v>
      </c>
      <c r="N11" s="218">
        <v>109011.04</v>
      </c>
      <c r="O11" s="220">
        <v>277</v>
      </c>
    </row>
    <row r="12" spans="2:15" s="54" customFormat="1" ht="28.5" x14ac:dyDescent="0.25">
      <c r="B12" s="216">
        <v>7</v>
      </c>
      <c r="C12" s="217" t="s">
        <v>100</v>
      </c>
      <c r="D12" s="218">
        <v>23141353.579999998</v>
      </c>
      <c r="E12" s="219">
        <f t="shared" si="0"/>
        <v>2.3828392180683172E-3</v>
      </c>
      <c r="F12" s="218">
        <v>34850.67</v>
      </c>
      <c r="G12" s="219">
        <f t="shared" si="1"/>
        <v>6.4362304419857206E-4</v>
      </c>
      <c r="H12" s="218">
        <v>19417569.690000005</v>
      </c>
      <c r="I12" s="219">
        <f t="shared" si="2"/>
        <v>2.2912777890487174E-3</v>
      </c>
      <c r="J12" s="218">
        <v>3688933.22</v>
      </c>
      <c r="K12" s="219">
        <f t="shared" si="3"/>
        <v>3.1183783386866787E-3</v>
      </c>
      <c r="L12" s="218">
        <v>14015349.779999999</v>
      </c>
      <c r="M12" s="219">
        <f t="shared" si="4"/>
        <v>2.8217401999589653E-3</v>
      </c>
      <c r="N12" s="218">
        <v>49659.6</v>
      </c>
      <c r="O12" s="220">
        <v>129</v>
      </c>
    </row>
    <row r="13" spans="2:15" s="54" customFormat="1" ht="28.5" x14ac:dyDescent="0.25">
      <c r="B13" s="216">
        <v>8</v>
      </c>
      <c r="C13" s="217" t="s">
        <v>101</v>
      </c>
      <c r="D13" s="218">
        <v>107370410.55</v>
      </c>
      <c r="E13" s="219">
        <f t="shared" si="0"/>
        <v>1.1055810725771565E-2</v>
      </c>
      <c r="F13" s="218">
        <v>307331.5</v>
      </c>
      <c r="G13" s="219">
        <f t="shared" si="1"/>
        <v>5.6758058197478971E-3</v>
      </c>
      <c r="H13" s="218">
        <v>106703082.25999999</v>
      </c>
      <c r="I13" s="219">
        <f t="shared" si="2"/>
        <v>1.2590988795641406E-2</v>
      </c>
      <c r="J13" s="218">
        <v>359996.79000000004</v>
      </c>
      <c r="K13" s="219">
        <f t="shared" si="3"/>
        <v>3.0431729852044797E-4</v>
      </c>
      <c r="L13" s="218">
        <v>41275348.799999997</v>
      </c>
      <c r="M13" s="219">
        <f t="shared" si="4"/>
        <v>8.3100538198831904E-3</v>
      </c>
      <c r="N13" s="218">
        <v>23168.43</v>
      </c>
      <c r="O13" s="220">
        <v>113</v>
      </c>
    </row>
    <row r="14" spans="2:15" s="54" customFormat="1" ht="28.5" x14ac:dyDescent="0.25">
      <c r="B14" s="216">
        <v>9</v>
      </c>
      <c r="C14" s="221" t="s">
        <v>246</v>
      </c>
      <c r="D14" s="218">
        <v>1159215</v>
      </c>
      <c r="E14" s="219">
        <f t="shared" si="0"/>
        <v>1.1936306813791247E-4</v>
      </c>
      <c r="F14" s="218">
        <v>0</v>
      </c>
      <c r="G14" s="219">
        <f t="shared" si="1"/>
        <v>0</v>
      </c>
      <c r="H14" s="218">
        <v>1159215</v>
      </c>
      <c r="I14" s="219">
        <f t="shared" si="2"/>
        <v>1.3678764256476364E-4</v>
      </c>
      <c r="J14" s="218">
        <v>0</v>
      </c>
      <c r="K14" s="219">
        <f t="shared" si="3"/>
        <v>0</v>
      </c>
      <c r="L14" s="218">
        <v>670405.53</v>
      </c>
      <c r="M14" s="219">
        <f t="shared" si="4"/>
        <v>1.3497417217337519E-4</v>
      </c>
      <c r="N14" s="218">
        <v>1252.2</v>
      </c>
      <c r="O14" s="220">
        <v>6</v>
      </c>
    </row>
    <row r="15" spans="2:15" s="54" customFormat="1" ht="28.5" x14ac:dyDescent="0.25">
      <c r="B15" s="216">
        <v>10</v>
      </c>
      <c r="C15" s="217" t="s">
        <v>102</v>
      </c>
      <c r="D15" s="218">
        <v>19655666.989999998</v>
      </c>
      <c r="E15" s="219">
        <f t="shared" si="0"/>
        <v>2.0239219801533683E-3</v>
      </c>
      <c r="F15" s="218">
        <v>249631.15</v>
      </c>
      <c r="G15" s="219">
        <f t="shared" si="1"/>
        <v>4.6101943144791872E-3</v>
      </c>
      <c r="H15" s="218">
        <v>16306035.840000002</v>
      </c>
      <c r="I15" s="219">
        <f t="shared" si="2"/>
        <v>1.92411606313768E-3</v>
      </c>
      <c r="J15" s="218">
        <v>3100000</v>
      </c>
      <c r="K15" s="219">
        <f t="shared" si="3"/>
        <v>2.6205334370158926E-3</v>
      </c>
      <c r="L15" s="218">
        <v>11460084.76</v>
      </c>
      <c r="M15" s="219">
        <f t="shared" si="4"/>
        <v>2.3072832551332221E-3</v>
      </c>
      <c r="N15" s="218">
        <v>27334.26</v>
      </c>
      <c r="O15" s="220">
        <v>69</v>
      </c>
    </row>
    <row r="16" spans="2:15" s="54" customFormat="1" ht="28.5" x14ac:dyDescent="0.25">
      <c r="B16" s="216">
        <v>11</v>
      </c>
      <c r="C16" s="217" t="s">
        <v>103</v>
      </c>
      <c r="D16" s="218">
        <v>99826366.959999993</v>
      </c>
      <c r="E16" s="219">
        <f t="shared" si="0"/>
        <v>1.0279009020247955E-2</v>
      </c>
      <c r="F16" s="218">
        <v>74060.56</v>
      </c>
      <c r="G16" s="219">
        <f t="shared" si="1"/>
        <v>1.3677522722590697E-3</v>
      </c>
      <c r="H16" s="218">
        <v>87501199.620000005</v>
      </c>
      <c r="I16" s="219">
        <f t="shared" si="2"/>
        <v>1.0325162129206915E-2</v>
      </c>
      <c r="J16" s="218">
        <v>12251106.780000003</v>
      </c>
      <c r="K16" s="219">
        <f t="shared" si="3"/>
        <v>1.0356269341110358E-2</v>
      </c>
      <c r="L16" s="218">
        <v>74758566.090000004</v>
      </c>
      <c r="M16" s="219">
        <f t="shared" si="4"/>
        <v>1.5051301218929844E-2</v>
      </c>
      <c r="N16" s="218">
        <v>245312.02</v>
      </c>
      <c r="O16" s="220">
        <v>423</v>
      </c>
    </row>
    <row r="17" spans="2:15" s="54" customFormat="1" ht="28.5" x14ac:dyDescent="0.25">
      <c r="B17" s="216">
        <v>12</v>
      </c>
      <c r="C17" s="217" t="s">
        <v>104</v>
      </c>
      <c r="D17" s="218">
        <v>15365336.34</v>
      </c>
      <c r="E17" s="219">
        <f t="shared" si="0"/>
        <v>1.5821514460331884E-3</v>
      </c>
      <c r="F17" s="218">
        <v>981902.72999999986</v>
      </c>
      <c r="G17" s="219">
        <f t="shared" si="1"/>
        <v>1.8133804147509602E-2</v>
      </c>
      <c r="H17" s="218">
        <v>8113440.2700000014</v>
      </c>
      <c r="I17" s="219">
        <f t="shared" si="2"/>
        <v>9.5738785956299703E-4</v>
      </c>
      <c r="J17" s="218">
        <v>6269993.339999998</v>
      </c>
      <c r="K17" s="219">
        <f t="shared" si="3"/>
        <v>5.3002345797861132E-3</v>
      </c>
      <c r="L17" s="218">
        <v>12577797.68</v>
      </c>
      <c r="M17" s="219">
        <f t="shared" si="4"/>
        <v>2.5323147761358695E-3</v>
      </c>
      <c r="N17" s="218">
        <v>115761.45</v>
      </c>
      <c r="O17" s="220">
        <v>362</v>
      </c>
    </row>
    <row r="18" spans="2:15" s="54" customFormat="1" ht="28.5" x14ac:dyDescent="0.25">
      <c r="B18" s="216">
        <v>13</v>
      </c>
      <c r="C18" s="217" t="s">
        <v>105</v>
      </c>
      <c r="D18" s="218">
        <v>76221147.790000007</v>
      </c>
      <c r="E18" s="219">
        <f t="shared" si="0"/>
        <v>7.8484060827436388E-3</v>
      </c>
      <c r="F18" s="218">
        <v>15000</v>
      </c>
      <c r="G18" s="219">
        <f t="shared" si="1"/>
        <v>2.7702037472962732E-4</v>
      </c>
      <c r="H18" s="218">
        <v>45469258.799999997</v>
      </c>
      <c r="I18" s="219">
        <f t="shared" si="2"/>
        <v>5.3653832295295816E-3</v>
      </c>
      <c r="J18" s="218">
        <v>30736888.990000002</v>
      </c>
      <c r="K18" s="219">
        <f t="shared" si="3"/>
        <v>2.598291785423892E-2</v>
      </c>
      <c r="L18" s="218">
        <v>56457533.009999998</v>
      </c>
      <c r="M18" s="219">
        <f t="shared" si="4"/>
        <v>1.1366715278998001E-2</v>
      </c>
      <c r="N18" s="218">
        <v>301718.68</v>
      </c>
      <c r="O18" s="220">
        <v>234</v>
      </c>
    </row>
    <row r="19" spans="2:15" s="54" customFormat="1" ht="28.5" x14ac:dyDescent="0.25">
      <c r="B19" s="216">
        <v>14</v>
      </c>
      <c r="C19" s="217" t="s">
        <v>106</v>
      </c>
      <c r="D19" s="218">
        <v>343711317.99000001</v>
      </c>
      <c r="E19" s="219">
        <f t="shared" si="0"/>
        <v>3.5391568836680057E-2</v>
      </c>
      <c r="F19" s="218">
        <v>237444.90000000002</v>
      </c>
      <c r="G19" s="219">
        <f t="shared" si="1"/>
        <v>4.3851383450425928E-3</v>
      </c>
      <c r="H19" s="218">
        <v>332010272.26999998</v>
      </c>
      <c r="I19" s="219">
        <f t="shared" si="2"/>
        <v>3.9177290193017356E-2</v>
      </c>
      <c r="J19" s="218">
        <v>11463600.82</v>
      </c>
      <c r="K19" s="219">
        <f t="shared" si="3"/>
        <v>9.6905642765847764E-3</v>
      </c>
      <c r="L19" s="218">
        <v>203968804.06</v>
      </c>
      <c r="M19" s="219">
        <f t="shared" si="4"/>
        <v>4.1065473426497343E-2</v>
      </c>
      <c r="N19" s="218">
        <v>354783.73</v>
      </c>
      <c r="O19" s="220">
        <v>165</v>
      </c>
    </row>
    <row r="20" spans="2:15" s="54" customFormat="1" ht="28.5" x14ac:dyDescent="0.25">
      <c r="B20" s="216">
        <v>15</v>
      </c>
      <c r="C20" s="217" t="s">
        <v>107</v>
      </c>
      <c r="D20" s="218">
        <v>113706213.19</v>
      </c>
      <c r="E20" s="219">
        <f t="shared" si="0"/>
        <v>1.1708201216083272E-2</v>
      </c>
      <c r="F20" s="218">
        <v>113497.19999999998</v>
      </c>
      <c r="G20" s="219">
        <f t="shared" si="1"/>
        <v>2.0960691249842303E-3</v>
      </c>
      <c r="H20" s="218">
        <v>106287289.69000006</v>
      </c>
      <c r="I20" s="219">
        <f t="shared" si="2"/>
        <v>1.2541925174616629E-2</v>
      </c>
      <c r="J20" s="218">
        <v>7305426.2999999998</v>
      </c>
      <c r="K20" s="219">
        <f t="shared" si="3"/>
        <v>6.1755206099371922E-3</v>
      </c>
      <c r="L20" s="218">
        <v>79450143.329999998</v>
      </c>
      <c r="M20" s="219">
        <f t="shared" si="4"/>
        <v>1.5995866449703595E-2</v>
      </c>
      <c r="N20" s="218">
        <v>81806.8</v>
      </c>
      <c r="O20" s="220">
        <v>415</v>
      </c>
    </row>
    <row r="21" spans="2:15" s="54" customFormat="1" ht="28.5" x14ac:dyDescent="0.25">
      <c r="B21" s="216">
        <v>16</v>
      </c>
      <c r="C21" s="217" t="s">
        <v>108</v>
      </c>
      <c r="D21" s="218">
        <v>5476207.0899999999</v>
      </c>
      <c r="E21" s="219">
        <f t="shared" si="0"/>
        <v>5.6387890082598084E-4</v>
      </c>
      <c r="F21" s="218">
        <v>29236.430000000008</v>
      </c>
      <c r="G21" s="219">
        <f t="shared" si="1"/>
        <v>5.3993911962376805E-4</v>
      </c>
      <c r="H21" s="218">
        <v>998000</v>
      </c>
      <c r="I21" s="219">
        <f t="shared" si="2"/>
        <v>1.1776423465848365E-4</v>
      </c>
      <c r="J21" s="218">
        <v>4448970.66</v>
      </c>
      <c r="K21" s="219">
        <f t="shared" si="3"/>
        <v>3.7608633467202143E-3</v>
      </c>
      <c r="L21" s="218">
        <v>5476207.0899999999</v>
      </c>
      <c r="M21" s="219">
        <f t="shared" si="4"/>
        <v>1.1025364283953891E-3</v>
      </c>
      <c r="N21" s="218">
        <v>100218.58</v>
      </c>
      <c r="O21" s="220">
        <v>112</v>
      </c>
    </row>
    <row r="22" spans="2:15" s="54" customFormat="1" ht="28.5" x14ac:dyDescent="0.25">
      <c r="B22" s="216">
        <v>17</v>
      </c>
      <c r="C22" s="217" t="s">
        <v>109</v>
      </c>
      <c r="D22" s="218">
        <v>184343496.34999999</v>
      </c>
      <c r="E22" s="219">
        <f t="shared" si="0"/>
        <v>1.8981643021877794E-2</v>
      </c>
      <c r="F22" s="218">
        <v>690236.69</v>
      </c>
      <c r="G22" s="219">
        <f t="shared" si="1"/>
        <v>1.2747308434395839E-2</v>
      </c>
      <c r="H22" s="218">
        <v>174648852.39000002</v>
      </c>
      <c r="I22" s="219">
        <f t="shared" si="2"/>
        <v>2.0608605646984805E-2</v>
      </c>
      <c r="J22" s="218">
        <v>9004407.2700000014</v>
      </c>
      <c r="K22" s="219">
        <f t="shared" si="3"/>
        <v>7.6117259134012884E-3</v>
      </c>
      <c r="L22" s="218">
        <v>98468891.739999995</v>
      </c>
      <c r="M22" s="219">
        <f t="shared" si="4"/>
        <v>1.9824951544531861E-2</v>
      </c>
      <c r="N22" s="218">
        <v>245877.72</v>
      </c>
      <c r="O22" s="220">
        <v>634</v>
      </c>
    </row>
    <row r="23" spans="2:15" s="54" customFormat="1" ht="28.5" x14ac:dyDescent="0.25">
      <c r="B23" s="216">
        <v>18</v>
      </c>
      <c r="C23" s="217" t="s">
        <v>110</v>
      </c>
      <c r="D23" s="218">
        <v>17530666.43</v>
      </c>
      <c r="E23" s="219">
        <f t="shared" si="0"/>
        <v>1.8051130563244131E-3</v>
      </c>
      <c r="F23" s="218">
        <v>321583.24</v>
      </c>
      <c r="G23" s="219">
        <f t="shared" si="1"/>
        <v>5.939007310104512E-3</v>
      </c>
      <c r="H23" s="218">
        <v>12587196.280000001</v>
      </c>
      <c r="I23" s="219">
        <f t="shared" si="2"/>
        <v>1.4852921206516159E-3</v>
      </c>
      <c r="J23" s="218">
        <v>4621886.9099999992</v>
      </c>
      <c r="K23" s="219">
        <f t="shared" si="3"/>
        <v>3.9070352225035682E-3</v>
      </c>
      <c r="L23" s="218">
        <v>11955725.949999999</v>
      </c>
      <c r="M23" s="219">
        <f t="shared" si="4"/>
        <v>2.4070717507849162E-3</v>
      </c>
      <c r="N23" s="218">
        <v>52488.76</v>
      </c>
      <c r="O23" s="220">
        <v>167</v>
      </c>
    </row>
    <row r="24" spans="2:15" s="54" customFormat="1" ht="28.5" x14ac:dyDescent="0.25">
      <c r="B24" s="216">
        <v>19</v>
      </c>
      <c r="C24" s="217" t="s">
        <v>111</v>
      </c>
      <c r="D24" s="218">
        <v>831357030.83000004</v>
      </c>
      <c r="E24" s="219">
        <f t="shared" si="0"/>
        <v>8.5603900844876832E-2</v>
      </c>
      <c r="F24" s="218">
        <v>2649897.91</v>
      </c>
      <c r="G24" s="219">
        <f t="shared" si="1"/>
        <v>4.8938380801563756E-2</v>
      </c>
      <c r="H24" s="218">
        <v>708534403.5999999</v>
      </c>
      <c r="I24" s="219">
        <f t="shared" si="2"/>
        <v>8.3607226221602354E-2</v>
      </c>
      <c r="J24" s="218">
        <v>120172729.32000002</v>
      </c>
      <c r="K24" s="219">
        <f t="shared" si="3"/>
        <v>0.10158601787113554</v>
      </c>
      <c r="L24" s="218">
        <v>545118597.49000001</v>
      </c>
      <c r="M24" s="219">
        <f t="shared" si="4"/>
        <v>0.10974988740400765</v>
      </c>
      <c r="N24" s="218">
        <v>322665.12</v>
      </c>
      <c r="O24" s="220">
        <v>648</v>
      </c>
    </row>
    <row r="25" spans="2:15" s="54" customFormat="1" ht="28.5" x14ac:dyDescent="0.25">
      <c r="B25" s="216">
        <v>20</v>
      </c>
      <c r="C25" s="217" t="s">
        <v>112</v>
      </c>
      <c r="D25" s="218">
        <v>475945247.63</v>
      </c>
      <c r="E25" s="219">
        <f t="shared" si="0"/>
        <v>4.9007548231152387E-2</v>
      </c>
      <c r="F25" s="218">
        <v>2992520.56</v>
      </c>
      <c r="G25" s="219">
        <f t="shared" si="1"/>
        <v>5.5265944461154279E-2</v>
      </c>
      <c r="H25" s="218">
        <v>430560433.60000002</v>
      </c>
      <c r="I25" s="219">
        <f t="shared" si="2"/>
        <v>5.0806232401932737E-2</v>
      </c>
      <c r="J25" s="218">
        <v>42392293.469999976</v>
      </c>
      <c r="K25" s="219">
        <f t="shared" si="3"/>
        <v>3.5835620164492071E-2</v>
      </c>
      <c r="L25" s="218">
        <v>216095432.88999999</v>
      </c>
      <c r="M25" s="219">
        <f t="shared" si="4"/>
        <v>4.3506953417843823E-2</v>
      </c>
      <c r="N25" s="218">
        <v>318739.53999999998</v>
      </c>
      <c r="O25" s="220">
        <v>2116</v>
      </c>
    </row>
    <row r="26" spans="2:15" s="54" customFormat="1" ht="28.5" x14ac:dyDescent="0.25">
      <c r="B26" s="216">
        <v>21</v>
      </c>
      <c r="C26" s="217" t="s">
        <v>113</v>
      </c>
      <c r="D26" s="218">
        <v>46630104.390000001</v>
      </c>
      <c r="E26" s="219">
        <f t="shared" si="0"/>
        <v>4.8014495391981134E-3</v>
      </c>
      <c r="F26" s="218">
        <v>68943.44</v>
      </c>
      <c r="G26" s="219">
        <f t="shared" si="1"/>
        <v>1.2732491722633051E-3</v>
      </c>
      <c r="H26" s="218">
        <v>43818828.490000002</v>
      </c>
      <c r="I26" s="219">
        <f t="shared" si="2"/>
        <v>5.1706320648859808E-3</v>
      </c>
      <c r="J26" s="218">
        <v>2742332.46</v>
      </c>
      <c r="K26" s="219">
        <f t="shared" si="3"/>
        <v>2.3181851312400153E-3</v>
      </c>
      <c r="L26" s="218">
        <v>17110586.609999999</v>
      </c>
      <c r="M26" s="219">
        <f t="shared" si="4"/>
        <v>3.4449108185094896E-3</v>
      </c>
      <c r="N26" s="218">
        <v>40873.11</v>
      </c>
      <c r="O26" s="220">
        <v>93</v>
      </c>
    </row>
    <row r="27" spans="2:15" s="54" customFormat="1" ht="28.5" x14ac:dyDescent="0.25">
      <c r="B27" s="216">
        <v>22</v>
      </c>
      <c r="C27" s="217" t="s">
        <v>114</v>
      </c>
      <c r="D27" s="218">
        <v>448151639.91000003</v>
      </c>
      <c r="E27" s="219">
        <f t="shared" si="0"/>
        <v>4.6145671623205826E-2</v>
      </c>
      <c r="F27" s="218">
        <v>40322406.439999998</v>
      </c>
      <c r="G27" s="219">
        <f t="shared" si="1"/>
        <v>0.74467520946727583</v>
      </c>
      <c r="H27" s="218">
        <v>344858989.86000019</v>
      </c>
      <c r="I27" s="219">
        <f t="shared" si="2"/>
        <v>4.0693441889740174E-2</v>
      </c>
      <c r="J27" s="218">
        <v>62970243.609999999</v>
      </c>
      <c r="K27" s="219">
        <f t="shared" si="3"/>
        <v>5.3230848037755275E-2</v>
      </c>
      <c r="L27" s="218">
        <v>330614074.12</v>
      </c>
      <c r="M27" s="219">
        <f t="shared" si="4"/>
        <v>6.6563235185744821E-2</v>
      </c>
      <c r="N27" s="218">
        <v>129346</v>
      </c>
      <c r="O27" s="220">
        <v>563</v>
      </c>
    </row>
    <row r="28" spans="2:15" s="54" customFormat="1" ht="28.5" x14ac:dyDescent="0.25">
      <c r="B28" s="216">
        <v>23</v>
      </c>
      <c r="C28" s="217" t="s">
        <v>115</v>
      </c>
      <c r="D28" s="218">
        <v>39772675.109999999</v>
      </c>
      <c r="E28" s="219">
        <f t="shared" si="0"/>
        <v>4.0953477389284862E-3</v>
      </c>
      <c r="F28" s="218">
        <v>1789666.69</v>
      </c>
      <c r="G28" s="219">
        <f t="shared" si="1"/>
        <v>3.3051609140328786E-2</v>
      </c>
      <c r="H28" s="218">
        <v>14662458.260000002</v>
      </c>
      <c r="I28" s="219">
        <f t="shared" si="2"/>
        <v>1.7301735222453526E-3</v>
      </c>
      <c r="J28" s="218">
        <v>23320550.16000003</v>
      </c>
      <c r="K28" s="219">
        <f t="shared" si="3"/>
        <v>1.9713639181898841E-2</v>
      </c>
      <c r="L28" s="218">
        <v>39542631.380000003</v>
      </c>
      <c r="M28" s="219">
        <f t="shared" si="4"/>
        <v>7.9612021339866175E-3</v>
      </c>
      <c r="N28" s="218">
        <v>296656.68</v>
      </c>
      <c r="O28" s="220">
        <v>1005</v>
      </c>
    </row>
    <row r="29" spans="2:15" s="54" customFormat="1" ht="28.5" x14ac:dyDescent="0.25">
      <c r="B29" s="216">
        <v>24</v>
      </c>
      <c r="C29" s="217" t="s">
        <v>116</v>
      </c>
      <c r="D29" s="218">
        <v>2292831466.3800001</v>
      </c>
      <c r="E29" s="219">
        <f t="shared" si="0"/>
        <v>0.23609028398551235</v>
      </c>
      <c r="F29" s="218">
        <v>689815.87</v>
      </c>
      <c r="G29" s="219">
        <f t="shared" si="1"/>
        <v>1.2739536720122926E-2</v>
      </c>
      <c r="H29" s="218">
        <v>1755963674.5400014</v>
      </c>
      <c r="I29" s="219">
        <f t="shared" si="2"/>
        <v>0.20720412647324843</v>
      </c>
      <c r="J29" s="218">
        <v>536177975.96999979</v>
      </c>
      <c r="K29" s="219">
        <f t="shared" si="3"/>
        <v>0.45324913361964136</v>
      </c>
      <c r="L29" s="218">
        <v>1206526598.04</v>
      </c>
      <c r="M29" s="219">
        <f t="shared" si="4"/>
        <v>0.24291256782384774</v>
      </c>
      <c r="N29" s="218">
        <v>647737.39</v>
      </c>
      <c r="O29" s="220">
        <v>2094</v>
      </c>
    </row>
    <row r="30" spans="2:15" s="54" customFormat="1" ht="28.5" x14ac:dyDescent="0.25">
      <c r="B30" s="216">
        <v>25</v>
      </c>
      <c r="C30" s="217" t="s">
        <v>117</v>
      </c>
      <c r="D30" s="218">
        <v>97608670.75</v>
      </c>
      <c r="E30" s="219">
        <f t="shared" si="0"/>
        <v>1.0050655329324856E-2</v>
      </c>
      <c r="F30" s="218">
        <v>0</v>
      </c>
      <c r="G30" s="219">
        <f t="shared" si="1"/>
        <v>0</v>
      </c>
      <c r="H30" s="218">
        <v>88046667.699999973</v>
      </c>
      <c r="I30" s="219">
        <f t="shared" si="2"/>
        <v>1.0389527490902134E-2</v>
      </c>
      <c r="J30" s="218">
        <v>9562003.0500000007</v>
      </c>
      <c r="K30" s="219">
        <f t="shared" si="3"/>
        <v>8.0830802314106297E-3</v>
      </c>
      <c r="L30" s="218">
        <v>54345813.079999998</v>
      </c>
      <c r="M30" s="219">
        <f t="shared" si="4"/>
        <v>1.0941558211135259E-2</v>
      </c>
      <c r="N30" s="218">
        <v>410870.28</v>
      </c>
      <c r="O30" s="220">
        <v>250</v>
      </c>
    </row>
    <row r="31" spans="2:15" s="54" customFormat="1" ht="28.5" x14ac:dyDescent="0.25">
      <c r="B31" s="216">
        <v>26</v>
      </c>
      <c r="C31" s="217" t="s">
        <v>118</v>
      </c>
      <c r="D31" s="218">
        <v>49881584.969999999</v>
      </c>
      <c r="E31" s="219">
        <f t="shared" si="0"/>
        <v>5.1362508469966145E-3</v>
      </c>
      <c r="F31" s="218">
        <v>75505.569999999992</v>
      </c>
      <c r="G31" s="219">
        <f t="shared" si="1"/>
        <v>1.3944387530382737E-3</v>
      </c>
      <c r="H31" s="218">
        <v>49461468.219999999</v>
      </c>
      <c r="I31" s="219">
        <f t="shared" si="2"/>
        <v>5.8364648797727568E-3</v>
      </c>
      <c r="J31" s="218">
        <v>344611.18</v>
      </c>
      <c r="K31" s="219">
        <f t="shared" si="3"/>
        <v>2.9131132901919431E-4</v>
      </c>
      <c r="L31" s="218">
        <v>10733020.32</v>
      </c>
      <c r="M31" s="219">
        <f t="shared" si="4"/>
        <v>2.1609018240228636E-3</v>
      </c>
      <c r="N31" s="218">
        <v>28868.22</v>
      </c>
      <c r="O31" s="220">
        <v>79</v>
      </c>
    </row>
    <row r="32" spans="2:15" s="54" customFormat="1" ht="28.5" x14ac:dyDescent="0.25">
      <c r="B32" s="216">
        <v>27</v>
      </c>
      <c r="C32" s="217" t="s">
        <v>119</v>
      </c>
      <c r="D32" s="218">
        <v>61910956.270000003</v>
      </c>
      <c r="E32" s="219">
        <f t="shared" si="0"/>
        <v>6.3749017151601122E-3</v>
      </c>
      <c r="F32" s="218">
        <v>62318.939999999995</v>
      </c>
      <c r="G32" s="219">
        <f t="shared" si="1"/>
        <v>1.1509077407702106E-3</v>
      </c>
      <c r="H32" s="218">
        <v>56708386.460000008</v>
      </c>
      <c r="I32" s="219">
        <f t="shared" si="2"/>
        <v>6.6916029360515206E-3</v>
      </c>
      <c r="J32" s="218">
        <v>5140250.8699999992</v>
      </c>
      <c r="K32" s="219">
        <f t="shared" si="3"/>
        <v>4.3452255740274292E-3</v>
      </c>
      <c r="L32" s="218">
        <v>43103919.909999996</v>
      </c>
      <c r="M32" s="219">
        <f t="shared" si="4"/>
        <v>8.6782039331920694E-3</v>
      </c>
      <c r="N32" s="218">
        <v>44707.38</v>
      </c>
      <c r="O32" s="215">
        <v>197</v>
      </c>
    </row>
    <row r="33" spans="2:15" s="54" customFormat="1" ht="28.5" x14ac:dyDescent="0.25">
      <c r="B33" s="238"/>
      <c r="C33" s="55"/>
      <c r="D33" s="56"/>
      <c r="E33" s="57"/>
      <c r="F33" s="56"/>
      <c r="G33" s="57"/>
      <c r="H33" s="56"/>
      <c r="I33" s="57"/>
      <c r="J33" s="56"/>
      <c r="K33" s="57"/>
      <c r="L33" s="56"/>
      <c r="M33" s="57"/>
      <c r="N33" s="58"/>
      <c r="O33" s="243"/>
    </row>
    <row r="34" spans="2:15" s="68" customFormat="1" ht="30.75" x14ac:dyDescent="0.25">
      <c r="B34" s="251" t="s">
        <v>120</v>
      </c>
      <c r="C34" s="252"/>
      <c r="D34" s="253">
        <f>SUM(D6:D33)</f>
        <v>6237814825.4800005</v>
      </c>
      <c r="E34" s="254">
        <f t="shared" si="0"/>
        <v>0.64230079497371051</v>
      </c>
      <c r="F34" s="253">
        <f>SUM(F6:F33)</f>
        <v>54147641.719999991</v>
      </c>
      <c r="G34" s="254">
        <f>F34/$F$53</f>
        <v>1</v>
      </c>
      <c r="H34" s="253">
        <f>SUM(H6:H33)</f>
        <v>5144703955.3000021</v>
      </c>
      <c r="I34" s="254">
        <f>H34/$H$53</f>
        <v>0.60707627639316475</v>
      </c>
      <c r="J34" s="253">
        <f>SUM(J6:J33)</f>
        <v>1038963228.4599998</v>
      </c>
      <c r="K34" s="254">
        <f>J34/$J$53</f>
        <v>0.87827028387400363</v>
      </c>
      <c r="L34" s="253">
        <f>SUM(L6:L33)</f>
        <v>3533488638.23</v>
      </c>
      <c r="M34" s="254">
        <f t="shared" si="4"/>
        <v>0.71140478782912342</v>
      </c>
      <c r="N34" s="253">
        <f>SUM(N6:N33)</f>
        <v>5740724.9899999993</v>
      </c>
      <c r="O34" s="255">
        <f>SUM(O6:O32)</f>
        <v>14271</v>
      </c>
    </row>
    <row r="35" spans="2:15" ht="15.75" x14ac:dyDescent="0.25">
      <c r="B35" s="213"/>
      <c r="C35" s="213"/>
      <c r="D35" s="59"/>
      <c r="E35" s="60"/>
      <c r="F35" s="59"/>
      <c r="G35" s="60"/>
      <c r="H35" s="59"/>
      <c r="I35" s="60"/>
      <c r="J35" s="59"/>
      <c r="K35" s="60"/>
      <c r="L35" s="59"/>
      <c r="M35" s="60"/>
      <c r="N35" s="61"/>
      <c r="O35" s="214"/>
    </row>
    <row r="36" spans="2:15" ht="12.75" customHeight="1" x14ac:dyDescent="0.25">
      <c r="B36" s="486" t="s">
        <v>121</v>
      </c>
      <c r="C36" s="486"/>
      <c r="D36" s="487" t="s">
        <v>83</v>
      </c>
      <c r="E36" s="487" t="s">
        <v>84</v>
      </c>
      <c r="F36" s="487" t="s">
        <v>85</v>
      </c>
      <c r="G36" s="487" t="s">
        <v>84</v>
      </c>
      <c r="H36" s="487" t="s">
        <v>86</v>
      </c>
      <c r="I36" s="487" t="s">
        <v>84</v>
      </c>
      <c r="J36" s="487" t="s">
        <v>87</v>
      </c>
      <c r="K36" s="487" t="s">
        <v>84</v>
      </c>
      <c r="L36" s="487" t="s">
        <v>88</v>
      </c>
      <c r="M36" s="487" t="s">
        <v>84</v>
      </c>
      <c r="N36" s="487" t="s">
        <v>89</v>
      </c>
      <c r="O36" s="487" t="s">
        <v>90</v>
      </c>
    </row>
    <row r="37" spans="2:15" ht="76.900000000000006" customHeight="1" x14ac:dyDescent="0.25">
      <c r="B37" s="486"/>
      <c r="C37" s="486"/>
      <c r="D37" s="487"/>
      <c r="E37" s="487"/>
      <c r="F37" s="488"/>
      <c r="G37" s="487"/>
      <c r="H37" s="487"/>
      <c r="I37" s="487"/>
      <c r="J37" s="487"/>
      <c r="K37" s="487"/>
      <c r="L37" s="487" t="s">
        <v>91</v>
      </c>
      <c r="M37" s="487"/>
      <c r="N37" s="487" t="s">
        <v>92</v>
      </c>
      <c r="O37" s="487" t="s">
        <v>93</v>
      </c>
    </row>
    <row r="38" spans="2:15" ht="15.6" customHeight="1" x14ac:dyDescent="0.25">
      <c r="B38" s="486"/>
      <c r="C38" s="486"/>
      <c r="D38" s="487"/>
      <c r="E38" s="487"/>
      <c r="F38" s="488"/>
      <c r="G38" s="487"/>
      <c r="H38" s="487"/>
      <c r="I38" s="487"/>
      <c r="J38" s="487"/>
      <c r="K38" s="487"/>
      <c r="L38" s="487"/>
      <c r="M38" s="487"/>
      <c r="N38" s="487"/>
      <c r="O38" s="487"/>
    </row>
    <row r="39" spans="2:15" s="54" customFormat="1" ht="28.5" customHeight="1" x14ac:dyDescent="0.25">
      <c r="B39" s="264">
        <v>1</v>
      </c>
      <c r="C39" s="217" t="s">
        <v>247</v>
      </c>
      <c r="D39" s="218">
        <v>9000000</v>
      </c>
      <c r="E39" s="219">
        <f t="shared" ref="E39:E45" si="5">D39/$D$53</f>
        <v>9.2671990376350566E-4</v>
      </c>
      <c r="F39" s="218">
        <v>0</v>
      </c>
      <c r="G39" s="219">
        <f t="shared" ref="G39:G45" si="6">F39/$F$53</f>
        <v>0</v>
      </c>
      <c r="H39" s="218">
        <v>9000000</v>
      </c>
      <c r="I39" s="219">
        <f t="shared" ref="I39:I45" si="7">H39/$H$53</f>
        <v>1.0620021161586702E-3</v>
      </c>
      <c r="J39" s="218">
        <v>0</v>
      </c>
      <c r="K39" s="219">
        <f t="shared" ref="K39:K45" si="8">J39/$J$53</f>
        <v>0</v>
      </c>
      <c r="L39" s="218">
        <v>8926027.4000000004</v>
      </c>
      <c r="M39" s="219">
        <f t="shared" ref="M39:M45" si="9">L39/$L$53</f>
        <v>1.7970960936313646E-3</v>
      </c>
      <c r="N39" s="218">
        <v>0</v>
      </c>
      <c r="O39" s="249">
        <v>2</v>
      </c>
    </row>
    <row r="40" spans="2:15" s="54" customFormat="1" ht="28.5" customHeight="1" x14ac:dyDescent="0.25">
      <c r="B40" s="264">
        <v>2</v>
      </c>
      <c r="C40" s="217" t="s">
        <v>122</v>
      </c>
      <c r="D40" s="218">
        <v>358850000</v>
      </c>
      <c r="E40" s="219">
        <f t="shared" si="5"/>
        <v>3.6950381940614889E-2</v>
      </c>
      <c r="F40" s="218">
        <v>0</v>
      </c>
      <c r="G40" s="219">
        <f t="shared" si="6"/>
        <v>0</v>
      </c>
      <c r="H40" s="218">
        <v>358850000</v>
      </c>
      <c r="I40" s="219">
        <f t="shared" si="7"/>
        <v>4.2344384375948757E-2</v>
      </c>
      <c r="J40" s="218">
        <v>0</v>
      </c>
      <c r="K40" s="219">
        <f t="shared" si="8"/>
        <v>0</v>
      </c>
      <c r="L40" s="218">
        <v>59091369.780000001</v>
      </c>
      <c r="M40" s="219">
        <f t="shared" si="9"/>
        <v>1.1896991241474843E-2</v>
      </c>
      <c r="N40" s="218">
        <v>0</v>
      </c>
      <c r="O40" s="249">
        <v>64</v>
      </c>
    </row>
    <row r="41" spans="2:15" s="54" customFormat="1" ht="28.5" customHeight="1" x14ac:dyDescent="0.25">
      <c r="B41" s="267">
        <v>3</v>
      </c>
      <c r="C41" s="217" t="s">
        <v>123</v>
      </c>
      <c r="D41" s="218">
        <v>401288231.72000003</v>
      </c>
      <c r="E41" s="219">
        <f t="shared" si="5"/>
        <v>4.1320199053442863E-2</v>
      </c>
      <c r="F41" s="218">
        <v>0</v>
      </c>
      <c r="G41" s="219">
        <f t="shared" si="6"/>
        <v>0</v>
      </c>
      <c r="H41" s="218">
        <v>399988231.72000003</v>
      </c>
      <c r="I41" s="219">
        <f t="shared" si="7"/>
        <v>4.7198705391689397E-2</v>
      </c>
      <c r="J41" s="218">
        <v>1300000</v>
      </c>
      <c r="K41" s="219">
        <f t="shared" si="8"/>
        <v>1.0989333768131162E-3</v>
      </c>
      <c r="L41" s="218">
        <v>158600186.37</v>
      </c>
      <c r="M41" s="219">
        <f t="shared" si="9"/>
        <v>3.1931313069320552E-2</v>
      </c>
      <c r="N41" s="218">
        <v>0</v>
      </c>
      <c r="O41" s="250">
        <v>166</v>
      </c>
    </row>
    <row r="42" spans="2:15" s="54" customFormat="1" ht="28.5" x14ac:dyDescent="0.25">
      <c r="B42" s="264">
        <v>4</v>
      </c>
      <c r="C42" s="217" t="s">
        <v>124</v>
      </c>
      <c r="D42" s="218">
        <v>519611578.69999999</v>
      </c>
      <c r="E42" s="219">
        <f t="shared" si="5"/>
        <v>5.3503821356363029E-2</v>
      </c>
      <c r="F42" s="218">
        <v>0</v>
      </c>
      <c r="G42" s="219">
        <f t="shared" si="6"/>
        <v>0</v>
      </c>
      <c r="H42" s="218">
        <v>430490909.79000002</v>
      </c>
      <c r="I42" s="219">
        <f t="shared" si="7"/>
        <v>5.079802857600569E-2</v>
      </c>
      <c r="J42" s="218">
        <v>89120668.909999982</v>
      </c>
      <c r="K42" s="219">
        <f t="shared" si="8"/>
        <v>7.5336675099315367E-2</v>
      </c>
      <c r="L42" s="218">
        <v>312314536.56999999</v>
      </c>
      <c r="M42" s="219">
        <f t="shared" si="9"/>
        <v>6.2878950344050805E-2</v>
      </c>
      <c r="N42" s="218">
        <v>0</v>
      </c>
      <c r="O42" s="250">
        <v>443</v>
      </c>
    </row>
    <row r="43" spans="2:15" s="54" customFormat="1" ht="28.5" x14ac:dyDescent="0.25">
      <c r="B43" s="267">
        <v>5</v>
      </c>
      <c r="C43" s="217" t="s">
        <v>125</v>
      </c>
      <c r="D43" s="218">
        <v>1264557485.21</v>
      </c>
      <c r="E43" s="219">
        <f t="shared" si="5"/>
        <v>0.13021006566635912</v>
      </c>
      <c r="F43" s="218">
        <v>0</v>
      </c>
      <c r="G43" s="219">
        <f t="shared" si="6"/>
        <v>0</v>
      </c>
      <c r="H43" s="218">
        <v>1248208104.9099998</v>
      </c>
      <c r="I43" s="219">
        <f t="shared" si="7"/>
        <v>0.14728884986898036</v>
      </c>
      <c r="J43" s="218">
        <v>16349380.299999986</v>
      </c>
      <c r="K43" s="219">
        <f t="shared" si="8"/>
        <v>1.382067669375448E-2</v>
      </c>
      <c r="L43" s="218">
        <v>504470529.77999997</v>
      </c>
      <c r="M43" s="219">
        <f t="shared" si="9"/>
        <v>0.10156612542101123</v>
      </c>
      <c r="N43" s="218">
        <v>0</v>
      </c>
      <c r="O43" s="250">
        <v>555</v>
      </c>
    </row>
    <row r="44" spans="2:15" s="54" customFormat="1" ht="28.5" x14ac:dyDescent="0.25">
      <c r="B44" s="264">
        <v>6</v>
      </c>
      <c r="C44" s="217" t="s">
        <v>126</v>
      </c>
      <c r="D44" s="218">
        <v>166950000</v>
      </c>
      <c r="E44" s="219">
        <f t="shared" si="5"/>
        <v>1.7190654214813032E-2</v>
      </c>
      <c r="F44" s="218">
        <v>0</v>
      </c>
      <c r="G44" s="219">
        <f t="shared" si="6"/>
        <v>0</v>
      </c>
      <c r="H44" s="218">
        <v>166950000</v>
      </c>
      <c r="I44" s="219">
        <f t="shared" si="7"/>
        <v>1.9700139254743333E-2</v>
      </c>
      <c r="J44" s="218">
        <v>0</v>
      </c>
      <c r="K44" s="219">
        <f t="shared" si="8"/>
        <v>0</v>
      </c>
      <c r="L44" s="218">
        <v>61090684.899999999</v>
      </c>
      <c r="M44" s="219">
        <f t="shared" si="9"/>
        <v>1.2299517609710068E-2</v>
      </c>
      <c r="N44" s="218">
        <v>0</v>
      </c>
      <c r="O44" s="250">
        <v>99</v>
      </c>
    </row>
    <row r="45" spans="2:15" s="54" customFormat="1" ht="28.5" x14ac:dyDescent="0.25">
      <c r="B45" s="267">
        <v>7</v>
      </c>
      <c r="C45" s="265" t="s">
        <v>127</v>
      </c>
      <c r="D45" s="218">
        <v>753600158.13</v>
      </c>
      <c r="E45" s="219">
        <f t="shared" si="5"/>
        <v>7.7597362890932914E-2</v>
      </c>
      <c r="F45" s="266">
        <v>0</v>
      </c>
      <c r="G45" s="219">
        <f t="shared" si="6"/>
        <v>0</v>
      </c>
      <c r="H45" s="266">
        <v>716368182.9200002</v>
      </c>
      <c r="I45" s="219">
        <f t="shared" si="7"/>
        <v>8.4531614023309054E-2</v>
      </c>
      <c r="J45" s="266">
        <v>37231975.210000008</v>
      </c>
      <c r="K45" s="219">
        <f t="shared" si="8"/>
        <v>3.1473430956113498E-2</v>
      </c>
      <c r="L45" s="266">
        <v>328935172.70999998</v>
      </c>
      <c r="M45" s="219">
        <f t="shared" si="9"/>
        <v>6.6225218391677707E-2</v>
      </c>
      <c r="N45" s="266">
        <v>0</v>
      </c>
      <c r="O45" s="249">
        <v>254</v>
      </c>
    </row>
    <row r="46" spans="2:15" ht="15.75" x14ac:dyDescent="0.25">
      <c r="B46" s="256"/>
      <c r="C46" s="257"/>
      <c r="D46" s="59"/>
      <c r="E46" s="60"/>
      <c r="F46" s="59"/>
      <c r="G46" s="60"/>
      <c r="H46" s="59"/>
      <c r="I46" s="60"/>
      <c r="J46" s="59"/>
      <c r="K46" s="60"/>
      <c r="L46" s="59"/>
      <c r="M46" s="60" t="s">
        <v>128</v>
      </c>
      <c r="N46" s="59"/>
      <c r="O46" s="258"/>
    </row>
    <row r="47" spans="2:15" s="68" customFormat="1" ht="33.75" customHeight="1" x14ac:dyDescent="0.25">
      <c r="B47" s="251" t="s">
        <v>129</v>
      </c>
      <c r="C47" s="252"/>
      <c r="D47" s="253">
        <f>SUM(D39:D46)</f>
        <v>3473857453.7600002</v>
      </c>
      <c r="E47" s="254">
        <f t="shared" ref="E47" si="10">D47/$D$53</f>
        <v>0.35769920502628938</v>
      </c>
      <c r="F47" s="253">
        <f>SUM(F39:F45)</f>
        <v>0</v>
      </c>
      <c r="G47" s="254">
        <f>F47/$F$53</f>
        <v>0</v>
      </c>
      <c r="H47" s="253">
        <f>SUM(H39:H45)</f>
        <v>3329855429.3400002</v>
      </c>
      <c r="I47" s="254">
        <f>H47/$H$53</f>
        <v>0.39292372360683525</v>
      </c>
      <c r="J47" s="253">
        <f>SUM(J39:J45)</f>
        <v>144002024.41999996</v>
      </c>
      <c r="K47" s="254">
        <f>J47/$J$53</f>
        <v>0.12172971612599645</v>
      </c>
      <c r="L47" s="253">
        <f>SUM(L39:L45)</f>
        <v>1433428507.51</v>
      </c>
      <c r="M47" s="254">
        <f t="shared" ref="M47" si="11">L47/$L$53</f>
        <v>0.28859521217087658</v>
      </c>
      <c r="N47" s="253">
        <f>SUM(N39:N45)</f>
        <v>0</v>
      </c>
      <c r="O47" s="255">
        <f>SUM(O39:O45)</f>
        <v>1583</v>
      </c>
    </row>
    <row r="48" spans="2:15" ht="15.75" hidden="1" customHeight="1" x14ac:dyDescent="0.25">
      <c r="B48" s="259"/>
      <c r="C48" s="259"/>
      <c r="D48" s="260"/>
      <c r="E48" s="261"/>
      <c r="F48" s="260"/>
      <c r="G48" s="261"/>
      <c r="H48" s="260"/>
      <c r="I48" s="261"/>
      <c r="J48" s="260"/>
      <c r="K48" s="261"/>
      <c r="L48" s="260"/>
      <c r="M48" s="261"/>
      <c r="N48" s="260"/>
      <c r="O48" s="262"/>
    </row>
    <row r="49" spans="2:15" ht="15.75" hidden="1" customHeight="1" x14ac:dyDescent="0.25">
      <c r="B49" s="259"/>
      <c r="C49" s="259"/>
      <c r="D49" s="260"/>
      <c r="E49" s="261"/>
      <c r="F49" s="260"/>
      <c r="G49" s="261"/>
      <c r="H49" s="260"/>
      <c r="I49" s="261"/>
      <c r="J49" s="260"/>
      <c r="K49" s="261"/>
      <c r="L49" s="260"/>
      <c r="M49" s="261"/>
      <c r="N49" s="260"/>
      <c r="O49" s="262"/>
    </row>
    <row r="50" spans="2:15" ht="15.75" hidden="1" customHeight="1" x14ac:dyDescent="0.25">
      <c r="B50" s="259" t="s">
        <v>130</v>
      </c>
      <c r="C50" s="259"/>
      <c r="D50" s="263">
        <v>0</v>
      </c>
      <c r="E50" s="261">
        <v>0</v>
      </c>
      <c r="F50" s="263">
        <v>0</v>
      </c>
      <c r="G50" s="261">
        <v>0</v>
      </c>
      <c r="H50" s="260">
        <v>0</v>
      </c>
      <c r="I50" s="261">
        <v>0</v>
      </c>
      <c r="J50" s="260">
        <v>0</v>
      </c>
      <c r="K50" s="261">
        <v>0</v>
      </c>
      <c r="L50" s="263">
        <v>0</v>
      </c>
      <c r="M50" s="261">
        <v>0</v>
      </c>
      <c r="N50" s="260">
        <v>0</v>
      </c>
      <c r="O50" s="262">
        <v>0</v>
      </c>
    </row>
    <row r="51" spans="2:15" ht="15.75" x14ac:dyDescent="0.25">
      <c r="B51" s="259"/>
      <c r="C51" s="259"/>
      <c r="D51" s="260"/>
      <c r="E51" s="261"/>
      <c r="F51" s="260"/>
      <c r="G51" s="261"/>
      <c r="H51" s="260"/>
      <c r="I51" s="261"/>
      <c r="J51" s="260"/>
      <c r="K51" s="261"/>
      <c r="L51" s="260"/>
      <c r="M51" s="261"/>
      <c r="N51" s="260"/>
      <c r="O51" s="262"/>
    </row>
    <row r="52" spans="2:15" ht="15.75" x14ac:dyDescent="0.25">
      <c r="B52" s="259"/>
      <c r="C52" s="259"/>
      <c r="D52" s="260"/>
      <c r="E52" s="261"/>
      <c r="F52" s="260"/>
      <c r="G52" s="261"/>
      <c r="H52" s="260"/>
      <c r="I52" s="261"/>
      <c r="J52" s="260"/>
      <c r="K52" s="261"/>
      <c r="L52" s="260"/>
      <c r="M52" s="261"/>
      <c r="N52" s="260"/>
      <c r="O52" s="262"/>
    </row>
    <row r="53" spans="2:15" s="68" customFormat="1" ht="30.75" x14ac:dyDescent="0.25">
      <c r="B53" s="229" t="s">
        <v>131</v>
      </c>
      <c r="C53" s="230"/>
      <c r="D53" s="231">
        <f>D34+D47</f>
        <v>9711672279.2400017</v>
      </c>
      <c r="E53" s="232">
        <f>E34+E47</f>
        <v>0.99999999999999989</v>
      </c>
      <c r="F53" s="231">
        <f>F34+F47</f>
        <v>54147641.719999991</v>
      </c>
      <c r="G53" s="232">
        <f>F53/$F$53</f>
        <v>1</v>
      </c>
      <c r="H53" s="231">
        <f>H34+H47</f>
        <v>8474559384.6400023</v>
      </c>
      <c r="I53" s="232">
        <f>I34+I47</f>
        <v>1</v>
      </c>
      <c r="J53" s="231">
        <f>J34+J47</f>
        <v>1182965252.8799996</v>
      </c>
      <c r="K53" s="232">
        <f>J53/$J$53</f>
        <v>1</v>
      </c>
      <c r="L53" s="231">
        <f>L34+L47</f>
        <v>4966917145.7399998</v>
      </c>
      <c r="M53" s="232">
        <f>M34+M47</f>
        <v>1</v>
      </c>
      <c r="N53" s="231">
        <f>N34+N47</f>
        <v>5740724.9899999993</v>
      </c>
      <c r="O53" s="233">
        <f>O47+O34</f>
        <v>15854</v>
      </c>
    </row>
    <row r="54" spans="2:15" ht="15.75" x14ac:dyDescent="0.25">
      <c r="B54" s="66"/>
      <c r="C54" s="66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ht="27.75" x14ac:dyDescent="0.25">
      <c r="B55" s="62"/>
      <c r="C55" s="63"/>
      <c r="D55" s="64"/>
      <c r="E55" s="64"/>
      <c r="F55" s="64"/>
      <c r="G55" s="63"/>
      <c r="H55" s="64"/>
      <c r="I55" s="63"/>
      <c r="J55" s="64"/>
      <c r="K55" s="63"/>
      <c r="L55" s="64"/>
      <c r="M55" s="63"/>
      <c r="N55" s="63"/>
      <c r="O55" s="63"/>
    </row>
    <row r="56" spans="2:15" x14ac:dyDescent="0.25">
      <c r="D56" s="65"/>
      <c r="E56" s="65"/>
      <c r="F56" s="65"/>
      <c r="H56" s="65"/>
      <c r="J56" s="65"/>
      <c r="L56" s="65"/>
    </row>
    <row r="57" spans="2:15" x14ac:dyDescent="0.25">
      <c r="D57" s="65"/>
      <c r="E57" s="65"/>
      <c r="F57" s="65"/>
      <c r="H57" s="65"/>
      <c r="J57" s="65"/>
      <c r="L57" s="65"/>
    </row>
    <row r="58" spans="2:15" ht="15.75" x14ac:dyDescent="0.25">
      <c r="B58" s="66"/>
      <c r="C58" s="66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ht="27.75" x14ac:dyDescent="0.25">
      <c r="B59" s="62"/>
      <c r="C59" s="63"/>
      <c r="D59" s="64"/>
      <c r="E59" s="64"/>
      <c r="F59" s="64"/>
      <c r="G59" s="63"/>
      <c r="H59" s="64"/>
      <c r="I59" s="63"/>
      <c r="J59" s="64"/>
      <c r="K59" s="63"/>
      <c r="L59" s="64"/>
      <c r="M59" s="63"/>
      <c r="N59" s="63"/>
      <c r="O59" s="63"/>
    </row>
    <row r="60" spans="2:15" x14ac:dyDescent="0.25">
      <c r="D60" s="65"/>
      <c r="E60" s="65"/>
      <c r="F60" s="65"/>
      <c r="H60" s="65"/>
      <c r="J60" s="65"/>
      <c r="L60" s="65"/>
    </row>
    <row r="61" spans="2:15" x14ac:dyDescent="0.25">
      <c r="D61" s="65"/>
      <c r="E61" s="65"/>
      <c r="F61" s="65"/>
      <c r="H61" s="65"/>
      <c r="J61" s="65"/>
      <c r="L61" s="65"/>
    </row>
  </sheetData>
  <mergeCells count="27">
    <mergeCell ref="N36:N38"/>
    <mergeCell ref="O36:O38"/>
    <mergeCell ref="J3:J5"/>
    <mergeCell ref="K3:K5"/>
    <mergeCell ref="L3:L5"/>
    <mergeCell ref="M3:M5"/>
    <mergeCell ref="M36:M38"/>
    <mergeCell ref="B36:C38"/>
    <mergeCell ref="D36:D38"/>
    <mergeCell ref="E36:E38"/>
    <mergeCell ref="F36:F38"/>
    <mergeCell ref="G36:G38"/>
    <mergeCell ref="H36:H38"/>
    <mergeCell ref="I36:I38"/>
    <mergeCell ref="J36:J38"/>
    <mergeCell ref="K36:K38"/>
    <mergeCell ref="L36:L38"/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547"/>
  <sheetViews>
    <sheetView showGridLines="0" zoomScale="70" zoomScaleNormal="70" workbookViewId="0">
      <selection activeCell="Q5" sqref="A1:Q5"/>
    </sheetView>
  </sheetViews>
  <sheetFormatPr baseColWidth="10" defaultColWidth="11.42578125" defaultRowHeight="21.75" x14ac:dyDescent="0.6"/>
  <cols>
    <col min="1" max="1" width="3.42578125" style="70" customWidth="1"/>
    <col min="2" max="2" width="74" style="70" customWidth="1"/>
    <col min="3" max="3" width="17.140625" style="70" bestFit="1" customWidth="1"/>
    <col min="4" max="4" width="19.28515625" style="70" bestFit="1" customWidth="1"/>
    <col min="5" max="5" width="16.85546875" style="70" bestFit="1" customWidth="1"/>
    <col min="6" max="6" width="16.7109375" style="70" bestFit="1" customWidth="1"/>
    <col min="7" max="7" width="16.85546875" style="70" bestFit="1" customWidth="1"/>
    <col min="8" max="8" width="16.42578125" style="70" bestFit="1" customWidth="1"/>
    <col min="9" max="9" width="14.85546875" style="70" customWidth="1"/>
    <col min="10" max="10" width="22" style="70" bestFit="1" customWidth="1"/>
    <col min="11" max="11" width="24.7109375" style="70" bestFit="1" customWidth="1"/>
    <col min="12" max="12" width="25.140625" style="70" bestFit="1" customWidth="1"/>
    <col min="13" max="13" width="10.5703125" style="70" customWidth="1"/>
    <col min="14" max="16384" width="11.42578125" style="70"/>
  </cols>
  <sheetData>
    <row r="1" spans="2:13" ht="96" customHeight="1" x14ac:dyDescent="0.6">
      <c r="B1" s="459" t="s">
        <v>347</v>
      </c>
      <c r="C1" s="478"/>
      <c r="D1" s="478"/>
      <c r="E1" s="478"/>
      <c r="F1" s="478"/>
      <c r="G1" s="478"/>
      <c r="H1" s="268"/>
      <c r="I1" s="268"/>
      <c r="J1" s="268"/>
      <c r="K1" s="268"/>
      <c r="L1" s="269"/>
    </row>
    <row r="2" spans="2:13" s="87" customFormat="1" ht="16.899999999999999" customHeight="1" x14ac:dyDescent="0.6"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2:13" s="90" customFormat="1" ht="38.25" x14ac:dyDescent="0.6">
      <c r="B3" s="491" t="s">
        <v>11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3"/>
    </row>
    <row r="4" spans="2:13" s="90" customFormat="1" ht="30.75" x14ac:dyDescent="0.6">
      <c r="B4" s="291" t="s">
        <v>132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92"/>
    </row>
    <row r="5" spans="2:13" s="87" customFormat="1" ht="42" customHeight="1" x14ac:dyDescent="0.6">
      <c r="B5" s="293" t="s">
        <v>133</v>
      </c>
      <c r="C5" s="271" t="s">
        <v>134</v>
      </c>
      <c r="D5" s="271" t="s">
        <v>135</v>
      </c>
      <c r="E5" s="271" t="s">
        <v>136</v>
      </c>
      <c r="F5" s="271" t="s">
        <v>137</v>
      </c>
      <c r="G5" s="271" t="s">
        <v>138</v>
      </c>
      <c r="H5" s="271" t="s">
        <v>139</v>
      </c>
      <c r="I5" s="271" t="s">
        <v>140</v>
      </c>
      <c r="J5" s="271" t="s">
        <v>141</v>
      </c>
      <c r="K5" s="271" t="s">
        <v>142</v>
      </c>
      <c r="L5" s="271" t="s">
        <v>143</v>
      </c>
      <c r="M5" s="294" t="s">
        <v>144</v>
      </c>
    </row>
    <row r="6" spans="2:13" s="88" customFormat="1" ht="28.5" x14ac:dyDescent="0.8">
      <c r="B6" s="295" t="s">
        <v>145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96"/>
    </row>
    <row r="7" spans="2:13" s="89" customFormat="1" ht="28.5" x14ac:dyDescent="0.8">
      <c r="B7" s="353" t="s">
        <v>348</v>
      </c>
      <c r="C7" s="354">
        <v>1</v>
      </c>
      <c r="D7" s="354">
        <v>0.95</v>
      </c>
      <c r="E7" s="354">
        <v>0.95</v>
      </c>
      <c r="F7" s="354">
        <v>0.95</v>
      </c>
      <c r="G7" s="354">
        <v>0.95</v>
      </c>
      <c r="H7" s="354">
        <v>0.95000000000000007</v>
      </c>
      <c r="I7" s="355">
        <v>0</v>
      </c>
      <c r="J7" s="356">
        <v>18317</v>
      </c>
      <c r="K7" s="357">
        <v>18317</v>
      </c>
      <c r="L7" s="357">
        <v>17401.150000000001</v>
      </c>
      <c r="M7" s="358">
        <v>2</v>
      </c>
    </row>
    <row r="8" spans="2:13" s="89" customFormat="1" ht="28.5" x14ac:dyDescent="0.8">
      <c r="B8" s="353" t="s">
        <v>146</v>
      </c>
      <c r="C8" s="354">
        <v>1</v>
      </c>
      <c r="D8" s="354">
        <v>1</v>
      </c>
      <c r="E8" s="354">
        <v>1</v>
      </c>
      <c r="F8" s="354">
        <v>1</v>
      </c>
      <c r="G8" s="354">
        <v>1</v>
      </c>
      <c r="H8" s="354">
        <v>1</v>
      </c>
      <c r="I8" s="355">
        <v>0</v>
      </c>
      <c r="J8" s="356">
        <v>27181</v>
      </c>
      <c r="K8" s="357">
        <v>27181</v>
      </c>
      <c r="L8" s="357">
        <v>27181</v>
      </c>
      <c r="M8" s="358">
        <v>4</v>
      </c>
    </row>
    <row r="9" spans="2:13" s="89" customFormat="1" ht="28.5" x14ac:dyDescent="0.8">
      <c r="B9" s="353" t="s">
        <v>14</v>
      </c>
      <c r="C9" s="354">
        <v>1</v>
      </c>
      <c r="D9" s="354">
        <v>1</v>
      </c>
      <c r="E9" s="354">
        <v>1</v>
      </c>
      <c r="F9" s="354">
        <v>1</v>
      </c>
      <c r="G9" s="354">
        <v>1</v>
      </c>
      <c r="H9" s="354">
        <v>1</v>
      </c>
      <c r="I9" s="355">
        <v>0</v>
      </c>
      <c r="J9" s="356">
        <v>5100</v>
      </c>
      <c r="K9" s="357">
        <v>5100</v>
      </c>
      <c r="L9" s="357">
        <v>5100</v>
      </c>
      <c r="M9" s="358">
        <v>1</v>
      </c>
    </row>
    <row r="10" spans="2:13" s="89" customFormat="1" ht="28.5" x14ac:dyDescent="0.8">
      <c r="B10" s="353" t="s">
        <v>298</v>
      </c>
      <c r="C10" s="354">
        <v>1</v>
      </c>
      <c r="D10" s="354">
        <v>50</v>
      </c>
      <c r="E10" s="354">
        <v>50</v>
      </c>
      <c r="F10" s="354">
        <v>50</v>
      </c>
      <c r="G10" s="354">
        <v>50</v>
      </c>
      <c r="H10" s="354">
        <v>50</v>
      </c>
      <c r="I10" s="355">
        <v>-8.9253187613843323</v>
      </c>
      <c r="J10" s="356">
        <v>332</v>
      </c>
      <c r="K10" s="357">
        <v>332</v>
      </c>
      <c r="L10" s="357">
        <v>16600</v>
      </c>
      <c r="M10" s="358">
        <v>3</v>
      </c>
    </row>
    <row r="11" spans="2:13" s="89" customFormat="1" ht="28.5" x14ac:dyDescent="0.8">
      <c r="B11" s="353" t="s">
        <v>349</v>
      </c>
      <c r="C11" s="354">
        <v>1</v>
      </c>
      <c r="D11" s="354">
        <v>0.36</v>
      </c>
      <c r="E11" s="354">
        <v>0.36</v>
      </c>
      <c r="F11" s="354">
        <v>0.36</v>
      </c>
      <c r="G11" s="354">
        <v>0.36</v>
      </c>
      <c r="H11" s="354">
        <v>0.36</v>
      </c>
      <c r="I11" s="355">
        <v>-5.2631578947368469</v>
      </c>
      <c r="J11" s="356">
        <v>44659</v>
      </c>
      <c r="K11" s="357">
        <v>44659</v>
      </c>
      <c r="L11" s="357">
        <v>16077.24</v>
      </c>
      <c r="M11" s="358">
        <v>1</v>
      </c>
    </row>
    <row r="12" spans="2:13" s="89" customFormat="1" ht="28.5" x14ac:dyDescent="0.8">
      <c r="B12" s="353" t="s">
        <v>147</v>
      </c>
      <c r="C12" s="354">
        <v>1</v>
      </c>
      <c r="D12" s="354">
        <v>1.71</v>
      </c>
      <c r="E12" s="354">
        <v>1.65</v>
      </c>
      <c r="F12" s="354">
        <v>1.69</v>
      </c>
      <c r="G12" s="354">
        <v>1.65</v>
      </c>
      <c r="H12" s="354">
        <v>1.6881527321092102</v>
      </c>
      <c r="I12" s="355">
        <v>-4.0697674418604688</v>
      </c>
      <c r="J12" s="356">
        <v>27067</v>
      </c>
      <c r="K12" s="357">
        <v>27067</v>
      </c>
      <c r="L12" s="357">
        <v>45693.229999999996</v>
      </c>
      <c r="M12" s="358">
        <v>7</v>
      </c>
    </row>
    <row r="13" spans="2:13" s="89" customFormat="1" ht="28.5" x14ac:dyDescent="0.8">
      <c r="B13" s="353" t="s">
        <v>248</v>
      </c>
      <c r="C13" s="354">
        <v>1</v>
      </c>
      <c r="D13" s="354">
        <v>2.4000000000000004</v>
      </c>
      <c r="E13" s="354">
        <v>2.4000000000000004</v>
      </c>
      <c r="F13" s="354">
        <v>2.4000000000000004</v>
      </c>
      <c r="G13" s="354">
        <v>2.4000000000000004</v>
      </c>
      <c r="H13" s="354">
        <v>2.4</v>
      </c>
      <c r="I13" s="355">
        <v>0</v>
      </c>
      <c r="J13" s="356">
        <v>1600</v>
      </c>
      <c r="K13" s="357">
        <v>1600</v>
      </c>
      <c r="L13" s="357">
        <v>3840</v>
      </c>
      <c r="M13" s="358">
        <v>1</v>
      </c>
    </row>
    <row r="14" spans="2:13" s="89" customFormat="1" ht="28.5" x14ac:dyDescent="0.8">
      <c r="B14" s="353" t="s">
        <v>350</v>
      </c>
      <c r="C14" s="354">
        <v>1</v>
      </c>
      <c r="D14" s="354">
        <v>3.41</v>
      </c>
      <c r="E14" s="354">
        <v>3.41</v>
      </c>
      <c r="F14" s="354">
        <v>3.41</v>
      </c>
      <c r="G14" s="354">
        <v>3.41</v>
      </c>
      <c r="H14" s="354">
        <v>3.41</v>
      </c>
      <c r="I14" s="355">
        <v>1.7910447761194044</v>
      </c>
      <c r="J14" s="356">
        <v>15900</v>
      </c>
      <c r="K14" s="357">
        <v>15900</v>
      </c>
      <c r="L14" s="357">
        <v>54219</v>
      </c>
      <c r="M14" s="358">
        <v>4</v>
      </c>
    </row>
    <row r="15" spans="2:13" s="89" customFormat="1" ht="28.5" x14ac:dyDescent="0.8">
      <c r="B15" s="299" t="s">
        <v>148</v>
      </c>
      <c r="C15" s="278"/>
      <c r="D15" s="278"/>
      <c r="E15" s="278"/>
      <c r="F15" s="278"/>
      <c r="G15" s="278"/>
      <c r="H15" s="278"/>
      <c r="I15" s="279"/>
      <c r="J15" s="280">
        <f>SUM(J7:J14)</f>
        <v>140156</v>
      </c>
      <c r="K15" s="281">
        <f>SUM(K7:K14)</f>
        <v>140156</v>
      </c>
      <c r="L15" s="281">
        <f>SUM(L7:L14)</f>
        <v>186111.62</v>
      </c>
      <c r="M15" s="300">
        <f>SUM(M7:M14)</f>
        <v>23</v>
      </c>
    </row>
    <row r="16" spans="2:13" s="92" customFormat="1" ht="23.25" x14ac:dyDescent="0.65">
      <c r="B16" s="301" t="s">
        <v>149</v>
      </c>
      <c r="C16" s="282"/>
      <c r="D16" s="282"/>
      <c r="E16" s="282"/>
      <c r="F16" s="282"/>
      <c r="G16" s="282"/>
      <c r="H16" s="282"/>
      <c r="I16" s="282"/>
      <c r="J16" s="282"/>
      <c r="K16" s="283"/>
      <c r="L16" s="283"/>
      <c r="M16" s="302"/>
    </row>
    <row r="17" spans="2:13" s="92" customFormat="1" ht="23.25" x14ac:dyDescent="0.65">
      <c r="B17" s="301" t="s">
        <v>150</v>
      </c>
      <c r="C17" s="282"/>
      <c r="D17" s="282"/>
      <c r="E17" s="282"/>
      <c r="F17" s="282"/>
      <c r="G17" s="282"/>
      <c r="H17" s="282"/>
      <c r="I17" s="282"/>
      <c r="J17" s="282"/>
      <c r="K17" s="283"/>
      <c r="L17" s="283"/>
      <c r="M17" s="302"/>
    </row>
    <row r="18" spans="2:13" s="92" customFormat="1" ht="23.25" x14ac:dyDescent="0.65">
      <c r="B18" s="301"/>
      <c r="C18" s="282"/>
      <c r="D18" s="282"/>
      <c r="E18" s="282"/>
      <c r="F18" s="282"/>
      <c r="G18" s="282"/>
      <c r="H18" s="282"/>
      <c r="I18" s="282"/>
      <c r="J18" s="282"/>
      <c r="K18" s="283"/>
      <c r="L18" s="283"/>
      <c r="M18" s="302"/>
    </row>
    <row r="19" spans="2:13" s="87" customFormat="1" ht="41.25" customHeight="1" x14ac:dyDescent="0.6">
      <c r="B19" s="293" t="s">
        <v>133</v>
      </c>
      <c r="C19" s="271" t="s">
        <v>134</v>
      </c>
      <c r="D19" s="271" t="s">
        <v>135</v>
      </c>
      <c r="E19" s="271" t="s">
        <v>151</v>
      </c>
      <c r="F19" s="271" t="s">
        <v>137</v>
      </c>
      <c r="G19" s="271" t="s">
        <v>152</v>
      </c>
      <c r="H19" s="271" t="s">
        <v>139</v>
      </c>
      <c r="I19" s="271" t="s">
        <v>140</v>
      </c>
      <c r="J19" s="271" t="s">
        <v>141</v>
      </c>
      <c r="K19" s="271" t="s">
        <v>142</v>
      </c>
      <c r="L19" s="271" t="s">
        <v>143</v>
      </c>
      <c r="M19" s="294" t="s">
        <v>144</v>
      </c>
    </row>
    <row r="20" spans="2:13" s="89" customFormat="1" ht="28.5" x14ac:dyDescent="0.8">
      <c r="B20" s="303" t="s">
        <v>153</v>
      </c>
      <c r="C20" s="284"/>
      <c r="D20" s="284"/>
      <c r="E20" s="284"/>
      <c r="F20" s="284"/>
      <c r="G20" s="284"/>
      <c r="H20" s="284"/>
      <c r="I20" s="284"/>
      <c r="J20" s="284"/>
      <c r="K20" s="285"/>
      <c r="L20" s="285"/>
      <c r="M20" s="304"/>
    </row>
    <row r="21" spans="2:13" s="89" customFormat="1" ht="28.5" x14ac:dyDescent="0.8">
      <c r="B21" s="353" t="s">
        <v>146</v>
      </c>
      <c r="C21" s="354">
        <v>1</v>
      </c>
      <c r="D21" s="354">
        <v>1</v>
      </c>
      <c r="E21" s="354">
        <v>0.95</v>
      </c>
      <c r="F21" s="354">
        <v>0.95</v>
      </c>
      <c r="G21" s="354">
        <v>1</v>
      </c>
      <c r="H21" s="354">
        <v>0.98714146784232371</v>
      </c>
      <c r="I21" s="355">
        <v>0</v>
      </c>
      <c r="J21" s="356">
        <v>15424</v>
      </c>
      <c r="K21" s="357">
        <v>15424</v>
      </c>
      <c r="L21" s="357">
        <v>15225.67</v>
      </c>
      <c r="M21" s="358">
        <v>14</v>
      </c>
    </row>
    <row r="22" spans="2:13" s="89" customFormat="1" ht="28.5" x14ac:dyDescent="0.8">
      <c r="B22" s="353" t="s">
        <v>351</v>
      </c>
      <c r="C22" s="354">
        <v>100</v>
      </c>
      <c r="D22" s="354">
        <v>100</v>
      </c>
      <c r="E22" s="354">
        <v>100</v>
      </c>
      <c r="F22" s="354">
        <v>100</v>
      </c>
      <c r="G22" s="354">
        <v>100</v>
      </c>
      <c r="H22" s="354">
        <v>100</v>
      </c>
      <c r="I22" s="355">
        <v>0</v>
      </c>
      <c r="J22" s="356">
        <v>10</v>
      </c>
      <c r="K22" s="357">
        <v>1000</v>
      </c>
      <c r="L22" s="357">
        <v>1000</v>
      </c>
      <c r="M22" s="358">
        <v>1</v>
      </c>
    </row>
    <row r="23" spans="2:13" s="89" customFormat="1" ht="28.5" x14ac:dyDescent="0.8">
      <c r="B23" s="353" t="s">
        <v>297</v>
      </c>
      <c r="C23" s="354">
        <v>1</v>
      </c>
      <c r="D23" s="354">
        <v>38</v>
      </c>
      <c r="E23" s="354">
        <v>38</v>
      </c>
      <c r="F23" s="354">
        <v>38</v>
      </c>
      <c r="G23" s="354">
        <v>38</v>
      </c>
      <c r="H23" s="354">
        <v>38</v>
      </c>
      <c r="I23" s="355">
        <v>-9.5238095238095237</v>
      </c>
      <c r="J23" s="356">
        <v>59</v>
      </c>
      <c r="K23" s="357">
        <v>59</v>
      </c>
      <c r="L23" s="357">
        <v>2242</v>
      </c>
      <c r="M23" s="358">
        <v>1</v>
      </c>
    </row>
    <row r="24" spans="2:13" s="89" customFormat="1" ht="28.5" x14ac:dyDescent="0.8">
      <c r="B24" s="353" t="s">
        <v>298</v>
      </c>
      <c r="C24" s="354">
        <v>1</v>
      </c>
      <c r="D24" s="354">
        <v>50</v>
      </c>
      <c r="E24" s="354">
        <v>50</v>
      </c>
      <c r="F24" s="354">
        <v>50</v>
      </c>
      <c r="G24" s="354">
        <v>50</v>
      </c>
      <c r="H24" s="354">
        <v>50</v>
      </c>
      <c r="I24" s="355">
        <v>-8.9253187613843323</v>
      </c>
      <c r="J24" s="356">
        <v>39</v>
      </c>
      <c r="K24" s="357">
        <v>39</v>
      </c>
      <c r="L24" s="357">
        <v>1950</v>
      </c>
      <c r="M24" s="358">
        <v>1</v>
      </c>
    </row>
    <row r="25" spans="2:13" s="89" customFormat="1" ht="28.5" x14ac:dyDescent="0.8">
      <c r="B25" s="353" t="s">
        <v>147</v>
      </c>
      <c r="C25" s="354">
        <v>1</v>
      </c>
      <c r="D25" s="354">
        <v>1.75</v>
      </c>
      <c r="E25" s="354">
        <v>1.65</v>
      </c>
      <c r="F25" s="354">
        <v>1.75</v>
      </c>
      <c r="G25" s="354">
        <v>1.69</v>
      </c>
      <c r="H25" s="354">
        <v>1.6907123534715964</v>
      </c>
      <c r="I25" s="355">
        <v>-3.1428571428571397</v>
      </c>
      <c r="J25" s="356">
        <v>12199</v>
      </c>
      <c r="K25" s="357">
        <v>12199</v>
      </c>
      <c r="L25" s="357">
        <v>20625.000000000004</v>
      </c>
      <c r="M25" s="358">
        <v>25</v>
      </c>
    </row>
    <row r="26" spans="2:13" s="89" customFormat="1" ht="28.5" x14ac:dyDescent="0.8">
      <c r="B26" s="353" t="s">
        <v>279</v>
      </c>
      <c r="C26" s="354">
        <v>3</v>
      </c>
      <c r="D26" s="354">
        <v>52</v>
      </c>
      <c r="E26" s="354">
        <v>52</v>
      </c>
      <c r="F26" s="354">
        <v>52</v>
      </c>
      <c r="G26" s="354">
        <v>52</v>
      </c>
      <c r="H26" s="354">
        <v>52</v>
      </c>
      <c r="I26" s="355">
        <v>0</v>
      </c>
      <c r="J26" s="356">
        <v>32</v>
      </c>
      <c r="K26" s="357">
        <v>96</v>
      </c>
      <c r="L26" s="357">
        <v>1664</v>
      </c>
      <c r="M26" s="358">
        <v>2</v>
      </c>
    </row>
    <row r="27" spans="2:13" s="89" customFormat="1" ht="28.5" x14ac:dyDescent="0.8">
      <c r="B27" s="353" t="s">
        <v>154</v>
      </c>
      <c r="C27" s="354">
        <v>1</v>
      </c>
      <c r="D27" s="354">
        <v>0.9</v>
      </c>
      <c r="E27" s="354">
        <v>0.89</v>
      </c>
      <c r="F27" s="354">
        <v>0.9</v>
      </c>
      <c r="G27" s="354">
        <v>0.9</v>
      </c>
      <c r="H27" s="354">
        <v>0.89323257387773514</v>
      </c>
      <c r="I27" s="355">
        <v>1.1235955056179785</v>
      </c>
      <c r="J27" s="356">
        <v>4433</v>
      </c>
      <c r="K27" s="357">
        <v>4433</v>
      </c>
      <c r="L27" s="357">
        <v>3959.7</v>
      </c>
      <c r="M27" s="358">
        <v>3</v>
      </c>
    </row>
    <row r="28" spans="2:13" s="89" customFormat="1" ht="28.5" x14ac:dyDescent="0.8">
      <c r="B28" s="353" t="s">
        <v>280</v>
      </c>
      <c r="C28" s="354">
        <v>1</v>
      </c>
      <c r="D28" s="354">
        <v>0.5</v>
      </c>
      <c r="E28" s="354">
        <v>0.5</v>
      </c>
      <c r="F28" s="354">
        <v>0.5</v>
      </c>
      <c r="G28" s="354">
        <v>0.5</v>
      </c>
      <c r="H28" s="354">
        <v>0.5</v>
      </c>
      <c r="I28" s="355">
        <v>-3.8461538461538494</v>
      </c>
      <c r="J28" s="356">
        <v>6245</v>
      </c>
      <c r="K28" s="357">
        <v>6245</v>
      </c>
      <c r="L28" s="357">
        <v>3122.5</v>
      </c>
      <c r="M28" s="358">
        <v>2</v>
      </c>
    </row>
    <row r="29" spans="2:13" s="89" customFormat="1" ht="28.5" x14ac:dyDescent="0.8">
      <c r="B29" s="353" t="s">
        <v>350</v>
      </c>
      <c r="C29" s="354">
        <v>1</v>
      </c>
      <c r="D29" s="354">
        <v>3.4099999999999997</v>
      </c>
      <c r="E29" s="354">
        <v>3.4099999999999997</v>
      </c>
      <c r="F29" s="354">
        <v>3.4099999999999997</v>
      </c>
      <c r="G29" s="354">
        <v>3.4099999999999997</v>
      </c>
      <c r="H29" s="354">
        <v>3.4099999999999997</v>
      </c>
      <c r="I29" s="355">
        <v>1.7910447761194044</v>
      </c>
      <c r="J29" s="356">
        <v>870</v>
      </c>
      <c r="K29" s="357">
        <v>870</v>
      </c>
      <c r="L29" s="357">
        <v>2966.7</v>
      </c>
      <c r="M29" s="358">
        <v>1</v>
      </c>
    </row>
    <row r="30" spans="2:13" s="89" customFormat="1" ht="28.5" x14ac:dyDescent="0.8">
      <c r="B30" s="299" t="s">
        <v>155</v>
      </c>
      <c r="C30" s="278"/>
      <c r="D30" s="278"/>
      <c r="E30" s="278"/>
      <c r="F30" s="278"/>
      <c r="G30" s="278"/>
      <c r="H30" s="278"/>
      <c r="I30" s="279"/>
      <c r="J30" s="280">
        <f>SUM(J21:J29)</f>
        <v>39311</v>
      </c>
      <c r="K30" s="281">
        <f>SUM(K21:K29)</f>
        <v>40365</v>
      </c>
      <c r="L30" s="281">
        <f>SUM(L21:L29)</f>
        <v>52755.569999999992</v>
      </c>
      <c r="M30" s="300">
        <f>SUM(M21:M29)</f>
        <v>50</v>
      </c>
    </row>
    <row r="31" spans="2:13" s="93" customFormat="1" ht="23.25" x14ac:dyDescent="0.65">
      <c r="B31" s="301" t="s">
        <v>156</v>
      </c>
      <c r="C31" s="282"/>
      <c r="D31" s="282"/>
      <c r="E31" s="282"/>
      <c r="F31" s="282"/>
      <c r="G31" s="282"/>
      <c r="H31" s="282"/>
      <c r="I31" s="282"/>
      <c r="J31" s="282"/>
      <c r="K31" s="283"/>
      <c r="L31" s="283"/>
      <c r="M31" s="302"/>
    </row>
    <row r="32" spans="2:13" s="93" customFormat="1" ht="23.25" x14ac:dyDescent="0.65">
      <c r="B32" s="301" t="s">
        <v>157</v>
      </c>
      <c r="C32" s="282"/>
      <c r="D32" s="282"/>
      <c r="E32" s="282"/>
      <c r="F32" s="282"/>
      <c r="G32" s="282"/>
      <c r="H32" s="282"/>
      <c r="I32" s="282"/>
      <c r="J32" s="282"/>
      <c r="K32" s="283"/>
      <c r="L32" s="283"/>
      <c r="M32" s="302"/>
    </row>
    <row r="33" spans="2:13" s="89" customFormat="1" ht="30" x14ac:dyDescent="0.8">
      <c r="B33" s="359" t="s">
        <v>158</v>
      </c>
      <c r="C33" s="287"/>
      <c r="D33" s="287"/>
      <c r="E33" s="287"/>
      <c r="F33" s="287"/>
      <c r="G33" s="287"/>
      <c r="H33" s="287"/>
      <c r="I33" s="288"/>
      <c r="J33" s="289">
        <f>J15+J30</f>
        <v>179467</v>
      </c>
      <c r="K33" s="290">
        <f>K15+K30</f>
        <v>180521</v>
      </c>
      <c r="L33" s="290">
        <f>L15+L30</f>
        <v>238867.19</v>
      </c>
      <c r="M33" s="360">
        <f>M15+M30</f>
        <v>73</v>
      </c>
    </row>
    <row r="34" spans="2:13" x14ac:dyDescent="0.6">
      <c r="B34" s="305"/>
      <c r="C34" s="69"/>
      <c r="D34" s="69"/>
      <c r="E34" s="69"/>
      <c r="F34" s="69"/>
      <c r="G34" s="69"/>
      <c r="H34" s="69"/>
      <c r="I34" s="69"/>
      <c r="J34" s="71"/>
      <c r="K34" s="72"/>
      <c r="L34" s="72"/>
      <c r="M34" s="306"/>
    </row>
    <row r="35" spans="2:13" s="90" customFormat="1" ht="25.5" x14ac:dyDescent="0.6">
      <c r="B35" s="307" t="s">
        <v>159</v>
      </c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308"/>
    </row>
    <row r="36" spans="2:13" s="87" customFormat="1" ht="42" customHeight="1" x14ac:dyDescent="0.6">
      <c r="B36" s="293" t="s">
        <v>133</v>
      </c>
      <c r="C36" s="271" t="s">
        <v>134</v>
      </c>
      <c r="D36" s="271" t="s">
        <v>135</v>
      </c>
      <c r="E36" s="271" t="s">
        <v>151</v>
      </c>
      <c r="F36" s="271" t="s">
        <v>137</v>
      </c>
      <c r="G36" s="271" t="s">
        <v>152</v>
      </c>
      <c r="H36" s="271" t="s">
        <v>139</v>
      </c>
      <c r="I36" s="271" t="s">
        <v>140</v>
      </c>
      <c r="J36" s="271" t="s">
        <v>141</v>
      </c>
      <c r="K36" s="271" t="s">
        <v>142</v>
      </c>
      <c r="L36" s="271" t="s">
        <v>143</v>
      </c>
      <c r="M36" s="294" t="s">
        <v>144</v>
      </c>
    </row>
    <row r="37" spans="2:13" s="89" customFormat="1" ht="28.5" x14ac:dyDescent="0.8">
      <c r="B37" s="297" t="s">
        <v>160</v>
      </c>
      <c r="C37" s="274">
        <v>5000</v>
      </c>
      <c r="D37" s="274">
        <v>3320</v>
      </c>
      <c r="E37" s="274">
        <v>3320</v>
      </c>
      <c r="F37" s="274">
        <v>3320</v>
      </c>
      <c r="G37" s="274">
        <v>3320</v>
      </c>
      <c r="H37" s="274">
        <v>3320</v>
      </c>
      <c r="I37" s="275"/>
      <c r="J37" s="276">
        <v>1</v>
      </c>
      <c r="K37" s="277">
        <v>5000</v>
      </c>
      <c r="L37" s="277">
        <v>3320</v>
      </c>
      <c r="M37" s="298">
        <v>1</v>
      </c>
    </row>
    <row r="38" spans="2:13" s="89" customFormat="1" ht="28.5" x14ac:dyDescent="0.8">
      <c r="B38" s="299" t="s">
        <v>161</v>
      </c>
      <c r="C38" s="278"/>
      <c r="D38" s="278"/>
      <c r="E38" s="278"/>
      <c r="F38" s="278"/>
      <c r="G38" s="278"/>
      <c r="H38" s="278"/>
      <c r="I38" s="279"/>
      <c r="J38" s="280">
        <f>SUM(J37:J37)</f>
        <v>1</v>
      </c>
      <c r="K38" s="281">
        <f>SUM(K37:K37)</f>
        <v>5000</v>
      </c>
      <c r="L38" s="281">
        <f>SUM(L37:L37)</f>
        <v>3320</v>
      </c>
      <c r="M38" s="300">
        <f>SUM(M37:M37)</f>
        <v>1</v>
      </c>
    </row>
    <row r="39" spans="2:13" x14ac:dyDescent="0.6">
      <c r="B39" s="305"/>
      <c r="C39" s="69"/>
      <c r="D39" s="69"/>
      <c r="E39" s="69"/>
      <c r="F39" s="69"/>
      <c r="G39" s="69"/>
      <c r="H39" s="69"/>
      <c r="I39" s="69"/>
      <c r="J39" s="71"/>
      <c r="K39" s="72"/>
      <c r="L39" s="72"/>
      <c r="M39" s="306"/>
    </row>
    <row r="40" spans="2:13" s="94" customFormat="1" ht="30.75" x14ac:dyDescent="0.85">
      <c r="B40" s="309" t="s">
        <v>162</v>
      </c>
      <c r="C40" s="310"/>
      <c r="D40" s="310"/>
      <c r="E40" s="310"/>
      <c r="F40" s="310"/>
      <c r="G40" s="310"/>
      <c r="H40" s="310"/>
      <c r="I40" s="311"/>
      <c r="J40" s="312">
        <f>J33+J38</f>
        <v>179468</v>
      </c>
      <c r="K40" s="313">
        <f>K33+K38</f>
        <v>185521</v>
      </c>
      <c r="L40" s="313">
        <f>L33+L38</f>
        <v>242187.19</v>
      </c>
      <c r="M40" s="314">
        <f>M33+M38</f>
        <v>74</v>
      </c>
    </row>
    <row r="41" spans="2:13" x14ac:dyDescent="0.6">
      <c r="B41" s="69"/>
      <c r="C41" s="69"/>
      <c r="D41" s="69"/>
      <c r="E41" s="69"/>
      <c r="F41" s="69"/>
      <c r="G41" s="69"/>
      <c r="H41" s="69"/>
      <c r="I41" s="69"/>
      <c r="J41" s="71"/>
      <c r="K41" s="72"/>
      <c r="L41" s="72"/>
      <c r="M41" s="73"/>
    </row>
    <row r="42" spans="2:13" ht="38.25" x14ac:dyDescent="0.6">
      <c r="B42" s="491" t="s">
        <v>12</v>
      </c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3"/>
    </row>
    <row r="43" spans="2:13" s="90" customFormat="1" x14ac:dyDescent="0.6">
      <c r="B43" s="361"/>
      <c r="M43" s="362"/>
    </row>
    <row r="44" spans="2:13" s="87" customFormat="1" ht="42" customHeight="1" x14ac:dyDescent="0.6">
      <c r="B44" s="293" t="s">
        <v>133</v>
      </c>
      <c r="C44" s="271" t="s">
        <v>269</v>
      </c>
      <c r="D44" s="271" t="s">
        <v>270</v>
      </c>
      <c r="E44" s="271" t="s">
        <v>271</v>
      </c>
      <c r="F44" s="271" t="s">
        <v>272</v>
      </c>
      <c r="G44" s="271" t="s">
        <v>273</v>
      </c>
      <c r="H44" s="271" t="s">
        <v>274</v>
      </c>
      <c r="I44" s="271" t="s">
        <v>275</v>
      </c>
      <c r="J44" s="271" t="s">
        <v>276</v>
      </c>
      <c r="K44" s="271" t="s">
        <v>277</v>
      </c>
      <c r="L44" s="271" t="s">
        <v>278</v>
      </c>
      <c r="M44" s="294" t="s">
        <v>144</v>
      </c>
    </row>
    <row r="45" spans="2:13" s="95" customFormat="1" ht="24.75" x14ac:dyDescent="0.65">
      <c r="B45" s="315" t="s">
        <v>163</v>
      </c>
      <c r="C45" s="316"/>
      <c r="D45" s="317"/>
      <c r="E45" s="317"/>
      <c r="F45" s="318"/>
      <c r="G45" s="319"/>
      <c r="H45" s="319"/>
      <c r="I45" s="316"/>
      <c r="J45" s="320"/>
      <c r="K45" s="320"/>
      <c r="L45" s="320"/>
      <c r="M45" s="321"/>
    </row>
    <row r="46" spans="2:13" s="89" customFormat="1" ht="28.5" x14ac:dyDescent="0.8">
      <c r="B46" s="297" t="s">
        <v>164</v>
      </c>
      <c r="C46" s="442" t="s">
        <v>165</v>
      </c>
      <c r="D46" s="274">
        <v>94.458399999999997</v>
      </c>
      <c r="E46" s="274"/>
      <c r="F46" s="274" t="s">
        <v>352</v>
      </c>
      <c r="G46" s="274">
        <v>12</v>
      </c>
      <c r="H46" s="274">
        <v>12.368</v>
      </c>
      <c r="I46" s="443" t="s">
        <v>166</v>
      </c>
      <c r="J46" s="277">
        <v>112000</v>
      </c>
      <c r="K46" s="277">
        <v>112000</v>
      </c>
      <c r="L46" s="277">
        <v>105793.45</v>
      </c>
      <c r="M46" s="298">
        <v>1</v>
      </c>
    </row>
    <row r="47" spans="2:13" s="89" customFormat="1" ht="28.5" x14ac:dyDescent="0.8">
      <c r="B47" s="297" t="s">
        <v>164</v>
      </c>
      <c r="C47" s="442" t="s">
        <v>165</v>
      </c>
      <c r="D47" s="274">
        <v>94.369200000000006</v>
      </c>
      <c r="E47" s="274"/>
      <c r="F47" s="274" t="s">
        <v>334</v>
      </c>
      <c r="G47" s="274">
        <v>12</v>
      </c>
      <c r="H47" s="274">
        <v>12.362</v>
      </c>
      <c r="I47" s="443" t="s">
        <v>166</v>
      </c>
      <c r="J47" s="277">
        <v>190000</v>
      </c>
      <c r="K47" s="277">
        <v>190000</v>
      </c>
      <c r="L47" s="277">
        <v>179301.67</v>
      </c>
      <c r="M47" s="298">
        <v>1</v>
      </c>
    </row>
    <row r="48" spans="2:13" s="89" customFormat="1" ht="28.5" x14ac:dyDescent="0.8">
      <c r="B48" s="297" t="s">
        <v>168</v>
      </c>
      <c r="C48" s="442" t="s">
        <v>165</v>
      </c>
      <c r="D48" s="274">
        <v>97.6066</v>
      </c>
      <c r="E48" s="274"/>
      <c r="F48" s="274" t="s">
        <v>290</v>
      </c>
      <c r="G48" s="274">
        <v>8.25</v>
      </c>
      <c r="H48" s="274">
        <v>8.4909999999999997</v>
      </c>
      <c r="I48" s="443" t="s">
        <v>166</v>
      </c>
      <c r="J48" s="277">
        <v>11000</v>
      </c>
      <c r="K48" s="277">
        <v>11000</v>
      </c>
      <c r="L48" s="277">
        <v>10736.73</v>
      </c>
      <c r="M48" s="298">
        <v>1</v>
      </c>
    </row>
    <row r="49" spans="2:13" s="88" customFormat="1" ht="28.5" x14ac:dyDescent="0.8">
      <c r="B49" s="295" t="s">
        <v>169</v>
      </c>
      <c r="C49" s="455"/>
      <c r="D49" s="456"/>
      <c r="E49" s="456"/>
      <c r="F49" s="456"/>
      <c r="G49" s="456"/>
      <c r="H49" s="456"/>
      <c r="I49" s="457"/>
      <c r="J49" s="458">
        <v>313000</v>
      </c>
      <c r="K49" s="458">
        <v>313000</v>
      </c>
      <c r="L49" s="458">
        <v>295831.84999999998</v>
      </c>
      <c r="M49" s="296">
        <v>3</v>
      </c>
    </row>
    <row r="50" spans="2:13" s="88" customFormat="1" ht="28.5" x14ac:dyDescent="0.8">
      <c r="B50" s="295" t="s">
        <v>249</v>
      </c>
      <c r="C50" s="455"/>
      <c r="D50" s="456"/>
      <c r="E50" s="456"/>
      <c r="F50" s="456"/>
      <c r="G50" s="456"/>
      <c r="H50" s="456"/>
      <c r="I50" s="457"/>
      <c r="J50" s="458"/>
      <c r="K50" s="458"/>
      <c r="L50" s="458"/>
      <c r="M50" s="296"/>
    </row>
    <row r="51" spans="2:13" s="89" customFormat="1" ht="28.5" x14ac:dyDescent="0.8">
      <c r="B51" s="297" t="s">
        <v>170</v>
      </c>
      <c r="C51" s="442" t="s">
        <v>165</v>
      </c>
      <c r="D51" s="274">
        <v>95.694500000000005</v>
      </c>
      <c r="E51" s="274">
        <v>7.1295000000000002</v>
      </c>
      <c r="F51" s="274" t="s">
        <v>353</v>
      </c>
      <c r="G51" s="274">
        <v>9.6999999999999993</v>
      </c>
      <c r="H51" s="274">
        <v>9.9352199999999993</v>
      </c>
      <c r="I51" s="443" t="s">
        <v>171</v>
      </c>
      <c r="J51" s="277">
        <v>78071.88</v>
      </c>
      <c r="K51" s="277">
        <v>78071.88</v>
      </c>
      <c r="L51" s="277">
        <v>74710.5</v>
      </c>
      <c r="M51" s="298">
        <v>1</v>
      </c>
    </row>
    <row r="52" spans="2:13" s="89" customFormat="1" ht="28.5" x14ac:dyDescent="0.8">
      <c r="B52" s="297" t="s">
        <v>170</v>
      </c>
      <c r="C52" s="442" t="s">
        <v>165</v>
      </c>
      <c r="D52" s="274">
        <v>88.570899999999995</v>
      </c>
      <c r="E52" s="274">
        <v>5.36</v>
      </c>
      <c r="F52" s="274" t="s">
        <v>354</v>
      </c>
      <c r="G52" s="274">
        <v>11.1</v>
      </c>
      <c r="H52" s="274">
        <v>11.68249</v>
      </c>
      <c r="I52" s="443" t="s">
        <v>171</v>
      </c>
      <c r="J52" s="277">
        <v>26550</v>
      </c>
      <c r="K52" s="277">
        <v>26550</v>
      </c>
      <c r="L52" s="277">
        <v>23515.59</v>
      </c>
      <c r="M52" s="298">
        <v>3</v>
      </c>
    </row>
    <row r="53" spans="2:13" s="89" customFormat="1" ht="28.5" x14ac:dyDescent="0.8">
      <c r="B53" s="297" t="s">
        <v>170</v>
      </c>
      <c r="C53" s="442" t="s">
        <v>165</v>
      </c>
      <c r="D53" s="274">
        <v>88.638400000000004</v>
      </c>
      <c r="E53" s="274">
        <v>7.5481999999999996</v>
      </c>
      <c r="F53" s="274" t="s">
        <v>355</v>
      </c>
      <c r="G53" s="274">
        <v>11.25</v>
      </c>
      <c r="H53" s="274">
        <v>11.5664</v>
      </c>
      <c r="I53" s="443" t="s">
        <v>171</v>
      </c>
      <c r="J53" s="277">
        <v>100000</v>
      </c>
      <c r="K53" s="277">
        <v>100000</v>
      </c>
      <c r="L53" s="277">
        <v>88638.44</v>
      </c>
      <c r="M53" s="298">
        <v>1</v>
      </c>
    </row>
    <row r="54" spans="2:13" s="89" customFormat="1" ht="28.5" x14ac:dyDescent="0.8">
      <c r="B54" s="297" t="s">
        <v>170</v>
      </c>
      <c r="C54" s="442" t="s">
        <v>165</v>
      </c>
      <c r="D54" s="274">
        <v>88.600700000000003</v>
      </c>
      <c r="E54" s="274">
        <v>7.5481999999999996</v>
      </c>
      <c r="F54" s="274" t="s">
        <v>356</v>
      </c>
      <c r="G54" s="274">
        <v>11.25</v>
      </c>
      <c r="H54" s="274">
        <v>11.5664</v>
      </c>
      <c r="I54" s="443" t="s">
        <v>171</v>
      </c>
      <c r="J54" s="277">
        <v>223000</v>
      </c>
      <c r="K54" s="277">
        <v>223000</v>
      </c>
      <c r="L54" s="277">
        <v>197579.76</v>
      </c>
      <c r="M54" s="298">
        <v>1</v>
      </c>
    </row>
    <row r="55" spans="2:13" s="88" customFormat="1" ht="28.5" x14ac:dyDescent="0.8">
      <c r="B55" s="295" t="s">
        <v>169</v>
      </c>
      <c r="C55" s="455"/>
      <c r="D55" s="456"/>
      <c r="E55" s="456"/>
      <c r="F55" s="456"/>
      <c r="G55" s="456"/>
      <c r="H55" s="456"/>
      <c r="I55" s="457"/>
      <c r="J55" s="458">
        <v>427621.88</v>
      </c>
      <c r="K55" s="458">
        <v>427621.88</v>
      </c>
      <c r="L55" s="458">
        <v>384444.29000000004</v>
      </c>
      <c r="M55" s="296">
        <v>6</v>
      </c>
    </row>
    <row r="56" spans="2:13" s="88" customFormat="1" ht="28.5" x14ac:dyDescent="0.8">
      <c r="B56" s="295" t="s">
        <v>172</v>
      </c>
      <c r="C56" s="455"/>
      <c r="D56" s="456"/>
      <c r="E56" s="456"/>
      <c r="F56" s="456"/>
      <c r="G56" s="456"/>
      <c r="H56" s="456"/>
      <c r="I56" s="457"/>
      <c r="J56" s="458"/>
      <c r="K56" s="458"/>
      <c r="L56" s="458"/>
      <c r="M56" s="296"/>
    </row>
    <row r="57" spans="2:13" s="89" customFormat="1" ht="28.5" x14ac:dyDescent="0.8">
      <c r="B57" s="297" t="s">
        <v>170</v>
      </c>
      <c r="C57" s="442" t="s">
        <v>165</v>
      </c>
      <c r="D57" s="274">
        <v>100.5946</v>
      </c>
      <c r="E57" s="274">
        <v>6.1653000000000002</v>
      </c>
      <c r="F57" s="274" t="s">
        <v>282</v>
      </c>
      <c r="G57" s="274">
        <v>5</v>
      </c>
      <c r="H57" s="274">
        <v>5.0625</v>
      </c>
      <c r="I57" s="443" t="s">
        <v>171</v>
      </c>
      <c r="J57" s="277">
        <v>220502.29</v>
      </c>
      <c r="K57" s="277">
        <v>220502.29</v>
      </c>
      <c r="L57" s="277">
        <v>221813.57</v>
      </c>
      <c r="M57" s="298">
        <v>1</v>
      </c>
    </row>
    <row r="58" spans="2:13" s="89" customFormat="1" ht="28.5" x14ac:dyDescent="0.8">
      <c r="B58" s="297" t="s">
        <v>170</v>
      </c>
      <c r="C58" s="442" t="s">
        <v>165</v>
      </c>
      <c r="D58" s="274">
        <v>98.429000000000002</v>
      </c>
      <c r="E58" s="274">
        <v>6.1653000000000002</v>
      </c>
      <c r="F58" s="274" t="s">
        <v>357</v>
      </c>
      <c r="G58" s="274">
        <v>9</v>
      </c>
      <c r="H58" s="274">
        <v>9.2025000000000006</v>
      </c>
      <c r="I58" s="443" t="s">
        <v>171</v>
      </c>
      <c r="J58" s="277">
        <v>8964.6</v>
      </c>
      <c r="K58" s="277">
        <v>8964.6</v>
      </c>
      <c r="L58" s="277">
        <v>8823.77</v>
      </c>
      <c r="M58" s="298">
        <v>1</v>
      </c>
    </row>
    <row r="59" spans="2:13" s="89" customFormat="1" ht="28.5" x14ac:dyDescent="0.8">
      <c r="B59" s="297" t="s">
        <v>170</v>
      </c>
      <c r="C59" s="442" t="s">
        <v>165</v>
      </c>
      <c r="D59" s="274">
        <v>91.608699999999999</v>
      </c>
      <c r="E59" s="274">
        <v>7.1295000000000002</v>
      </c>
      <c r="F59" s="274" t="s">
        <v>358</v>
      </c>
      <c r="G59" s="274">
        <v>11</v>
      </c>
      <c r="H59" s="274">
        <v>11.3025</v>
      </c>
      <c r="I59" s="443" t="s">
        <v>171</v>
      </c>
      <c r="J59" s="277">
        <v>79064</v>
      </c>
      <c r="K59" s="277">
        <v>79064</v>
      </c>
      <c r="L59" s="277">
        <v>72429.53</v>
      </c>
      <c r="M59" s="298">
        <v>1</v>
      </c>
    </row>
    <row r="60" spans="2:13" s="89" customFormat="1" ht="28.5" x14ac:dyDescent="0.8">
      <c r="B60" s="297" t="s">
        <v>170</v>
      </c>
      <c r="C60" s="442" t="s">
        <v>165</v>
      </c>
      <c r="D60" s="274">
        <v>91.421199999999999</v>
      </c>
      <c r="E60" s="274">
        <v>7.1295000000000002</v>
      </c>
      <c r="F60" s="274" t="s">
        <v>359</v>
      </c>
      <c r="G60" s="274">
        <v>11.1</v>
      </c>
      <c r="H60" s="274">
        <v>11.40802</v>
      </c>
      <c r="I60" s="443" t="s">
        <v>171</v>
      </c>
      <c r="J60" s="277">
        <v>53003.93</v>
      </c>
      <c r="K60" s="277">
        <v>53003.93</v>
      </c>
      <c r="L60" s="277">
        <v>48456.84</v>
      </c>
      <c r="M60" s="298">
        <v>1</v>
      </c>
    </row>
    <row r="61" spans="2:13" s="88" customFormat="1" ht="28.5" x14ac:dyDescent="0.8">
      <c r="B61" s="295" t="s">
        <v>169</v>
      </c>
      <c r="C61" s="455"/>
      <c r="D61" s="456"/>
      <c r="E61" s="456"/>
      <c r="F61" s="456"/>
      <c r="G61" s="456"/>
      <c r="H61" s="456"/>
      <c r="I61" s="457"/>
      <c r="J61" s="458">
        <v>361534.82</v>
      </c>
      <c r="K61" s="458">
        <v>361534.82</v>
      </c>
      <c r="L61" s="458">
        <v>351523.70999999996</v>
      </c>
      <c r="M61" s="296">
        <v>4</v>
      </c>
    </row>
    <row r="62" spans="2:13" s="88" customFormat="1" ht="28.5" x14ac:dyDescent="0.8">
      <c r="B62" s="295" t="s">
        <v>360</v>
      </c>
      <c r="C62" s="455"/>
      <c r="D62" s="456"/>
      <c r="E62" s="456"/>
      <c r="F62" s="456"/>
      <c r="G62" s="456"/>
      <c r="H62" s="456"/>
      <c r="I62" s="457"/>
      <c r="J62" s="458"/>
      <c r="K62" s="458"/>
      <c r="L62" s="458"/>
      <c r="M62" s="296"/>
    </row>
    <row r="63" spans="2:13" s="89" customFormat="1" ht="28.5" x14ac:dyDescent="0.8">
      <c r="B63" s="297" t="s">
        <v>170</v>
      </c>
      <c r="C63" s="442" t="s">
        <v>165</v>
      </c>
      <c r="D63" s="274">
        <v>79.873400000000004</v>
      </c>
      <c r="E63" s="274">
        <v>5.36</v>
      </c>
      <c r="F63" s="274" t="s">
        <v>361</v>
      </c>
      <c r="G63" s="274">
        <v>11</v>
      </c>
      <c r="H63" s="274">
        <v>11.57188</v>
      </c>
      <c r="I63" s="443" t="s">
        <v>171</v>
      </c>
      <c r="J63" s="277">
        <v>8385</v>
      </c>
      <c r="K63" s="277">
        <v>8385</v>
      </c>
      <c r="L63" s="277">
        <v>6697.39</v>
      </c>
      <c r="M63" s="298">
        <v>1</v>
      </c>
    </row>
    <row r="64" spans="2:13" s="89" customFormat="1" ht="28.5" x14ac:dyDescent="0.8">
      <c r="B64" s="297" t="s">
        <v>170</v>
      </c>
      <c r="C64" s="442" t="s">
        <v>165</v>
      </c>
      <c r="D64" s="274">
        <v>78.561099999999996</v>
      </c>
      <c r="E64" s="274">
        <v>5.64</v>
      </c>
      <c r="F64" s="274" t="s">
        <v>362</v>
      </c>
      <c r="G64" s="274">
        <v>11</v>
      </c>
      <c r="H64" s="274">
        <v>11.57188</v>
      </c>
      <c r="I64" s="443" t="s">
        <v>171</v>
      </c>
      <c r="J64" s="277">
        <v>8500</v>
      </c>
      <c r="K64" s="277">
        <v>8500</v>
      </c>
      <c r="L64" s="277">
        <v>6677.7</v>
      </c>
      <c r="M64" s="298">
        <v>1</v>
      </c>
    </row>
    <row r="65" spans="2:13" s="89" customFormat="1" ht="28.5" x14ac:dyDescent="0.8">
      <c r="B65" s="297" t="s">
        <v>170</v>
      </c>
      <c r="C65" s="442" t="s">
        <v>165</v>
      </c>
      <c r="D65" s="274">
        <v>73.136700000000005</v>
      </c>
      <c r="E65" s="274">
        <v>5.64</v>
      </c>
      <c r="F65" s="274" t="s">
        <v>363</v>
      </c>
      <c r="G65" s="274">
        <v>12.5</v>
      </c>
      <c r="H65" s="274">
        <v>13.2416</v>
      </c>
      <c r="I65" s="443" t="s">
        <v>171</v>
      </c>
      <c r="J65" s="277">
        <v>4000</v>
      </c>
      <c r="K65" s="277">
        <v>4000</v>
      </c>
      <c r="L65" s="277">
        <v>2925.47</v>
      </c>
      <c r="M65" s="298">
        <v>1</v>
      </c>
    </row>
    <row r="66" spans="2:13" s="88" customFormat="1" ht="28.5" x14ac:dyDescent="0.8">
      <c r="B66" s="295" t="s">
        <v>169</v>
      </c>
      <c r="C66" s="455"/>
      <c r="D66" s="456"/>
      <c r="E66" s="456"/>
      <c r="F66" s="456"/>
      <c r="G66" s="456"/>
      <c r="H66" s="456"/>
      <c r="I66" s="457"/>
      <c r="J66" s="458">
        <v>20885</v>
      </c>
      <c r="K66" s="458">
        <v>20885</v>
      </c>
      <c r="L66" s="458">
        <v>16300.56</v>
      </c>
      <c r="M66" s="296">
        <v>3</v>
      </c>
    </row>
    <row r="67" spans="2:13" s="88" customFormat="1" ht="28.5" x14ac:dyDescent="0.8">
      <c r="B67" s="295" t="s">
        <v>173</v>
      </c>
      <c r="C67" s="455"/>
      <c r="D67" s="456"/>
      <c r="E67" s="456"/>
      <c r="F67" s="456"/>
      <c r="G67" s="456"/>
      <c r="H67" s="456"/>
      <c r="I67" s="457"/>
      <c r="J67" s="458"/>
      <c r="K67" s="458"/>
      <c r="L67" s="458"/>
      <c r="M67" s="296"/>
    </row>
    <row r="68" spans="2:13" s="89" customFormat="1" ht="28.5" x14ac:dyDescent="0.8">
      <c r="B68" s="297" t="s">
        <v>170</v>
      </c>
      <c r="C68" s="442" t="s">
        <v>165</v>
      </c>
      <c r="D68" s="274">
        <v>86.122399999999999</v>
      </c>
      <c r="E68" s="274">
        <v>4.71</v>
      </c>
      <c r="F68" s="274" t="s">
        <v>364</v>
      </c>
      <c r="G68" s="274">
        <v>10</v>
      </c>
      <c r="H68" s="274">
        <v>10.471299999999999</v>
      </c>
      <c r="I68" s="443" t="s">
        <v>171</v>
      </c>
      <c r="J68" s="277">
        <v>2945</v>
      </c>
      <c r="K68" s="277">
        <v>2945</v>
      </c>
      <c r="L68" s="277">
        <v>2536.31</v>
      </c>
      <c r="M68" s="298">
        <v>1</v>
      </c>
    </row>
    <row r="69" spans="2:13" s="89" customFormat="1" ht="28.5" x14ac:dyDescent="0.8">
      <c r="B69" s="297" t="s">
        <v>170</v>
      </c>
      <c r="C69" s="442" t="s">
        <v>165</v>
      </c>
      <c r="D69" s="274">
        <v>93.213200000000001</v>
      </c>
      <c r="E69" s="274">
        <v>3.25</v>
      </c>
      <c r="F69" s="274" t="s">
        <v>365</v>
      </c>
      <c r="G69" s="274">
        <v>11</v>
      </c>
      <c r="H69" s="274">
        <v>11.57188</v>
      </c>
      <c r="I69" s="443" t="s">
        <v>171</v>
      </c>
      <c r="J69" s="277">
        <v>25400</v>
      </c>
      <c r="K69" s="277">
        <v>25400</v>
      </c>
      <c r="L69" s="277">
        <v>23676.18</v>
      </c>
      <c r="M69" s="298">
        <v>6</v>
      </c>
    </row>
    <row r="70" spans="2:13" s="89" customFormat="1" ht="28.5" x14ac:dyDescent="0.8">
      <c r="B70" s="297" t="s">
        <v>170</v>
      </c>
      <c r="C70" s="442" t="s">
        <v>165</v>
      </c>
      <c r="D70" s="274">
        <v>93.155100000000004</v>
      </c>
      <c r="E70" s="274">
        <v>3.25</v>
      </c>
      <c r="F70" s="274" t="s">
        <v>366</v>
      </c>
      <c r="G70" s="274">
        <v>11</v>
      </c>
      <c r="H70" s="274">
        <v>11.57188</v>
      </c>
      <c r="I70" s="443" t="s">
        <v>171</v>
      </c>
      <c r="J70" s="277">
        <v>27700</v>
      </c>
      <c r="K70" s="277">
        <v>27700</v>
      </c>
      <c r="L70" s="277">
        <v>25803.97</v>
      </c>
      <c r="M70" s="298">
        <v>2</v>
      </c>
    </row>
    <row r="71" spans="2:13" s="89" customFormat="1" ht="28.5" x14ac:dyDescent="0.8">
      <c r="B71" s="297" t="s">
        <v>170</v>
      </c>
      <c r="C71" s="442" t="s">
        <v>165</v>
      </c>
      <c r="D71" s="274">
        <v>76.984700000000004</v>
      </c>
      <c r="E71" s="274">
        <v>5.36</v>
      </c>
      <c r="F71" s="274" t="s">
        <v>367</v>
      </c>
      <c r="G71" s="274">
        <v>11</v>
      </c>
      <c r="H71" s="274">
        <v>11.57188</v>
      </c>
      <c r="I71" s="443" t="s">
        <v>171</v>
      </c>
      <c r="J71" s="277">
        <v>24632.5</v>
      </c>
      <c r="K71" s="277">
        <v>24632.5</v>
      </c>
      <c r="L71" s="277">
        <v>18963.259999999998</v>
      </c>
      <c r="M71" s="298">
        <v>1</v>
      </c>
    </row>
    <row r="72" spans="2:13" s="89" customFormat="1" ht="28.5" x14ac:dyDescent="0.8">
      <c r="B72" s="297" t="s">
        <v>170</v>
      </c>
      <c r="C72" s="442" t="s">
        <v>165</v>
      </c>
      <c r="D72" s="274">
        <v>77.162199999999999</v>
      </c>
      <c r="E72" s="274">
        <v>5.64</v>
      </c>
      <c r="F72" s="274" t="s">
        <v>368</v>
      </c>
      <c r="G72" s="274">
        <v>11</v>
      </c>
      <c r="H72" s="274">
        <v>11.57188</v>
      </c>
      <c r="I72" s="443" t="s">
        <v>171</v>
      </c>
      <c r="J72" s="277">
        <v>3820</v>
      </c>
      <c r="K72" s="277">
        <v>3820</v>
      </c>
      <c r="L72" s="277">
        <v>2947.6</v>
      </c>
      <c r="M72" s="298">
        <v>1</v>
      </c>
    </row>
    <row r="73" spans="2:13" s="89" customFormat="1" ht="28.5" x14ac:dyDescent="0.8">
      <c r="B73" s="297" t="s">
        <v>170</v>
      </c>
      <c r="C73" s="442" t="s">
        <v>165</v>
      </c>
      <c r="D73" s="274">
        <v>77.107200000000006</v>
      </c>
      <c r="E73" s="274">
        <v>5.64</v>
      </c>
      <c r="F73" s="274" t="s">
        <v>369</v>
      </c>
      <c r="G73" s="274">
        <v>11</v>
      </c>
      <c r="H73" s="274">
        <v>11.57188</v>
      </c>
      <c r="I73" s="443" t="s">
        <v>171</v>
      </c>
      <c r="J73" s="277">
        <v>13500</v>
      </c>
      <c r="K73" s="277">
        <v>13500</v>
      </c>
      <c r="L73" s="277">
        <v>10409.48</v>
      </c>
      <c r="M73" s="298">
        <v>1</v>
      </c>
    </row>
    <row r="74" spans="2:13" s="89" customFormat="1" ht="28.5" x14ac:dyDescent="0.8">
      <c r="B74" s="297" t="s">
        <v>170</v>
      </c>
      <c r="C74" s="442" t="s">
        <v>165</v>
      </c>
      <c r="D74" s="274">
        <v>76.128600000000006</v>
      </c>
      <c r="E74" s="274">
        <v>5.64</v>
      </c>
      <c r="F74" s="274" t="s">
        <v>370</v>
      </c>
      <c r="G74" s="274">
        <v>11</v>
      </c>
      <c r="H74" s="274">
        <v>11.57188</v>
      </c>
      <c r="I74" s="443" t="s">
        <v>171</v>
      </c>
      <c r="J74" s="277">
        <v>10000</v>
      </c>
      <c r="K74" s="277">
        <v>10000</v>
      </c>
      <c r="L74" s="277">
        <v>7612.87</v>
      </c>
      <c r="M74" s="298">
        <v>1</v>
      </c>
    </row>
    <row r="75" spans="2:13" s="89" customFormat="1" ht="28.5" x14ac:dyDescent="0.8">
      <c r="B75" s="297" t="s">
        <v>170</v>
      </c>
      <c r="C75" s="442" t="s">
        <v>165</v>
      </c>
      <c r="D75" s="274">
        <v>76.030199999999994</v>
      </c>
      <c r="E75" s="274">
        <v>5.64</v>
      </c>
      <c r="F75" s="274" t="s">
        <v>371</v>
      </c>
      <c r="G75" s="274">
        <v>11</v>
      </c>
      <c r="H75" s="274">
        <v>11.57188</v>
      </c>
      <c r="I75" s="443" t="s">
        <v>171</v>
      </c>
      <c r="J75" s="277">
        <v>10887.5</v>
      </c>
      <c r="K75" s="277">
        <v>10887.5</v>
      </c>
      <c r="L75" s="277">
        <v>8277.7900000000009</v>
      </c>
      <c r="M75" s="298">
        <v>1</v>
      </c>
    </row>
    <row r="76" spans="2:13" s="89" customFormat="1" ht="28.5" x14ac:dyDescent="0.8">
      <c r="B76" s="297" t="s">
        <v>170</v>
      </c>
      <c r="C76" s="442" t="s">
        <v>165</v>
      </c>
      <c r="D76" s="274">
        <v>77.250699999999995</v>
      </c>
      <c r="E76" s="274">
        <v>5.93</v>
      </c>
      <c r="F76" s="274" t="s">
        <v>372</v>
      </c>
      <c r="G76" s="274">
        <v>11</v>
      </c>
      <c r="H76" s="274">
        <v>11.57188</v>
      </c>
      <c r="I76" s="443" t="s">
        <v>171</v>
      </c>
      <c r="J76" s="277">
        <v>2950</v>
      </c>
      <c r="K76" s="277">
        <v>2950</v>
      </c>
      <c r="L76" s="277">
        <v>2278.9</v>
      </c>
      <c r="M76" s="298">
        <v>1</v>
      </c>
    </row>
    <row r="77" spans="2:13" s="89" customFormat="1" ht="28.5" x14ac:dyDescent="0.8">
      <c r="B77" s="297" t="s">
        <v>170</v>
      </c>
      <c r="C77" s="442" t="s">
        <v>165</v>
      </c>
      <c r="D77" s="274">
        <v>76.4482</v>
      </c>
      <c r="E77" s="274">
        <v>5.07</v>
      </c>
      <c r="F77" s="274" t="s">
        <v>373</v>
      </c>
      <c r="G77" s="274">
        <v>12</v>
      </c>
      <c r="H77" s="274">
        <v>12.682499999999999</v>
      </c>
      <c r="I77" s="443" t="s">
        <v>171</v>
      </c>
      <c r="J77" s="277">
        <v>11000</v>
      </c>
      <c r="K77" s="277">
        <v>11000</v>
      </c>
      <c r="L77" s="277">
        <v>8409.2999999999993</v>
      </c>
      <c r="M77" s="298">
        <v>2</v>
      </c>
    </row>
    <row r="78" spans="2:13" s="89" customFormat="1" ht="28.5" x14ac:dyDescent="0.8">
      <c r="B78" s="297" t="s">
        <v>170</v>
      </c>
      <c r="C78" s="442" t="s">
        <v>165</v>
      </c>
      <c r="D78" s="274">
        <v>72.159000000000006</v>
      </c>
      <c r="E78" s="274">
        <v>5.36</v>
      </c>
      <c r="F78" s="274" t="s">
        <v>302</v>
      </c>
      <c r="G78" s="274">
        <v>12.5</v>
      </c>
      <c r="H78" s="274">
        <v>13.2416</v>
      </c>
      <c r="I78" s="443" t="s">
        <v>171</v>
      </c>
      <c r="J78" s="277">
        <v>3047</v>
      </c>
      <c r="K78" s="277">
        <v>3047</v>
      </c>
      <c r="L78" s="277">
        <v>2198.69</v>
      </c>
      <c r="M78" s="298">
        <v>1</v>
      </c>
    </row>
    <row r="79" spans="2:13" s="89" customFormat="1" ht="28.5" x14ac:dyDescent="0.8">
      <c r="B79" s="297" t="s">
        <v>170</v>
      </c>
      <c r="C79" s="442" t="s">
        <v>165</v>
      </c>
      <c r="D79" s="274">
        <v>68.722300000000004</v>
      </c>
      <c r="E79" s="274">
        <v>6.21</v>
      </c>
      <c r="F79" s="274" t="s">
        <v>374</v>
      </c>
      <c r="G79" s="274">
        <v>13</v>
      </c>
      <c r="H79" s="274">
        <v>13.803240000000001</v>
      </c>
      <c r="I79" s="443" t="s">
        <v>171</v>
      </c>
      <c r="J79" s="277">
        <v>9117.5</v>
      </c>
      <c r="K79" s="277">
        <v>9117.5</v>
      </c>
      <c r="L79" s="277">
        <v>6265.76</v>
      </c>
      <c r="M79" s="298">
        <v>1</v>
      </c>
    </row>
    <row r="80" spans="2:13" s="89" customFormat="1" ht="28.5" x14ac:dyDescent="0.8">
      <c r="B80" s="297" t="s">
        <v>170</v>
      </c>
      <c r="C80" s="442" t="s">
        <v>165</v>
      </c>
      <c r="D80" s="274">
        <v>68.6999</v>
      </c>
      <c r="E80" s="274">
        <v>6.21</v>
      </c>
      <c r="F80" s="274" t="s">
        <v>375</v>
      </c>
      <c r="G80" s="274">
        <v>13</v>
      </c>
      <c r="H80" s="274">
        <v>13.803240000000001</v>
      </c>
      <c r="I80" s="443" t="s">
        <v>171</v>
      </c>
      <c r="J80" s="277">
        <v>6450</v>
      </c>
      <c r="K80" s="277">
        <v>6450</v>
      </c>
      <c r="L80" s="277">
        <v>4431.1499999999996</v>
      </c>
      <c r="M80" s="298">
        <v>1</v>
      </c>
    </row>
    <row r="81" spans="2:13" s="89" customFormat="1" ht="28.5" x14ac:dyDescent="0.8">
      <c r="B81" s="297" t="s">
        <v>170</v>
      </c>
      <c r="C81" s="442" t="s">
        <v>165</v>
      </c>
      <c r="D81" s="274">
        <v>68.670100000000005</v>
      </c>
      <c r="E81" s="274">
        <v>6.21</v>
      </c>
      <c r="F81" s="274" t="s">
        <v>376</v>
      </c>
      <c r="G81" s="274">
        <v>13</v>
      </c>
      <c r="H81" s="274">
        <v>13.803240000000001</v>
      </c>
      <c r="I81" s="443" t="s">
        <v>171</v>
      </c>
      <c r="J81" s="277">
        <v>9000</v>
      </c>
      <c r="K81" s="277">
        <v>9000</v>
      </c>
      <c r="L81" s="277">
        <v>6180.32</v>
      </c>
      <c r="M81" s="298">
        <v>2</v>
      </c>
    </row>
    <row r="82" spans="2:13" s="89" customFormat="1" ht="28.5" x14ac:dyDescent="0.8">
      <c r="B82" s="297" t="s">
        <v>170</v>
      </c>
      <c r="C82" s="442" t="s">
        <v>165</v>
      </c>
      <c r="D82" s="274">
        <v>68.893000000000001</v>
      </c>
      <c r="E82" s="274">
        <v>6.5</v>
      </c>
      <c r="F82" s="274" t="s">
        <v>377</v>
      </c>
      <c r="G82" s="274">
        <v>13</v>
      </c>
      <c r="H82" s="274">
        <v>13.803240000000001</v>
      </c>
      <c r="I82" s="443" t="s">
        <v>171</v>
      </c>
      <c r="J82" s="277">
        <v>15180</v>
      </c>
      <c r="K82" s="277">
        <v>15180</v>
      </c>
      <c r="L82" s="277">
        <v>10457.959999999999</v>
      </c>
      <c r="M82" s="298">
        <v>1</v>
      </c>
    </row>
    <row r="83" spans="2:13" s="88" customFormat="1" ht="28.5" x14ac:dyDescent="0.8">
      <c r="B83" s="295" t="s">
        <v>169</v>
      </c>
      <c r="C83" s="455"/>
      <c r="D83" s="456"/>
      <c r="E83" s="456"/>
      <c r="F83" s="456"/>
      <c r="G83" s="456"/>
      <c r="H83" s="456"/>
      <c r="I83" s="457"/>
      <c r="J83" s="458">
        <v>175629.5</v>
      </c>
      <c r="K83" s="458">
        <v>175629.5</v>
      </c>
      <c r="L83" s="458">
        <v>140449.53999999998</v>
      </c>
      <c r="M83" s="296">
        <v>23</v>
      </c>
    </row>
    <row r="84" spans="2:13" s="88" customFormat="1" ht="28.5" x14ac:dyDescent="0.8">
      <c r="B84" s="295" t="s">
        <v>174</v>
      </c>
      <c r="C84" s="455"/>
      <c r="D84" s="456"/>
      <c r="E84" s="456"/>
      <c r="F84" s="456"/>
      <c r="G84" s="456"/>
      <c r="H84" s="456"/>
      <c r="I84" s="457"/>
      <c r="J84" s="458"/>
      <c r="K84" s="458"/>
      <c r="L84" s="458"/>
      <c r="M84" s="296"/>
    </row>
    <row r="85" spans="2:13" s="89" customFormat="1" ht="28.5" x14ac:dyDescent="0.8">
      <c r="B85" s="297" t="s">
        <v>170</v>
      </c>
      <c r="C85" s="442" t="s">
        <v>165</v>
      </c>
      <c r="D85" s="274">
        <v>99.998400000000004</v>
      </c>
      <c r="E85" s="274">
        <v>6.1653000000000002</v>
      </c>
      <c r="F85" s="274" t="s">
        <v>308</v>
      </c>
      <c r="G85" s="274">
        <v>6.1653000000000002</v>
      </c>
      <c r="H85" s="274">
        <v>6.2603200000000001</v>
      </c>
      <c r="I85" s="443" t="s">
        <v>171</v>
      </c>
      <c r="J85" s="277">
        <v>3140104.52</v>
      </c>
      <c r="K85" s="277">
        <v>3140104.52</v>
      </c>
      <c r="L85" s="277">
        <v>3140057.39</v>
      </c>
      <c r="M85" s="298">
        <v>1</v>
      </c>
    </row>
    <row r="86" spans="2:13" s="89" customFormat="1" ht="28.5" x14ac:dyDescent="0.8">
      <c r="B86" s="297" t="s">
        <v>170</v>
      </c>
      <c r="C86" s="442" t="s">
        <v>165</v>
      </c>
      <c r="D86" s="274">
        <v>99.999700000000004</v>
      </c>
      <c r="E86" s="274">
        <v>6.1653000000000002</v>
      </c>
      <c r="F86" s="274" t="s">
        <v>300</v>
      </c>
      <c r="G86" s="274">
        <v>6.1653000000000002</v>
      </c>
      <c r="H86" s="274">
        <v>6.2603200000000001</v>
      </c>
      <c r="I86" s="443" t="s">
        <v>171</v>
      </c>
      <c r="J86" s="277">
        <v>4987307.21</v>
      </c>
      <c r="K86" s="277">
        <v>4987307.21</v>
      </c>
      <c r="L86" s="277">
        <v>4987294.25</v>
      </c>
      <c r="M86" s="298">
        <v>1</v>
      </c>
    </row>
    <row r="87" spans="2:13" s="89" customFormat="1" ht="28.5" x14ac:dyDescent="0.8">
      <c r="B87" s="297" t="s">
        <v>170</v>
      </c>
      <c r="C87" s="442" t="s">
        <v>165</v>
      </c>
      <c r="D87" s="274">
        <v>99.998599999999996</v>
      </c>
      <c r="E87" s="274">
        <v>7.1295000000000002</v>
      </c>
      <c r="F87" s="274" t="s">
        <v>378</v>
      </c>
      <c r="G87" s="274">
        <v>7.1295000000000002</v>
      </c>
      <c r="H87" s="274">
        <v>7.25657</v>
      </c>
      <c r="I87" s="443" t="s">
        <v>171</v>
      </c>
      <c r="J87" s="277">
        <v>1003084.94</v>
      </c>
      <c r="K87" s="277">
        <v>1003084.94</v>
      </c>
      <c r="L87" s="277">
        <v>1003071.24</v>
      </c>
      <c r="M87" s="298">
        <v>8</v>
      </c>
    </row>
    <row r="88" spans="2:13" s="89" customFormat="1" ht="28.5" x14ac:dyDescent="0.8">
      <c r="B88" s="297" t="s">
        <v>170</v>
      </c>
      <c r="C88" s="442" t="s">
        <v>165</v>
      </c>
      <c r="D88" s="274">
        <v>99.9983</v>
      </c>
      <c r="E88" s="274">
        <v>7.1295000000000002</v>
      </c>
      <c r="F88" s="274" t="s">
        <v>379</v>
      </c>
      <c r="G88" s="274">
        <v>7.1295000000000002</v>
      </c>
      <c r="H88" s="274">
        <v>7.25657</v>
      </c>
      <c r="I88" s="443" t="s">
        <v>171</v>
      </c>
      <c r="J88" s="277">
        <v>260338.05</v>
      </c>
      <c r="K88" s="277">
        <v>260338.05</v>
      </c>
      <c r="L88" s="277">
        <v>260333.63</v>
      </c>
      <c r="M88" s="298">
        <v>5</v>
      </c>
    </row>
    <row r="89" spans="2:13" s="89" customFormat="1" ht="28.5" x14ac:dyDescent="0.8">
      <c r="B89" s="297" t="s">
        <v>170</v>
      </c>
      <c r="C89" s="442" t="s">
        <v>165</v>
      </c>
      <c r="D89" s="274">
        <v>99.997</v>
      </c>
      <c r="E89" s="274">
        <v>7.1295000000000002</v>
      </c>
      <c r="F89" s="274" t="s">
        <v>380</v>
      </c>
      <c r="G89" s="274">
        <v>7.1295000000000002</v>
      </c>
      <c r="H89" s="274">
        <v>7.25657</v>
      </c>
      <c r="I89" s="443" t="s">
        <v>171</v>
      </c>
      <c r="J89" s="277">
        <v>4971962.1100000003</v>
      </c>
      <c r="K89" s="277">
        <v>4971962.1100000003</v>
      </c>
      <c r="L89" s="277">
        <v>4971813.8899999997</v>
      </c>
      <c r="M89" s="298">
        <v>1</v>
      </c>
    </row>
    <row r="90" spans="2:13" s="89" customFormat="1" ht="28.5" x14ac:dyDescent="0.8">
      <c r="B90" s="297" t="s">
        <v>170</v>
      </c>
      <c r="C90" s="442" t="s">
        <v>165</v>
      </c>
      <c r="D90" s="274">
        <v>85.774000000000001</v>
      </c>
      <c r="E90" s="274">
        <v>7.1295000000000002</v>
      </c>
      <c r="F90" s="274" t="s">
        <v>381</v>
      </c>
      <c r="G90" s="274">
        <v>11.25</v>
      </c>
      <c r="H90" s="274">
        <v>11.5664</v>
      </c>
      <c r="I90" s="443" t="s">
        <v>171</v>
      </c>
      <c r="J90" s="277">
        <v>1002.06</v>
      </c>
      <c r="K90" s="277">
        <v>1002.06</v>
      </c>
      <c r="L90" s="277">
        <v>859.51</v>
      </c>
      <c r="M90" s="298">
        <v>1</v>
      </c>
    </row>
    <row r="91" spans="2:13" s="89" customFormat="1" ht="28.5" x14ac:dyDescent="0.8">
      <c r="B91" s="297" t="s">
        <v>170</v>
      </c>
      <c r="C91" s="442" t="s">
        <v>165</v>
      </c>
      <c r="D91" s="274">
        <v>85.774000000000001</v>
      </c>
      <c r="E91" s="274">
        <v>7.1295000000000002</v>
      </c>
      <c r="F91" s="274" t="s">
        <v>381</v>
      </c>
      <c r="G91" s="274">
        <v>11.25</v>
      </c>
      <c r="H91" s="274">
        <v>11.5664</v>
      </c>
      <c r="I91" s="443" t="s">
        <v>171</v>
      </c>
      <c r="J91" s="277">
        <v>116100</v>
      </c>
      <c r="K91" s="277">
        <v>116100</v>
      </c>
      <c r="L91" s="277">
        <v>99583.69</v>
      </c>
      <c r="M91" s="298">
        <v>1</v>
      </c>
    </row>
    <row r="92" spans="2:13" s="89" customFormat="1" ht="28.5" x14ac:dyDescent="0.8">
      <c r="B92" s="297" t="s">
        <v>170</v>
      </c>
      <c r="C92" s="442" t="s">
        <v>165</v>
      </c>
      <c r="D92" s="274">
        <v>85.733199999999997</v>
      </c>
      <c r="E92" s="274">
        <v>7.1295000000000002</v>
      </c>
      <c r="F92" s="274" t="s">
        <v>382</v>
      </c>
      <c r="G92" s="274">
        <v>11.25</v>
      </c>
      <c r="H92" s="274">
        <v>11.5664</v>
      </c>
      <c r="I92" s="443" t="s">
        <v>171</v>
      </c>
      <c r="J92" s="277">
        <v>392813.39</v>
      </c>
      <c r="K92" s="277">
        <v>392813.39</v>
      </c>
      <c r="L92" s="277">
        <v>336771.54</v>
      </c>
      <c r="M92" s="298">
        <v>4</v>
      </c>
    </row>
    <row r="93" spans="2:13" s="89" customFormat="1" ht="28.5" x14ac:dyDescent="0.8">
      <c r="B93" s="297" t="s">
        <v>170</v>
      </c>
      <c r="C93" s="442" t="s">
        <v>165</v>
      </c>
      <c r="D93" s="274">
        <v>85.086699999999993</v>
      </c>
      <c r="E93" s="274">
        <v>7.1295000000000002</v>
      </c>
      <c r="F93" s="274" t="s">
        <v>310</v>
      </c>
      <c r="G93" s="274">
        <v>11.5</v>
      </c>
      <c r="H93" s="274">
        <v>11.83062</v>
      </c>
      <c r="I93" s="443" t="s">
        <v>171</v>
      </c>
      <c r="J93" s="277">
        <v>96535.05</v>
      </c>
      <c r="K93" s="277">
        <v>96535.05</v>
      </c>
      <c r="L93" s="277">
        <v>82138.509999999995</v>
      </c>
      <c r="M93" s="298">
        <v>1</v>
      </c>
    </row>
    <row r="94" spans="2:13" s="89" customFormat="1" ht="28.5" x14ac:dyDescent="0.8">
      <c r="B94" s="297" t="s">
        <v>170</v>
      </c>
      <c r="C94" s="442" t="s">
        <v>165</v>
      </c>
      <c r="D94" s="274">
        <v>85.0398</v>
      </c>
      <c r="E94" s="274">
        <v>7.1295000000000002</v>
      </c>
      <c r="F94" s="274" t="s">
        <v>383</v>
      </c>
      <c r="G94" s="274">
        <v>11.5</v>
      </c>
      <c r="H94" s="274">
        <v>11.83062</v>
      </c>
      <c r="I94" s="443" t="s">
        <v>171</v>
      </c>
      <c r="J94" s="277">
        <v>87500</v>
      </c>
      <c r="K94" s="277">
        <v>87500</v>
      </c>
      <c r="L94" s="277">
        <v>74409.850000000006</v>
      </c>
      <c r="M94" s="298">
        <v>2</v>
      </c>
    </row>
    <row r="95" spans="2:13" s="88" customFormat="1" ht="28.5" x14ac:dyDescent="0.8">
      <c r="B95" s="295" t="s">
        <v>169</v>
      </c>
      <c r="C95" s="455"/>
      <c r="D95" s="456"/>
      <c r="E95" s="456"/>
      <c r="F95" s="456"/>
      <c r="G95" s="456"/>
      <c r="H95" s="456"/>
      <c r="I95" s="457"/>
      <c r="J95" s="458">
        <v>15056747.330000004</v>
      </c>
      <c r="K95" s="458">
        <v>15056747.330000004</v>
      </c>
      <c r="L95" s="458">
        <v>14956333.5</v>
      </c>
      <c r="M95" s="296">
        <v>25</v>
      </c>
    </row>
    <row r="96" spans="2:13" s="88" customFormat="1" ht="28.5" x14ac:dyDescent="0.8">
      <c r="B96" s="295" t="s">
        <v>175</v>
      </c>
      <c r="C96" s="455"/>
      <c r="D96" s="456"/>
      <c r="E96" s="456"/>
      <c r="F96" s="456"/>
      <c r="G96" s="456"/>
      <c r="H96" s="456"/>
      <c r="I96" s="457"/>
      <c r="J96" s="458"/>
      <c r="K96" s="458"/>
      <c r="L96" s="458"/>
      <c r="M96" s="296"/>
    </row>
    <row r="97" spans="2:13" s="89" customFormat="1" ht="28.5" x14ac:dyDescent="0.8">
      <c r="B97" s="297" t="s">
        <v>170</v>
      </c>
      <c r="C97" s="442" t="s">
        <v>165</v>
      </c>
      <c r="D97" s="274">
        <v>70.119799999999998</v>
      </c>
      <c r="E97" s="274">
        <v>6.21</v>
      </c>
      <c r="F97" s="274" t="s">
        <v>384</v>
      </c>
      <c r="G97" s="274">
        <v>12.5</v>
      </c>
      <c r="H97" s="274">
        <v>13.2416</v>
      </c>
      <c r="I97" s="443" t="s">
        <v>171</v>
      </c>
      <c r="J97" s="277">
        <v>5240</v>
      </c>
      <c r="K97" s="277">
        <v>5240</v>
      </c>
      <c r="L97" s="277">
        <v>3674.28</v>
      </c>
      <c r="M97" s="298">
        <v>1</v>
      </c>
    </row>
    <row r="98" spans="2:13" s="89" customFormat="1" ht="28.5" x14ac:dyDescent="0.8">
      <c r="B98" s="297" t="s">
        <v>170</v>
      </c>
      <c r="C98" s="442" t="s">
        <v>165</v>
      </c>
      <c r="D98" s="274">
        <v>68.701700000000002</v>
      </c>
      <c r="E98" s="274">
        <v>6.21</v>
      </c>
      <c r="F98" s="274" t="s">
        <v>385</v>
      </c>
      <c r="G98" s="274">
        <v>12.875</v>
      </c>
      <c r="H98" s="274">
        <v>13.66259</v>
      </c>
      <c r="I98" s="443" t="s">
        <v>171</v>
      </c>
      <c r="J98" s="277">
        <v>4320</v>
      </c>
      <c r="K98" s="277">
        <v>4320</v>
      </c>
      <c r="L98" s="277">
        <v>2967.91</v>
      </c>
      <c r="M98" s="298">
        <v>1</v>
      </c>
    </row>
    <row r="99" spans="2:13" s="88" customFormat="1" ht="28.5" x14ac:dyDescent="0.8">
      <c r="B99" s="295" t="s">
        <v>169</v>
      </c>
      <c r="C99" s="455"/>
      <c r="D99" s="456"/>
      <c r="E99" s="456"/>
      <c r="F99" s="456"/>
      <c r="G99" s="456"/>
      <c r="H99" s="456"/>
      <c r="I99" s="457"/>
      <c r="J99" s="458">
        <v>9560</v>
      </c>
      <c r="K99" s="458">
        <v>9560</v>
      </c>
      <c r="L99" s="458">
        <v>6642.1900000000005</v>
      </c>
      <c r="M99" s="296">
        <v>2</v>
      </c>
    </row>
    <row r="100" spans="2:13" s="88" customFormat="1" ht="28.5" x14ac:dyDescent="0.8">
      <c r="B100" s="295" t="s">
        <v>176</v>
      </c>
      <c r="C100" s="455"/>
      <c r="D100" s="456"/>
      <c r="E100" s="456"/>
      <c r="F100" s="456"/>
      <c r="G100" s="456"/>
      <c r="H100" s="456"/>
      <c r="I100" s="457"/>
      <c r="J100" s="458"/>
      <c r="K100" s="458"/>
      <c r="L100" s="458"/>
      <c r="M100" s="296"/>
    </row>
    <row r="101" spans="2:13" s="89" customFormat="1" ht="28.5" x14ac:dyDescent="0.8">
      <c r="B101" s="297" t="s">
        <v>170</v>
      </c>
      <c r="C101" s="442" t="s">
        <v>165</v>
      </c>
      <c r="D101" s="274">
        <v>99.494399999999999</v>
      </c>
      <c r="E101" s="274"/>
      <c r="F101" s="274" t="s">
        <v>177</v>
      </c>
      <c r="G101" s="274">
        <v>2.0099999999999998</v>
      </c>
      <c r="H101" s="274">
        <v>2.0249999999999999</v>
      </c>
      <c r="I101" s="443" t="s">
        <v>166</v>
      </c>
      <c r="J101" s="277">
        <v>18745000</v>
      </c>
      <c r="K101" s="277">
        <v>18745000</v>
      </c>
      <c r="L101" s="277">
        <v>18650241.25</v>
      </c>
      <c r="M101" s="298">
        <v>13</v>
      </c>
    </row>
    <row r="102" spans="2:13" s="89" customFormat="1" ht="28.5" x14ac:dyDescent="0.8">
      <c r="B102" s="297" t="s">
        <v>170</v>
      </c>
      <c r="C102" s="442" t="s">
        <v>165</v>
      </c>
      <c r="D102" s="274">
        <v>99.447699999999998</v>
      </c>
      <c r="E102" s="274"/>
      <c r="F102" s="274" t="s">
        <v>178</v>
      </c>
      <c r="G102" s="274">
        <v>2.04</v>
      </c>
      <c r="H102" s="274">
        <v>2.0549999999999997</v>
      </c>
      <c r="I102" s="443" t="s">
        <v>166</v>
      </c>
      <c r="J102" s="277">
        <v>150000</v>
      </c>
      <c r="K102" s="277">
        <v>150000</v>
      </c>
      <c r="L102" s="277">
        <v>149171.6</v>
      </c>
      <c r="M102" s="298">
        <v>1</v>
      </c>
    </row>
    <row r="103" spans="2:13" s="89" customFormat="1" ht="28.5" x14ac:dyDescent="0.8">
      <c r="B103" s="297" t="s">
        <v>170</v>
      </c>
      <c r="C103" s="442" t="s">
        <v>165</v>
      </c>
      <c r="D103" s="274">
        <v>99.442099999999996</v>
      </c>
      <c r="E103" s="274"/>
      <c r="F103" s="274" t="s">
        <v>219</v>
      </c>
      <c r="G103" s="274">
        <v>2.04</v>
      </c>
      <c r="H103" s="274">
        <v>2.0549999999999997</v>
      </c>
      <c r="I103" s="443" t="s">
        <v>166</v>
      </c>
      <c r="J103" s="277">
        <v>120000</v>
      </c>
      <c r="K103" s="277">
        <v>120000</v>
      </c>
      <c r="L103" s="277">
        <v>119330.56</v>
      </c>
      <c r="M103" s="298">
        <v>1</v>
      </c>
    </row>
    <row r="104" spans="2:13" s="89" customFormat="1" ht="28.5" x14ac:dyDescent="0.8">
      <c r="B104" s="297" t="s">
        <v>170</v>
      </c>
      <c r="C104" s="442" t="s">
        <v>165</v>
      </c>
      <c r="D104" s="274">
        <v>98.780199999999994</v>
      </c>
      <c r="E104" s="274"/>
      <c r="F104" s="274" t="s">
        <v>386</v>
      </c>
      <c r="G104" s="274">
        <v>2.39</v>
      </c>
      <c r="H104" s="274">
        <v>2.403</v>
      </c>
      <c r="I104" s="443" t="s">
        <v>166</v>
      </c>
      <c r="J104" s="277">
        <v>1000000</v>
      </c>
      <c r="K104" s="277">
        <v>1000000</v>
      </c>
      <c r="L104" s="277">
        <v>987802.29</v>
      </c>
      <c r="M104" s="298">
        <v>1</v>
      </c>
    </row>
    <row r="105" spans="2:13" s="89" customFormat="1" ht="28.5" x14ac:dyDescent="0.8">
      <c r="B105" s="297" t="s">
        <v>170</v>
      </c>
      <c r="C105" s="442" t="s">
        <v>165</v>
      </c>
      <c r="D105" s="274">
        <v>97.110900000000001</v>
      </c>
      <c r="E105" s="274"/>
      <c r="F105" s="274" t="s">
        <v>183</v>
      </c>
      <c r="G105" s="274">
        <v>3</v>
      </c>
      <c r="H105" s="274">
        <v>3</v>
      </c>
      <c r="I105" s="443" t="s">
        <v>166</v>
      </c>
      <c r="J105" s="277">
        <v>3500000</v>
      </c>
      <c r="K105" s="277">
        <v>3500000</v>
      </c>
      <c r="L105" s="277">
        <v>3398883.22</v>
      </c>
      <c r="M105" s="298">
        <v>1</v>
      </c>
    </row>
    <row r="106" spans="2:13" s="89" customFormat="1" ht="28.5" x14ac:dyDescent="0.8">
      <c r="B106" s="297" t="s">
        <v>170</v>
      </c>
      <c r="C106" s="442" t="s">
        <v>165</v>
      </c>
      <c r="D106" s="274">
        <v>97.095200000000006</v>
      </c>
      <c r="E106" s="274"/>
      <c r="F106" s="274" t="s">
        <v>184</v>
      </c>
      <c r="G106" s="274">
        <v>3</v>
      </c>
      <c r="H106" s="274">
        <v>3</v>
      </c>
      <c r="I106" s="443" t="s">
        <v>166</v>
      </c>
      <c r="J106" s="277">
        <v>15500</v>
      </c>
      <c r="K106" s="277">
        <v>15500</v>
      </c>
      <c r="L106" s="277">
        <v>15049.76</v>
      </c>
      <c r="M106" s="298">
        <v>1</v>
      </c>
    </row>
    <row r="107" spans="2:13" s="88" customFormat="1" ht="28.5" x14ac:dyDescent="0.8">
      <c r="B107" s="295" t="s">
        <v>169</v>
      </c>
      <c r="C107" s="455"/>
      <c r="D107" s="456"/>
      <c r="E107" s="456"/>
      <c r="F107" s="456"/>
      <c r="G107" s="456"/>
      <c r="H107" s="456"/>
      <c r="I107" s="457"/>
      <c r="J107" s="458">
        <v>23530500</v>
      </c>
      <c r="K107" s="458">
        <v>23530500</v>
      </c>
      <c r="L107" s="458">
        <v>23320478.68</v>
      </c>
      <c r="M107" s="296">
        <v>18</v>
      </c>
    </row>
    <row r="108" spans="2:13" s="88" customFormat="1" ht="28.5" x14ac:dyDescent="0.8">
      <c r="B108" s="295" t="s">
        <v>387</v>
      </c>
      <c r="C108" s="455"/>
      <c r="D108" s="456"/>
      <c r="E108" s="456"/>
      <c r="F108" s="456"/>
      <c r="G108" s="456"/>
      <c r="H108" s="456"/>
      <c r="I108" s="457"/>
      <c r="J108" s="458"/>
      <c r="K108" s="458"/>
      <c r="L108" s="458"/>
      <c r="M108" s="296"/>
    </row>
    <row r="109" spans="2:13" s="89" customFormat="1" ht="28.5" x14ac:dyDescent="0.8">
      <c r="B109" s="297" t="s">
        <v>185</v>
      </c>
      <c r="C109" s="442" t="s">
        <v>165</v>
      </c>
      <c r="D109" s="274">
        <v>93.860100000000003</v>
      </c>
      <c r="E109" s="274"/>
      <c r="F109" s="274" t="s">
        <v>388</v>
      </c>
      <c r="G109" s="274">
        <v>8.82</v>
      </c>
      <c r="H109" s="274">
        <v>8.9190000000000005</v>
      </c>
      <c r="I109" s="443" t="s">
        <v>166</v>
      </c>
      <c r="J109" s="277">
        <v>689649.46</v>
      </c>
      <c r="K109" s="277">
        <v>689649.46</v>
      </c>
      <c r="L109" s="277">
        <v>647305.93999999994</v>
      </c>
      <c r="M109" s="298">
        <v>1</v>
      </c>
    </row>
    <row r="110" spans="2:13" s="89" customFormat="1" ht="28.5" x14ac:dyDescent="0.8">
      <c r="B110" s="297" t="s">
        <v>185</v>
      </c>
      <c r="C110" s="442" t="s">
        <v>165</v>
      </c>
      <c r="D110" s="274">
        <v>93.494600000000005</v>
      </c>
      <c r="E110" s="274"/>
      <c r="F110" s="274" t="s">
        <v>389</v>
      </c>
      <c r="G110" s="274">
        <v>8.82</v>
      </c>
      <c r="H110" s="274">
        <v>8.9</v>
      </c>
      <c r="I110" s="443" t="s">
        <v>166</v>
      </c>
      <c r="J110" s="277">
        <v>341986.65</v>
      </c>
      <c r="K110" s="277">
        <v>341986.65</v>
      </c>
      <c r="L110" s="277">
        <v>319739.2</v>
      </c>
      <c r="M110" s="298">
        <v>1</v>
      </c>
    </row>
    <row r="111" spans="2:13" s="89" customFormat="1" ht="28.5" x14ac:dyDescent="0.8">
      <c r="B111" s="297" t="s">
        <v>187</v>
      </c>
      <c r="C111" s="442" t="s">
        <v>165</v>
      </c>
      <c r="D111" s="274">
        <v>91.705699999999993</v>
      </c>
      <c r="E111" s="274"/>
      <c r="F111" s="274" t="s">
        <v>287</v>
      </c>
      <c r="G111" s="274">
        <v>9.25</v>
      </c>
      <c r="H111" s="274">
        <v>9.2590000000000003</v>
      </c>
      <c r="I111" s="443" t="s">
        <v>166</v>
      </c>
      <c r="J111" s="277">
        <v>38000</v>
      </c>
      <c r="K111" s="277">
        <v>38000</v>
      </c>
      <c r="L111" s="277">
        <v>34848.18</v>
      </c>
      <c r="M111" s="298">
        <v>1</v>
      </c>
    </row>
    <row r="112" spans="2:13" s="88" customFormat="1" ht="28.5" x14ac:dyDescent="0.8">
      <c r="B112" s="295" t="s">
        <v>169</v>
      </c>
      <c r="C112" s="455"/>
      <c r="D112" s="456"/>
      <c r="E112" s="456"/>
      <c r="F112" s="456"/>
      <c r="G112" s="456"/>
      <c r="H112" s="456"/>
      <c r="I112" s="457"/>
      <c r="J112" s="458">
        <v>1069636.1099999999</v>
      </c>
      <c r="K112" s="458">
        <v>1069636.1099999999</v>
      </c>
      <c r="L112" s="458">
        <v>1001893.32</v>
      </c>
      <c r="M112" s="296">
        <v>3</v>
      </c>
    </row>
    <row r="113" spans="2:13" s="88" customFormat="1" ht="28.5" x14ac:dyDescent="0.8">
      <c r="B113" s="295" t="s">
        <v>188</v>
      </c>
      <c r="C113" s="455"/>
      <c r="D113" s="456"/>
      <c r="E113" s="456"/>
      <c r="F113" s="456"/>
      <c r="G113" s="456"/>
      <c r="H113" s="456"/>
      <c r="I113" s="457"/>
      <c r="J113" s="458"/>
      <c r="K113" s="458"/>
      <c r="L113" s="458"/>
      <c r="M113" s="296"/>
    </row>
    <row r="114" spans="2:13" s="89" customFormat="1" ht="28.5" x14ac:dyDescent="0.8">
      <c r="B114" s="297" t="s">
        <v>189</v>
      </c>
      <c r="C114" s="442" t="s">
        <v>165</v>
      </c>
      <c r="D114" s="274">
        <v>85</v>
      </c>
      <c r="E114" s="274"/>
      <c r="F114" s="274"/>
      <c r="G114" s="274"/>
      <c r="H114" s="274"/>
      <c r="I114" s="443"/>
      <c r="J114" s="277">
        <v>94.54</v>
      </c>
      <c r="K114" s="277">
        <v>94.54</v>
      </c>
      <c r="L114" s="277">
        <v>80.36</v>
      </c>
      <c r="M114" s="298">
        <v>1</v>
      </c>
    </row>
    <row r="115" spans="2:13" s="89" customFormat="1" ht="28.5" x14ac:dyDescent="0.8">
      <c r="B115" s="297" t="s">
        <v>189</v>
      </c>
      <c r="C115" s="442" t="s">
        <v>165</v>
      </c>
      <c r="D115" s="274">
        <v>98</v>
      </c>
      <c r="E115" s="274"/>
      <c r="F115" s="274"/>
      <c r="G115" s="274"/>
      <c r="H115" s="274"/>
      <c r="I115" s="443"/>
      <c r="J115" s="277">
        <v>677.95</v>
      </c>
      <c r="K115" s="277">
        <v>677.95</v>
      </c>
      <c r="L115" s="277">
        <v>664.39</v>
      </c>
      <c r="M115" s="298">
        <v>1</v>
      </c>
    </row>
    <row r="116" spans="2:13" s="89" customFormat="1" ht="28.5" x14ac:dyDescent="0.8">
      <c r="B116" s="297" t="s">
        <v>189</v>
      </c>
      <c r="C116" s="442" t="s">
        <v>165</v>
      </c>
      <c r="D116" s="274">
        <v>99</v>
      </c>
      <c r="E116" s="274"/>
      <c r="F116" s="274"/>
      <c r="G116" s="274"/>
      <c r="H116" s="274"/>
      <c r="I116" s="443"/>
      <c r="J116" s="277">
        <v>17151.780000000002</v>
      </c>
      <c r="K116" s="277">
        <v>17151.780000000002</v>
      </c>
      <c r="L116" s="277">
        <v>16980.27</v>
      </c>
      <c r="M116" s="298">
        <v>7</v>
      </c>
    </row>
    <row r="117" spans="2:13" s="89" customFormat="1" ht="28.5" x14ac:dyDescent="0.8">
      <c r="B117" s="297" t="s">
        <v>189</v>
      </c>
      <c r="C117" s="442" t="s">
        <v>165</v>
      </c>
      <c r="D117" s="274">
        <v>99.01</v>
      </c>
      <c r="E117" s="274"/>
      <c r="F117" s="274"/>
      <c r="G117" s="274"/>
      <c r="H117" s="274"/>
      <c r="I117" s="443"/>
      <c r="J117" s="277">
        <v>3373.88</v>
      </c>
      <c r="K117" s="277">
        <v>3373.88</v>
      </c>
      <c r="L117" s="277">
        <v>3340.48</v>
      </c>
      <c r="M117" s="298">
        <v>1</v>
      </c>
    </row>
    <row r="118" spans="2:13" s="89" customFormat="1" ht="28.5" x14ac:dyDescent="0.8">
      <c r="B118" s="297" t="s">
        <v>189</v>
      </c>
      <c r="C118" s="442" t="s">
        <v>165</v>
      </c>
      <c r="D118" s="274">
        <v>99.013099999999994</v>
      </c>
      <c r="E118" s="274"/>
      <c r="F118" s="274"/>
      <c r="G118" s="274"/>
      <c r="H118" s="274"/>
      <c r="I118" s="443"/>
      <c r="J118" s="277">
        <v>1816.65</v>
      </c>
      <c r="K118" s="277">
        <v>1816.65</v>
      </c>
      <c r="L118" s="277">
        <v>1798.72</v>
      </c>
      <c r="M118" s="298">
        <v>1</v>
      </c>
    </row>
    <row r="119" spans="2:13" s="89" customFormat="1" ht="28.5" x14ac:dyDescent="0.8">
      <c r="B119" s="297" t="s">
        <v>189</v>
      </c>
      <c r="C119" s="442" t="s">
        <v>165</v>
      </c>
      <c r="D119" s="274">
        <v>99.031199999999998</v>
      </c>
      <c r="E119" s="274"/>
      <c r="F119" s="274"/>
      <c r="G119" s="274"/>
      <c r="H119" s="274"/>
      <c r="I119" s="443"/>
      <c r="J119" s="277">
        <v>1360.76</v>
      </c>
      <c r="K119" s="277">
        <v>1360.76</v>
      </c>
      <c r="L119" s="277">
        <v>1347.58</v>
      </c>
      <c r="M119" s="298">
        <v>1</v>
      </c>
    </row>
    <row r="120" spans="2:13" s="89" customFormat="1" ht="28.5" x14ac:dyDescent="0.8">
      <c r="B120" s="297" t="s">
        <v>189</v>
      </c>
      <c r="C120" s="442" t="s">
        <v>165</v>
      </c>
      <c r="D120" s="274">
        <v>99.05</v>
      </c>
      <c r="E120" s="274"/>
      <c r="F120" s="274"/>
      <c r="G120" s="274"/>
      <c r="H120" s="274"/>
      <c r="I120" s="443"/>
      <c r="J120" s="277">
        <v>12568.369999999999</v>
      </c>
      <c r="K120" s="277">
        <v>12568.369999999999</v>
      </c>
      <c r="L120" s="277">
        <v>12448.970000000001</v>
      </c>
      <c r="M120" s="298">
        <v>3</v>
      </c>
    </row>
    <row r="121" spans="2:13" s="89" customFormat="1" ht="28.5" x14ac:dyDescent="0.8">
      <c r="B121" s="297" t="s">
        <v>189</v>
      </c>
      <c r="C121" s="442" t="s">
        <v>165</v>
      </c>
      <c r="D121" s="274">
        <v>99.0501</v>
      </c>
      <c r="E121" s="274"/>
      <c r="F121" s="274"/>
      <c r="G121" s="274"/>
      <c r="H121" s="274"/>
      <c r="I121" s="443"/>
      <c r="J121" s="277">
        <v>3800.78</v>
      </c>
      <c r="K121" s="277">
        <v>3800.78</v>
      </c>
      <c r="L121" s="277">
        <v>3764.68</v>
      </c>
      <c r="M121" s="298">
        <v>1</v>
      </c>
    </row>
    <row r="122" spans="2:13" s="89" customFormat="1" ht="28.5" x14ac:dyDescent="0.8">
      <c r="B122" s="297" t="s">
        <v>189</v>
      </c>
      <c r="C122" s="442" t="s">
        <v>165</v>
      </c>
      <c r="D122" s="274">
        <v>99.1</v>
      </c>
      <c r="E122" s="274"/>
      <c r="F122" s="274"/>
      <c r="G122" s="274"/>
      <c r="H122" s="274"/>
      <c r="I122" s="443"/>
      <c r="J122" s="277">
        <v>14339.72</v>
      </c>
      <c r="K122" s="277">
        <v>14339.72</v>
      </c>
      <c r="L122" s="277">
        <v>14210.66</v>
      </c>
      <c r="M122" s="298">
        <v>3</v>
      </c>
    </row>
    <row r="123" spans="2:13" s="89" customFormat="1" ht="28.5" x14ac:dyDescent="0.8">
      <c r="B123" s="297" t="s">
        <v>189</v>
      </c>
      <c r="C123" s="442" t="s">
        <v>165</v>
      </c>
      <c r="D123" s="274">
        <v>99.140100000000004</v>
      </c>
      <c r="E123" s="274"/>
      <c r="F123" s="274"/>
      <c r="G123" s="274"/>
      <c r="H123" s="274"/>
      <c r="I123" s="443"/>
      <c r="J123" s="277">
        <v>5858.36</v>
      </c>
      <c r="K123" s="277">
        <v>5858.36</v>
      </c>
      <c r="L123" s="277">
        <v>5807.98</v>
      </c>
      <c r="M123" s="298">
        <v>1</v>
      </c>
    </row>
    <row r="124" spans="2:13" s="89" customFormat="1" ht="28.5" x14ac:dyDescent="0.8">
      <c r="B124" s="297" t="s">
        <v>189</v>
      </c>
      <c r="C124" s="442" t="s">
        <v>165</v>
      </c>
      <c r="D124" s="274">
        <v>99.15</v>
      </c>
      <c r="E124" s="274"/>
      <c r="F124" s="274"/>
      <c r="G124" s="274"/>
      <c r="H124" s="274"/>
      <c r="I124" s="443"/>
      <c r="J124" s="277">
        <v>22616.45</v>
      </c>
      <c r="K124" s="277">
        <v>22616.45</v>
      </c>
      <c r="L124" s="277">
        <v>22424.21</v>
      </c>
      <c r="M124" s="298">
        <v>3</v>
      </c>
    </row>
    <row r="125" spans="2:13" s="89" customFormat="1" ht="28.5" x14ac:dyDescent="0.8">
      <c r="B125" s="297" t="s">
        <v>189</v>
      </c>
      <c r="C125" s="442" t="s">
        <v>165</v>
      </c>
      <c r="D125" s="274">
        <v>99.16</v>
      </c>
      <c r="E125" s="274"/>
      <c r="F125" s="274"/>
      <c r="G125" s="274"/>
      <c r="H125" s="274"/>
      <c r="I125" s="443"/>
      <c r="J125" s="277">
        <v>23001.96</v>
      </c>
      <c r="K125" s="277">
        <v>23001.96</v>
      </c>
      <c r="L125" s="277">
        <v>22808.739999999998</v>
      </c>
      <c r="M125" s="298">
        <v>2</v>
      </c>
    </row>
    <row r="126" spans="2:13" s="89" customFormat="1" ht="28.5" x14ac:dyDescent="0.8">
      <c r="B126" s="297" t="s">
        <v>189</v>
      </c>
      <c r="C126" s="442" t="s">
        <v>165</v>
      </c>
      <c r="D126" s="274">
        <v>99.17</v>
      </c>
      <c r="E126" s="274"/>
      <c r="F126" s="274"/>
      <c r="G126" s="274"/>
      <c r="H126" s="274"/>
      <c r="I126" s="443"/>
      <c r="J126" s="277">
        <v>12810.7</v>
      </c>
      <c r="K126" s="277">
        <v>12810.7</v>
      </c>
      <c r="L126" s="277">
        <v>12704.37</v>
      </c>
      <c r="M126" s="298">
        <v>1</v>
      </c>
    </row>
    <row r="127" spans="2:13" s="89" customFormat="1" ht="28.5" x14ac:dyDescent="0.8">
      <c r="B127" s="297" t="s">
        <v>189</v>
      </c>
      <c r="C127" s="442" t="s">
        <v>165</v>
      </c>
      <c r="D127" s="274">
        <v>99.2</v>
      </c>
      <c r="E127" s="274"/>
      <c r="F127" s="274"/>
      <c r="G127" s="274"/>
      <c r="H127" s="274"/>
      <c r="I127" s="443"/>
      <c r="J127" s="277">
        <v>71442.759999999995</v>
      </c>
      <c r="K127" s="277">
        <v>71442.759999999995</v>
      </c>
      <c r="L127" s="277">
        <v>70871.209999999992</v>
      </c>
      <c r="M127" s="298">
        <v>6</v>
      </c>
    </row>
    <row r="128" spans="2:13" s="89" customFormat="1" ht="28.5" x14ac:dyDescent="0.8">
      <c r="B128" s="297" t="s">
        <v>189</v>
      </c>
      <c r="C128" s="442" t="s">
        <v>165</v>
      </c>
      <c r="D128" s="274">
        <v>99.21</v>
      </c>
      <c r="E128" s="274"/>
      <c r="F128" s="274"/>
      <c r="G128" s="274"/>
      <c r="H128" s="274"/>
      <c r="I128" s="443"/>
      <c r="J128" s="277">
        <v>27855</v>
      </c>
      <c r="K128" s="277">
        <v>27855</v>
      </c>
      <c r="L128" s="277">
        <v>27634.95</v>
      </c>
      <c r="M128" s="298">
        <v>1</v>
      </c>
    </row>
    <row r="129" spans="2:13" s="89" customFormat="1" ht="28.5" x14ac:dyDescent="0.8">
      <c r="B129" s="297" t="s">
        <v>189</v>
      </c>
      <c r="C129" s="442" t="s">
        <v>165</v>
      </c>
      <c r="D129" s="274">
        <v>99.25</v>
      </c>
      <c r="E129" s="274"/>
      <c r="F129" s="274"/>
      <c r="G129" s="274"/>
      <c r="H129" s="274"/>
      <c r="I129" s="443"/>
      <c r="J129" s="277">
        <v>60619.64</v>
      </c>
      <c r="K129" s="277">
        <v>60619.64</v>
      </c>
      <c r="L129" s="277">
        <v>60164.990000000005</v>
      </c>
      <c r="M129" s="298">
        <v>4</v>
      </c>
    </row>
    <row r="130" spans="2:13" s="89" customFormat="1" ht="28.5" x14ac:dyDescent="0.8">
      <c r="B130" s="297" t="s">
        <v>189</v>
      </c>
      <c r="C130" s="442" t="s">
        <v>165</v>
      </c>
      <c r="D130" s="274">
        <v>99.28</v>
      </c>
      <c r="E130" s="274"/>
      <c r="F130" s="274"/>
      <c r="G130" s="274"/>
      <c r="H130" s="274"/>
      <c r="I130" s="443"/>
      <c r="J130" s="277">
        <v>17261.98</v>
      </c>
      <c r="K130" s="277">
        <v>17261.98</v>
      </c>
      <c r="L130" s="277">
        <v>17137.689999999999</v>
      </c>
      <c r="M130" s="298">
        <v>1</v>
      </c>
    </row>
    <row r="131" spans="2:13" s="89" customFormat="1" ht="28.5" x14ac:dyDescent="0.8">
      <c r="B131" s="297" t="s">
        <v>189</v>
      </c>
      <c r="C131" s="442" t="s">
        <v>165</v>
      </c>
      <c r="D131" s="274">
        <v>99.3</v>
      </c>
      <c r="E131" s="274"/>
      <c r="F131" s="274"/>
      <c r="G131" s="274"/>
      <c r="H131" s="274"/>
      <c r="I131" s="443"/>
      <c r="J131" s="277">
        <v>160015.38</v>
      </c>
      <c r="K131" s="277">
        <v>160015.38</v>
      </c>
      <c r="L131" s="277">
        <v>158895.27000000002</v>
      </c>
      <c r="M131" s="298">
        <v>8</v>
      </c>
    </row>
    <row r="132" spans="2:13" s="89" customFormat="1" ht="28.5" x14ac:dyDescent="0.8">
      <c r="B132" s="297" t="s">
        <v>189</v>
      </c>
      <c r="C132" s="442" t="s">
        <v>165</v>
      </c>
      <c r="D132" s="274">
        <v>99.32</v>
      </c>
      <c r="E132" s="274"/>
      <c r="F132" s="274"/>
      <c r="G132" s="274"/>
      <c r="H132" s="274"/>
      <c r="I132" s="443"/>
      <c r="J132" s="277">
        <v>25461.89</v>
      </c>
      <c r="K132" s="277">
        <v>25461.89</v>
      </c>
      <c r="L132" s="277">
        <v>25288.75</v>
      </c>
      <c r="M132" s="298">
        <v>1</v>
      </c>
    </row>
    <row r="133" spans="2:13" s="89" customFormat="1" ht="28.5" x14ac:dyDescent="0.8">
      <c r="B133" s="297" t="s">
        <v>189</v>
      </c>
      <c r="C133" s="442" t="s">
        <v>165</v>
      </c>
      <c r="D133" s="274">
        <v>99.35</v>
      </c>
      <c r="E133" s="274"/>
      <c r="F133" s="274"/>
      <c r="G133" s="274"/>
      <c r="H133" s="274"/>
      <c r="I133" s="443"/>
      <c r="J133" s="277">
        <v>143406.12</v>
      </c>
      <c r="K133" s="277">
        <v>143406.12</v>
      </c>
      <c r="L133" s="277">
        <v>142474</v>
      </c>
      <c r="M133" s="298">
        <v>5</v>
      </c>
    </row>
    <row r="134" spans="2:13" s="89" customFormat="1" ht="28.5" x14ac:dyDescent="0.8">
      <c r="B134" s="297" t="s">
        <v>189</v>
      </c>
      <c r="C134" s="442" t="s">
        <v>165</v>
      </c>
      <c r="D134" s="274">
        <v>99.37</v>
      </c>
      <c r="E134" s="274"/>
      <c r="F134" s="274"/>
      <c r="G134" s="274"/>
      <c r="H134" s="274"/>
      <c r="I134" s="443"/>
      <c r="J134" s="277">
        <v>47320.130000000005</v>
      </c>
      <c r="K134" s="277">
        <v>47320.130000000005</v>
      </c>
      <c r="L134" s="277">
        <v>47022.01</v>
      </c>
      <c r="M134" s="298">
        <v>2</v>
      </c>
    </row>
    <row r="135" spans="2:13" s="89" customFormat="1" ht="28.5" x14ac:dyDescent="0.8">
      <c r="B135" s="297" t="s">
        <v>189</v>
      </c>
      <c r="C135" s="442" t="s">
        <v>165</v>
      </c>
      <c r="D135" s="274">
        <v>99.4</v>
      </c>
      <c r="E135" s="274"/>
      <c r="F135" s="274"/>
      <c r="G135" s="274"/>
      <c r="H135" s="274"/>
      <c r="I135" s="443"/>
      <c r="J135" s="277">
        <v>247872.08</v>
      </c>
      <c r="K135" s="277">
        <v>247872.08</v>
      </c>
      <c r="L135" s="277">
        <v>246384.85</v>
      </c>
      <c r="M135" s="298">
        <v>8</v>
      </c>
    </row>
    <row r="136" spans="2:13" s="89" customFormat="1" ht="28.5" x14ac:dyDescent="0.8">
      <c r="B136" s="297" t="s">
        <v>189</v>
      </c>
      <c r="C136" s="442" t="s">
        <v>165</v>
      </c>
      <c r="D136" s="274">
        <v>99.400499999999994</v>
      </c>
      <c r="E136" s="274"/>
      <c r="F136" s="274"/>
      <c r="G136" s="274"/>
      <c r="H136" s="274"/>
      <c r="I136" s="443"/>
      <c r="J136" s="277">
        <v>27855</v>
      </c>
      <c r="K136" s="277">
        <v>27855</v>
      </c>
      <c r="L136" s="277">
        <v>27688.01</v>
      </c>
      <c r="M136" s="298">
        <v>1</v>
      </c>
    </row>
    <row r="137" spans="2:13" s="89" customFormat="1" ht="28.5" x14ac:dyDescent="0.8">
      <c r="B137" s="297" t="s">
        <v>189</v>
      </c>
      <c r="C137" s="442" t="s">
        <v>165</v>
      </c>
      <c r="D137" s="274">
        <v>99.45</v>
      </c>
      <c r="E137" s="274"/>
      <c r="F137" s="274"/>
      <c r="G137" s="274"/>
      <c r="H137" s="274"/>
      <c r="I137" s="443"/>
      <c r="J137" s="277">
        <v>114277.7</v>
      </c>
      <c r="K137" s="277">
        <v>114277.7</v>
      </c>
      <c r="L137" s="277">
        <v>113649.17000000001</v>
      </c>
      <c r="M137" s="298">
        <v>3</v>
      </c>
    </row>
    <row r="138" spans="2:13" s="89" customFormat="1" ht="28.5" x14ac:dyDescent="0.8">
      <c r="B138" s="297" t="s">
        <v>189</v>
      </c>
      <c r="C138" s="442" t="s">
        <v>165</v>
      </c>
      <c r="D138" s="274">
        <v>99.450100000000006</v>
      </c>
      <c r="E138" s="274"/>
      <c r="F138" s="274"/>
      <c r="G138" s="274"/>
      <c r="H138" s="274"/>
      <c r="I138" s="443"/>
      <c r="J138" s="277">
        <v>40631.730000000003</v>
      </c>
      <c r="K138" s="277">
        <v>40631.730000000003</v>
      </c>
      <c r="L138" s="277">
        <v>40408.300000000003</v>
      </c>
      <c r="M138" s="298">
        <v>1</v>
      </c>
    </row>
    <row r="139" spans="2:13" s="89" customFormat="1" ht="28.5" x14ac:dyDescent="0.8">
      <c r="B139" s="297" t="s">
        <v>189</v>
      </c>
      <c r="C139" s="442" t="s">
        <v>165</v>
      </c>
      <c r="D139" s="274">
        <v>99.47</v>
      </c>
      <c r="E139" s="274"/>
      <c r="F139" s="274"/>
      <c r="G139" s="274"/>
      <c r="H139" s="274"/>
      <c r="I139" s="443"/>
      <c r="J139" s="277">
        <v>22271.4</v>
      </c>
      <c r="K139" s="277">
        <v>22271.4</v>
      </c>
      <c r="L139" s="277">
        <v>22153.360000000001</v>
      </c>
      <c r="M139" s="298">
        <v>1</v>
      </c>
    </row>
    <row r="140" spans="2:13" s="89" customFormat="1" ht="28.5" x14ac:dyDescent="0.8">
      <c r="B140" s="297" t="s">
        <v>189</v>
      </c>
      <c r="C140" s="442" t="s">
        <v>165</v>
      </c>
      <c r="D140" s="274">
        <v>99.5</v>
      </c>
      <c r="E140" s="274"/>
      <c r="F140" s="274"/>
      <c r="G140" s="274"/>
      <c r="H140" s="274"/>
      <c r="I140" s="443"/>
      <c r="J140" s="277">
        <v>158225.54999999999</v>
      </c>
      <c r="K140" s="277">
        <v>158225.54999999999</v>
      </c>
      <c r="L140" s="277">
        <v>157434.41999999998</v>
      </c>
      <c r="M140" s="298">
        <v>4</v>
      </c>
    </row>
    <row r="141" spans="2:13" s="89" customFormat="1" ht="28.5" x14ac:dyDescent="0.8">
      <c r="B141" s="297" t="s">
        <v>189</v>
      </c>
      <c r="C141" s="442" t="s">
        <v>165</v>
      </c>
      <c r="D141" s="274">
        <v>99.53</v>
      </c>
      <c r="E141" s="274"/>
      <c r="F141" s="274"/>
      <c r="G141" s="274"/>
      <c r="H141" s="274"/>
      <c r="I141" s="443"/>
      <c r="J141" s="277">
        <v>40226.39</v>
      </c>
      <c r="K141" s="277">
        <v>40226.39</v>
      </c>
      <c r="L141" s="277">
        <v>40037.33</v>
      </c>
      <c r="M141" s="298">
        <v>1</v>
      </c>
    </row>
    <row r="142" spans="2:13" s="89" customFormat="1" ht="28.5" x14ac:dyDescent="0.8">
      <c r="B142" s="297" t="s">
        <v>189</v>
      </c>
      <c r="C142" s="442" t="s">
        <v>165</v>
      </c>
      <c r="D142" s="274">
        <v>99.533900000000003</v>
      </c>
      <c r="E142" s="274"/>
      <c r="F142" s="274"/>
      <c r="G142" s="274"/>
      <c r="H142" s="274"/>
      <c r="I142" s="443"/>
      <c r="J142" s="277">
        <v>77406.17</v>
      </c>
      <c r="K142" s="277">
        <v>77406.17</v>
      </c>
      <c r="L142" s="277">
        <v>77045.38</v>
      </c>
      <c r="M142" s="298">
        <v>1</v>
      </c>
    </row>
    <row r="143" spans="2:13" s="89" customFormat="1" ht="28.5" x14ac:dyDescent="0.8">
      <c r="B143" s="297" t="s">
        <v>189</v>
      </c>
      <c r="C143" s="442" t="s">
        <v>165</v>
      </c>
      <c r="D143" s="274">
        <v>99.55</v>
      </c>
      <c r="E143" s="274"/>
      <c r="F143" s="274"/>
      <c r="G143" s="274"/>
      <c r="H143" s="274"/>
      <c r="I143" s="443"/>
      <c r="J143" s="277">
        <v>270010.88</v>
      </c>
      <c r="K143" s="277">
        <v>270010.88</v>
      </c>
      <c r="L143" s="277">
        <v>268795.84000000003</v>
      </c>
      <c r="M143" s="298">
        <v>4</v>
      </c>
    </row>
    <row r="144" spans="2:13" s="89" customFormat="1" ht="28.5" x14ac:dyDescent="0.8">
      <c r="B144" s="297" t="s">
        <v>189</v>
      </c>
      <c r="C144" s="442" t="s">
        <v>165</v>
      </c>
      <c r="D144" s="274">
        <v>99.6</v>
      </c>
      <c r="E144" s="274"/>
      <c r="F144" s="274"/>
      <c r="G144" s="274"/>
      <c r="H144" s="274"/>
      <c r="I144" s="443"/>
      <c r="J144" s="277">
        <v>433102.96</v>
      </c>
      <c r="K144" s="277">
        <v>433102.96</v>
      </c>
      <c r="L144" s="277">
        <v>431370.54</v>
      </c>
      <c r="M144" s="298">
        <v>5</v>
      </c>
    </row>
    <row r="145" spans="2:13" s="89" customFormat="1" ht="28.5" x14ac:dyDescent="0.8">
      <c r="B145" s="297" t="s">
        <v>189</v>
      </c>
      <c r="C145" s="442" t="s">
        <v>165</v>
      </c>
      <c r="D145" s="274">
        <v>99.61</v>
      </c>
      <c r="E145" s="274"/>
      <c r="F145" s="274"/>
      <c r="G145" s="274"/>
      <c r="H145" s="274"/>
      <c r="I145" s="443"/>
      <c r="J145" s="277">
        <v>74028.27</v>
      </c>
      <c r="K145" s="277">
        <v>74028.27</v>
      </c>
      <c r="L145" s="277">
        <v>73739.56</v>
      </c>
      <c r="M145" s="298">
        <v>1</v>
      </c>
    </row>
    <row r="146" spans="2:13" s="89" customFormat="1" ht="28.5" x14ac:dyDescent="0.8">
      <c r="B146" s="297" t="s">
        <v>189</v>
      </c>
      <c r="C146" s="442" t="s">
        <v>165</v>
      </c>
      <c r="D146" s="274">
        <v>99.62</v>
      </c>
      <c r="E146" s="274"/>
      <c r="F146" s="274"/>
      <c r="G146" s="274"/>
      <c r="H146" s="274"/>
      <c r="I146" s="443"/>
      <c r="J146" s="277">
        <v>83800.14</v>
      </c>
      <c r="K146" s="277">
        <v>83800.14</v>
      </c>
      <c r="L146" s="277">
        <v>83481.7</v>
      </c>
      <c r="M146" s="298">
        <v>1</v>
      </c>
    </row>
    <row r="147" spans="2:13" s="89" customFormat="1" ht="28.5" x14ac:dyDescent="0.8">
      <c r="B147" s="297" t="s">
        <v>189</v>
      </c>
      <c r="C147" s="442" t="s">
        <v>165</v>
      </c>
      <c r="D147" s="274">
        <v>99.620099999999994</v>
      </c>
      <c r="E147" s="274"/>
      <c r="F147" s="274"/>
      <c r="G147" s="274"/>
      <c r="H147" s="274"/>
      <c r="I147" s="443"/>
      <c r="J147" s="277">
        <v>76569.38</v>
      </c>
      <c r="K147" s="277">
        <v>76569.38</v>
      </c>
      <c r="L147" s="277">
        <v>76278.490000000005</v>
      </c>
      <c r="M147" s="298">
        <v>1</v>
      </c>
    </row>
    <row r="148" spans="2:13" s="89" customFormat="1" ht="28.5" x14ac:dyDescent="0.8">
      <c r="B148" s="297" t="s">
        <v>189</v>
      </c>
      <c r="C148" s="442" t="s">
        <v>165</v>
      </c>
      <c r="D148" s="274">
        <v>99.63</v>
      </c>
      <c r="E148" s="274"/>
      <c r="F148" s="274"/>
      <c r="G148" s="274"/>
      <c r="H148" s="274"/>
      <c r="I148" s="443"/>
      <c r="J148" s="277">
        <v>57385.41</v>
      </c>
      <c r="K148" s="277">
        <v>57385.41</v>
      </c>
      <c r="L148" s="277">
        <v>57173.08</v>
      </c>
      <c r="M148" s="298">
        <v>1</v>
      </c>
    </row>
    <row r="149" spans="2:13" s="89" customFormat="1" ht="28.5" x14ac:dyDescent="0.8">
      <c r="B149" s="297" t="s">
        <v>189</v>
      </c>
      <c r="C149" s="442" t="s">
        <v>165</v>
      </c>
      <c r="D149" s="274">
        <v>99.65</v>
      </c>
      <c r="E149" s="274"/>
      <c r="F149" s="274"/>
      <c r="G149" s="274"/>
      <c r="H149" s="274"/>
      <c r="I149" s="443"/>
      <c r="J149" s="277">
        <v>374658.58</v>
      </c>
      <c r="K149" s="277">
        <v>374658.58</v>
      </c>
      <c r="L149" s="277">
        <v>373347.27</v>
      </c>
      <c r="M149" s="298">
        <v>3</v>
      </c>
    </row>
    <row r="150" spans="2:13" s="89" customFormat="1" ht="28.5" x14ac:dyDescent="0.8">
      <c r="B150" s="297" t="s">
        <v>189</v>
      </c>
      <c r="C150" s="442" t="s">
        <v>165</v>
      </c>
      <c r="D150" s="274">
        <v>99.66</v>
      </c>
      <c r="E150" s="274"/>
      <c r="F150" s="274"/>
      <c r="G150" s="274"/>
      <c r="H150" s="274"/>
      <c r="I150" s="443"/>
      <c r="J150" s="277">
        <v>42960.71</v>
      </c>
      <c r="K150" s="277">
        <v>42960.71</v>
      </c>
      <c r="L150" s="277">
        <v>42814.64</v>
      </c>
      <c r="M150" s="298">
        <v>1</v>
      </c>
    </row>
    <row r="151" spans="2:13" s="89" customFormat="1" ht="28.5" x14ac:dyDescent="0.8">
      <c r="B151" s="297" t="s">
        <v>189</v>
      </c>
      <c r="C151" s="442" t="s">
        <v>165</v>
      </c>
      <c r="D151" s="274">
        <v>99.661000000000001</v>
      </c>
      <c r="E151" s="274"/>
      <c r="F151" s="274"/>
      <c r="G151" s="274"/>
      <c r="H151" s="274"/>
      <c r="I151" s="443"/>
      <c r="J151" s="277">
        <v>81189.88</v>
      </c>
      <c r="K151" s="277">
        <v>81189.88</v>
      </c>
      <c r="L151" s="277">
        <v>80914.649999999994</v>
      </c>
      <c r="M151" s="298">
        <v>1</v>
      </c>
    </row>
    <row r="152" spans="2:13" s="89" customFormat="1" ht="28.5" x14ac:dyDescent="0.8">
      <c r="B152" s="297" t="s">
        <v>189</v>
      </c>
      <c r="C152" s="442" t="s">
        <v>165</v>
      </c>
      <c r="D152" s="274">
        <v>99.662800000000004</v>
      </c>
      <c r="E152" s="274"/>
      <c r="F152" s="274"/>
      <c r="G152" s="274"/>
      <c r="H152" s="274"/>
      <c r="I152" s="443"/>
      <c r="J152" s="277">
        <v>90419.66</v>
      </c>
      <c r="K152" s="277">
        <v>90419.66</v>
      </c>
      <c r="L152" s="277">
        <v>90114.76</v>
      </c>
      <c r="M152" s="298">
        <v>1</v>
      </c>
    </row>
    <row r="153" spans="2:13" s="89" customFormat="1" ht="28.5" x14ac:dyDescent="0.8">
      <c r="B153" s="297" t="s">
        <v>189</v>
      </c>
      <c r="C153" s="442" t="s">
        <v>165</v>
      </c>
      <c r="D153" s="274">
        <v>99.670500000000004</v>
      </c>
      <c r="E153" s="274"/>
      <c r="F153" s="274"/>
      <c r="G153" s="274"/>
      <c r="H153" s="274"/>
      <c r="I153" s="443"/>
      <c r="J153" s="277">
        <v>56825.78</v>
      </c>
      <c r="K153" s="277">
        <v>56825.78</v>
      </c>
      <c r="L153" s="277">
        <v>56638.54</v>
      </c>
      <c r="M153" s="298">
        <v>1</v>
      </c>
    </row>
    <row r="154" spans="2:13" s="89" customFormat="1" ht="28.5" x14ac:dyDescent="0.8">
      <c r="B154" s="297" t="s">
        <v>189</v>
      </c>
      <c r="C154" s="442" t="s">
        <v>165</v>
      </c>
      <c r="D154" s="274">
        <v>99.68</v>
      </c>
      <c r="E154" s="274"/>
      <c r="F154" s="274"/>
      <c r="G154" s="274"/>
      <c r="H154" s="274"/>
      <c r="I154" s="443"/>
      <c r="J154" s="277">
        <v>104389.62</v>
      </c>
      <c r="K154" s="277">
        <v>104389.62</v>
      </c>
      <c r="L154" s="277">
        <v>104055.57</v>
      </c>
      <c r="M154" s="298">
        <v>1</v>
      </c>
    </row>
    <row r="155" spans="2:13" s="89" customFormat="1" ht="28.5" x14ac:dyDescent="0.8">
      <c r="B155" s="297" t="s">
        <v>189</v>
      </c>
      <c r="C155" s="442" t="s">
        <v>165</v>
      </c>
      <c r="D155" s="274">
        <v>99.6815</v>
      </c>
      <c r="E155" s="274"/>
      <c r="F155" s="274"/>
      <c r="G155" s="274"/>
      <c r="H155" s="274"/>
      <c r="I155" s="443"/>
      <c r="J155" s="277">
        <v>127435.4</v>
      </c>
      <c r="K155" s="277">
        <v>127435.4</v>
      </c>
      <c r="L155" s="277">
        <v>127029.52</v>
      </c>
      <c r="M155" s="298">
        <v>1</v>
      </c>
    </row>
    <row r="156" spans="2:13" s="89" customFormat="1" ht="28.5" x14ac:dyDescent="0.8">
      <c r="B156" s="297" t="s">
        <v>189</v>
      </c>
      <c r="C156" s="442" t="s">
        <v>165</v>
      </c>
      <c r="D156" s="274">
        <v>99.7</v>
      </c>
      <c r="E156" s="274"/>
      <c r="F156" s="274"/>
      <c r="G156" s="274"/>
      <c r="H156" s="274"/>
      <c r="I156" s="443"/>
      <c r="J156" s="277">
        <v>589099.55999999994</v>
      </c>
      <c r="K156" s="277">
        <v>589099.55999999994</v>
      </c>
      <c r="L156" s="277">
        <v>587332.26</v>
      </c>
      <c r="M156" s="298">
        <v>4</v>
      </c>
    </row>
    <row r="157" spans="2:13" s="89" customFormat="1" ht="28.5" x14ac:dyDescent="0.8">
      <c r="B157" s="297" t="s">
        <v>189</v>
      </c>
      <c r="C157" s="442" t="s">
        <v>165</v>
      </c>
      <c r="D157" s="274">
        <v>99.71</v>
      </c>
      <c r="E157" s="274"/>
      <c r="F157" s="274"/>
      <c r="G157" s="274"/>
      <c r="H157" s="274"/>
      <c r="I157" s="443"/>
      <c r="J157" s="277">
        <v>596398.82999999996</v>
      </c>
      <c r="K157" s="277">
        <v>596398.82999999996</v>
      </c>
      <c r="L157" s="277">
        <v>594669.27</v>
      </c>
      <c r="M157" s="298">
        <v>3</v>
      </c>
    </row>
    <row r="158" spans="2:13" s="89" customFormat="1" ht="28.5" x14ac:dyDescent="0.8">
      <c r="B158" s="297" t="s">
        <v>189</v>
      </c>
      <c r="C158" s="442" t="s">
        <v>165</v>
      </c>
      <c r="D158" s="274">
        <v>99.710099999999997</v>
      </c>
      <c r="E158" s="274"/>
      <c r="F158" s="274"/>
      <c r="G158" s="274"/>
      <c r="H158" s="274"/>
      <c r="I158" s="443"/>
      <c r="J158" s="277">
        <v>100096.43</v>
      </c>
      <c r="K158" s="277">
        <v>100096.43</v>
      </c>
      <c r="L158" s="277">
        <v>99806.25</v>
      </c>
      <c r="M158" s="298">
        <v>1</v>
      </c>
    </row>
    <row r="159" spans="2:13" s="89" customFormat="1" ht="28.5" x14ac:dyDescent="0.8">
      <c r="B159" s="297" t="s">
        <v>189</v>
      </c>
      <c r="C159" s="442" t="s">
        <v>165</v>
      </c>
      <c r="D159" s="274">
        <v>99.72</v>
      </c>
      <c r="E159" s="274"/>
      <c r="F159" s="274"/>
      <c r="G159" s="274"/>
      <c r="H159" s="274"/>
      <c r="I159" s="443"/>
      <c r="J159" s="277">
        <v>303100.94</v>
      </c>
      <c r="K159" s="277">
        <v>303100.94</v>
      </c>
      <c r="L159" s="277">
        <v>302252.26</v>
      </c>
      <c r="M159" s="298">
        <v>2</v>
      </c>
    </row>
    <row r="160" spans="2:13" s="89" customFormat="1" ht="28.5" x14ac:dyDescent="0.8">
      <c r="B160" s="297" t="s">
        <v>189</v>
      </c>
      <c r="C160" s="442" t="s">
        <v>165</v>
      </c>
      <c r="D160" s="274">
        <v>99.73</v>
      </c>
      <c r="E160" s="274"/>
      <c r="F160" s="274"/>
      <c r="G160" s="274"/>
      <c r="H160" s="274"/>
      <c r="I160" s="443"/>
      <c r="J160" s="277">
        <v>215997.04</v>
      </c>
      <c r="K160" s="277">
        <v>215997.04</v>
      </c>
      <c r="L160" s="277">
        <v>215413.85</v>
      </c>
      <c r="M160" s="298">
        <v>2</v>
      </c>
    </row>
    <row r="161" spans="2:13" s="89" customFormat="1" ht="28.5" x14ac:dyDescent="0.8">
      <c r="B161" s="297" t="s">
        <v>189</v>
      </c>
      <c r="C161" s="442" t="s">
        <v>165</v>
      </c>
      <c r="D161" s="274">
        <v>99.74</v>
      </c>
      <c r="E161" s="274"/>
      <c r="F161" s="274"/>
      <c r="G161" s="274"/>
      <c r="H161" s="274"/>
      <c r="I161" s="443"/>
      <c r="J161" s="277">
        <v>139603.1</v>
      </c>
      <c r="K161" s="277">
        <v>139603.1</v>
      </c>
      <c r="L161" s="277">
        <v>139240.13</v>
      </c>
      <c r="M161" s="298">
        <v>1</v>
      </c>
    </row>
    <row r="162" spans="2:13" s="89" customFormat="1" ht="28.5" x14ac:dyDescent="0.8">
      <c r="B162" s="297" t="s">
        <v>189</v>
      </c>
      <c r="C162" s="442" t="s">
        <v>165</v>
      </c>
      <c r="D162" s="274">
        <v>99.75</v>
      </c>
      <c r="E162" s="274"/>
      <c r="F162" s="274"/>
      <c r="G162" s="274"/>
      <c r="H162" s="274"/>
      <c r="I162" s="443"/>
      <c r="J162" s="277">
        <v>610065.85000000009</v>
      </c>
      <c r="K162" s="277">
        <v>610065.85000000009</v>
      </c>
      <c r="L162" s="277">
        <v>608540.68999999994</v>
      </c>
      <c r="M162" s="298">
        <v>5</v>
      </c>
    </row>
    <row r="163" spans="2:13" s="89" customFormat="1" ht="28.5" x14ac:dyDescent="0.8">
      <c r="B163" s="297" t="s">
        <v>189</v>
      </c>
      <c r="C163" s="442" t="s">
        <v>165</v>
      </c>
      <c r="D163" s="274">
        <v>99.755099999999999</v>
      </c>
      <c r="E163" s="274"/>
      <c r="F163" s="274"/>
      <c r="G163" s="274"/>
      <c r="H163" s="274"/>
      <c r="I163" s="443"/>
      <c r="J163" s="277">
        <v>263108.28000000003</v>
      </c>
      <c r="K163" s="277">
        <v>263108.28000000003</v>
      </c>
      <c r="L163" s="277">
        <v>262463.93</v>
      </c>
      <c r="M163" s="298">
        <v>1</v>
      </c>
    </row>
    <row r="164" spans="2:13" s="89" customFormat="1" ht="28.5" x14ac:dyDescent="0.8">
      <c r="B164" s="297" t="s">
        <v>189</v>
      </c>
      <c r="C164" s="442" t="s">
        <v>165</v>
      </c>
      <c r="D164" s="274">
        <v>99.76</v>
      </c>
      <c r="E164" s="274"/>
      <c r="F164" s="274"/>
      <c r="G164" s="274"/>
      <c r="H164" s="274"/>
      <c r="I164" s="443"/>
      <c r="J164" s="277">
        <v>434984.42</v>
      </c>
      <c r="K164" s="277">
        <v>434984.42</v>
      </c>
      <c r="L164" s="277">
        <v>433940.45</v>
      </c>
      <c r="M164" s="298">
        <v>3</v>
      </c>
    </row>
    <row r="165" spans="2:13" s="89" customFormat="1" ht="28.5" x14ac:dyDescent="0.8">
      <c r="B165" s="297" t="s">
        <v>189</v>
      </c>
      <c r="C165" s="442" t="s">
        <v>165</v>
      </c>
      <c r="D165" s="274">
        <v>99.760099999999994</v>
      </c>
      <c r="E165" s="274"/>
      <c r="F165" s="274"/>
      <c r="G165" s="274"/>
      <c r="H165" s="274"/>
      <c r="I165" s="443"/>
      <c r="J165" s="277">
        <v>300289.28000000003</v>
      </c>
      <c r="K165" s="277">
        <v>300289.28000000003</v>
      </c>
      <c r="L165" s="277">
        <v>299568.89</v>
      </c>
      <c r="M165" s="298">
        <v>1</v>
      </c>
    </row>
    <row r="166" spans="2:13" s="89" customFormat="1" ht="28.5" x14ac:dyDescent="0.8">
      <c r="B166" s="297" t="s">
        <v>189</v>
      </c>
      <c r="C166" s="442" t="s">
        <v>165</v>
      </c>
      <c r="D166" s="274">
        <v>99.77</v>
      </c>
      <c r="E166" s="274"/>
      <c r="F166" s="274"/>
      <c r="G166" s="274"/>
      <c r="H166" s="274"/>
      <c r="I166" s="443"/>
      <c r="J166" s="277">
        <v>792087.72</v>
      </c>
      <c r="K166" s="277">
        <v>792087.72</v>
      </c>
      <c r="L166" s="277">
        <v>790265.92999999993</v>
      </c>
      <c r="M166" s="298">
        <v>4</v>
      </c>
    </row>
    <row r="167" spans="2:13" s="89" customFormat="1" ht="28.5" x14ac:dyDescent="0.8">
      <c r="B167" s="297" t="s">
        <v>189</v>
      </c>
      <c r="C167" s="442" t="s">
        <v>165</v>
      </c>
      <c r="D167" s="274">
        <v>99.78</v>
      </c>
      <c r="E167" s="274"/>
      <c r="F167" s="274"/>
      <c r="G167" s="274"/>
      <c r="H167" s="274"/>
      <c r="I167" s="443"/>
      <c r="J167" s="277">
        <v>443873.08999999997</v>
      </c>
      <c r="K167" s="277">
        <v>443873.08999999997</v>
      </c>
      <c r="L167" s="277">
        <v>442896.56999999995</v>
      </c>
      <c r="M167" s="298">
        <v>2</v>
      </c>
    </row>
    <row r="168" spans="2:13" s="89" customFormat="1" ht="28.5" x14ac:dyDescent="0.8">
      <c r="B168" s="297" t="s">
        <v>189</v>
      </c>
      <c r="C168" s="442" t="s">
        <v>165</v>
      </c>
      <c r="D168" s="274">
        <v>99.8</v>
      </c>
      <c r="E168" s="274"/>
      <c r="F168" s="274"/>
      <c r="G168" s="274"/>
      <c r="H168" s="274"/>
      <c r="I168" s="443"/>
      <c r="J168" s="277">
        <v>1820362.6099999999</v>
      </c>
      <c r="K168" s="277">
        <v>1820362.6099999999</v>
      </c>
      <c r="L168" s="277">
        <v>1816721.88</v>
      </c>
      <c r="M168" s="298">
        <v>5</v>
      </c>
    </row>
    <row r="169" spans="2:13" s="89" customFormat="1" ht="28.5" x14ac:dyDescent="0.8">
      <c r="B169" s="297" t="s">
        <v>189</v>
      </c>
      <c r="C169" s="442" t="s">
        <v>165</v>
      </c>
      <c r="D169" s="274">
        <v>99.805000000000007</v>
      </c>
      <c r="E169" s="274"/>
      <c r="F169" s="274"/>
      <c r="G169" s="274"/>
      <c r="H169" s="274"/>
      <c r="I169" s="443"/>
      <c r="J169" s="277">
        <v>312936.13</v>
      </c>
      <c r="K169" s="277">
        <v>312936.13</v>
      </c>
      <c r="L169" s="277">
        <v>312325.90000000002</v>
      </c>
      <c r="M169" s="298">
        <v>1</v>
      </c>
    </row>
    <row r="170" spans="2:13" s="89" customFormat="1" ht="28.5" x14ac:dyDescent="0.8">
      <c r="B170" s="297" t="s">
        <v>189</v>
      </c>
      <c r="C170" s="442" t="s">
        <v>165</v>
      </c>
      <c r="D170" s="274">
        <v>99.820099999999996</v>
      </c>
      <c r="E170" s="274"/>
      <c r="F170" s="274"/>
      <c r="G170" s="274"/>
      <c r="H170" s="274"/>
      <c r="I170" s="443"/>
      <c r="J170" s="277">
        <v>788220.82</v>
      </c>
      <c r="K170" s="277">
        <v>788220.82</v>
      </c>
      <c r="L170" s="277">
        <v>786802.81</v>
      </c>
      <c r="M170" s="298">
        <v>1</v>
      </c>
    </row>
    <row r="171" spans="2:13" s="89" customFormat="1" ht="28.5" x14ac:dyDescent="0.8">
      <c r="B171" s="297" t="s">
        <v>189</v>
      </c>
      <c r="C171" s="442" t="s">
        <v>165</v>
      </c>
      <c r="D171" s="274">
        <v>99.83</v>
      </c>
      <c r="E171" s="274"/>
      <c r="F171" s="274"/>
      <c r="G171" s="274"/>
      <c r="H171" s="274"/>
      <c r="I171" s="443"/>
      <c r="J171" s="277">
        <v>1447588.83</v>
      </c>
      <c r="K171" s="277">
        <v>1447588.83</v>
      </c>
      <c r="L171" s="277">
        <v>1445127.93</v>
      </c>
      <c r="M171" s="298">
        <v>1</v>
      </c>
    </row>
    <row r="172" spans="2:13" s="89" customFormat="1" ht="28.5" x14ac:dyDescent="0.8">
      <c r="B172" s="297" t="s">
        <v>189</v>
      </c>
      <c r="C172" s="442" t="s">
        <v>165</v>
      </c>
      <c r="D172" s="274">
        <v>99.844399999999993</v>
      </c>
      <c r="E172" s="274"/>
      <c r="F172" s="274"/>
      <c r="G172" s="274"/>
      <c r="H172" s="274"/>
      <c r="I172" s="443"/>
      <c r="J172" s="277">
        <v>1116542.74</v>
      </c>
      <c r="K172" s="277">
        <v>1116542.74</v>
      </c>
      <c r="L172" s="277">
        <v>1114805.3999999999</v>
      </c>
      <c r="M172" s="298">
        <v>1</v>
      </c>
    </row>
    <row r="173" spans="2:13" s="88" customFormat="1" ht="28.5" x14ac:dyDescent="0.8">
      <c r="B173" s="295" t="s">
        <v>169</v>
      </c>
      <c r="C173" s="455"/>
      <c r="D173" s="456"/>
      <c r="E173" s="456"/>
      <c r="F173" s="456"/>
      <c r="G173" s="456"/>
      <c r="H173" s="456"/>
      <c r="I173" s="457"/>
      <c r="J173" s="458">
        <v>13548753.160000002</v>
      </c>
      <c r="K173" s="458">
        <v>13548753.160000002</v>
      </c>
      <c r="L173" s="458">
        <v>13510599.660000002</v>
      </c>
      <c r="M173" s="296">
        <v>134</v>
      </c>
    </row>
    <row r="174" spans="2:13" s="88" customFormat="1" ht="28.5" x14ac:dyDescent="0.8">
      <c r="B174" s="295" t="s">
        <v>190</v>
      </c>
      <c r="C174" s="455"/>
      <c r="D174" s="456"/>
      <c r="E174" s="456"/>
      <c r="F174" s="456"/>
      <c r="G174" s="456"/>
      <c r="H174" s="456"/>
      <c r="I174" s="457"/>
      <c r="J174" s="458"/>
      <c r="K174" s="458"/>
      <c r="L174" s="458"/>
      <c r="M174" s="296"/>
    </row>
    <row r="175" spans="2:13" s="89" customFormat="1" ht="28.5" x14ac:dyDescent="0.8">
      <c r="B175" s="297" t="s">
        <v>189</v>
      </c>
      <c r="C175" s="442" t="s">
        <v>165</v>
      </c>
      <c r="D175" s="274">
        <v>94.9</v>
      </c>
      <c r="E175" s="274"/>
      <c r="F175" s="274"/>
      <c r="G175" s="274"/>
      <c r="H175" s="274"/>
      <c r="I175" s="443"/>
      <c r="J175" s="277">
        <v>59403.950000000004</v>
      </c>
      <c r="K175" s="277">
        <v>59403.950000000004</v>
      </c>
      <c r="L175" s="277">
        <v>56374.35</v>
      </c>
      <c r="M175" s="298">
        <v>2</v>
      </c>
    </row>
    <row r="176" spans="2:13" s="89" customFormat="1" ht="28.5" x14ac:dyDescent="0.8">
      <c r="B176" s="297" t="s">
        <v>189</v>
      </c>
      <c r="C176" s="442" t="s">
        <v>165</v>
      </c>
      <c r="D176" s="274">
        <v>95</v>
      </c>
      <c r="E176" s="274"/>
      <c r="F176" s="274"/>
      <c r="G176" s="274"/>
      <c r="H176" s="274"/>
      <c r="I176" s="443"/>
      <c r="J176" s="277">
        <v>164877.72</v>
      </c>
      <c r="K176" s="277">
        <v>164877.72</v>
      </c>
      <c r="L176" s="277">
        <v>156633.83000000002</v>
      </c>
      <c r="M176" s="298">
        <v>2</v>
      </c>
    </row>
    <row r="177" spans="2:13" s="89" customFormat="1" ht="28.5" x14ac:dyDescent="0.8">
      <c r="B177" s="297" t="s">
        <v>189</v>
      </c>
      <c r="C177" s="442" t="s">
        <v>165</v>
      </c>
      <c r="D177" s="274">
        <v>95.06</v>
      </c>
      <c r="E177" s="274"/>
      <c r="F177" s="274"/>
      <c r="G177" s="274"/>
      <c r="H177" s="274"/>
      <c r="I177" s="443"/>
      <c r="J177" s="277">
        <v>30016.45</v>
      </c>
      <c r="K177" s="277">
        <v>30016.45</v>
      </c>
      <c r="L177" s="277">
        <v>28533.64</v>
      </c>
      <c r="M177" s="298">
        <v>1</v>
      </c>
    </row>
    <row r="178" spans="2:13" s="89" customFormat="1" ht="28.5" x14ac:dyDescent="0.8">
      <c r="B178" s="297" t="s">
        <v>189</v>
      </c>
      <c r="C178" s="442" t="s">
        <v>165</v>
      </c>
      <c r="D178" s="274">
        <v>95.121799999999993</v>
      </c>
      <c r="E178" s="274"/>
      <c r="F178" s="274"/>
      <c r="G178" s="274"/>
      <c r="H178" s="274"/>
      <c r="I178" s="443"/>
      <c r="J178" s="277">
        <v>1195472.5</v>
      </c>
      <c r="K178" s="277">
        <v>1195472.5</v>
      </c>
      <c r="L178" s="277">
        <v>1137154.96</v>
      </c>
      <c r="M178" s="298">
        <v>1</v>
      </c>
    </row>
    <row r="179" spans="2:13" s="89" customFormat="1" ht="28.5" x14ac:dyDescent="0.8">
      <c r="B179" s="297" t="s">
        <v>189</v>
      </c>
      <c r="C179" s="442" t="s">
        <v>165</v>
      </c>
      <c r="D179" s="274">
        <v>95.15</v>
      </c>
      <c r="E179" s="274"/>
      <c r="F179" s="274"/>
      <c r="G179" s="274"/>
      <c r="H179" s="274"/>
      <c r="I179" s="443"/>
      <c r="J179" s="277">
        <v>1104527.5</v>
      </c>
      <c r="K179" s="277">
        <v>1104527.5</v>
      </c>
      <c r="L179" s="277">
        <v>1050957.9099999999</v>
      </c>
      <c r="M179" s="298">
        <v>5</v>
      </c>
    </row>
    <row r="180" spans="2:13" s="88" customFormat="1" ht="28.5" x14ac:dyDescent="0.8">
      <c r="B180" s="295" t="s">
        <v>169</v>
      </c>
      <c r="C180" s="455"/>
      <c r="D180" s="456"/>
      <c r="E180" s="456"/>
      <c r="F180" s="456"/>
      <c r="G180" s="456"/>
      <c r="H180" s="456"/>
      <c r="I180" s="457"/>
      <c r="J180" s="458">
        <v>2554298.12</v>
      </c>
      <c r="K180" s="458">
        <v>2554298.12</v>
      </c>
      <c r="L180" s="458">
        <v>2429654.69</v>
      </c>
      <c r="M180" s="296">
        <v>11</v>
      </c>
    </row>
    <row r="181" spans="2:13" s="88" customFormat="1" ht="28.5" x14ac:dyDescent="0.8">
      <c r="B181" s="295" t="s">
        <v>191</v>
      </c>
      <c r="C181" s="455"/>
      <c r="D181" s="456"/>
      <c r="E181" s="456"/>
      <c r="F181" s="456"/>
      <c r="G181" s="456"/>
      <c r="H181" s="456"/>
      <c r="I181" s="457"/>
      <c r="J181" s="458"/>
      <c r="K181" s="458"/>
      <c r="L181" s="458"/>
      <c r="M181" s="296"/>
    </row>
    <row r="182" spans="2:13" s="89" customFormat="1" ht="28.5" x14ac:dyDescent="0.8">
      <c r="B182" s="297" t="s">
        <v>208</v>
      </c>
      <c r="C182" s="442" t="s">
        <v>165</v>
      </c>
      <c r="D182" s="274">
        <v>99.997500000000002</v>
      </c>
      <c r="E182" s="274">
        <v>8.25</v>
      </c>
      <c r="F182" s="274" t="s">
        <v>390</v>
      </c>
      <c r="G182" s="274">
        <v>8.25</v>
      </c>
      <c r="H182" s="274">
        <v>8.5087600000000005</v>
      </c>
      <c r="I182" s="443" t="s">
        <v>171</v>
      </c>
      <c r="J182" s="277">
        <v>1600</v>
      </c>
      <c r="K182" s="277">
        <v>2000</v>
      </c>
      <c r="L182" s="277">
        <v>1599.96</v>
      </c>
      <c r="M182" s="298">
        <v>1</v>
      </c>
    </row>
    <row r="183" spans="2:13" s="89" customFormat="1" ht="28.5" x14ac:dyDescent="0.8">
      <c r="B183" s="297" t="s">
        <v>304</v>
      </c>
      <c r="C183" s="442" t="s">
        <v>165</v>
      </c>
      <c r="D183" s="274">
        <v>98.739000000000004</v>
      </c>
      <c r="E183" s="274">
        <v>8.5</v>
      </c>
      <c r="F183" s="274" t="s">
        <v>391</v>
      </c>
      <c r="G183" s="274">
        <v>9.5</v>
      </c>
      <c r="H183" s="274">
        <v>9.8438199999999991</v>
      </c>
      <c r="I183" s="443" t="s">
        <v>171</v>
      </c>
      <c r="J183" s="277">
        <v>10000</v>
      </c>
      <c r="K183" s="277">
        <v>10000</v>
      </c>
      <c r="L183" s="277">
        <v>9873.9</v>
      </c>
      <c r="M183" s="298">
        <v>1</v>
      </c>
    </row>
    <row r="184" spans="2:13" s="89" customFormat="1" ht="28.5" x14ac:dyDescent="0.8">
      <c r="B184" s="297" t="s">
        <v>304</v>
      </c>
      <c r="C184" s="442" t="s">
        <v>165</v>
      </c>
      <c r="D184" s="274">
        <v>98.733699999999999</v>
      </c>
      <c r="E184" s="274">
        <v>8.5</v>
      </c>
      <c r="F184" s="274" t="s">
        <v>392</v>
      </c>
      <c r="G184" s="274">
        <v>9.5</v>
      </c>
      <c r="H184" s="274">
        <v>9.8438199999999991</v>
      </c>
      <c r="I184" s="443" t="s">
        <v>171</v>
      </c>
      <c r="J184" s="277">
        <v>200000</v>
      </c>
      <c r="K184" s="277">
        <v>200000</v>
      </c>
      <c r="L184" s="277">
        <v>197467.41</v>
      </c>
      <c r="M184" s="298">
        <v>2</v>
      </c>
    </row>
    <row r="185" spans="2:13" s="89" customFormat="1" ht="28.5" x14ac:dyDescent="0.8">
      <c r="B185" s="297" t="s">
        <v>304</v>
      </c>
      <c r="C185" s="442" t="s">
        <v>165</v>
      </c>
      <c r="D185" s="274">
        <v>98.682100000000005</v>
      </c>
      <c r="E185" s="274">
        <v>8.5</v>
      </c>
      <c r="F185" s="274" t="s">
        <v>393</v>
      </c>
      <c r="G185" s="274">
        <v>9.5</v>
      </c>
      <c r="H185" s="274">
        <v>9.8438199999999991</v>
      </c>
      <c r="I185" s="443" t="s">
        <v>171</v>
      </c>
      <c r="J185" s="277">
        <v>49506</v>
      </c>
      <c r="K185" s="277">
        <v>49506</v>
      </c>
      <c r="L185" s="277">
        <v>48853.61</v>
      </c>
      <c r="M185" s="298">
        <v>1</v>
      </c>
    </row>
    <row r="186" spans="2:13" s="89" customFormat="1" ht="28.5" x14ac:dyDescent="0.8">
      <c r="B186" s="297" t="s">
        <v>394</v>
      </c>
      <c r="C186" s="442" t="s">
        <v>165</v>
      </c>
      <c r="D186" s="274">
        <v>99.494200000000006</v>
      </c>
      <c r="E186" s="274">
        <v>8.5</v>
      </c>
      <c r="F186" s="274" t="s">
        <v>395</v>
      </c>
      <c r="G186" s="274">
        <v>8.75</v>
      </c>
      <c r="H186" s="274">
        <v>9.0413099999999993</v>
      </c>
      <c r="I186" s="443" t="s">
        <v>171</v>
      </c>
      <c r="J186" s="277">
        <v>14343.75</v>
      </c>
      <c r="K186" s="277">
        <v>15300</v>
      </c>
      <c r="L186" s="277">
        <v>14271.21</v>
      </c>
      <c r="M186" s="298">
        <v>1</v>
      </c>
    </row>
    <row r="187" spans="2:13" s="89" customFormat="1" ht="28.5" x14ac:dyDescent="0.8">
      <c r="B187" s="297" t="s">
        <v>210</v>
      </c>
      <c r="C187" s="442" t="s">
        <v>165</v>
      </c>
      <c r="D187" s="274">
        <v>97.418599999999998</v>
      </c>
      <c r="E187" s="274">
        <v>9.25</v>
      </c>
      <c r="F187" s="274" t="s">
        <v>315</v>
      </c>
      <c r="G187" s="274">
        <v>10.95</v>
      </c>
      <c r="H187" s="274">
        <v>11.40789</v>
      </c>
      <c r="I187" s="443" t="s">
        <v>171</v>
      </c>
      <c r="J187" s="277">
        <v>500000</v>
      </c>
      <c r="K187" s="277">
        <v>500000</v>
      </c>
      <c r="L187" s="277">
        <v>487093.06</v>
      </c>
      <c r="M187" s="298">
        <v>1</v>
      </c>
    </row>
    <row r="188" spans="2:13" s="89" customFormat="1" ht="28.5" x14ac:dyDescent="0.8">
      <c r="B188" s="297" t="s">
        <v>195</v>
      </c>
      <c r="C188" s="442" t="s">
        <v>165</v>
      </c>
      <c r="D188" s="274">
        <v>98.725300000000004</v>
      </c>
      <c r="E188" s="274">
        <v>8</v>
      </c>
      <c r="F188" s="274" t="s">
        <v>396</v>
      </c>
      <c r="G188" s="274">
        <v>8.7462800000000005</v>
      </c>
      <c r="H188" s="274">
        <v>9.03735</v>
      </c>
      <c r="I188" s="443" t="s">
        <v>171</v>
      </c>
      <c r="J188" s="277">
        <v>20000</v>
      </c>
      <c r="K188" s="277">
        <v>25000</v>
      </c>
      <c r="L188" s="277">
        <v>19745.060000000001</v>
      </c>
      <c r="M188" s="298">
        <v>2</v>
      </c>
    </row>
    <row r="189" spans="2:13" s="89" customFormat="1" ht="28.5" x14ac:dyDescent="0.8">
      <c r="B189" s="297" t="s">
        <v>195</v>
      </c>
      <c r="C189" s="442" t="s">
        <v>165</v>
      </c>
      <c r="D189" s="274">
        <v>99.594300000000004</v>
      </c>
      <c r="E189" s="274">
        <v>9</v>
      </c>
      <c r="F189" s="274" t="s">
        <v>397</v>
      </c>
      <c r="G189" s="274">
        <v>9.2588600000000003</v>
      </c>
      <c r="H189" s="274">
        <v>9.5853300000000008</v>
      </c>
      <c r="I189" s="443" t="s">
        <v>171</v>
      </c>
      <c r="J189" s="277">
        <v>10000</v>
      </c>
      <c r="K189" s="277">
        <v>14285.71</v>
      </c>
      <c r="L189" s="277">
        <v>9959.43</v>
      </c>
      <c r="M189" s="298">
        <v>1</v>
      </c>
    </row>
    <row r="190" spans="2:13" s="89" customFormat="1" ht="28.5" x14ac:dyDescent="0.8">
      <c r="B190" s="297" t="s">
        <v>195</v>
      </c>
      <c r="C190" s="442" t="s">
        <v>165</v>
      </c>
      <c r="D190" s="274">
        <v>99.450900000000004</v>
      </c>
      <c r="E190" s="274">
        <v>9</v>
      </c>
      <c r="F190" s="274" t="s">
        <v>398</v>
      </c>
      <c r="G190" s="274">
        <v>9.2863299999999995</v>
      </c>
      <c r="H190" s="274">
        <v>9.6147500000000008</v>
      </c>
      <c r="I190" s="443" t="s">
        <v>171</v>
      </c>
      <c r="J190" s="277">
        <v>109980</v>
      </c>
      <c r="K190" s="277">
        <v>122200</v>
      </c>
      <c r="L190" s="277">
        <v>109376.1</v>
      </c>
      <c r="M190" s="298">
        <v>1</v>
      </c>
    </row>
    <row r="191" spans="2:13" s="89" customFormat="1" ht="28.5" x14ac:dyDescent="0.8">
      <c r="B191" s="297" t="s">
        <v>195</v>
      </c>
      <c r="C191" s="442" t="s">
        <v>165</v>
      </c>
      <c r="D191" s="274">
        <v>99.236800000000002</v>
      </c>
      <c r="E191" s="274">
        <v>9</v>
      </c>
      <c r="F191" s="274" t="s">
        <v>399</v>
      </c>
      <c r="G191" s="274">
        <v>9.5</v>
      </c>
      <c r="H191" s="274">
        <v>9.8438199999999991</v>
      </c>
      <c r="I191" s="443" t="s">
        <v>171</v>
      </c>
      <c r="J191" s="277">
        <v>7436.8</v>
      </c>
      <c r="K191" s="277">
        <v>10624</v>
      </c>
      <c r="L191" s="277">
        <v>7380.04</v>
      </c>
      <c r="M191" s="298">
        <v>1</v>
      </c>
    </row>
    <row r="192" spans="2:13" s="89" customFormat="1" ht="28.5" x14ac:dyDescent="0.8">
      <c r="B192" s="297" t="s">
        <v>195</v>
      </c>
      <c r="C192" s="442" t="s">
        <v>165</v>
      </c>
      <c r="D192" s="274">
        <v>99.062100000000001</v>
      </c>
      <c r="E192" s="274">
        <v>9</v>
      </c>
      <c r="F192" s="274" t="s">
        <v>400</v>
      </c>
      <c r="G192" s="274">
        <v>9.5</v>
      </c>
      <c r="H192" s="274">
        <v>9.8438199999999991</v>
      </c>
      <c r="I192" s="443" t="s">
        <v>171</v>
      </c>
      <c r="J192" s="277">
        <v>35010.9</v>
      </c>
      <c r="K192" s="277">
        <v>38901</v>
      </c>
      <c r="L192" s="277">
        <v>34682.54</v>
      </c>
      <c r="M192" s="298">
        <v>2</v>
      </c>
    </row>
    <row r="193" spans="2:13" s="89" customFormat="1" ht="28.5" x14ac:dyDescent="0.8">
      <c r="B193" s="297" t="s">
        <v>255</v>
      </c>
      <c r="C193" s="442" t="s">
        <v>165</v>
      </c>
      <c r="D193" s="274">
        <v>99.028899999999993</v>
      </c>
      <c r="E193" s="274">
        <v>8</v>
      </c>
      <c r="F193" s="274" t="s">
        <v>401</v>
      </c>
      <c r="G193" s="274">
        <v>8.75</v>
      </c>
      <c r="H193" s="274">
        <v>9.0413099999999993</v>
      </c>
      <c r="I193" s="443" t="s">
        <v>171</v>
      </c>
      <c r="J193" s="277">
        <v>2787</v>
      </c>
      <c r="K193" s="277">
        <v>3716</v>
      </c>
      <c r="L193" s="277">
        <v>2759.94</v>
      </c>
      <c r="M193" s="298">
        <v>1</v>
      </c>
    </row>
    <row r="194" spans="2:13" s="89" customFormat="1" ht="28.5" x14ac:dyDescent="0.8">
      <c r="B194" s="297" t="s">
        <v>252</v>
      </c>
      <c r="C194" s="442" t="s">
        <v>165</v>
      </c>
      <c r="D194" s="274">
        <v>99.994399999999999</v>
      </c>
      <c r="E194" s="274">
        <v>8.5</v>
      </c>
      <c r="F194" s="274" t="s">
        <v>402</v>
      </c>
      <c r="G194" s="274">
        <v>8.5</v>
      </c>
      <c r="H194" s="274">
        <v>8.7747899999999994</v>
      </c>
      <c r="I194" s="443" t="s">
        <v>171</v>
      </c>
      <c r="J194" s="277">
        <v>20017.5</v>
      </c>
      <c r="K194" s="277">
        <v>32028</v>
      </c>
      <c r="L194" s="277">
        <v>20016.400000000001</v>
      </c>
      <c r="M194" s="298">
        <v>1</v>
      </c>
    </row>
    <row r="195" spans="2:13" s="89" customFormat="1" ht="28.5" x14ac:dyDescent="0.8">
      <c r="B195" s="297" t="s">
        <v>306</v>
      </c>
      <c r="C195" s="442" t="s">
        <v>165</v>
      </c>
      <c r="D195" s="274">
        <v>101.32299999999999</v>
      </c>
      <c r="E195" s="274">
        <v>8</v>
      </c>
      <c r="F195" s="274" t="s">
        <v>403</v>
      </c>
      <c r="G195" s="274">
        <v>7.29786</v>
      </c>
      <c r="H195" s="274">
        <v>7.5000200000000001</v>
      </c>
      <c r="I195" s="443" t="s">
        <v>171</v>
      </c>
      <c r="J195" s="277">
        <v>30495</v>
      </c>
      <c r="K195" s="277">
        <v>32100</v>
      </c>
      <c r="L195" s="277">
        <v>30898.44</v>
      </c>
      <c r="M195" s="298">
        <v>3</v>
      </c>
    </row>
    <row r="196" spans="2:13" s="89" customFormat="1" ht="28.5" x14ac:dyDescent="0.8">
      <c r="B196" s="297" t="s">
        <v>306</v>
      </c>
      <c r="C196" s="442" t="s">
        <v>165</v>
      </c>
      <c r="D196" s="274">
        <v>98.611400000000003</v>
      </c>
      <c r="E196" s="274">
        <v>9</v>
      </c>
      <c r="F196" s="274" t="s">
        <v>404</v>
      </c>
      <c r="G196" s="274">
        <v>9.6</v>
      </c>
      <c r="H196" s="274">
        <v>9.9511599999999998</v>
      </c>
      <c r="I196" s="443" t="s">
        <v>171</v>
      </c>
      <c r="J196" s="277">
        <v>2461.84</v>
      </c>
      <c r="K196" s="277">
        <v>2493</v>
      </c>
      <c r="L196" s="277">
        <v>2427.65</v>
      </c>
      <c r="M196" s="298">
        <v>1</v>
      </c>
    </row>
    <row r="197" spans="2:13" s="89" customFormat="1" ht="28.5" x14ac:dyDescent="0.8">
      <c r="B197" s="297" t="s">
        <v>306</v>
      </c>
      <c r="C197" s="442" t="s">
        <v>165</v>
      </c>
      <c r="D197" s="274">
        <v>98.602199999999996</v>
      </c>
      <c r="E197" s="274">
        <v>9</v>
      </c>
      <c r="F197" s="274" t="s">
        <v>313</v>
      </c>
      <c r="G197" s="274">
        <v>9.6</v>
      </c>
      <c r="H197" s="274">
        <v>9.9511599999999998</v>
      </c>
      <c r="I197" s="443" t="s">
        <v>171</v>
      </c>
      <c r="J197" s="277">
        <v>8838.1299999999992</v>
      </c>
      <c r="K197" s="277">
        <v>8950</v>
      </c>
      <c r="L197" s="277">
        <v>8714.59</v>
      </c>
      <c r="M197" s="298">
        <v>1</v>
      </c>
    </row>
    <row r="198" spans="2:13" s="89" customFormat="1" ht="28.5" x14ac:dyDescent="0.8">
      <c r="B198" s="297" t="s">
        <v>306</v>
      </c>
      <c r="C198" s="442" t="s">
        <v>165</v>
      </c>
      <c r="D198" s="274">
        <v>98.581100000000006</v>
      </c>
      <c r="E198" s="274">
        <v>9</v>
      </c>
      <c r="F198" s="274" t="s">
        <v>405</v>
      </c>
      <c r="G198" s="274">
        <v>9.6</v>
      </c>
      <c r="H198" s="274">
        <v>9.9511599999999998</v>
      </c>
      <c r="I198" s="443" t="s">
        <v>171</v>
      </c>
      <c r="J198" s="277">
        <v>16678.87</v>
      </c>
      <c r="K198" s="277">
        <v>16890</v>
      </c>
      <c r="L198" s="277">
        <v>16442.23</v>
      </c>
      <c r="M198" s="298">
        <v>2</v>
      </c>
    </row>
    <row r="199" spans="2:13" s="89" customFormat="1" ht="28.5" x14ac:dyDescent="0.8">
      <c r="B199" s="297" t="s">
        <v>196</v>
      </c>
      <c r="C199" s="442" t="s">
        <v>165</v>
      </c>
      <c r="D199" s="274">
        <v>100.0154</v>
      </c>
      <c r="E199" s="274">
        <v>8</v>
      </c>
      <c r="F199" s="274" t="s">
        <v>406</v>
      </c>
      <c r="G199" s="274">
        <v>7.9875400000000001</v>
      </c>
      <c r="H199" s="274">
        <v>8.23</v>
      </c>
      <c r="I199" s="443" t="s">
        <v>171</v>
      </c>
      <c r="J199" s="277">
        <v>30000</v>
      </c>
      <c r="K199" s="277">
        <v>42857.13</v>
      </c>
      <c r="L199" s="277">
        <v>30004.62</v>
      </c>
      <c r="M199" s="298">
        <v>3</v>
      </c>
    </row>
    <row r="200" spans="2:13" s="89" customFormat="1" ht="28.5" x14ac:dyDescent="0.8">
      <c r="B200" s="297" t="s">
        <v>196</v>
      </c>
      <c r="C200" s="442" t="s">
        <v>165</v>
      </c>
      <c r="D200" s="274">
        <v>98.914599999999993</v>
      </c>
      <c r="E200" s="274">
        <v>8</v>
      </c>
      <c r="F200" s="274" t="s">
        <v>407</v>
      </c>
      <c r="G200" s="274">
        <v>8.6462699999999995</v>
      </c>
      <c r="H200" s="274">
        <v>8.9306800000000006</v>
      </c>
      <c r="I200" s="443" t="s">
        <v>171</v>
      </c>
      <c r="J200" s="277">
        <v>20000</v>
      </c>
      <c r="K200" s="277">
        <v>25000</v>
      </c>
      <c r="L200" s="277">
        <v>19782.919999999998</v>
      </c>
      <c r="M200" s="298">
        <v>1</v>
      </c>
    </row>
    <row r="201" spans="2:13" s="89" customFormat="1" ht="28.5" x14ac:dyDescent="0.8">
      <c r="B201" s="297" t="s">
        <v>196</v>
      </c>
      <c r="C201" s="442" t="s">
        <v>165</v>
      </c>
      <c r="D201" s="274">
        <v>98.900599999999997</v>
      </c>
      <c r="E201" s="274">
        <v>8</v>
      </c>
      <c r="F201" s="274" t="s">
        <v>408</v>
      </c>
      <c r="G201" s="274">
        <v>8.6464800000000004</v>
      </c>
      <c r="H201" s="274">
        <v>8.9308999999999994</v>
      </c>
      <c r="I201" s="443" t="s">
        <v>171</v>
      </c>
      <c r="J201" s="277">
        <v>160000</v>
      </c>
      <c r="K201" s="277">
        <v>200000</v>
      </c>
      <c r="L201" s="277">
        <v>158240.95999999999</v>
      </c>
      <c r="M201" s="298">
        <v>1</v>
      </c>
    </row>
    <row r="202" spans="2:13" s="89" customFormat="1" ht="28.5" x14ac:dyDescent="0.8">
      <c r="B202" s="297" t="s">
        <v>196</v>
      </c>
      <c r="C202" s="442" t="s">
        <v>165</v>
      </c>
      <c r="D202" s="274">
        <v>99.444500000000005</v>
      </c>
      <c r="E202" s="274">
        <v>9</v>
      </c>
      <c r="F202" s="274" t="s">
        <v>409</v>
      </c>
      <c r="G202" s="274">
        <v>9.2927400000000002</v>
      </c>
      <c r="H202" s="274">
        <v>9.6216200000000001</v>
      </c>
      <c r="I202" s="443" t="s">
        <v>171</v>
      </c>
      <c r="J202" s="277">
        <v>179991</v>
      </c>
      <c r="K202" s="277">
        <v>199990</v>
      </c>
      <c r="L202" s="277">
        <v>178991.15</v>
      </c>
      <c r="M202" s="298">
        <v>2</v>
      </c>
    </row>
    <row r="203" spans="2:13" s="89" customFormat="1" ht="28.5" x14ac:dyDescent="0.8">
      <c r="B203" s="297" t="s">
        <v>196</v>
      </c>
      <c r="C203" s="442" t="s">
        <v>165</v>
      </c>
      <c r="D203" s="274">
        <v>97.370500000000007</v>
      </c>
      <c r="E203" s="274">
        <v>8</v>
      </c>
      <c r="F203" s="274" t="s">
        <v>410</v>
      </c>
      <c r="G203" s="274">
        <v>9.5</v>
      </c>
      <c r="H203" s="274">
        <v>9.8438199999999991</v>
      </c>
      <c r="I203" s="443" t="s">
        <v>171</v>
      </c>
      <c r="J203" s="277">
        <v>3927.75</v>
      </c>
      <c r="K203" s="277">
        <v>5237</v>
      </c>
      <c r="L203" s="277">
        <v>3824.47</v>
      </c>
      <c r="M203" s="298">
        <v>2</v>
      </c>
    </row>
    <row r="204" spans="2:13" s="89" customFormat="1" ht="28.5" x14ac:dyDescent="0.8">
      <c r="B204" s="297" t="s">
        <v>196</v>
      </c>
      <c r="C204" s="442" t="s">
        <v>165</v>
      </c>
      <c r="D204" s="274">
        <v>99.068799999999996</v>
      </c>
      <c r="E204" s="274">
        <v>9</v>
      </c>
      <c r="F204" s="274" t="s">
        <v>411</v>
      </c>
      <c r="G204" s="274">
        <v>9.5</v>
      </c>
      <c r="H204" s="274">
        <v>9.8438199999999991</v>
      </c>
      <c r="I204" s="443" t="s">
        <v>171</v>
      </c>
      <c r="J204" s="277">
        <v>1345.5</v>
      </c>
      <c r="K204" s="277">
        <v>1495</v>
      </c>
      <c r="L204" s="277">
        <v>1332.97</v>
      </c>
      <c r="M204" s="298">
        <v>1</v>
      </c>
    </row>
    <row r="205" spans="2:13" s="89" customFormat="1" ht="28.5" x14ac:dyDescent="0.8">
      <c r="B205" s="297" t="s">
        <v>412</v>
      </c>
      <c r="C205" s="442" t="s">
        <v>165</v>
      </c>
      <c r="D205" s="274">
        <v>100.33969999999999</v>
      </c>
      <c r="E205" s="274">
        <v>8.25</v>
      </c>
      <c r="F205" s="274" t="s">
        <v>293</v>
      </c>
      <c r="G205" s="274">
        <v>5.7</v>
      </c>
      <c r="H205" s="274">
        <v>5.8229899999999999</v>
      </c>
      <c r="I205" s="443" t="s">
        <v>171</v>
      </c>
      <c r="J205" s="277">
        <v>490388.88</v>
      </c>
      <c r="K205" s="277">
        <v>1685185.18</v>
      </c>
      <c r="L205" s="277">
        <v>492055.12</v>
      </c>
      <c r="M205" s="298">
        <v>2</v>
      </c>
    </row>
    <row r="206" spans="2:13" s="89" customFormat="1" ht="28.5" x14ac:dyDescent="0.8">
      <c r="B206" s="297" t="s">
        <v>413</v>
      </c>
      <c r="C206" s="442" t="s">
        <v>165</v>
      </c>
      <c r="D206" s="274">
        <v>100.5646</v>
      </c>
      <c r="E206" s="274">
        <v>9</v>
      </c>
      <c r="F206" s="274" t="s">
        <v>414</v>
      </c>
      <c r="G206" s="274">
        <v>8.6991700000000005</v>
      </c>
      <c r="H206" s="274">
        <v>8.9870900000000002</v>
      </c>
      <c r="I206" s="443" t="s">
        <v>171</v>
      </c>
      <c r="J206" s="277">
        <v>220235</v>
      </c>
      <c r="K206" s="277">
        <v>259100</v>
      </c>
      <c r="L206" s="277">
        <v>221478.44</v>
      </c>
      <c r="M206" s="298">
        <v>2</v>
      </c>
    </row>
    <row r="207" spans="2:13" s="89" customFormat="1" ht="28.5" x14ac:dyDescent="0.8">
      <c r="B207" s="297" t="s">
        <v>415</v>
      </c>
      <c r="C207" s="442" t="s">
        <v>165</v>
      </c>
      <c r="D207" s="274">
        <v>100</v>
      </c>
      <c r="E207" s="274">
        <v>8</v>
      </c>
      <c r="F207" s="274" t="s">
        <v>193</v>
      </c>
      <c r="G207" s="274">
        <v>8</v>
      </c>
      <c r="H207" s="274">
        <v>8.2432099999999995</v>
      </c>
      <c r="I207" s="443" t="s">
        <v>171</v>
      </c>
      <c r="J207" s="277">
        <v>1000000</v>
      </c>
      <c r="K207" s="277">
        <v>1000000</v>
      </c>
      <c r="L207" s="277">
        <v>1000000</v>
      </c>
      <c r="M207" s="298">
        <v>3</v>
      </c>
    </row>
    <row r="208" spans="2:13" s="89" customFormat="1" ht="28.5" x14ac:dyDescent="0.8">
      <c r="B208" s="297" t="s">
        <v>253</v>
      </c>
      <c r="C208" s="442" t="s">
        <v>165</v>
      </c>
      <c r="D208" s="274">
        <v>99.207999999999998</v>
      </c>
      <c r="E208" s="274">
        <v>7</v>
      </c>
      <c r="F208" s="274" t="s">
        <v>416</v>
      </c>
      <c r="G208" s="274">
        <v>7.2978399999999999</v>
      </c>
      <c r="H208" s="274">
        <v>7.5</v>
      </c>
      <c r="I208" s="443" t="s">
        <v>171</v>
      </c>
      <c r="J208" s="277">
        <v>300019.5</v>
      </c>
      <c r="K208" s="277">
        <v>315810</v>
      </c>
      <c r="L208" s="277">
        <v>297643.34999999998</v>
      </c>
      <c r="M208" s="298">
        <v>3</v>
      </c>
    </row>
    <row r="209" spans="2:13" s="89" customFormat="1" ht="28.5" x14ac:dyDescent="0.8">
      <c r="B209" s="297" t="s">
        <v>253</v>
      </c>
      <c r="C209" s="442" t="s">
        <v>165</v>
      </c>
      <c r="D209" s="274">
        <v>98.557000000000002</v>
      </c>
      <c r="E209" s="274">
        <v>7</v>
      </c>
      <c r="F209" s="274" t="s">
        <v>417</v>
      </c>
      <c r="G209" s="274">
        <v>7.7705900000000003</v>
      </c>
      <c r="H209" s="274">
        <v>7.9999700000000002</v>
      </c>
      <c r="I209" s="443" t="s">
        <v>171</v>
      </c>
      <c r="J209" s="277">
        <v>44745</v>
      </c>
      <c r="K209" s="277">
        <v>47100</v>
      </c>
      <c r="L209" s="277">
        <v>44099.34</v>
      </c>
      <c r="M209" s="298">
        <v>3</v>
      </c>
    </row>
    <row r="210" spans="2:13" s="89" customFormat="1" ht="28.5" x14ac:dyDescent="0.8">
      <c r="B210" s="297" t="s">
        <v>253</v>
      </c>
      <c r="C210" s="442" t="s">
        <v>165</v>
      </c>
      <c r="D210" s="274">
        <v>97.366600000000005</v>
      </c>
      <c r="E210" s="274">
        <v>7</v>
      </c>
      <c r="F210" s="274" t="s">
        <v>418</v>
      </c>
      <c r="G210" s="274">
        <v>8</v>
      </c>
      <c r="H210" s="274">
        <v>8.2432099999999995</v>
      </c>
      <c r="I210" s="443" t="s">
        <v>171</v>
      </c>
      <c r="J210" s="277">
        <v>9798.2800000000007</v>
      </c>
      <c r="K210" s="277">
        <v>10314</v>
      </c>
      <c r="L210" s="277">
        <v>9540.25</v>
      </c>
      <c r="M210" s="298">
        <v>1</v>
      </c>
    </row>
    <row r="211" spans="2:13" s="89" customFormat="1" ht="28.5" x14ac:dyDescent="0.8">
      <c r="B211" s="297" t="s">
        <v>200</v>
      </c>
      <c r="C211" s="442" t="s">
        <v>165</v>
      </c>
      <c r="D211" s="274">
        <v>99.9953</v>
      </c>
      <c r="E211" s="274">
        <v>8</v>
      </c>
      <c r="F211" s="274" t="s">
        <v>419</v>
      </c>
      <c r="G211" s="274">
        <v>8</v>
      </c>
      <c r="H211" s="274">
        <v>8.2432099999999995</v>
      </c>
      <c r="I211" s="443" t="s">
        <v>171</v>
      </c>
      <c r="J211" s="277">
        <v>4550</v>
      </c>
      <c r="K211" s="277">
        <v>13000</v>
      </c>
      <c r="L211" s="277">
        <v>4549.79</v>
      </c>
      <c r="M211" s="298">
        <v>1</v>
      </c>
    </row>
    <row r="212" spans="2:13" s="89" customFormat="1" ht="28.5" x14ac:dyDescent="0.8">
      <c r="B212" s="297" t="s">
        <v>200</v>
      </c>
      <c r="C212" s="442" t="s">
        <v>165</v>
      </c>
      <c r="D212" s="274">
        <v>99.996200000000002</v>
      </c>
      <c r="E212" s="274">
        <v>8.25</v>
      </c>
      <c r="F212" s="274" t="s">
        <v>420</v>
      </c>
      <c r="G212" s="274">
        <v>8.25</v>
      </c>
      <c r="H212" s="274">
        <v>8.5087600000000005</v>
      </c>
      <c r="I212" s="443" t="s">
        <v>171</v>
      </c>
      <c r="J212" s="277">
        <v>2571.4299999999998</v>
      </c>
      <c r="K212" s="277">
        <v>9000</v>
      </c>
      <c r="L212" s="277">
        <v>2571.33</v>
      </c>
      <c r="M212" s="298">
        <v>1</v>
      </c>
    </row>
    <row r="213" spans="2:13" s="89" customFormat="1" ht="28.5" x14ac:dyDescent="0.8">
      <c r="B213" s="297" t="s">
        <v>200</v>
      </c>
      <c r="C213" s="442" t="s">
        <v>165</v>
      </c>
      <c r="D213" s="274">
        <v>99.999700000000004</v>
      </c>
      <c r="E213" s="274">
        <v>8.25</v>
      </c>
      <c r="F213" s="274" t="s">
        <v>421</v>
      </c>
      <c r="G213" s="274">
        <v>8.25</v>
      </c>
      <c r="H213" s="274">
        <v>8.5087600000000005</v>
      </c>
      <c r="I213" s="443" t="s">
        <v>171</v>
      </c>
      <c r="J213" s="277">
        <v>4000</v>
      </c>
      <c r="K213" s="277">
        <v>14000</v>
      </c>
      <c r="L213" s="277">
        <v>3999.99</v>
      </c>
      <c r="M213" s="298">
        <v>1</v>
      </c>
    </row>
    <row r="214" spans="2:13" s="89" customFormat="1" ht="28.5" x14ac:dyDescent="0.8">
      <c r="B214" s="297" t="s">
        <v>200</v>
      </c>
      <c r="C214" s="442" t="s">
        <v>165</v>
      </c>
      <c r="D214" s="274">
        <v>99.998099999999994</v>
      </c>
      <c r="E214" s="274">
        <v>8.25</v>
      </c>
      <c r="F214" s="274" t="s">
        <v>422</v>
      </c>
      <c r="G214" s="274">
        <v>8.25</v>
      </c>
      <c r="H214" s="274">
        <v>8.5087600000000005</v>
      </c>
      <c r="I214" s="443" t="s">
        <v>171</v>
      </c>
      <c r="J214" s="277">
        <v>2714.8</v>
      </c>
      <c r="K214" s="277">
        <v>4000</v>
      </c>
      <c r="L214" s="277">
        <v>2714.75</v>
      </c>
      <c r="M214" s="298">
        <v>1</v>
      </c>
    </row>
    <row r="215" spans="2:13" s="89" customFormat="1" ht="28.5" x14ac:dyDescent="0.8">
      <c r="B215" s="297" t="s">
        <v>200</v>
      </c>
      <c r="C215" s="442" t="s">
        <v>165</v>
      </c>
      <c r="D215" s="274">
        <v>99.996300000000005</v>
      </c>
      <c r="E215" s="274">
        <v>8.25</v>
      </c>
      <c r="F215" s="274" t="s">
        <v>423</v>
      </c>
      <c r="G215" s="274">
        <v>8.25</v>
      </c>
      <c r="H215" s="274">
        <v>8.5087600000000005</v>
      </c>
      <c r="I215" s="443" t="s">
        <v>171</v>
      </c>
      <c r="J215" s="277">
        <v>28505.4</v>
      </c>
      <c r="K215" s="277">
        <v>42000</v>
      </c>
      <c r="L215" s="277">
        <v>28504.35</v>
      </c>
      <c r="M215" s="298">
        <v>5</v>
      </c>
    </row>
    <row r="216" spans="2:13" s="89" customFormat="1" ht="28.5" x14ac:dyDescent="0.8">
      <c r="B216" s="297" t="s">
        <v>200</v>
      </c>
      <c r="C216" s="442" t="s">
        <v>165</v>
      </c>
      <c r="D216" s="274">
        <v>99.995400000000004</v>
      </c>
      <c r="E216" s="274">
        <v>8.25</v>
      </c>
      <c r="F216" s="274" t="s">
        <v>424</v>
      </c>
      <c r="G216" s="274">
        <v>8.25</v>
      </c>
      <c r="H216" s="274">
        <v>8.5087600000000005</v>
      </c>
      <c r="I216" s="443" t="s">
        <v>171</v>
      </c>
      <c r="J216" s="277">
        <v>13574</v>
      </c>
      <c r="K216" s="277">
        <v>20000</v>
      </c>
      <c r="L216" s="277">
        <v>13573.38</v>
      </c>
      <c r="M216" s="298">
        <v>2</v>
      </c>
    </row>
    <row r="217" spans="2:13" s="89" customFormat="1" ht="28.5" x14ac:dyDescent="0.8">
      <c r="B217" s="297" t="s">
        <v>200</v>
      </c>
      <c r="C217" s="442" t="s">
        <v>165</v>
      </c>
      <c r="D217" s="274">
        <v>99.9953</v>
      </c>
      <c r="E217" s="274">
        <v>8.25</v>
      </c>
      <c r="F217" s="274" t="s">
        <v>425</v>
      </c>
      <c r="G217" s="274">
        <v>8.25</v>
      </c>
      <c r="H217" s="274">
        <v>8.5087600000000005</v>
      </c>
      <c r="I217" s="443" t="s">
        <v>171</v>
      </c>
      <c r="J217" s="277">
        <v>9501.7999999999993</v>
      </c>
      <c r="K217" s="277">
        <v>14000</v>
      </c>
      <c r="L217" s="277">
        <v>9501.35</v>
      </c>
      <c r="M217" s="298">
        <v>1</v>
      </c>
    </row>
    <row r="218" spans="2:13" s="89" customFormat="1" ht="28.5" x14ac:dyDescent="0.8">
      <c r="B218" s="297" t="s">
        <v>200</v>
      </c>
      <c r="C218" s="442" t="s">
        <v>165</v>
      </c>
      <c r="D218" s="274">
        <v>95.912499999999994</v>
      </c>
      <c r="E218" s="274">
        <v>7</v>
      </c>
      <c r="F218" s="274" t="s">
        <v>426</v>
      </c>
      <c r="G218" s="274">
        <v>8.5</v>
      </c>
      <c r="H218" s="274">
        <v>8.7747899999999994</v>
      </c>
      <c r="I218" s="443" t="s">
        <v>171</v>
      </c>
      <c r="J218" s="277">
        <v>4643</v>
      </c>
      <c r="K218" s="277">
        <v>5000</v>
      </c>
      <c r="L218" s="277">
        <v>4453.22</v>
      </c>
      <c r="M218" s="298">
        <v>1</v>
      </c>
    </row>
    <row r="219" spans="2:13" s="89" customFormat="1" ht="28.5" x14ac:dyDescent="0.8">
      <c r="B219" s="297" t="s">
        <v>200</v>
      </c>
      <c r="C219" s="442" t="s">
        <v>165</v>
      </c>
      <c r="D219" s="274">
        <v>99.993700000000004</v>
      </c>
      <c r="E219" s="274">
        <v>9</v>
      </c>
      <c r="F219" s="274" t="s">
        <v>427</v>
      </c>
      <c r="G219" s="274">
        <v>9</v>
      </c>
      <c r="H219" s="274">
        <v>9.3083299999999998</v>
      </c>
      <c r="I219" s="443" t="s">
        <v>171</v>
      </c>
      <c r="J219" s="277">
        <v>10625</v>
      </c>
      <c r="K219" s="277">
        <v>25000</v>
      </c>
      <c r="L219" s="277">
        <v>10624.34</v>
      </c>
      <c r="M219" s="298">
        <v>2</v>
      </c>
    </row>
    <row r="220" spans="2:13" s="89" customFormat="1" ht="28.5" x14ac:dyDescent="0.8">
      <c r="B220" s="297" t="s">
        <v>200</v>
      </c>
      <c r="C220" s="442" t="s">
        <v>165</v>
      </c>
      <c r="D220" s="274">
        <v>99.993700000000004</v>
      </c>
      <c r="E220" s="274">
        <v>9</v>
      </c>
      <c r="F220" s="274" t="s">
        <v>428</v>
      </c>
      <c r="G220" s="274">
        <v>9</v>
      </c>
      <c r="H220" s="274">
        <v>9.3083299999999998</v>
      </c>
      <c r="I220" s="443" t="s">
        <v>171</v>
      </c>
      <c r="J220" s="277">
        <v>10625</v>
      </c>
      <c r="K220" s="277">
        <v>25000</v>
      </c>
      <c r="L220" s="277">
        <v>10624.34</v>
      </c>
      <c r="M220" s="298">
        <v>2</v>
      </c>
    </row>
    <row r="221" spans="2:13" s="89" customFormat="1" ht="28.5" x14ac:dyDescent="0.8">
      <c r="B221" s="297" t="s">
        <v>214</v>
      </c>
      <c r="C221" s="442" t="s">
        <v>165</v>
      </c>
      <c r="D221" s="274">
        <v>100.0001</v>
      </c>
      <c r="E221" s="274">
        <v>9.5500000000000007</v>
      </c>
      <c r="F221" s="274" t="s">
        <v>429</v>
      </c>
      <c r="G221" s="274">
        <v>0</v>
      </c>
      <c r="H221" s="274">
        <v>9.8975000000000009</v>
      </c>
      <c r="I221" s="443" t="s">
        <v>171</v>
      </c>
      <c r="J221" s="277">
        <v>14660</v>
      </c>
      <c r="K221" s="277">
        <v>14660</v>
      </c>
      <c r="L221" s="277">
        <v>14660.02</v>
      </c>
      <c r="M221" s="298">
        <v>1</v>
      </c>
    </row>
    <row r="222" spans="2:13" s="89" customFormat="1" ht="28.5" x14ac:dyDescent="0.8">
      <c r="B222" s="297" t="s">
        <v>214</v>
      </c>
      <c r="C222" s="442" t="s">
        <v>165</v>
      </c>
      <c r="D222" s="274">
        <v>101.07559999999999</v>
      </c>
      <c r="E222" s="274">
        <v>8.1999999999999993</v>
      </c>
      <c r="F222" s="274" t="s">
        <v>430</v>
      </c>
      <c r="G222" s="274">
        <v>2.4788999999999999</v>
      </c>
      <c r="H222" s="274">
        <v>2.50203</v>
      </c>
      <c r="I222" s="443" t="s">
        <v>171</v>
      </c>
      <c r="J222" s="277">
        <v>250000</v>
      </c>
      <c r="K222" s="277">
        <v>250000</v>
      </c>
      <c r="L222" s="277">
        <v>252689.24</v>
      </c>
      <c r="M222" s="298">
        <v>1</v>
      </c>
    </row>
    <row r="223" spans="2:13" s="89" customFormat="1" ht="28.5" x14ac:dyDescent="0.8">
      <c r="B223" s="297" t="s">
        <v>214</v>
      </c>
      <c r="C223" s="442" t="s">
        <v>165</v>
      </c>
      <c r="D223" s="274">
        <v>100.0466</v>
      </c>
      <c r="E223" s="274">
        <v>8.1999999999999993</v>
      </c>
      <c r="F223" s="274" t="s">
        <v>431</v>
      </c>
      <c r="G223" s="274">
        <v>8</v>
      </c>
      <c r="H223" s="274">
        <v>8.2432099999999995</v>
      </c>
      <c r="I223" s="443" t="s">
        <v>171</v>
      </c>
      <c r="J223" s="277">
        <v>2000</v>
      </c>
      <c r="K223" s="277">
        <v>2000</v>
      </c>
      <c r="L223" s="277">
        <v>2000.93</v>
      </c>
      <c r="M223" s="298">
        <v>1</v>
      </c>
    </row>
    <row r="224" spans="2:13" s="89" customFormat="1" ht="28.5" x14ac:dyDescent="0.8">
      <c r="B224" s="297" t="s">
        <v>201</v>
      </c>
      <c r="C224" s="442" t="s">
        <v>165</v>
      </c>
      <c r="D224" s="274">
        <v>99.146100000000004</v>
      </c>
      <c r="E224" s="274">
        <v>8</v>
      </c>
      <c r="F224" s="274" t="s">
        <v>432</v>
      </c>
      <c r="G224" s="274">
        <v>8.4953800000000008</v>
      </c>
      <c r="H224" s="274">
        <v>8.7698800000000006</v>
      </c>
      <c r="I224" s="443" t="s">
        <v>171</v>
      </c>
      <c r="J224" s="277">
        <v>160000</v>
      </c>
      <c r="K224" s="277">
        <v>200000</v>
      </c>
      <c r="L224" s="277">
        <v>158633.76</v>
      </c>
      <c r="M224" s="298">
        <v>1</v>
      </c>
    </row>
    <row r="225" spans="2:13" s="89" customFormat="1" ht="28.5" x14ac:dyDescent="0.8">
      <c r="B225" s="297" t="s">
        <v>201</v>
      </c>
      <c r="C225" s="442" t="s">
        <v>165</v>
      </c>
      <c r="D225" s="274">
        <v>99.132999999999996</v>
      </c>
      <c r="E225" s="274">
        <v>8</v>
      </c>
      <c r="F225" s="274" t="s">
        <v>433</v>
      </c>
      <c r="G225" s="274">
        <v>8.5000300000000006</v>
      </c>
      <c r="H225" s="274">
        <v>8.7748299999999997</v>
      </c>
      <c r="I225" s="443" t="s">
        <v>171</v>
      </c>
      <c r="J225" s="277">
        <v>355000</v>
      </c>
      <c r="K225" s="277">
        <v>443750</v>
      </c>
      <c r="L225" s="277">
        <v>351922.15</v>
      </c>
      <c r="M225" s="298">
        <v>1</v>
      </c>
    </row>
    <row r="226" spans="2:13" s="89" customFormat="1" ht="28.5" x14ac:dyDescent="0.8">
      <c r="B226" s="297" t="s">
        <v>309</v>
      </c>
      <c r="C226" s="442" t="s">
        <v>165</v>
      </c>
      <c r="D226" s="274">
        <v>96.686400000000006</v>
      </c>
      <c r="E226" s="274">
        <v>8</v>
      </c>
      <c r="F226" s="274" t="s">
        <v>434</v>
      </c>
      <c r="G226" s="274">
        <v>9.5</v>
      </c>
      <c r="H226" s="274">
        <v>9.8438199999999991</v>
      </c>
      <c r="I226" s="443" t="s">
        <v>171</v>
      </c>
      <c r="J226" s="277">
        <v>6144.23</v>
      </c>
      <c r="K226" s="277">
        <v>6222</v>
      </c>
      <c r="L226" s="277">
        <v>5940.63</v>
      </c>
      <c r="M226" s="298">
        <v>1</v>
      </c>
    </row>
    <row r="227" spans="2:13" s="89" customFormat="1" ht="28.5" x14ac:dyDescent="0.8">
      <c r="B227" s="297" t="s">
        <v>309</v>
      </c>
      <c r="C227" s="442" t="s">
        <v>165</v>
      </c>
      <c r="D227" s="274">
        <v>96.665899999999993</v>
      </c>
      <c r="E227" s="274">
        <v>8</v>
      </c>
      <c r="F227" s="274" t="s">
        <v>301</v>
      </c>
      <c r="G227" s="274">
        <v>9.5</v>
      </c>
      <c r="H227" s="274">
        <v>9.8438199999999991</v>
      </c>
      <c r="I227" s="443" t="s">
        <v>171</v>
      </c>
      <c r="J227" s="277">
        <v>5654.43</v>
      </c>
      <c r="K227" s="277">
        <v>5726</v>
      </c>
      <c r="L227" s="277">
        <v>5465.91</v>
      </c>
      <c r="M227" s="298">
        <v>1</v>
      </c>
    </row>
    <row r="228" spans="2:13" s="89" customFormat="1" ht="28.5" x14ac:dyDescent="0.8">
      <c r="B228" s="297" t="s">
        <v>309</v>
      </c>
      <c r="C228" s="442" t="s">
        <v>165</v>
      </c>
      <c r="D228" s="274">
        <v>96.6357</v>
      </c>
      <c r="E228" s="274">
        <v>8</v>
      </c>
      <c r="F228" s="274" t="s">
        <v>425</v>
      </c>
      <c r="G228" s="274">
        <v>9.5</v>
      </c>
      <c r="H228" s="274">
        <v>9.8438199999999991</v>
      </c>
      <c r="I228" s="443" t="s">
        <v>171</v>
      </c>
      <c r="J228" s="277">
        <v>122039.2</v>
      </c>
      <c r="K228" s="277">
        <v>123584</v>
      </c>
      <c r="L228" s="277">
        <v>117933.5</v>
      </c>
      <c r="M228" s="298">
        <v>1</v>
      </c>
    </row>
    <row r="229" spans="2:13" s="89" customFormat="1" ht="28.5" x14ac:dyDescent="0.8">
      <c r="B229" s="297" t="s">
        <v>203</v>
      </c>
      <c r="C229" s="442" t="s">
        <v>165</v>
      </c>
      <c r="D229" s="274">
        <v>96.706000000000003</v>
      </c>
      <c r="E229" s="274">
        <v>7.1</v>
      </c>
      <c r="F229" s="274" t="s">
        <v>435</v>
      </c>
      <c r="G229" s="274">
        <v>8.1999999999999993</v>
      </c>
      <c r="H229" s="274">
        <v>8.3681000000000001</v>
      </c>
      <c r="I229" s="443" t="s">
        <v>171</v>
      </c>
      <c r="J229" s="277">
        <v>250250</v>
      </c>
      <c r="K229" s="277">
        <v>286000</v>
      </c>
      <c r="L229" s="277">
        <v>242006.91</v>
      </c>
      <c r="M229" s="298">
        <v>2</v>
      </c>
    </row>
    <row r="230" spans="2:13" s="89" customFormat="1" ht="28.5" x14ac:dyDescent="0.8">
      <c r="B230" s="297" t="s">
        <v>203</v>
      </c>
      <c r="C230" s="442" t="s">
        <v>165</v>
      </c>
      <c r="D230" s="274">
        <v>95.912300000000002</v>
      </c>
      <c r="E230" s="274">
        <v>7.1</v>
      </c>
      <c r="F230" s="274" t="s">
        <v>436</v>
      </c>
      <c r="G230" s="274">
        <v>8.4</v>
      </c>
      <c r="H230" s="274">
        <v>8.6683199999999996</v>
      </c>
      <c r="I230" s="443" t="s">
        <v>171</v>
      </c>
      <c r="J230" s="277">
        <v>51562.5</v>
      </c>
      <c r="K230" s="277">
        <v>55000</v>
      </c>
      <c r="L230" s="277">
        <v>49454.82</v>
      </c>
      <c r="M230" s="298">
        <v>1</v>
      </c>
    </row>
    <row r="231" spans="2:13" s="89" customFormat="1" ht="28.5" x14ac:dyDescent="0.8">
      <c r="B231" s="297" t="s">
        <v>203</v>
      </c>
      <c r="C231" s="442" t="s">
        <v>165</v>
      </c>
      <c r="D231" s="274">
        <v>98.441599999999994</v>
      </c>
      <c r="E231" s="274">
        <v>7.75</v>
      </c>
      <c r="F231" s="274" t="s">
        <v>437</v>
      </c>
      <c r="G231" s="274">
        <v>8.5</v>
      </c>
      <c r="H231" s="274">
        <v>8.7747899999999994</v>
      </c>
      <c r="I231" s="443" t="s">
        <v>171</v>
      </c>
      <c r="J231" s="277">
        <v>20000</v>
      </c>
      <c r="K231" s="277">
        <v>20000</v>
      </c>
      <c r="L231" s="277">
        <v>19688.32</v>
      </c>
      <c r="M231" s="298">
        <v>2</v>
      </c>
    </row>
    <row r="232" spans="2:13" s="89" customFormat="1" ht="28.5" x14ac:dyDescent="0.8">
      <c r="B232" s="297" t="s">
        <v>204</v>
      </c>
      <c r="C232" s="442" t="s">
        <v>165</v>
      </c>
      <c r="D232" s="274">
        <v>100.8436</v>
      </c>
      <c r="E232" s="274">
        <v>8.5</v>
      </c>
      <c r="F232" s="274" t="s">
        <v>438</v>
      </c>
      <c r="G232" s="274">
        <v>7.76478</v>
      </c>
      <c r="H232" s="274">
        <v>7.9938099999999999</v>
      </c>
      <c r="I232" s="443" t="s">
        <v>171</v>
      </c>
      <c r="J232" s="277">
        <v>15448.4</v>
      </c>
      <c r="K232" s="277">
        <v>26068.85</v>
      </c>
      <c r="L232" s="277">
        <v>15578.72</v>
      </c>
      <c r="M232" s="298">
        <v>1</v>
      </c>
    </row>
    <row r="233" spans="2:13" s="89" customFormat="1" ht="28.5" x14ac:dyDescent="0.8">
      <c r="B233" s="297" t="s">
        <v>439</v>
      </c>
      <c r="C233" s="442" t="s">
        <v>165</v>
      </c>
      <c r="D233" s="274">
        <v>99.687700000000007</v>
      </c>
      <c r="E233" s="274">
        <v>9</v>
      </c>
      <c r="F233" s="274" t="s">
        <v>308</v>
      </c>
      <c r="G233" s="274">
        <v>9.25</v>
      </c>
      <c r="H233" s="274">
        <v>9.5758299999999998</v>
      </c>
      <c r="I233" s="443" t="s">
        <v>171</v>
      </c>
      <c r="J233" s="277">
        <v>1145.0899999999999</v>
      </c>
      <c r="K233" s="277">
        <v>1374</v>
      </c>
      <c r="L233" s="277">
        <v>1141.52</v>
      </c>
      <c r="M233" s="298">
        <v>1</v>
      </c>
    </row>
    <row r="234" spans="2:13" s="89" customFormat="1" ht="28.5" x14ac:dyDescent="0.8">
      <c r="B234" s="297" t="s">
        <v>439</v>
      </c>
      <c r="C234" s="442" t="s">
        <v>165</v>
      </c>
      <c r="D234" s="274">
        <v>99.686000000000007</v>
      </c>
      <c r="E234" s="274">
        <v>9</v>
      </c>
      <c r="F234" s="274" t="s">
        <v>440</v>
      </c>
      <c r="G234" s="274">
        <v>9.25</v>
      </c>
      <c r="H234" s="274">
        <v>9.5758299999999998</v>
      </c>
      <c r="I234" s="443" t="s">
        <v>171</v>
      </c>
      <c r="J234" s="277">
        <v>17705.59</v>
      </c>
      <c r="K234" s="277">
        <v>21245</v>
      </c>
      <c r="L234" s="277">
        <v>17649.990000000002</v>
      </c>
      <c r="M234" s="298">
        <v>2</v>
      </c>
    </row>
    <row r="235" spans="2:13" s="89" customFormat="1" ht="28.5" x14ac:dyDescent="0.8">
      <c r="B235" s="297" t="s">
        <v>439</v>
      </c>
      <c r="C235" s="442" t="s">
        <v>165</v>
      </c>
      <c r="D235" s="274">
        <v>99.170199999999994</v>
      </c>
      <c r="E235" s="274">
        <v>9</v>
      </c>
      <c r="F235" s="274" t="s">
        <v>441</v>
      </c>
      <c r="G235" s="274">
        <v>9.5</v>
      </c>
      <c r="H235" s="274">
        <v>9.8438199999999991</v>
      </c>
      <c r="I235" s="443" t="s">
        <v>171</v>
      </c>
      <c r="J235" s="277">
        <v>50214.5</v>
      </c>
      <c r="K235" s="277">
        <v>57388</v>
      </c>
      <c r="L235" s="277">
        <v>49797.83</v>
      </c>
      <c r="M235" s="298">
        <v>2</v>
      </c>
    </row>
    <row r="236" spans="2:13" s="89" customFormat="1" ht="28.5" x14ac:dyDescent="0.8">
      <c r="B236" s="297" t="s">
        <v>439</v>
      </c>
      <c r="C236" s="442" t="s">
        <v>165</v>
      </c>
      <c r="D236" s="274">
        <v>99.174099999999996</v>
      </c>
      <c r="E236" s="274">
        <v>9</v>
      </c>
      <c r="F236" s="274" t="s">
        <v>442</v>
      </c>
      <c r="G236" s="274">
        <v>9.5008599999999994</v>
      </c>
      <c r="H236" s="274">
        <v>9.8447600000000008</v>
      </c>
      <c r="I236" s="443" t="s">
        <v>171</v>
      </c>
      <c r="J236" s="277">
        <v>175000</v>
      </c>
      <c r="K236" s="277">
        <v>200000</v>
      </c>
      <c r="L236" s="277">
        <v>173554.68</v>
      </c>
      <c r="M236" s="298">
        <v>1</v>
      </c>
    </row>
    <row r="237" spans="2:13" s="89" customFormat="1" ht="28.5" x14ac:dyDescent="0.8">
      <c r="B237" s="297" t="s">
        <v>311</v>
      </c>
      <c r="C237" s="442" t="s">
        <v>165</v>
      </c>
      <c r="D237" s="274">
        <v>98.950699999999998</v>
      </c>
      <c r="E237" s="274">
        <v>9</v>
      </c>
      <c r="F237" s="274" t="s">
        <v>443</v>
      </c>
      <c r="G237" s="274">
        <v>9.5</v>
      </c>
      <c r="H237" s="274">
        <v>9.8438199999999991</v>
      </c>
      <c r="I237" s="443" t="s">
        <v>171</v>
      </c>
      <c r="J237" s="277">
        <v>3178.7</v>
      </c>
      <c r="K237" s="277">
        <v>3346</v>
      </c>
      <c r="L237" s="277">
        <v>3145.35</v>
      </c>
      <c r="M237" s="298">
        <v>1</v>
      </c>
    </row>
    <row r="238" spans="2:13" s="89" customFormat="1" ht="28.5" x14ac:dyDescent="0.8">
      <c r="B238" s="297" t="s">
        <v>311</v>
      </c>
      <c r="C238" s="442" t="s">
        <v>165</v>
      </c>
      <c r="D238" s="274">
        <v>98.949799999999996</v>
      </c>
      <c r="E238" s="274">
        <v>9</v>
      </c>
      <c r="F238" s="274" t="s">
        <v>444</v>
      </c>
      <c r="G238" s="274">
        <v>9.5</v>
      </c>
      <c r="H238" s="274">
        <v>9.8438199999999991</v>
      </c>
      <c r="I238" s="443" t="s">
        <v>171</v>
      </c>
      <c r="J238" s="277">
        <v>28131.4</v>
      </c>
      <c r="K238" s="277">
        <v>29612</v>
      </c>
      <c r="L238" s="277">
        <v>27835.97</v>
      </c>
      <c r="M238" s="298">
        <v>2</v>
      </c>
    </row>
    <row r="239" spans="2:13" s="89" customFormat="1" ht="28.5" x14ac:dyDescent="0.8">
      <c r="B239" s="297" t="s">
        <v>311</v>
      </c>
      <c r="C239" s="442" t="s">
        <v>165</v>
      </c>
      <c r="D239" s="274">
        <v>98.94</v>
      </c>
      <c r="E239" s="274">
        <v>9</v>
      </c>
      <c r="F239" s="274" t="s">
        <v>445</v>
      </c>
      <c r="G239" s="274">
        <v>9.5</v>
      </c>
      <c r="H239" s="274">
        <v>9.8438199999999991</v>
      </c>
      <c r="I239" s="443" t="s">
        <v>171</v>
      </c>
      <c r="J239" s="277">
        <v>5366.55</v>
      </c>
      <c r="K239" s="277">
        <v>5649</v>
      </c>
      <c r="L239" s="277">
        <v>5309.67</v>
      </c>
      <c r="M239" s="298">
        <v>2</v>
      </c>
    </row>
    <row r="240" spans="2:13" s="89" customFormat="1" ht="28.5" x14ac:dyDescent="0.8">
      <c r="B240" s="297" t="s">
        <v>312</v>
      </c>
      <c r="C240" s="442" t="s">
        <v>165</v>
      </c>
      <c r="D240" s="274">
        <v>100.6065</v>
      </c>
      <c r="E240" s="274">
        <v>8</v>
      </c>
      <c r="F240" s="274" t="s">
        <v>446</v>
      </c>
      <c r="G240" s="274">
        <v>7.7706200000000001</v>
      </c>
      <c r="H240" s="274">
        <v>8</v>
      </c>
      <c r="I240" s="443" t="s">
        <v>171</v>
      </c>
      <c r="J240" s="277">
        <v>190000</v>
      </c>
      <c r="K240" s="277">
        <v>200000</v>
      </c>
      <c r="L240" s="277">
        <v>191152.35</v>
      </c>
      <c r="M240" s="298">
        <v>1</v>
      </c>
    </row>
    <row r="241" spans="2:13" s="89" customFormat="1" ht="28.5" x14ac:dyDescent="0.8">
      <c r="B241" s="297" t="s">
        <v>312</v>
      </c>
      <c r="C241" s="442" t="s">
        <v>165</v>
      </c>
      <c r="D241" s="274">
        <v>99.857500000000002</v>
      </c>
      <c r="E241" s="274">
        <v>8</v>
      </c>
      <c r="F241" s="274" t="s">
        <v>303</v>
      </c>
      <c r="G241" s="274">
        <v>8.0534999999999997</v>
      </c>
      <c r="H241" s="274">
        <v>8.3000000000000007</v>
      </c>
      <c r="I241" s="443" t="s">
        <v>171</v>
      </c>
      <c r="J241" s="277">
        <v>190000</v>
      </c>
      <c r="K241" s="277">
        <v>200000</v>
      </c>
      <c r="L241" s="277">
        <v>189729.25</v>
      </c>
      <c r="M241" s="298">
        <v>1</v>
      </c>
    </row>
    <row r="242" spans="2:13" s="89" customFormat="1" ht="28.5" x14ac:dyDescent="0.8">
      <c r="B242" s="297" t="s">
        <v>312</v>
      </c>
      <c r="C242" s="442" t="s">
        <v>165</v>
      </c>
      <c r="D242" s="274">
        <v>98.546999999999997</v>
      </c>
      <c r="E242" s="274">
        <v>9</v>
      </c>
      <c r="F242" s="274" t="s">
        <v>447</v>
      </c>
      <c r="G242" s="274">
        <v>9.6999999999999993</v>
      </c>
      <c r="H242" s="274">
        <v>10.05857</v>
      </c>
      <c r="I242" s="443" t="s">
        <v>171</v>
      </c>
      <c r="J242" s="277">
        <v>9701</v>
      </c>
      <c r="K242" s="277">
        <v>9701</v>
      </c>
      <c r="L242" s="277">
        <v>9560.0499999999993</v>
      </c>
      <c r="M242" s="298">
        <v>1</v>
      </c>
    </row>
    <row r="243" spans="2:13" s="89" customFormat="1" ht="28.5" x14ac:dyDescent="0.8">
      <c r="B243" s="297" t="s">
        <v>205</v>
      </c>
      <c r="C243" s="442" t="s">
        <v>165</v>
      </c>
      <c r="D243" s="274">
        <v>99.550299999999993</v>
      </c>
      <c r="E243" s="274">
        <v>8</v>
      </c>
      <c r="F243" s="274" t="s">
        <v>448</v>
      </c>
      <c r="G243" s="274">
        <v>8.2835000000000001</v>
      </c>
      <c r="H243" s="274">
        <v>8.5443800000000003</v>
      </c>
      <c r="I243" s="443" t="s">
        <v>171</v>
      </c>
      <c r="J243" s="277">
        <v>249999.75</v>
      </c>
      <c r="K243" s="277">
        <v>300625</v>
      </c>
      <c r="L243" s="277">
        <v>248875.51</v>
      </c>
      <c r="M243" s="298">
        <v>1</v>
      </c>
    </row>
    <row r="244" spans="2:13" s="89" customFormat="1" ht="28.5" x14ac:dyDescent="0.8">
      <c r="B244" s="297" t="s">
        <v>205</v>
      </c>
      <c r="C244" s="442" t="s">
        <v>165</v>
      </c>
      <c r="D244" s="274">
        <v>99.5488</v>
      </c>
      <c r="E244" s="274">
        <v>8</v>
      </c>
      <c r="F244" s="274" t="s">
        <v>449</v>
      </c>
      <c r="G244" s="274">
        <v>8.2835699999999992</v>
      </c>
      <c r="H244" s="274">
        <v>8.5444600000000008</v>
      </c>
      <c r="I244" s="443" t="s">
        <v>171</v>
      </c>
      <c r="J244" s="277">
        <v>174636</v>
      </c>
      <c r="K244" s="277">
        <v>210000</v>
      </c>
      <c r="L244" s="277">
        <v>173848.04</v>
      </c>
      <c r="M244" s="298">
        <v>1</v>
      </c>
    </row>
    <row r="245" spans="2:13" s="89" customFormat="1" ht="28.5" x14ac:dyDescent="0.8">
      <c r="B245" s="297" t="s">
        <v>205</v>
      </c>
      <c r="C245" s="442" t="s">
        <v>165</v>
      </c>
      <c r="D245" s="274">
        <v>98.576700000000002</v>
      </c>
      <c r="E245" s="274">
        <v>9</v>
      </c>
      <c r="F245" s="274" t="s">
        <v>450</v>
      </c>
      <c r="G245" s="274">
        <v>9.6999999999999993</v>
      </c>
      <c r="H245" s="274">
        <v>10.05857</v>
      </c>
      <c r="I245" s="443" t="s">
        <v>171</v>
      </c>
      <c r="J245" s="277">
        <v>13548</v>
      </c>
      <c r="K245" s="277">
        <v>13548</v>
      </c>
      <c r="L245" s="277">
        <v>13355.18</v>
      </c>
      <c r="M245" s="298">
        <v>1</v>
      </c>
    </row>
    <row r="246" spans="2:13" s="89" customFormat="1" ht="28.5" x14ac:dyDescent="0.8">
      <c r="B246" s="297" t="s">
        <v>451</v>
      </c>
      <c r="C246" s="442" t="s">
        <v>165</v>
      </c>
      <c r="D246" s="274">
        <v>98.899900000000002</v>
      </c>
      <c r="E246" s="274">
        <v>8</v>
      </c>
      <c r="F246" s="274" t="s">
        <v>452</v>
      </c>
      <c r="G246" s="274">
        <v>9.25</v>
      </c>
      <c r="H246" s="274">
        <v>9.5758299999999998</v>
      </c>
      <c r="I246" s="443" t="s">
        <v>171</v>
      </c>
      <c r="J246" s="277">
        <v>3034.15</v>
      </c>
      <c r="K246" s="277">
        <v>8669</v>
      </c>
      <c r="L246" s="277">
        <v>3000.77</v>
      </c>
      <c r="M246" s="298">
        <v>1</v>
      </c>
    </row>
    <row r="247" spans="2:13" s="89" customFormat="1" ht="28.5" x14ac:dyDescent="0.8">
      <c r="B247" s="297" t="s">
        <v>314</v>
      </c>
      <c r="C247" s="442" t="s">
        <v>165</v>
      </c>
      <c r="D247" s="274">
        <v>98.501599999999996</v>
      </c>
      <c r="E247" s="274">
        <v>8.5</v>
      </c>
      <c r="F247" s="274" t="s">
        <v>453</v>
      </c>
      <c r="G247" s="274">
        <v>9.25</v>
      </c>
      <c r="H247" s="274">
        <v>9.5758299999999998</v>
      </c>
      <c r="I247" s="443" t="s">
        <v>171</v>
      </c>
      <c r="J247" s="277">
        <v>6030</v>
      </c>
      <c r="K247" s="277">
        <v>6700</v>
      </c>
      <c r="L247" s="277">
        <v>5939.65</v>
      </c>
      <c r="M247" s="298">
        <v>1</v>
      </c>
    </row>
    <row r="248" spans="2:13" s="89" customFormat="1" ht="28.5" x14ac:dyDescent="0.8">
      <c r="B248" s="297" t="s">
        <v>314</v>
      </c>
      <c r="C248" s="442" t="s">
        <v>165</v>
      </c>
      <c r="D248" s="274">
        <v>98.4893</v>
      </c>
      <c r="E248" s="274">
        <v>8.5</v>
      </c>
      <c r="F248" s="274" t="s">
        <v>454</v>
      </c>
      <c r="G248" s="274">
        <v>9.25</v>
      </c>
      <c r="H248" s="274">
        <v>9.5758299999999998</v>
      </c>
      <c r="I248" s="443" t="s">
        <v>171</v>
      </c>
      <c r="J248" s="277">
        <v>7200</v>
      </c>
      <c r="K248" s="277">
        <v>8000</v>
      </c>
      <c r="L248" s="277">
        <v>7091.23</v>
      </c>
      <c r="M248" s="298">
        <v>1</v>
      </c>
    </row>
    <row r="249" spans="2:13" s="89" customFormat="1" ht="28.5" x14ac:dyDescent="0.8">
      <c r="B249" s="297" t="s">
        <v>254</v>
      </c>
      <c r="C249" s="442" t="s">
        <v>165</v>
      </c>
      <c r="D249" s="274">
        <v>99.055300000000003</v>
      </c>
      <c r="E249" s="274">
        <v>8.25</v>
      </c>
      <c r="F249" s="274" t="s">
        <v>455</v>
      </c>
      <c r="G249" s="274">
        <v>9</v>
      </c>
      <c r="H249" s="274">
        <v>9.3083299999999998</v>
      </c>
      <c r="I249" s="443" t="s">
        <v>171</v>
      </c>
      <c r="J249" s="277">
        <v>174000</v>
      </c>
      <c r="K249" s="277">
        <v>174000</v>
      </c>
      <c r="L249" s="277">
        <v>172356.24</v>
      </c>
      <c r="M249" s="298">
        <v>1</v>
      </c>
    </row>
    <row r="250" spans="2:13" s="89" customFormat="1" ht="28.5" x14ac:dyDescent="0.8">
      <c r="B250" s="297" t="s">
        <v>254</v>
      </c>
      <c r="C250" s="442" t="s">
        <v>165</v>
      </c>
      <c r="D250" s="274">
        <v>99.046999999999997</v>
      </c>
      <c r="E250" s="274">
        <v>8.25</v>
      </c>
      <c r="F250" s="274" t="s">
        <v>391</v>
      </c>
      <c r="G250" s="274">
        <v>9</v>
      </c>
      <c r="H250" s="274">
        <v>9.3083299999999998</v>
      </c>
      <c r="I250" s="443" t="s">
        <v>171</v>
      </c>
      <c r="J250" s="277">
        <v>100000</v>
      </c>
      <c r="K250" s="277">
        <v>100000</v>
      </c>
      <c r="L250" s="277">
        <v>99047.1</v>
      </c>
      <c r="M250" s="298">
        <v>1</v>
      </c>
    </row>
    <row r="251" spans="2:13" s="89" customFormat="1" ht="28.5" x14ac:dyDescent="0.8">
      <c r="B251" s="297" t="s">
        <v>254</v>
      </c>
      <c r="C251" s="442" t="s">
        <v>165</v>
      </c>
      <c r="D251" s="274">
        <v>98.4238</v>
      </c>
      <c r="E251" s="274">
        <v>8.5</v>
      </c>
      <c r="F251" s="274" t="s">
        <v>456</v>
      </c>
      <c r="G251" s="274">
        <v>9.25</v>
      </c>
      <c r="H251" s="274">
        <v>9.5758299999999998</v>
      </c>
      <c r="I251" s="443" t="s">
        <v>171</v>
      </c>
      <c r="J251" s="277">
        <v>200000</v>
      </c>
      <c r="K251" s="277">
        <v>200000</v>
      </c>
      <c r="L251" s="277">
        <v>196847.77</v>
      </c>
      <c r="M251" s="298">
        <v>1</v>
      </c>
    </row>
    <row r="252" spans="2:13" s="89" customFormat="1" ht="28.5" x14ac:dyDescent="0.8">
      <c r="B252" s="297" t="s">
        <v>284</v>
      </c>
      <c r="C252" s="442" t="s">
        <v>165</v>
      </c>
      <c r="D252" s="274">
        <v>97.826099999999997</v>
      </c>
      <c r="E252" s="274">
        <v>8</v>
      </c>
      <c r="F252" s="274" t="s">
        <v>457</v>
      </c>
      <c r="G252" s="274">
        <v>9.5</v>
      </c>
      <c r="H252" s="274">
        <v>9.8438199999999991</v>
      </c>
      <c r="I252" s="443" t="s">
        <v>171</v>
      </c>
      <c r="J252" s="277">
        <v>70387</v>
      </c>
      <c r="K252" s="277">
        <v>70387</v>
      </c>
      <c r="L252" s="277">
        <v>68856.89</v>
      </c>
      <c r="M252" s="298">
        <v>1</v>
      </c>
    </row>
    <row r="253" spans="2:13" s="89" customFormat="1" ht="28.5" x14ac:dyDescent="0.8">
      <c r="B253" s="297" t="s">
        <v>284</v>
      </c>
      <c r="C253" s="442" t="s">
        <v>165</v>
      </c>
      <c r="D253" s="274">
        <v>97.812899999999999</v>
      </c>
      <c r="E253" s="274">
        <v>8</v>
      </c>
      <c r="F253" s="274" t="s">
        <v>315</v>
      </c>
      <c r="G253" s="274">
        <v>9.5</v>
      </c>
      <c r="H253" s="274">
        <v>9.8438199999999991</v>
      </c>
      <c r="I253" s="443" t="s">
        <v>171</v>
      </c>
      <c r="J253" s="277">
        <v>31664</v>
      </c>
      <c r="K253" s="277">
        <v>31664</v>
      </c>
      <c r="L253" s="277">
        <v>30971.48</v>
      </c>
      <c r="M253" s="298">
        <v>1</v>
      </c>
    </row>
    <row r="254" spans="2:13" s="89" customFormat="1" ht="28.5" x14ac:dyDescent="0.8">
      <c r="B254" s="297" t="s">
        <v>316</v>
      </c>
      <c r="C254" s="442" t="s">
        <v>165</v>
      </c>
      <c r="D254" s="274">
        <v>97.977400000000003</v>
      </c>
      <c r="E254" s="274">
        <v>9</v>
      </c>
      <c r="F254" s="274" t="s">
        <v>458</v>
      </c>
      <c r="G254" s="274">
        <v>9.6999999999999993</v>
      </c>
      <c r="H254" s="274">
        <v>10.05857</v>
      </c>
      <c r="I254" s="443" t="s">
        <v>171</v>
      </c>
      <c r="J254" s="277">
        <v>600000</v>
      </c>
      <c r="K254" s="277">
        <v>600000</v>
      </c>
      <c r="L254" s="277">
        <v>587864.43000000005</v>
      </c>
      <c r="M254" s="298">
        <v>1</v>
      </c>
    </row>
    <row r="255" spans="2:13" s="88" customFormat="1" ht="28.5" x14ac:dyDescent="0.8">
      <c r="B255" s="295" t="s">
        <v>169</v>
      </c>
      <c r="C255" s="455"/>
      <c r="D255" s="456"/>
      <c r="E255" s="456"/>
      <c r="F255" s="456"/>
      <c r="G255" s="456"/>
      <c r="H255" s="456"/>
      <c r="I255" s="457"/>
      <c r="J255" s="458">
        <v>7144617.6200000001</v>
      </c>
      <c r="K255" s="458">
        <v>8932000.8699999992</v>
      </c>
      <c r="L255" s="458">
        <v>7082577.8599999985</v>
      </c>
      <c r="M255" s="296">
        <v>104</v>
      </c>
    </row>
    <row r="256" spans="2:13" s="88" customFormat="1" ht="28.5" x14ac:dyDescent="0.8">
      <c r="B256" s="295" t="s">
        <v>459</v>
      </c>
      <c r="C256" s="455"/>
      <c r="D256" s="456"/>
      <c r="E256" s="456"/>
      <c r="F256" s="456"/>
      <c r="G256" s="456"/>
      <c r="H256" s="456"/>
      <c r="I256" s="457"/>
      <c r="J256" s="458"/>
      <c r="K256" s="458"/>
      <c r="L256" s="458"/>
      <c r="M256" s="296"/>
    </row>
    <row r="257" spans="2:13" s="89" customFormat="1" ht="28.5" x14ac:dyDescent="0.8">
      <c r="B257" s="297" t="s">
        <v>192</v>
      </c>
      <c r="C257" s="442" t="s">
        <v>165</v>
      </c>
      <c r="D257" s="274">
        <v>101.3177</v>
      </c>
      <c r="E257" s="274">
        <v>8.6300000000000008</v>
      </c>
      <c r="F257" s="274" t="s">
        <v>460</v>
      </c>
      <c r="G257" s="274">
        <v>7.7342500000000003</v>
      </c>
      <c r="H257" s="274">
        <v>7.8837999999999999</v>
      </c>
      <c r="I257" s="443" t="s">
        <v>171</v>
      </c>
      <c r="J257" s="277">
        <v>45000</v>
      </c>
      <c r="K257" s="277">
        <v>45000</v>
      </c>
      <c r="L257" s="277">
        <v>45592.98</v>
      </c>
      <c r="M257" s="298">
        <v>3</v>
      </c>
    </row>
    <row r="258" spans="2:13" s="88" customFormat="1" ht="28.5" x14ac:dyDescent="0.8">
      <c r="B258" s="295" t="s">
        <v>169</v>
      </c>
      <c r="C258" s="455"/>
      <c r="D258" s="456"/>
      <c r="E258" s="456"/>
      <c r="F258" s="456"/>
      <c r="G258" s="456"/>
      <c r="H258" s="456"/>
      <c r="I258" s="457"/>
      <c r="J258" s="458">
        <v>45000</v>
      </c>
      <c r="K258" s="458">
        <v>45000</v>
      </c>
      <c r="L258" s="458">
        <v>45592.98</v>
      </c>
      <c r="M258" s="296">
        <v>3</v>
      </c>
    </row>
    <row r="259" spans="2:13" s="88" customFormat="1" ht="28.5" x14ac:dyDescent="0.8">
      <c r="B259" s="295" t="s">
        <v>207</v>
      </c>
      <c r="C259" s="455"/>
      <c r="D259" s="456"/>
      <c r="E259" s="456"/>
      <c r="F259" s="456"/>
      <c r="G259" s="456"/>
      <c r="H259" s="456"/>
      <c r="I259" s="457"/>
      <c r="J259" s="458"/>
      <c r="K259" s="458"/>
      <c r="L259" s="458"/>
      <c r="M259" s="296"/>
    </row>
    <row r="260" spans="2:13" s="89" customFormat="1" ht="28.5" x14ac:dyDescent="0.8">
      <c r="B260" s="297" t="s">
        <v>208</v>
      </c>
      <c r="C260" s="442" t="s">
        <v>165</v>
      </c>
      <c r="D260" s="274">
        <v>95.693700000000007</v>
      </c>
      <c r="E260" s="274"/>
      <c r="F260" s="274" t="s">
        <v>182</v>
      </c>
      <c r="G260" s="274">
        <v>9</v>
      </c>
      <c r="H260" s="274">
        <v>9.202</v>
      </c>
      <c r="I260" s="443" t="s">
        <v>166</v>
      </c>
      <c r="J260" s="277">
        <v>70000</v>
      </c>
      <c r="K260" s="277">
        <v>70000</v>
      </c>
      <c r="L260" s="277">
        <v>66985.649999999994</v>
      </c>
      <c r="M260" s="298">
        <v>1</v>
      </c>
    </row>
    <row r="261" spans="2:13" s="89" customFormat="1" ht="28.5" x14ac:dyDescent="0.8">
      <c r="B261" s="297" t="s">
        <v>208</v>
      </c>
      <c r="C261" s="442" t="s">
        <v>165</v>
      </c>
      <c r="D261" s="274">
        <v>93.512500000000003</v>
      </c>
      <c r="E261" s="274"/>
      <c r="F261" s="274" t="s">
        <v>461</v>
      </c>
      <c r="G261" s="274">
        <v>9.25</v>
      </c>
      <c r="H261" s="274">
        <v>9.3549999999999986</v>
      </c>
      <c r="I261" s="443" t="s">
        <v>166</v>
      </c>
      <c r="J261" s="277">
        <v>7866</v>
      </c>
      <c r="K261" s="277">
        <v>7866</v>
      </c>
      <c r="L261" s="277">
        <v>7355.7</v>
      </c>
      <c r="M261" s="298">
        <v>1</v>
      </c>
    </row>
    <row r="262" spans="2:13" s="89" customFormat="1" ht="28.5" x14ac:dyDescent="0.8">
      <c r="B262" s="297" t="s">
        <v>208</v>
      </c>
      <c r="C262" s="442" t="s">
        <v>165</v>
      </c>
      <c r="D262" s="274">
        <v>91.346199999999996</v>
      </c>
      <c r="E262" s="274"/>
      <c r="F262" s="274" t="s">
        <v>184</v>
      </c>
      <c r="G262" s="274">
        <v>9.5</v>
      </c>
      <c r="H262" s="274">
        <v>9.5009999999999994</v>
      </c>
      <c r="I262" s="443" t="s">
        <v>166</v>
      </c>
      <c r="J262" s="277">
        <v>5000</v>
      </c>
      <c r="K262" s="277">
        <v>5000</v>
      </c>
      <c r="L262" s="277">
        <v>4567.3100000000004</v>
      </c>
      <c r="M262" s="298">
        <v>1</v>
      </c>
    </row>
    <row r="263" spans="2:13" s="89" customFormat="1" ht="28.5" x14ac:dyDescent="0.8">
      <c r="B263" s="297" t="s">
        <v>462</v>
      </c>
      <c r="C263" s="442" t="s">
        <v>165</v>
      </c>
      <c r="D263" s="274">
        <v>96.735100000000003</v>
      </c>
      <c r="E263" s="274"/>
      <c r="F263" s="274" t="s">
        <v>182</v>
      </c>
      <c r="G263" s="274">
        <v>6.75</v>
      </c>
      <c r="H263" s="274">
        <v>6.8629999999999995</v>
      </c>
      <c r="I263" s="443" t="s">
        <v>166</v>
      </c>
      <c r="J263" s="277">
        <v>130000</v>
      </c>
      <c r="K263" s="277">
        <v>130000</v>
      </c>
      <c r="L263" s="277">
        <v>125755.74</v>
      </c>
      <c r="M263" s="298">
        <v>1</v>
      </c>
    </row>
    <row r="264" spans="2:13" s="89" customFormat="1" ht="28.5" x14ac:dyDescent="0.8">
      <c r="B264" s="297" t="s">
        <v>462</v>
      </c>
      <c r="C264" s="442" t="s">
        <v>165</v>
      </c>
      <c r="D264" s="274">
        <v>96.682500000000005</v>
      </c>
      <c r="E264" s="274"/>
      <c r="F264" s="274" t="s">
        <v>329</v>
      </c>
      <c r="G264" s="274">
        <v>6.75</v>
      </c>
      <c r="H264" s="274">
        <v>6.8610000000000007</v>
      </c>
      <c r="I264" s="443" t="s">
        <v>166</v>
      </c>
      <c r="J264" s="277">
        <v>200000</v>
      </c>
      <c r="K264" s="277">
        <v>200000</v>
      </c>
      <c r="L264" s="277">
        <v>193365.16</v>
      </c>
      <c r="M264" s="298">
        <v>1</v>
      </c>
    </row>
    <row r="265" spans="2:13" s="89" customFormat="1" ht="28.5" x14ac:dyDescent="0.8">
      <c r="B265" s="297" t="s">
        <v>462</v>
      </c>
      <c r="C265" s="442" t="s">
        <v>165</v>
      </c>
      <c r="D265" s="274">
        <v>93.257599999999996</v>
      </c>
      <c r="E265" s="274"/>
      <c r="F265" s="274" t="s">
        <v>184</v>
      </c>
      <c r="G265" s="274">
        <v>7.25</v>
      </c>
      <c r="H265" s="274">
        <v>7.2499999999999991</v>
      </c>
      <c r="I265" s="443" t="s">
        <v>166</v>
      </c>
      <c r="J265" s="277">
        <v>100000</v>
      </c>
      <c r="K265" s="277">
        <v>100000</v>
      </c>
      <c r="L265" s="277">
        <v>93257.600000000006</v>
      </c>
      <c r="M265" s="298">
        <v>1</v>
      </c>
    </row>
    <row r="266" spans="2:13" s="89" customFormat="1" ht="28.5" x14ac:dyDescent="0.8">
      <c r="B266" s="297" t="s">
        <v>210</v>
      </c>
      <c r="C266" s="442" t="s">
        <v>165</v>
      </c>
      <c r="D266" s="274">
        <v>97.764300000000006</v>
      </c>
      <c r="E266" s="274"/>
      <c r="F266" s="274" t="s">
        <v>330</v>
      </c>
      <c r="G266" s="274">
        <v>9.25</v>
      </c>
      <c r="H266" s="274">
        <v>9.577</v>
      </c>
      <c r="I266" s="443" t="s">
        <v>166</v>
      </c>
      <c r="J266" s="277">
        <v>232384</v>
      </c>
      <c r="K266" s="277">
        <v>232384</v>
      </c>
      <c r="L266" s="277">
        <v>227188.64</v>
      </c>
      <c r="M266" s="298">
        <v>1</v>
      </c>
    </row>
    <row r="267" spans="2:13" s="89" customFormat="1" ht="28.5" x14ac:dyDescent="0.8">
      <c r="B267" s="297" t="s">
        <v>210</v>
      </c>
      <c r="C267" s="442" t="s">
        <v>165</v>
      </c>
      <c r="D267" s="274">
        <v>97.739699999999999</v>
      </c>
      <c r="E267" s="274"/>
      <c r="F267" s="274" t="s">
        <v>212</v>
      </c>
      <c r="G267" s="274">
        <v>9.25</v>
      </c>
      <c r="H267" s="274">
        <v>9.5749999999999993</v>
      </c>
      <c r="I267" s="443" t="s">
        <v>166</v>
      </c>
      <c r="J267" s="277">
        <v>279552</v>
      </c>
      <c r="K267" s="277">
        <v>279552</v>
      </c>
      <c r="L267" s="277">
        <v>273233.48</v>
      </c>
      <c r="M267" s="298">
        <v>1</v>
      </c>
    </row>
    <row r="268" spans="2:13" s="89" customFormat="1" ht="28.5" x14ac:dyDescent="0.8">
      <c r="B268" s="297" t="s">
        <v>210</v>
      </c>
      <c r="C268" s="442" t="s">
        <v>165</v>
      </c>
      <c r="D268" s="274">
        <v>97.715199999999996</v>
      </c>
      <c r="E268" s="274"/>
      <c r="F268" s="274" t="s">
        <v>177</v>
      </c>
      <c r="G268" s="274">
        <v>9.25</v>
      </c>
      <c r="H268" s="274">
        <v>9.5739999999999998</v>
      </c>
      <c r="I268" s="443" t="s">
        <v>166</v>
      </c>
      <c r="J268" s="277">
        <v>130000</v>
      </c>
      <c r="K268" s="277">
        <v>130000</v>
      </c>
      <c r="L268" s="277">
        <v>127029.8</v>
      </c>
      <c r="M268" s="298">
        <v>1</v>
      </c>
    </row>
    <row r="269" spans="2:13" s="89" customFormat="1" ht="28.5" x14ac:dyDescent="0.8">
      <c r="B269" s="297" t="s">
        <v>210</v>
      </c>
      <c r="C269" s="442" t="s">
        <v>165</v>
      </c>
      <c r="D269" s="274">
        <v>96.905699999999996</v>
      </c>
      <c r="E269" s="274"/>
      <c r="F269" s="274" t="s">
        <v>317</v>
      </c>
      <c r="G269" s="274">
        <v>9.5</v>
      </c>
      <c r="H269" s="274">
        <v>9.8019999999999996</v>
      </c>
      <c r="I269" s="443" t="s">
        <v>166</v>
      </c>
      <c r="J269" s="277">
        <v>300000</v>
      </c>
      <c r="K269" s="277">
        <v>300000</v>
      </c>
      <c r="L269" s="277">
        <v>290717.24</v>
      </c>
      <c r="M269" s="298">
        <v>1</v>
      </c>
    </row>
    <row r="270" spans="2:13" s="89" customFormat="1" ht="28.5" x14ac:dyDescent="0.8">
      <c r="B270" s="297" t="s">
        <v>210</v>
      </c>
      <c r="C270" s="442" t="s">
        <v>165</v>
      </c>
      <c r="D270" s="274">
        <v>96.56</v>
      </c>
      <c r="E270" s="274"/>
      <c r="F270" s="274" t="s">
        <v>463</v>
      </c>
      <c r="G270" s="274">
        <v>9.5</v>
      </c>
      <c r="H270" s="274">
        <v>9.7839999999999989</v>
      </c>
      <c r="I270" s="443" t="s">
        <v>166</v>
      </c>
      <c r="J270" s="277">
        <v>300000</v>
      </c>
      <c r="K270" s="277">
        <v>300000</v>
      </c>
      <c r="L270" s="277">
        <v>289680.14</v>
      </c>
      <c r="M270" s="298">
        <v>1</v>
      </c>
    </row>
    <row r="271" spans="2:13" s="89" customFormat="1" ht="28.5" x14ac:dyDescent="0.8">
      <c r="B271" s="297" t="s">
        <v>285</v>
      </c>
      <c r="C271" s="442" t="s">
        <v>165</v>
      </c>
      <c r="D271" s="274">
        <v>96.805400000000006</v>
      </c>
      <c r="E271" s="274"/>
      <c r="F271" s="274" t="s">
        <v>352</v>
      </c>
      <c r="G271" s="274">
        <v>6.75</v>
      </c>
      <c r="H271" s="274">
        <v>6.8659999999999997</v>
      </c>
      <c r="I271" s="443" t="s">
        <v>166</v>
      </c>
      <c r="J271" s="277">
        <v>300000</v>
      </c>
      <c r="K271" s="277">
        <v>300000</v>
      </c>
      <c r="L271" s="277">
        <v>290416.26</v>
      </c>
      <c r="M271" s="298">
        <v>3</v>
      </c>
    </row>
    <row r="272" spans="2:13" s="89" customFormat="1" ht="28.5" x14ac:dyDescent="0.8">
      <c r="B272" s="297" t="s">
        <v>285</v>
      </c>
      <c r="C272" s="442" t="s">
        <v>165</v>
      </c>
      <c r="D272" s="274">
        <v>96.577500000000001</v>
      </c>
      <c r="E272" s="274"/>
      <c r="F272" s="274" t="s">
        <v>464</v>
      </c>
      <c r="G272" s="274">
        <v>6.75</v>
      </c>
      <c r="H272" s="274">
        <v>6.8580000000000005</v>
      </c>
      <c r="I272" s="443" t="s">
        <v>166</v>
      </c>
      <c r="J272" s="277">
        <v>200000</v>
      </c>
      <c r="K272" s="277">
        <v>200000</v>
      </c>
      <c r="L272" s="277">
        <v>193155.07</v>
      </c>
      <c r="M272" s="298">
        <v>1</v>
      </c>
    </row>
    <row r="273" spans="2:13" s="89" customFormat="1" ht="28.5" x14ac:dyDescent="0.8">
      <c r="B273" s="297" t="s">
        <v>465</v>
      </c>
      <c r="C273" s="442" t="s">
        <v>165</v>
      </c>
      <c r="D273" s="274">
        <v>97.979100000000003</v>
      </c>
      <c r="E273" s="274"/>
      <c r="F273" s="274" t="s">
        <v>212</v>
      </c>
      <c r="G273" s="274">
        <v>8.25</v>
      </c>
      <c r="H273" s="274">
        <v>8.5080000000000009</v>
      </c>
      <c r="I273" s="443" t="s">
        <v>166</v>
      </c>
      <c r="J273" s="277">
        <v>6882</v>
      </c>
      <c r="K273" s="277">
        <v>6882</v>
      </c>
      <c r="L273" s="277">
        <v>6742.93</v>
      </c>
      <c r="M273" s="298">
        <v>1</v>
      </c>
    </row>
    <row r="274" spans="2:13" s="89" customFormat="1" ht="28.5" x14ac:dyDescent="0.8">
      <c r="B274" s="297" t="s">
        <v>465</v>
      </c>
      <c r="C274" s="442" t="s">
        <v>165</v>
      </c>
      <c r="D274" s="274">
        <v>95.6708</v>
      </c>
      <c r="E274" s="274"/>
      <c r="F274" s="274" t="s">
        <v>179</v>
      </c>
      <c r="G274" s="274">
        <v>9</v>
      </c>
      <c r="H274" s="274">
        <v>9.2009999999999987</v>
      </c>
      <c r="I274" s="443" t="s">
        <v>166</v>
      </c>
      <c r="J274" s="277">
        <v>10000</v>
      </c>
      <c r="K274" s="277">
        <v>10000</v>
      </c>
      <c r="L274" s="277">
        <v>9567.09</v>
      </c>
      <c r="M274" s="298">
        <v>1</v>
      </c>
    </row>
    <row r="275" spans="2:13" s="89" customFormat="1" ht="28.5" x14ac:dyDescent="0.8">
      <c r="B275" s="297" t="s">
        <v>465</v>
      </c>
      <c r="C275" s="442" t="s">
        <v>165</v>
      </c>
      <c r="D275" s="274">
        <v>94.583699999999993</v>
      </c>
      <c r="E275" s="274"/>
      <c r="F275" s="274" t="s">
        <v>466</v>
      </c>
      <c r="G275" s="274">
        <v>9.5</v>
      </c>
      <c r="H275" s="274">
        <v>9.6780000000000008</v>
      </c>
      <c r="I275" s="443" t="s">
        <v>166</v>
      </c>
      <c r="J275" s="277">
        <v>5000</v>
      </c>
      <c r="K275" s="277">
        <v>5000</v>
      </c>
      <c r="L275" s="277">
        <v>4729.1899999999996</v>
      </c>
      <c r="M275" s="298">
        <v>1</v>
      </c>
    </row>
    <row r="276" spans="2:13" s="89" customFormat="1" ht="28.5" x14ac:dyDescent="0.8">
      <c r="B276" s="297" t="s">
        <v>467</v>
      </c>
      <c r="C276" s="442" t="s">
        <v>165</v>
      </c>
      <c r="D276" s="274">
        <v>99.440600000000003</v>
      </c>
      <c r="E276" s="274"/>
      <c r="F276" s="274" t="s">
        <v>264</v>
      </c>
      <c r="G276" s="274">
        <v>7.5</v>
      </c>
      <c r="H276" s="274">
        <v>7.7649999999999997</v>
      </c>
      <c r="I276" s="443" t="s">
        <v>166</v>
      </c>
      <c r="J276" s="277">
        <v>91106</v>
      </c>
      <c r="K276" s="277">
        <v>91106</v>
      </c>
      <c r="L276" s="277">
        <v>90596.4</v>
      </c>
      <c r="M276" s="298">
        <v>1</v>
      </c>
    </row>
    <row r="277" spans="2:13" s="89" customFormat="1" ht="28.5" x14ac:dyDescent="0.8">
      <c r="B277" s="297" t="s">
        <v>467</v>
      </c>
      <c r="C277" s="442" t="s">
        <v>165</v>
      </c>
      <c r="D277" s="274">
        <v>99.159199999999998</v>
      </c>
      <c r="E277" s="274"/>
      <c r="F277" s="274" t="s">
        <v>468</v>
      </c>
      <c r="G277" s="274">
        <v>8.25</v>
      </c>
      <c r="H277" s="274">
        <v>8.5619999999999994</v>
      </c>
      <c r="I277" s="443" t="s">
        <v>166</v>
      </c>
      <c r="J277" s="277">
        <v>54470</v>
      </c>
      <c r="K277" s="277">
        <v>54470</v>
      </c>
      <c r="L277" s="277">
        <v>54012.02</v>
      </c>
      <c r="M277" s="298">
        <v>1</v>
      </c>
    </row>
    <row r="278" spans="2:13" s="89" customFormat="1" ht="28.5" x14ac:dyDescent="0.8">
      <c r="B278" s="297" t="s">
        <v>467</v>
      </c>
      <c r="C278" s="442" t="s">
        <v>165</v>
      </c>
      <c r="D278" s="274">
        <v>99.133899999999997</v>
      </c>
      <c r="E278" s="274"/>
      <c r="F278" s="274" t="s">
        <v>468</v>
      </c>
      <c r="G278" s="274">
        <v>8.5</v>
      </c>
      <c r="H278" s="274">
        <v>8.8309999999999995</v>
      </c>
      <c r="I278" s="443" t="s">
        <v>166</v>
      </c>
      <c r="J278" s="277">
        <v>16170</v>
      </c>
      <c r="K278" s="277">
        <v>16170</v>
      </c>
      <c r="L278" s="277">
        <v>16029.96</v>
      </c>
      <c r="M278" s="298">
        <v>1</v>
      </c>
    </row>
    <row r="279" spans="2:13" s="89" customFormat="1" ht="28.5" x14ac:dyDescent="0.8">
      <c r="B279" s="297" t="s">
        <v>194</v>
      </c>
      <c r="C279" s="442" t="s">
        <v>165</v>
      </c>
      <c r="D279" s="274">
        <v>94.254400000000004</v>
      </c>
      <c r="E279" s="274"/>
      <c r="F279" s="274" t="s">
        <v>186</v>
      </c>
      <c r="G279" s="274">
        <v>8.25</v>
      </c>
      <c r="H279" s="274">
        <v>8.3369999999999997</v>
      </c>
      <c r="I279" s="443" t="s">
        <v>166</v>
      </c>
      <c r="J279" s="277">
        <v>24422</v>
      </c>
      <c r="K279" s="277">
        <v>24422</v>
      </c>
      <c r="L279" s="277">
        <v>23018.81</v>
      </c>
      <c r="M279" s="298">
        <v>1</v>
      </c>
    </row>
    <row r="280" spans="2:13" s="89" customFormat="1" ht="28.5" x14ac:dyDescent="0.8">
      <c r="B280" s="297" t="s">
        <v>194</v>
      </c>
      <c r="C280" s="442" t="s">
        <v>165</v>
      </c>
      <c r="D280" s="274">
        <v>92.914000000000001</v>
      </c>
      <c r="E280" s="274"/>
      <c r="F280" s="274" t="s">
        <v>469</v>
      </c>
      <c r="G280" s="274">
        <v>9.5</v>
      </c>
      <c r="H280" s="274">
        <v>9.5869999999999997</v>
      </c>
      <c r="I280" s="443" t="s">
        <v>166</v>
      </c>
      <c r="J280" s="277">
        <v>64527</v>
      </c>
      <c r="K280" s="277">
        <v>64527</v>
      </c>
      <c r="L280" s="277">
        <v>59954.63</v>
      </c>
      <c r="M280" s="298">
        <v>1</v>
      </c>
    </row>
    <row r="281" spans="2:13" s="89" customFormat="1" ht="28.5" x14ac:dyDescent="0.8">
      <c r="B281" s="297" t="s">
        <v>194</v>
      </c>
      <c r="C281" s="442" t="s">
        <v>165</v>
      </c>
      <c r="D281" s="274">
        <v>92.891199999999998</v>
      </c>
      <c r="E281" s="274"/>
      <c r="F281" s="274" t="s">
        <v>470</v>
      </c>
      <c r="G281" s="274">
        <v>9.5</v>
      </c>
      <c r="H281" s="274">
        <v>9.5860000000000003</v>
      </c>
      <c r="I281" s="443" t="s">
        <v>166</v>
      </c>
      <c r="J281" s="277">
        <v>87135</v>
      </c>
      <c r="K281" s="277">
        <v>87135</v>
      </c>
      <c r="L281" s="277">
        <v>80940.78</v>
      </c>
      <c r="M281" s="298">
        <v>1</v>
      </c>
    </row>
    <row r="282" spans="2:13" s="89" customFormat="1" ht="28.5" x14ac:dyDescent="0.8">
      <c r="B282" s="297" t="s">
        <v>194</v>
      </c>
      <c r="C282" s="442" t="s">
        <v>165</v>
      </c>
      <c r="D282" s="274">
        <v>92.868399999999994</v>
      </c>
      <c r="E282" s="274"/>
      <c r="F282" s="274" t="s">
        <v>471</v>
      </c>
      <c r="G282" s="274">
        <v>9.5</v>
      </c>
      <c r="H282" s="274">
        <v>9.5839999999999996</v>
      </c>
      <c r="I282" s="443" t="s">
        <v>166</v>
      </c>
      <c r="J282" s="277">
        <v>65640</v>
      </c>
      <c r="K282" s="277">
        <v>65640</v>
      </c>
      <c r="L282" s="277">
        <v>60958.87</v>
      </c>
      <c r="M282" s="298">
        <v>1</v>
      </c>
    </row>
    <row r="283" spans="2:13" s="89" customFormat="1" ht="28.5" x14ac:dyDescent="0.8">
      <c r="B283" s="297" t="s">
        <v>194</v>
      </c>
      <c r="C283" s="442" t="s">
        <v>165</v>
      </c>
      <c r="D283" s="274">
        <v>92.800200000000004</v>
      </c>
      <c r="E283" s="274"/>
      <c r="F283" s="274" t="s">
        <v>286</v>
      </c>
      <c r="G283" s="274">
        <v>9.5</v>
      </c>
      <c r="H283" s="274">
        <v>9.5810000000000013</v>
      </c>
      <c r="I283" s="443" t="s">
        <v>166</v>
      </c>
      <c r="J283" s="277">
        <v>21535</v>
      </c>
      <c r="K283" s="277">
        <v>21535</v>
      </c>
      <c r="L283" s="277">
        <v>19984.53</v>
      </c>
      <c r="M283" s="298">
        <v>1</v>
      </c>
    </row>
    <row r="284" spans="2:13" s="89" customFormat="1" ht="28.5" x14ac:dyDescent="0.8">
      <c r="B284" s="297" t="s">
        <v>194</v>
      </c>
      <c r="C284" s="442" t="s">
        <v>165</v>
      </c>
      <c r="D284" s="274">
        <v>91.966899999999995</v>
      </c>
      <c r="E284" s="274"/>
      <c r="F284" s="274" t="s">
        <v>472</v>
      </c>
      <c r="G284" s="274">
        <v>9.5</v>
      </c>
      <c r="H284" s="274">
        <v>9.5350000000000001</v>
      </c>
      <c r="I284" s="443" t="s">
        <v>166</v>
      </c>
      <c r="J284" s="277">
        <v>19556</v>
      </c>
      <c r="K284" s="277">
        <v>19556</v>
      </c>
      <c r="L284" s="277">
        <v>17985.060000000001</v>
      </c>
      <c r="M284" s="298">
        <v>1</v>
      </c>
    </row>
    <row r="285" spans="2:13" s="89" customFormat="1" ht="28.5" x14ac:dyDescent="0.8">
      <c r="B285" s="297" t="s">
        <v>194</v>
      </c>
      <c r="C285" s="442" t="s">
        <v>165</v>
      </c>
      <c r="D285" s="274">
        <v>91.744200000000006</v>
      </c>
      <c r="E285" s="274"/>
      <c r="F285" s="274" t="s">
        <v>473</v>
      </c>
      <c r="G285" s="274">
        <v>9.5</v>
      </c>
      <c r="H285" s="274">
        <v>9.5229999999999997</v>
      </c>
      <c r="I285" s="443" t="s">
        <v>166</v>
      </c>
      <c r="J285" s="277">
        <v>108905</v>
      </c>
      <c r="K285" s="277">
        <v>108905</v>
      </c>
      <c r="L285" s="277">
        <v>99914.12</v>
      </c>
      <c r="M285" s="298">
        <v>1</v>
      </c>
    </row>
    <row r="286" spans="2:13" s="89" customFormat="1" ht="28.5" x14ac:dyDescent="0.8">
      <c r="B286" s="297" t="s">
        <v>195</v>
      </c>
      <c r="C286" s="442" t="s">
        <v>165</v>
      </c>
      <c r="D286" s="274">
        <v>96.347700000000003</v>
      </c>
      <c r="E286" s="274"/>
      <c r="F286" s="274" t="s">
        <v>328</v>
      </c>
      <c r="G286" s="274">
        <v>9.5431399999999993</v>
      </c>
      <c r="H286" s="274">
        <v>9.8189999999999991</v>
      </c>
      <c r="I286" s="443" t="s">
        <v>166</v>
      </c>
      <c r="J286" s="277">
        <v>210000</v>
      </c>
      <c r="K286" s="277">
        <v>210000</v>
      </c>
      <c r="L286" s="277">
        <v>202330.17</v>
      </c>
      <c r="M286" s="298">
        <v>1</v>
      </c>
    </row>
    <row r="287" spans="2:13" s="89" customFormat="1" ht="28.5" x14ac:dyDescent="0.8">
      <c r="B287" s="297" t="s">
        <v>195</v>
      </c>
      <c r="C287" s="442" t="s">
        <v>165</v>
      </c>
      <c r="D287" s="274">
        <v>95.395499999999998</v>
      </c>
      <c r="E287" s="274"/>
      <c r="F287" s="274" t="s">
        <v>179</v>
      </c>
      <c r="G287" s="274">
        <v>9.6</v>
      </c>
      <c r="H287" s="274">
        <v>9.8290000000000006</v>
      </c>
      <c r="I287" s="443" t="s">
        <v>166</v>
      </c>
      <c r="J287" s="277">
        <v>10358</v>
      </c>
      <c r="K287" s="277">
        <v>10358</v>
      </c>
      <c r="L287" s="277">
        <v>9881.07</v>
      </c>
      <c r="M287" s="298">
        <v>1</v>
      </c>
    </row>
    <row r="288" spans="2:13" s="89" customFormat="1" ht="28.5" x14ac:dyDescent="0.8">
      <c r="B288" s="297" t="s">
        <v>195</v>
      </c>
      <c r="C288" s="442" t="s">
        <v>165</v>
      </c>
      <c r="D288" s="274">
        <v>91.307500000000005</v>
      </c>
      <c r="E288" s="274"/>
      <c r="F288" s="274" t="s">
        <v>183</v>
      </c>
      <c r="G288" s="274">
        <v>9.6</v>
      </c>
      <c r="H288" s="274">
        <v>9.6029999999999998</v>
      </c>
      <c r="I288" s="443" t="s">
        <v>166</v>
      </c>
      <c r="J288" s="277">
        <v>56301</v>
      </c>
      <c r="K288" s="277">
        <v>56301</v>
      </c>
      <c r="L288" s="277">
        <v>51407.05</v>
      </c>
      <c r="M288" s="298">
        <v>4</v>
      </c>
    </row>
    <row r="289" spans="2:13" s="89" customFormat="1" ht="28.5" x14ac:dyDescent="0.8">
      <c r="B289" s="297" t="s">
        <v>195</v>
      </c>
      <c r="C289" s="442" t="s">
        <v>165</v>
      </c>
      <c r="D289" s="274">
        <v>91.285200000000003</v>
      </c>
      <c r="E289" s="274"/>
      <c r="F289" s="274" t="s">
        <v>213</v>
      </c>
      <c r="G289" s="274">
        <v>9.6</v>
      </c>
      <c r="H289" s="274">
        <v>9.6020000000000003</v>
      </c>
      <c r="I289" s="443" t="s">
        <v>166</v>
      </c>
      <c r="J289" s="277">
        <v>53621</v>
      </c>
      <c r="K289" s="277">
        <v>53621</v>
      </c>
      <c r="L289" s="277">
        <v>48948.09</v>
      </c>
      <c r="M289" s="298">
        <v>1</v>
      </c>
    </row>
    <row r="290" spans="2:13" s="89" customFormat="1" ht="28.5" x14ac:dyDescent="0.8">
      <c r="B290" s="297" t="s">
        <v>195</v>
      </c>
      <c r="C290" s="442" t="s">
        <v>165</v>
      </c>
      <c r="D290" s="274">
        <v>91.263000000000005</v>
      </c>
      <c r="E290" s="274"/>
      <c r="F290" s="274" t="s">
        <v>184</v>
      </c>
      <c r="G290" s="274">
        <v>9.6</v>
      </c>
      <c r="H290" s="274">
        <v>9.6009999999999991</v>
      </c>
      <c r="I290" s="443" t="s">
        <v>166</v>
      </c>
      <c r="J290" s="277">
        <v>100000</v>
      </c>
      <c r="K290" s="277">
        <v>100000</v>
      </c>
      <c r="L290" s="277">
        <v>91263.08</v>
      </c>
      <c r="M290" s="298">
        <v>1</v>
      </c>
    </row>
    <row r="291" spans="2:13" s="89" customFormat="1" ht="28.5" x14ac:dyDescent="0.8">
      <c r="B291" s="297" t="s">
        <v>195</v>
      </c>
      <c r="C291" s="442" t="s">
        <v>165</v>
      </c>
      <c r="D291" s="274">
        <v>91.183599999999998</v>
      </c>
      <c r="E291" s="274"/>
      <c r="F291" s="274" t="s">
        <v>183</v>
      </c>
      <c r="G291" s="274">
        <v>9.75</v>
      </c>
      <c r="H291" s="274">
        <v>9.7530000000000001</v>
      </c>
      <c r="I291" s="443" t="s">
        <v>166</v>
      </c>
      <c r="J291" s="277">
        <v>4916</v>
      </c>
      <c r="K291" s="277">
        <v>4916</v>
      </c>
      <c r="L291" s="277">
        <v>4482.59</v>
      </c>
      <c r="M291" s="298">
        <v>1</v>
      </c>
    </row>
    <row r="292" spans="2:13" s="89" customFormat="1" ht="28.5" x14ac:dyDescent="0.8">
      <c r="B292" s="297" t="s">
        <v>195</v>
      </c>
      <c r="C292" s="442" t="s">
        <v>165</v>
      </c>
      <c r="D292" s="274">
        <v>91.138599999999997</v>
      </c>
      <c r="E292" s="274"/>
      <c r="F292" s="274" t="s">
        <v>184</v>
      </c>
      <c r="G292" s="274">
        <v>9.75</v>
      </c>
      <c r="H292" s="274">
        <v>9.7509999999999994</v>
      </c>
      <c r="I292" s="443" t="s">
        <v>166</v>
      </c>
      <c r="J292" s="277">
        <v>10202</v>
      </c>
      <c r="K292" s="277">
        <v>10202</v>
      </c>
      <c r="L292" s="277">
        <v>9297.9699999999993</v>
      </c>
      <c r="M292" s="298">
        <v>1</v>
      </c>
    </row>
    <row r="293" spans="2:13" s="89" customFormat="1" ht="28.5" x14ac:dyDescent="0.8">
      <c r="B293" s="297" t="s">
        <v>195</v>
      </c>
      <c r="C293" s="442" t="s">
        <v>165</v>
      </c>
      <c r="D293" s="274">
        <v>96.007099999999994</v>
      </c>
      <c r="E293" s="274"/>
      <c r="F293" s="274" t="s">
        <v>474</v>
      </c>
      <c r="G293" s="274">
        <v>9.85</v>
      </c>
      <c r="H293" s="274">
        <v>10.131</v>
      </c>
      <c r="I293" s="443" t="s">
        <v>166</v>
      </c>
      <c r="J293" s="277">
        <v>105000</v>
      </c>
      <c r="K293" s="277">
        <v>105000</v>
      </c>
      <c r="L293" s="277">
        <v>100807.53</v>
      </c>
      <c r="M293" s="298">
        <v>1</v>
      </c>
    </row>
    <row r="294" spans="2:13" s="89" customFormat="1" ht="28.5" x14ac:dyDescent="0.8">
      <c r="B294" s="297" t="s">
        <v>195</v>
      </c>
      <c r="C294" s="442" t="s">
        <v>165</v>
      </c>
      <c r="D294" s="274">
        <v>95.306100000000001</v>
      </c>
      <c r="E294" s="274"/>
      <c r="F294" s="274" t="s">
        <v>182</v>
      </c>
      <c r="G294" s="274">
        <v>9.85</v>
      </c>
      <c r="H294" s="274">
        <v>10.091999999999999</v>
      </c>
      <c r="I294" s="443" t="s">
        <v>166</v>
      </c>
      <c r="J294" s="277">
        <v>190000</v>
      </c>
      <c r="K294" s="277">
        <v>190000</v>
      </c>
      <c r="L294" s="277">
        <v>181081.73</v>
      </c>
      <c r="M294" s="298">
        <v>1</v>
      </c>
    </row>
    <row r="295" spans="2:13" s="89" customFormat="1" ht="28.5" x14ac:dyDescent="0.8">
      <c r="B295" s="297" t="s">
        <v>255</v>
      </c>
      <c r="C295" s="442" t="s">
        <v>165</v>
      </c>
      <c r="D295" s="274">
        <v>97.68</v>
      </c>
      <c r="E295" s="274"/>
      <c r="F295" s="274" t="s">
        <v>475</v>
      </c>
      <c r="G295" s="274">
        <v>9</v>
      </c>
      <c r="H295" s="274">
        <v>9.3020000000000014</v>
      </c>
      <c r="I295" s="443" t="s">
        <v>166</v>
      </c>
      <c r="J295" s="277">
        <v>41137</v>
      </c>
      <c r="K295" s="277">
        <v>41137</v>
      </c>
      <c r="L295" s="277">
        <v>40182.660000000003</v>
      </c>
      <c r="M295" s="298">
        <v>1</v>
      </c>
    </row>
    <row r="296" spans="2:13" s="89" customFormat="1" ht="28.5" x14ac:dyDescent="0.8">
      <c r="B296" s="297" t="s">
        <v>255</v>
      </c>
      <c r="C296" s="442" t="s">
        <v>165</v>
      </c>
      <c r="D296" s="274">
        <v>96.899199999999993</v>
      </c>
      <c r="E296" s="274"/>
      <c r="F296" s="274" t="s">
        <v>476</v>
      </c>
      <c r="G296" s="274">
        <v>9</v>
      </c>
      <c r="H296" s="274">
        <v>9.2629999999999999</v>
      </c>
      <c r="I296" s="443" t="s">
        <v>166</v>
      </c>
      <c r="J296" s="277">
        <v>200000</v>
      </c>
      <c r="K296" s="277">
        <v>200000</v>
      </c>
      <c r="L296" s="277">
        <v>193798.44</v>
      </c>
      <c r="M296" s="298">
        <v>3</v>
      </c>
    </row>
    <row r="297" spans="2:13" s="89" customFormat="1" ht="28.5" x14ac:dyDescent="0.8">
      <c r="B297" s="297" t="s">
        <v>255</v>
      </c>
      <c r="C297" s="442" t="s">
        <v>165</v>
      </c>
      <c r="D297" s="274">
        <v>91.18</v>
      </c>
      <c r="E297" s="274"/>
      <c r="F297" s="274" t="s">
        <v>184</v>
      </c>
      <c r="G297" s="274">
        <v>9.6999999999999993</v>
      </c>
      <c r="H297" s="274">
        <v>9.7010000000000005</v>
      </c>
      <c r="I297" s="443" t="s">
        <v>166</v>
      </c>
      <c r="J297" s="277">
        <v>118000</v>
      </c>
      <c r="K297" s="277">
        <v>118000</v>
      </c>
      <c r="L297" s="277">
        <v>107592.52</v>
      </c>
      <c r="M297" s="298">
        <v>1</v>
      </c>
    </row>
    <row r="298" spans="2:13" s="89" customFormat="1" ht="28.5" x14ac:dyDescent="0.8">
      <c r="B298" s="297" t="s">
        <v>255</v>
      </c>
      <c r="C298" s="442" t="s">
        <v>165</v>
      </c>
      <c r="D298" s="274">
        <v>97.853300000000004</v>
      </c>
      <c r="E298" s="274"/>
      <c r="F298" s="274" t="s">
        <v>477</v>
      </c>
      <c r="G298" s="274">
        <v>9.75</v>
      </c>
      <c r="H298" s="274">
        <v>10.125</v>
      </c>
      <c r="I298" s="443" t="s">
        <v>166</v>
      </c>
      <c r="J298" s="277">
        <v>180000</v>
      </c>
      <c r="K298" s="277">
        <v>180000</v>
      </c>
      <c r="L298" s="277">
        <v>176136.02</v>
      </c>
      <c r="M298" s="298">
        <v>1</v>
      </c>
    </row>
    <row r="299" spans="2:13" s="89" customFormat="1" ht="28.5" x14ac:dyDescent="0.8">
      <c r="B299" s="297" t="s">
        <v>255</v>
      </c>
      <c r="C299" s="442" t="s">
        <v>165</v>
      </c>
      <c r="D299" s="274">
        <v>97.620500000000007</v>
      </c>
      <c r="E299" s="274"/>
      <c r="F299" s="274" t="s">
        <v>212</v>
      </c>
      <c r="G299" s="274">
        <v>9.75</v>
      </c>
      <c r="H299" s="274">
        <v>10.112</v>
      </c>
      <c r="I299" s="443" t="s">
        <v>166</v>
      </c>
      <c r="J299" s="277">
        <v>122852</v>
      </c>
      <c r="K299" s="277">
        <v>122852</v>
      </c>
      <c r="L299" s="277">
        <v>119928.74</v>
      </c>
      <c r="M299" s="298">
        <v>1</v>
      </c>
    </row>
    <row r="300" spans="2:13" s="89" customFormat="1" ht="28.5" x14ac:dyDescent="0.8">
      <c r="B300" s="297" t="s">
        <v>255</v>
      </c>
      <c r="C300" s="442" t="s">
        <v>165</v>
      </c>
      <c r="D300" s="274">
        <v>97.5946</v>
      </c>
      <c r="E300" s="274"/>
      <c r="F300" s="274" t="s">
        <v>177</v>
      </c>
      <c r="G300" s="274">
        <v>9.75</v>
      </c>
      <c r="H300" s="274">
        <v>10.11</v>
      </c>
      <c r="I300" s="443" t="s">
        <v>166</v>
      </c>
      <c r="J300" s="277">
        <v>100000</v>
      </c>
      <c r="K300" s="277">
        <v>100000</v>
      </c>
      <c r="L300" s="277">
        <v>97594.7</v>
      </c>
      <c r="M300" s="298">
        <v>1</v>
      </c>
    </row>
    <row r="301" spans="2:13" s="89" customFormat="1" ht="28.5" x14ac:dyDescent="0.8">
      <c r="B301" s="297" t="s">
        <v>255</v>
      </c>
      <c r="C301" s="442" t="s">
        <v>165</v>
      </c>
      <c r="D301" s="274">
        <v>96.903099999999995</v>
      </c>
      <c r="E301" s="274"/>
      <c r="F301" s="274" t="s">
        <v>478</v>
      </c>
      <c r="G301" s="274">
        <v>9.75</v>
      </c>
      <c r="H301" s="274">
        <v>10.073</v>
      </c>
      <c r="I301" s="443" t="s">
        <v>166</v>
      </c>
      <c r="J301" s="277">
        <v>100000</v>
      </c>
      <c r="K301" s="277">
        <v>100000</v>
      </c>
      <c r="L301" s="277">
        <v>96903.14</v>
      </c>
      <c r="M301" s="298">
        <v>1</v>
      </c>
    </row>
    <row r="302" spans="2:13" s="89" customFormat="1" ht="28.5" x14ac:dyDescent="0.8">
      <c r="B302" s="297" t="s">
        <v>255</v>
      </c>
      <c r="C302" s="442" t="s">
        <v>165</v>
      </c>
      <c r="D302" s="274">
        <v>90.932000000000002</v>
      </c>
      <c r="E302" s="274"/>
      <c r="F302" s="274" t="s">
        <v>184</v>
      </c>
      <c r="G302" s="274">
        <v>10</v>
      </c>
      <c r="H302" s="274">
        <v>10.000999999999999</v>
      </c>
      <c r="I302" s="443" t="s">
        <v>166</v>
      </c>
      <c r="J302" s="277">
        <v>10988</v>
      </c>
      <c r="K302" s="277">
        <v>10988</v>
      </c>
      <c r="L302" s="277">
        <v>9991.61</v>
      </c>
      <c r="M302" s="298">
        <v>1</v>
      </c>
    </row>
    <row r="303" spans="2:13" s="89" customFormat="1" ht="28.5" x14ac:dyDescent="0.8">
      <c r="B303" s="297" t="s">
        <v>255</v>
      </c>
      <c r="C303" s="442" t="s">
        <v>165</v>
      </c>
      <c r="D303" s="274">
        <v>90.164500000000004</v>
      </c>
      <c r="E303" s="274"/>
      <c r="F303" s="274" t="s">
        <v>183</v>
      </c>
      <c r="G303" s="274">
        <v>11</v>
      </c>
      <c r="H303" s="274">
        <v>11.004</v>
      </c>
      <c r="I303" s="443" t="s">
        <v>166</v>
      </c>
      <c r="J303" s="277">
        <v>11082</v>
      </c>
      <c r="K303" s="277">
        <v>11082</v>
      </c>
      <c r="L303" s="277">
        <v>9992.0400000000009</v>
      </c>
      <c r="M303" s="298">
        <v>1</v>
      </c>
    </row>
    <row r="304" spans="2:13" s="89" customFormat="1" ht="28.5" x14ac:dyDescent="0.8">
      <c r="B304" s="297" t="s">
        <v>252</v>
      </c>
      <c r="C304" s="442" t="s">
        <v>165</v>
      </c>
      <c r="D304" s="274">
        <v>95.579400000000007</v>
      </c>
      <c r="E304" s="274"/>
      <c r="F304" s="274" t="s">
        <v>182</v>
      </c>
      <c r="G304" s="274">
        <v>9.25</v>
      </c>
      <c r="H304" s="274">
        <v>9.463000000000001</v>
      </c>
      <c r="I304" s="443" t="s">
        <v>166</v>
      </c>
      <c r="J304" s="277">
        <v>50000</v>
      </c>
      <c r="K304" s="277">
        <v>50000</v>
      </c>
      <c r="L304" s="277">
        <v>47789.73</v>
      </c>
      <c r="M304" s="298">
        <v>1</v>
      </c>
    </row>
    <row r="305" spans="2:13" s="89" customFormat="1" ht="28.5" x14ac:dyDescent="0.8">
      <c r="B305" s="297" t="s">
        <v>252</v>
      </c>
      <c r="C305" s="442" t="s">
        <v>165</v>
      </c>
      <c r="D305" s="274">
        <v>95.555899999999994</v>
      </c>
      <c r="E305" s="274"/>
      <c r="F305" s="274" t="s">
        <v>179</v>
      </c>
      <c r="G305" s="274">
        <v>9.25</v>
      </c>
      <c r="H305" s="274">
        <v>9.4619999999999997</v>
      </c>
      <c r="I305" s="443" t="s">
        <v>166</v>
      </c>
      <c r="J305" s="277">
        <v>83076</v>
      </c>
      <c r="K305" s="277">
        <v>83076</v>
      </c>
      <c r="L305" s="277">
        <v>79384.08</v>
      </c>
      <c r="M305" s="298">
        <v>3</v>
      </c>
    </row>
    <row r="306" spans="2:13" s="89" customFormat="1" ht="28.5" x14ac:dyDescent="0.8">
      <c r="B306" s="297" t="s">
        <v>252</v>
      </c>
      <c r="C306" s="442" t="s">
        <v>165</v>
      </c>
      <c r="D306" s="274">
        <v>95.532499999999999</v>
      </c>
      <c r="E306" s="274"/>
      <c r="F306" s="274" t="s">
        <v>180</v>
      </c>
      <c r="G306" s="274">
        <v>9.25</v>
      </c>
      <c r="H306" s="274">
        <v>9.4610000000000003</v>
      </c>
      <c r="I306" s="443" t="s">
        <v>166</v>
      </c>
      <c r="J306" s="277">
        <v>33970</v>
      </c>
      <c r="K306" s="277">
        <v>33970</v>
      </c>
      <c r="L306" s="277">
        <v>32452.400000000001</v>
      </c>
      <c r="M306" s="298">
        <v>1</v>
      </c>
    </row>
    <row r="307" spans="2:13" s="89" customFormat="1" ht="28.5" x14ac:dyDescent="0.8">
      <c r="B307" s="297" t="s">
        <v>252</v>
      </c>
      <c r="C307" s="442" t="s">
        <v>165</v>
      </c>
      <c r="D307" s="274">
        <v>93.325900000000004</v>
      </c>
      <c r="E307" s="274"/>
      <c r="F307" s="274" t="s">
        <v>215</v>
      </c>
      <c r="G307" s="274">
        <v>9.5</v>
      </c>
      <c r="H307" s="274">
        <v>9.609</v>
      </c>
      <c r="I307" s="443" t="s">
        <v>166</v>
      </c>
      <c r="J307" s="277">
        <v>30937</v>
      </c>
      <c r="K307" s="277">
        <v>30937</v>
      </c>
      <c r="L307" s="277">
        <v>28872.23</v>
      </c>
      <c r="M307" s="298">
        <v>1</v>
      </c>
    </row>
    <row r="308" spans="2:13" s="89" customFormat="1" ht="28.5" x14ac:dyDescent="0.8">
      <c r="B308" s="297" t="s">
        <v>252</v>
      </c>
      <c r="C308" s="442" t="s">
        <v>165</v>
      </c>
      <c r="D308" s="274">
        <v>93.302899999999994</v>
      </c>
      <c r="E308" s="274"/>
      <c r="F308" s="274" t="s">
        <v>479</v>
      </c>
      <c r="G308" s="274">
        <v>9.5</v>
      </c>
      <c r="H308" s="274">
        <v>9.6080000000000005</v>
      </c>
      <c r="I308" s="443" t="s">
        <v>166</v>
      </c>
      <c r="J308" s="277">
        <v>32130</v>
      </c>
      <c r="K308" s="277">
        <v>32130</v>
      </c>
      <c r="L308" s="277">
        <v>29978.23</v>
      </c>
      <c r="M308" s="298">
        <v>1</v>
      </c>
    </row>
    <row r="309" spans="2:13" s="89" customFormat="1" ht="28.5" x14ac:dyDescent="0.8">
      <c r="B309" s="297" t="s">
        <v>252</v>
      </c>
      <c r="C309" s="442" t="s">
        <v>165</v>
      </c>
      <c r="D309" s="274">
        <v>91.346199999999996</v>
      </c>
      <c r="E309" s="274"/>
      <c r="F309" s="274" t="s">
        <v>184</v>
      </c>
      <c r="G309" s="274">
        <v>9.5</v>
      </c>
      <c r="H309" s="274">
        <v>9.5009999999999994</v>
      </c>
      <c r="I309" s="443" t="s">
        <v>166</v>
      </c>
      <c r="J309" s="277">
        <v>5465</v>
      </c>
      <c r="K309" s="277">
        <v>5465</v>
      </c>
      <c r="L309" s="277">
        <v>4992.07</v>
      </c>
      <c r="M309" s="298">
        <v>1</v>
      </c>
    </row>
    <row r="310" spans="2:13" s="89" customFormat="1" ht="28.5" x14ac:dyDescent="0.8">
      <c r="B310" s="297" t="s">
        <v>252</v>
      </c>
      <c r="C310" s="442" t="s">
        <v>165</v>
      </c>
      <c r="D310" s="274">
        <v>90.726299999999995</v>
      </c>
      <c r="E310" s="274"/>
      <c r="F310" s="274" t="s">
        <v>184</v>
      </c>
      <c r="G310" s="274">
        <v>10.25</v>
      </c>
      <c r="H310" s="274">
        <v>10.251000000000001</v>
      </c>
      <c r="I310" s="443" t="s">
        <v>166</v>
      </c>
      <c r="J310" s="277">
        <v>51894</v>
      </c>
      <c r="K310" s="277">
        <v>51894</v>
      </c>
      <c r="L310" s="277">
        <v>47081.54</v>
      </c>
      <c r="M310" s="298">
        <v>2</v>
      </c>
    </row>
    <row r="311" spans="2:13" s="89" customFormat="1" ht="28.5" x14ac:dyDescent="0.8">
      <c r="B311" s="297" t="s">
        <v>196</v>
      </c>
      <c r="C311" s="442" t="s">
        <v>165</v>
      </c>
      <c r="D311" s="274">
        <v>95.441299999999998</v>
      </c>
      <c r="E311" s="274"/>
      <c r="F311" s="274" t="s">
        <v>179</v>
      </c>
      <c r="G311" s="274">
        <v>9.5</v>
      </c>
      <c r="H311" s="274">
        <v>9.7240000000000002</v>
      </c>
      <c r="I311" s="443" t="s">
        <v>166</v>
      </c>
      <c r="J311" s="277">
        <v>20945</v>
      </c>
      <c r="K311" s="277">
        <v>20945</v>
      </c>
      <c r="L311" s="277">
        <v>19990.189999999999</v>
      </c>
      <c r="M311" s="298">
        <v>1</v>
      </c>
    </row>
    <row r="312" spans="2:13" s="89" customFormat="1" ht="28.5" x14ac:dyDescent="0.8">
      <c r="B312" s="297" t="s">
        <v>196</v>
      </c>
      <c r="C312" s="442" t="s">
        <v>165</v>
      </c>
      <c r="D312" s="274">
        <v>91.530299999999997</v>
      </c>
      <c r="E312" s="274"/>
      <c r="F312" s="274" t="s">
        <v>480</v>
      </c>
      <c r="G312" s="274">
        <v>9.6</v>
      </c>
      <c r="H312" s="274">
        <v>9.6159999999999997</v>
      </c>
      <c r="I312" s="443" t="s">
        <v>166</v>
      </c>
      <c r="J312" s="277">
        <v>6574</v>
      </c>
      <c r="K312" s="277">
        <v>6574</v>
      </c>
      <c r="L312" s="277">
        <v>6017.21</v>
      </c>
      <c r="M312" s="298">
        <v>1</v>
      </c>
    </row>
    <row r="313" spans="2:13" s="89" customFormat="1" ht="28.5" x14ac:dyDescent="0.8">
      <c r="B313" s="297" t="s">
        <v>196</v>
      </c>
      <c r="C313" s="442" t="s">
        <v>165</v>
      </c>
      <c r="D313" s="274">
        <v>91.285200000000003</v>
      </c>
      <c r="E313" s="274"/>
      <c r="F313" s="274" t="s">
        <v>213</v>
      </c>
      <c r="G313" s="274">
        <v>9.6</v>
      </c>
      <c r="H313" s="274">
        <v>9.6020000000000003</v>
      </c>
      <c r="I313" s="443" t="s">
        <v>166</v>
      </c>
      <c r="J313" s="277">
        <v>53621</v>
      </c>
      <c r="K313" s="277">
        <v>53621</v>
      </c>
      <c r="L313" s="277">
        <v>48948.09</v>
      </c>
      <c r="M313" s="298">
        <v>1</v>
      </c>
    </row>
    <row r="314" spans="2:13" s="89" customFormat="1" ht="28.5" x14ac:dyDescent="0.8">
      <c r="B314" s="297" t="s">
        <v>196</v>
      </c>
      <c r="C314" s="442" t="s">
        <v>165</v>
      </c>
      <c r="D314" s="274">
        <v>95.450199999999995</v>
      </c>
      <c r="E314" s="274"/>
      <c r="F314" s="274" t="s">
        <v>352</v>
      </c>
      <c r="G314" s="274">
        <v>9.75</v>
      </c>
      <c r="H314" s="274">
        <v>9.9930000000000003</v>
      </c>
      <c r="I314" s="443" t="s">
        <v>166</v>
      </c>
      <c r="J314" s="277">
        <v>12563</v>
      </c>
      <c r="K314" s="277">
        <v>12563</v>
      </c>
      <c r="L314" s="277">
        <v>11991.41</v>
      </c>
      <c r="M314" s="298">
        <v>1</v>
      </c>
    </row>
    <row r="315" spans="2:13" s="89" customFormat="1" ht="28.5" x14ac:dyDescent="0.8">
      <c r="B315" s="297" t="s">
        <v>196</v>
      </c>
      <c r="C315" s="442" t="s">
        <v>165</v>
      </c>
      <c r="D315" s="274">
        <v>95.302300000000002</v>
      </c>
      <c r="E315" s="274"/>
      <c r="F315" s="274" t="s">
        <v>180</v>
      </c>
      <c r="G315" s="274">
        <v>9.75</v>
      </c>
      <c r="H315" s="274">
        <v>9.984</v>
      </c>
      <c r="I315" s="443" t="s">
        <v>166</v>
      </c>
      <c r="J315" s="277">
        <v>197404</v>
      </c>
      <c r="K315" s="277">
        <v>197404</v>
      </c>
      <c r="L315" s="277">
        <v>188130.73</v>
      </c>
      <c r="M315" s="298">
        <v>2</v>
      </c>
    </row>
    <row r="316" spans="2:13" s="89" customFormat="1" ht="28.5" x14ac:dyDescent="0.8">
      <c r="B316" s="297" t="s">
        <v>196</v>
      </c>
      <c r="C316" s="442" t="s">
        <v>165</v>
      </c>
      <c r="D316" s="274">
        <v>91.4773</v>
      </c>
      <c r="E316" s="274"/>
      <c r="F316" s="274" t="s">
        <v>481</v>
      </c>
      <c r="G316" s="274">
        <v>9.75</v>
      </c>
      <c r="H316" s="274">
        <v>9.77</v>
      </c>
      <c r="I316" s="443" t="s">
        <v>166</v>
      </c>
      <c r="J316" s="277">
        <v>23550</v>
      </c>
      <c r="K316" s="277">
        <v>23550</v>
      </c>
      <c r="L316" s="277">
        <v>21542.92</v>
      </c>
      <c r="M316" s="298">
        <v>1</v>
      </c>
    </row>
    <row r="317" spans="2:13" s="89" customFormat="1" ht="28.5" x14ac:dyDescent="0.8">
      <c r="B317" s="297" t="s">
        <v>307</v>
      </c>
      <c r="C317" s="442" t="s">
        <v>165</v>
      </c>
      <c r="D317" s="274">
        <v>97.738399999999999</v>
      </c>
      <c r="E317" s="274"/>
      <c r="F317" s="274" t="s">
        <v>178</v>
      </c>
      <c r="G317" s="274">
        <v>8.5</v>
      </c>
      <c r="H317" s="274">
        <v>8.766</v>
      </c>
      <c r="I317" s="443" t="s">
        <v>166</v>
      </c>
      <c r="J317" s="277">
        <v>18425</v>
      </c>
      <c r="K317" s="277">
        <v>18425</v>
      </c>
      <c r="L317" s="277">
        <v>18008.310000000001</v>
      </c>
      <c r="M317" s="298">
        <v>1</v>
      </c>
    </row>
    <row r="318" spans="2:13" s="89" customFormat="1" ht="28.5" x14ac:dyDescent="0.8">
      <c r="B318" s="297" t="s">
        <v>307</v>
      </c>
      <c r="C318" s="442" t="s">
        <v>165</v>
      </c>
      <c r="D318" s="274">
        <v>97.401200000000003</v>
      </c>
      <c r="E318" s="274"/>
      <c r="F318" s="274" t="s">
        <v>482</v>
      </c>
      <c r="G318" s="274">
        <v>8.5</v>
      </c>
      <c r="H318" s="274">
        <v>8.75</v>
      </c>
      <c r="I318" s="443" t="s">
        <v>166</v>
      </c>
      <c r="J318" s="277">
        <v>45500</v>
      </c>
      <c r="K318" s="277">
        <v>45500</v>
      </c>
      <c r="L318" s="277">
        <v>44317.58</v>
      </c>
      <c r="M318" s="298">
        <v>1</v>
      </c>
    </row>
    <row r="319" spans="2:13" s="89" customFormat="1" ht="28.5" x14ac:dyDescent="0.8">
      <c r="B319" s="297" t="s">
        <v>307</v>
      </c>
      <c r="C319" s="442" t="s">
        <v>165</v>
      </c>
      <c r="D319" s="274">
        <v>91.390199999999993</v>
      </c>
      <c r="E319" s="274"/>
      <c r="F319" s="274" t="s">
        <v>183</v>
      </c>
      <c r="G319" s="274">
        <v>9.5</v>
      </c>
      <c r="H319" s="274">
        <v>9.5030000000000001</v>
      </c>
      <c r="I319" s="443" t="s">
        <v>166</v>
      </c>
      <c r="J319" s="277">
        <v>17495</v>
      </c>
      <c r="K319" s="277">
        <v>17495</v>
      </c>
      <c r="L319" s="277">
        <v>15988.73</v>
      </c>
      <c r="M319" s="298">
        <v>1</v>
      </c>
    </row>
    <row r="320" spans="2:13" s="89" customFormat="1" ht="28.5" x14ac:dyDescent="0.8">
      <c r="B320" s="297" t="s">
        <v>307</v>
      </c>
      <c r="C320" s="442" t="s">
        <v>165</v>
      </c>
      <c r="D320" s="274">
        <v>91.346199999999996</v>
      </c>
      <c r="E320" s="274"/>
      <c r="F320" s="274" t="s">
        <v>184</v>
      </c>
      <c r="G320" s="274">
        <v>9.5</v>
      </c>
      <c r="H320" s="274">
        <v>9.5009999999999994</v>
      </c>
      <c r="I320" s="443" t="s">
        <v>166</v>
      </c>
      <c r="J320" s="277">
        <v>35575</v>
      </c>
      <c r="K320" s="277">
        <v>35575</v>
      </c>
      <c r="L320" s="277">
        <v>32496.42</v>
      </c>
      <c r="M320" s="298">
        <v>2</v>
      </c>
    </row>
    <row r="321" spans="2:13" s="89" customFormat="1" ht="28.5" x14ac:dyDescent="0.8">
      <c r="B321" s="297" t="s">
        <v>258</v>
      </c>
      <c r="C321" s="442" t="s">
        <v>165</v>
      </c>
      <c r="D321" s="274">
        <v>97.719800000000006</v>
      </c>
      <c r="E321" s="274"/>
      <c r="F321" s="274" t="s">
        <v>209</v>
      </c>
      <c r="G321" s="274">
        <v>7</v>
      </c>
      <c r="H321" s="274">
        <v>7.1639999999999997</v>
      </c>
      <c r="I321" s="443" t="s">
        <v>166</v>
      </c>
      <c r="J321" s="277">
        <v>150000</v>
      </c>
      <c r="K321" s="277">
        <v>150000</v>
      </c>
      <c r="L321" s="277">
        <v>146579.79999999999</v>
      </c>
      <c r="M321" s="298">
        <v>1</v>
      </c>
    </row>
    <row r="322" spans="2:13" s="89" customFormat="1" ht="28.5" x14ac:dyDescent="0.8">
      <c r="B322" s="297" t="s">
        <v>258</v>
      </c>
      <c r="C322" s="442" t="s">
        <v>165</v>
      </c>
      <c r="D322" s="274">
        <v>97.682699999999997</v>
      </c>
      <c r="E322" s="274"/>
      <c r="F322" s="274" t="s">
        <v>483</v>
      </c>
      <c r="G322" s="274">
        <v>7</v>
      </c>
      <c r="H322" s="274">
        <v>7.1630000000000003</v>
      </c>
      <c r="I322" s="443" t="s">
        <v>166</v>
      </c>
      <c r="J322" s="277">
        <v>200000</v>
      </c>
      <c r="K322" s="277">
        <v>200000</v>
      </c>
      <c r="L322" s="277">
        <v>195365.5</v>
      </c>
      <c r="M322" s="298">
        <v>1</v>
      </c>
    </row>
    <row r="323" spans="2:13" s="89" customFormat="1" ht="28.5" x14ac:dyDescent="0.8">
      <c r="B323" s="297" t="s">
        <v>198</v>
      </c>
      <c r="C323" s="442" t="s">
        <v>165</v>
      </c>
      <c r="D323" s="274">
        <v>99.792000000000002</v>
      </c>
      <c r="E323" s="274"/>
      <c r="F323" s="274" t="s">
        <v>484</v>
      </c>
      <c r="G323" s="274">
        <v>5</v>
      </c>
      <c r="H323" s="274">
        <v>5.1209999999999996</v>
      </c>
      <c r="I323" s="443" t="s">
        <v>166</v>
      </c>
      <c r="J323" s="277">
        <v>6754</v>
      </c>
      <c r="K323" s="277">
        <v>6754</v>
      </c>
      <c r="L323" s="277">
        <v>6739.96</v>
      </c>
      <c r="M323" s="298">
        <v>1</v>
      </c>
    </row>
    <row r="324" spans="2:13" s="89" customFormat="1" ht="28.5" x14ac:dyDescent="0.8">
      <c r="B324" s="297" t="s">
        <v>198</v>
      </c>
      <c r="C324" s="442" t="s">
        <v>165</v>
      </c>
      <c r="D324" s="274">
        <v>95.923199999999994</v>
      </c>
      <c r="E324" s="274"/>
      <c r="F324" s="274" t="s">
        <v>182</v>
      </c>
      <c r="G324" s="274">
        <v>8.5</v>
      </c>
      <c r="H324" s="274">
        <v>8.68</v>
      </c>
      <c r="I324" s="443" t="s">
        <v>166</v>
      </c>
      <c r="J324" s="277">
        <v>109501</v>
      </c>
      <c r="K324" s="277">
        <v>109501</v>
      </c>
      <c r="L324" s="277">
        <v>105036.93</v>
      </c>
      <c r="M324" s="298">
        <v>2</v>
      </c>
    </row>
    <row r="325" spans="2:13" s="89" customFormat="1" ht="28.5" x14ac:dyDescent="0.8">
      <c r="B325" s="297" t="s">
        <v>198</v>
      </c>
      <c r="C325" s="442" t="s">
        <v>165</v>
      </c>
      <c r="D325" s="274">
        <v>91.806200000000004</v>
      </c>
      <c r="E325" s="274"/>
      <c r="F325" s="274" t="s">
        <v>183</v>
      </c>
      <c r="G325" s="274">
        <v>9</v>
      </c>
      <c r="H325" s="274">
        <v>9.0030000000000001</v>
      </c>
      <c r="I325" s="443" t="s">
        <v>166</v>
      </c>
      <c r="J325" s="277">
        <v>5000</v>
      </c>
      <c r="K325" s="277">
        <v>5000</v>
      </c>
      <c r="L325" s="277">
        <v>4590.3100000000004</v>
      </c>
      <c r="M325" s="298">
        <v>1</v>
      </c>
    </row>
    <row r="326" spans="2:13" s="89" customFormat="1" ht="28.5" x14ac:dyDescent="0.8">
      <c r="B326" s="297" t="s">
        <v>288</v>
      </c>
      <c r="C326" s="442" t="s">
        <v>165</v>
      </c>
      <c r="D326" s="274">
        <v>96.290099999999995</v>
      </c>
      <c r="E326" s="274"/>
      <c r="F326" s="274" t="s">
        <v>485</v>
      </c>
      <c r="G326" s="274">
        <v>9.5</v>
      </c>
      <c r="H326" s="274">
        <v>9.7690000000000001</v>
      </c>
      <c r="I326" s="443" t="s">
        <v>166</v>
      </c>
      <c r="J326" s="277">
        <v>37129</v>
      </c>
      <c r="K326" s="277">
        <v>37129</v>
      </c>
      <c r="L326" s="277">
        <v>35751.57</v>
      </c>
      <c r="M326" s="298">
        <v>2</v>
      </c>
    </row>
    <row r="327" spans="2:13" s="89" customFormat="1" ht="28.5" x14ac:dyDescent="0.8">
      <c r="B327" s="297" t="s">
        <v>288</v>
      </c>
      <c r="C327" s="442" t="s">
        <v>165</v>
      </c>
      <c r="D327" s="274">
        <v>96.216800000000006</v>
      </c>
      <c r="E327" s="274"/>
      <c r="F327" s="274" t="s">
        <v>486</v>
      </c>
      <c r="G327" s="274">
        <v>9.5</v>
      </c>
      <c r="H327" s="274">
        <v>9.7650000000000006</v>
      </c>
      <c r="I327" s="443" t="s">
        <v>166</v>
      </c>
      <c r="J327" s="277">
        <v>18659</v>
      </c>
      <c r="K327" s="277">
        <v>18659</v>
      </c>
      <c r="L327" s="277">
        <v>17953.09</v>
      </c>
      <c r="M327" s="298">
        <v>1</v>
      </c>
    </row>
    <row r="328" spans="2:13" s="89" customFormat="1" ht="28.5" x14ac:dyDescent="0.8">
      <c r="B328" s="297" t="s">
        <v>214</v>
      </c>
      <c r="C328" s="442" t="s">
        <v>165</v>
      </c>
      <c r="D328" s="274">
        <v>95.579400000000007</v>
      </c>
      <c r="E328" s="274"/>
      <c r="F328" s="274" t="s">
        <v>182</v>
      </c>
      <c r="G328" s="274">
        <v>9.25</v>
      </c>
      <c r="H328" s="274">
        <v>9.463000000000001</v>
      </c>
      <c r="I328" s="443" t="s">
        <v>166</v>
      </c>
      <c r="J328" s="277">
        <v>45000</v>
      </c>
      <c r="K328" s="277">
        <v>45000</v>
      </c>
      <c r="L328" s="277">
        <v>43010.75</v>
      </c>
      <c r="M328" s="298">
        <v>1</v>
      </c>
    </row>
    <row r="329" spans="2:13" s="89" customFormat="1" ht="28.5" x14ac:dyDescent="0.8">
      <c r="B329" s="297" t="s">
        <v>214</v>
      </c>
      <c r="C329" s="442" t="s">
        <v>165</v>
      </c>
      <c r="D329" s="274">
        <v>95.555899999999994</v>
      </c>
      <c r="E329" s="274"/>
      <c r="F329" s="274" t="s">
        <v>179</v>
      </c>
      <c r="G329" s="274">
        <v>9.25</v>
      </c>
      <c r="H329" s="274">
        <v>9.4619999999999997</v>
      </c>
      <c r="I329" s="443" t="s">
        <v>166</v>
      </c>
      <c r="J329" s="277">
        <v>114057</v>
      </c>
      <c r="K329" s="277">
        <v>114057</v>
      </c>
      <c r="L329" s="277">
        <v>108988.29</v>
      </c>
      <c r="M329" s="298">
        <v>6</v>
      </c>
    </row>
    <row r="330" spans="2:13" s="89" customFormat="1" ht="28.5" x14ac:dyDescent="0.8">
      <c r="B330" s="297" t="s">
        <v>214</v>
      </c>
      <c r="C330" s="442" t="s">
        <v>165</v>
      </c>
      <c r="D330" s="274">
        <v>95.532499999999999</v>
      </c>
      <c r="E330" s="274"/>
      <c r="F330" s="274" t="s">
        <v>180</v>
      </c>
      <c r="G330" s="274">
        <v>9.25</v>
      </c>
      <c r="H330" s="274">
        <v>9.4610000000000003</v>
      </c>
      <c r="I330" s="443" t="s">
        <v>166</v>
      </c>
      <c r="J330" s="277">
        <v>25000</v>
      </c>
      <c r="K330" s="277">
        <v>25000</v>
      </c>
      <c r="L330" s="277">
        <v>23883.13</v>
      </c>
      <c r="M330" s="298">
        <v>1</v>
      </c>
    </row>
    <row r="331" spans="2:13" s="89" customFormat="1" ht="28.5" x14ac:dyDescent="0.8">
      <c r="B331" s="297" t="s">
        <v>214</v>
      </c>
      <c r="C331" s="442" t="s">
        <v>165</v>
      </c>
      <c r="D331" s="274">
        <v>93.233999999999995</v>
      </c>
      <c r="E331" s="274"/>
      <c r="F331" s="274" t="s">
        <v>487</v>
      </c>
      <c r="G331" s="274">
        <v>9.5</v>
      </c>
      <c r="H331" s="274">
        <v>9.6039999999999992</v>
      </c>
      <c r="I331" s="443" t="s">
        <v>166</v>
      </c>
      <c r="J331" s="277">
        <v>11334</v>
      </c>
      <c r="K331" s="277">
        <v>11334</v>
      </c>
      <c r="L331" s="277">
        <v>10567.15</v>
      </c>
      <c r="M331" s="298">
        <v>1</v>
      </c>
    </row>
    <row r="332" spans="2:13" s="89" customFormat="1" ht="28.5" x14ac:dyDescent="0.8">
      <c r="B332" s="297" t="s">
        <v>214</v>
      </c>
      <c r="C332" s="442" t="s">
        <v>165</v>
      </c>
      <c r="D332" s="274">
        <v>93.165199999999999</v>
      </c>
      <c r="E332" s="274"/>
      <c r="F332" s="274" t="s">
        <v>488</v>
      </c>
      <c r="G332" s="274">
        <v>9.5</v>
      </c>
      <c r="H332" s="274">
        <v>9.6009999999999991</v>
      </c>
      <c r="I332" s="443" t="s">
        <v>166</v>
      </c>
      <c r="J332" s="277">
        <v>68305</v>
      </c>
      <c r="K332" s="277">
        <v>68305</v>
      </c>
      <c r="L332" s="277">
        <v>63636.55</v>
      </c>
      <c r="M332" s="298">
        <v>1</v>
      </c>
    </row>
    <row r="333" spans="2:13" s="89" customFormat="1" ht="28.5" x14ac:dyDescent="0.8">
      <c r="B333" s="297" t="s">
        <v>214</v>
      </c>
      <c r="C333" s="442" t="s">
        <v>165</v>
      </c>
      <c r="D333" s="274">
        <v>93.119500000000002</v>
      </c>
      <c r="E333" s="274"/>
      <c r="F333" s="274" t="s">
        <v>489</v>
      </c>
      <c r="G333" s="274">
        <v>9.5</v>
      </c>
      <c r="H333" s="274">
        <v>9.597999999999999</v>
      </c>
      <c r="I333" s="443" t="s">
        <v>166</v>
      </c>
      <c r="J333" s="277">
        <v>135988</v>
      </c>
      <c r="K333" s="277">
        <v>135988</v>
      </c>
      <c r="L333" s="277">
        <v>126631.35</v>
      </c>
      <c r="M333" s="298">
        <v>1</v>
      </c>
    </row>
    <row r="334" spans="2:13" s="89" customFormat="1" ht="28.5" x14ac:dyDescent="0.8">
      <c r="B334" s="297" t="s">
        <v>214</v>
      </c>
      <c r="C334" s="442" t="s">
        <v>165</v>
      </c>
      <c r="D334" s="274">
        <v>91.390199999999993</v>
      </c>
      <c r="E334" s="274"/>
      <c r="F334" s="274" t="s">
        <v>183</v>
      </c>
      <c r="G334" s="274">
        <v>9.5</v>
      </c>
      <c r="H334" s="274">
        <v>9.5030000000000001</v>
      </c>
      <c r="I334" s="443" t="s">
        <v>166</v>
      </c>
      <c r="J334" s="277">
        <v>146185</v>
      </c>
      <c r="K334" s="277">
        <v>146185</v>
      </c>
      <c r="L334" s="277">
        <v>133598.87</v>
      </c>
      <c r="M334" s="298">
        <v>2</v>
      </c>
    </row>
    <row r="335" spans="2:13" s="89" customFormat="1" ht="28.5" x14ac:dyDescent="0.8">
      <c r="B335" s="297" t="s">
        <v>214</v>
      </c>
      <c r="C335" s="442" t="s">
        <v>165</v>
      </c>
      <c r="D335" s="274">
        <v>91.368200000000002</v>
      </c>
      <c r="E335" s="274"/>
      <c r="F335" s="274" t="s">
        <v>213</v>
      </c>
      <c r="G335" s="274">
        <v>9.5</v>
      </c>
      <c r="H335" s="274">
        <v>9.5019999999999989</v>
      </c>
      <c r="I335" s="443" t="s">
        <v>166</v>
      </c>
      <c r="J335" s="277">
        <v>29353</v>
      </c>
      <c r="K335" s="277">
        <v>29353</v>
      </c>
      <c r="L335" s="277">
        <v>26819.32</v>
      </c>
      <c r="M335" s="298">
        <v>1</v>
      </c>
    </row>
    <row r="336" spans="2:13" s="89" customFormat="1" ht="28.5" x14ac:dyDescent="0.8">
      <c r="B336" s="297" t="s">
        <v>202</v>
      </c>
      <c r="C336" s="442" t="s">
        <v>165</v>
      </c>
      <c r="D336" s="274">
        <v>96.5458</v>
      </c>
      <c r="E336" s="274"/>
      <c r="F336" s="274" t="s">
        <v>281</v>
      </c>
      <c r="G336" s="274">
        <v>8</v>
      </c>
      <c r="H336" s="274">
        <v>8.1769999999999996</v>
      </c>
      <c r="I336" s="443" t="s">
        <v>166</v>
      </c>
      <c r="J336" s="277">
        <v>91125</v>
      </c>
      <c r="K336" s="277">
        <v>91125</v>
      </c>
      <c r="L336" s="277">
        <v>87977.36</v>
      </c>
      <c r="M336" s="298">
        <v>2</v>
      </c>
    </row>
    <row r="337" spans="2:13" s="89" customFormat="1" ht="28.5" x14ac:dyDescent="0.8">
      <c r="B337" s="297" t="s">
        <v>202</v>
      </c>
      <c r="C337" s="442" t="s">
        <v>165</v>
      </c>
      <c r="D337" s="274">
        <v>95.988399999999999</v>
      </c>
      <c r="E337" s="274"/>
      <c r="F337" s="274" t="s">
        <v>299</v>
      </c>
      <c r="G337" s="274">
        <v>8.5</v>
      </c>
      <c r="H337" s="274">
        <v>8.6829999999999998</v>
      </c>
      <c r="I337" s="443" t="s">
        <v>166</v>
      </c>
      <c r="J337" s="277">
        <v>15601</v>
      </c>
      <c r="K337" s="277">
        <v>15601</v>
      </c>
      <c r="L337" s="277">
        <v>14975.16</v>
      </c>
      <c r="M337" s="298">
        <v>1</v>
      </c>
    </row>
    <row r="338" spans="2:13" s="89" customFormat="1" ht="28.5" x14ac:dyDescent="0.8">
      <c r="B338" s="297" t="s">
        <v>490</v>
      </c>
      <c r="C338" s="442" t="s">
        <v>165</v>
      </c>
      <c r="D338" s="274">
        <v>92.226100000000002</v>
      </c>
      <c r="E338" s="274"/>
      <c r="F338" s="274" t="s">
        <v>183</v>
      </c>
      <c r="G338" s="274">
        <v>8.5</v>
      </c>
      <c r="H338" s="274">
        <v>8.5020000000000007</v>
      </c>
      <c r="I338" s="443" t="s">
        <v>166</v>
      </c>
      <c r="J338" s="277">
        <v>27088</v>
      </c>
      <c r="K338" s="277">
        <v>27088</v>
      </c>
      <c r="L338" s="277">
        <v>24982.21</v>
      </c>
      <c r="M338" s="298">
        <v>1</v>
      </c>
    </row>
    <row r="339" spans="2:13" s="89" customFormat="1" ht="28.5" x14ac:dyDescent="0.8">
      <c r="B339" s="297" t="s">
        <v>216</v>
      </c>
      <c r="C339" s="442" t="s">
        <v>165</v>
      </c>
      <c r="D339" s="274">
        <v>97.971900000000005</v>
      </c>
      <c r="E339" s="274"/>
      <c r="F339" s="274" t="s">
        <v>289</v>
      </c>
      <c r="G339" s="274">
        <v>8.1</v>
      </c>
      <c r="H339" s="274">
        <v>8.3469999999999995</v>
      </c>
      <c r="I339" s="443" t="s">
        <v>166</v>
      </c>
      <c r="J339" s="277">
        <v>10000</v>
      </c>
      <c r="K339" s="277">
        <v>10000</v>
      </c>
      <c r="L339" s="277">
        <v>9797.2000000000007</v>
      </c>
      <c r="M339" s="298">
        <v>1</v>
      </c>
    </row>
    <row r="340" spans="2:13" s="89" customFormat="1" ht="28.5" x14ac:dyDescent="0.8">
      <c r="B340" s="297" t="s">
        <v>216</v>
      </c>
      <c r="C340" s="442" t="s">
        <v>165</v>
      </c>
      <c r="D340" s="274">
        <v>93.522499999999994</v>
      </c>
      <c r="E340" s="274"/>
      <c r="F340" s="274" t="s">
        <v>491</v>
      </c>
      <c r="G340" s="274">
        <v>9.1</v>
      </c>
      <c r="H340" s="274">
        <v>9.1969999999999992</v>
      </c>
      <c r="I340" s="443" t="s">
        <v>166</v>
      </c>
      <c r="J340" s="277">
        <v>28000</v>
      </c>
      <c r="K340" s="277">
        <v>28000</v>
      </c>
      <c r="L340" s="277">
        <v>26186.31</v>
      </c>
      <c r="M340" s="298">
        <v>1</v>
      </c>
    </row>
    <row r="341" spans="2:13" s="89" customFormat="1" ht="28.5" x14ac:dyDescent="0.8">
      <c r="B341" s="297" t="s">
        <v>217</v>
      </c>
      <c r="C341" s="442" t="s">
        <v>165</v>
      </c>
      <c r="D341" s="274">
        <v>97.244699999999995</v>
      </c>
      <c r="E341" s="274"/>
      <c r="F341" s="274" t="s">
        <v>209</v>
      </c>
      <c r="G341" s="274">
        <v>8.5</v>
      </c>
      <c r="H341" s="274">
        <v>8.7429999999999986</v>
      </c>
      <c r="I341" s="443" t="s">
        <v>166</v>
      </c>
      <c r="J341" s="277">
        <v>1000000</v>
      </c>
      <c r="K341" s="277">
        <v>1000000</v>
      </c>
      <c r="L341" s="277">
        <v>972447.33</v>
      </c>
      <c r="M341" s="298">
        <v>1</v>
      </c>
    </row>
    <row r="342" spans="2:13" s="89" customFormat="1" ht="28.5" x14ac:dyDescent="0.8">
      <c r="B342" s="297" t="s">
        <v>217</v>
      </c>
      <c r="C342" s="442" t="s">
        <v>165</v>
      </c>
      <c r="D342" s="274">
        <v>95.808300000000003</v>
      </c>
      <c r="E342" s="274"/>
      <c r="F342" s="274" t="s">
        <v>182</v>
      </c>
      <c r="G342" s="274">
        <v>8.75</v>
      </c>
      <c r="H342" s="274">
        <v>8.9410000000000007</v>
      </c>
      <c r="I342" s="443" t="s">
        <v>166</v>
      </c>
      <c r="J342" s="277">
        <v>100000</v>
      </c>
      <c r="K342" s="277">
        <v>100000</v>
      </c>
      <c r="L342" s="277">
        <v>95808.38</v>
      </c>
      <c r="M342" s="298">
        <v>1</v>
      </c>
    </row>
    <row r="343" spans="2:13" s="89" customFormat="1" ht="28.5" x14ac:dyDescent="0.8">
      <c r="B343" s="297" t="s">
        <v>217</v>
      </c>
      <c r="C343" s="442" t="s">
        <v>165</v>
      </c>
      <c r="D343" s="274">
        <v>91.640900000000002</v>
      </c>
      <c r="E343" s="274"/>
      <c r="F343" s="274" t="s">
        <v>263</v>
      </c>
      <c r="G343" s="274">
        <v>9.25</v>
      </c>
      <c r="H343" s="274">
        <v>9.254999999999999</v>
      </c>
      <c r="I343" s="443" t="s">
        <v>166</v>
      </c>
      <c r="J343" s="277">
        <v>5000</v>
      </c>
      <c r="K343" s="277">
        <v>5000</v>
      </c>
      <c r="L343" s="277">
        <v>4582.05</v>
      </c>
      <c r="M343" s="298">
        <v>1</v>
      </c>
    </row>
    <row r="344" spans="2:13" s="89" customFormat="1" ht="28.5" x14ac:dyDescent="0.8">
      <c r="B344" s="297" t="s">
        <v>217</v>
      </c>
      <c r="C344" s="442" t="s">
        <v>165</v>
      </c>
      <c r="D344" s="274">
        <v>91.597800000000007</v>
      </c>
      <c r="E344" s="274"/>
      <c r="F344" s="274" t="s">
        <v>183</v>
      </c>
      <c r="G344" s="274">
        <v>9.25</v>
      </c>
      <c r="H344" s="274">
        <v>9.2530000000000001</v>
      </c>
      <c r="I344" s="443" t="s">
        <v>166</v>
      </c>
      <c r="J344" s="277">
        <v>21000</v>
      </c>
      <c r="K344" s="277">
        <v>21000</v>
      </c>
      <c r="L344" s="277">
        <v>19235.54</v>
      </c>
      <c r="M344" s="298">
        <v>1</v>
      </c>
    </row>
    <row r="345" spans="2:13" s="89" customFormat="1" ht="28.5" x14ac:dyDescent="0.8">
      <c r="B345" s="297" t="s">
        <v>217</v>
      </c>
      <c r="C345" s="442" t="s">
        <v>165</v>
      </c>
      <c r="D345" s="274">
        <v>91.5762</v>
      </c>
      <c r="E345" s="274"/>
      <c r="F345" s="274" t="s">
        <v>213</v>
      </c>
      <c r="G345" s="274">
        <v>9.25</v>
      </c>
      <c r="H345" s="274">
        <v>9.2520000000000007</v>
      </c>
      <c r="I345" s="443" t="s">
        <v>166</v>
      </c>
      <c r="J345" s="277">
        <v>10000</v>
      </c>
      <c r="K345" s="277">
        <v>10000</v>
      </c>
      <c r="L345" s="277">
        <v>9157.6299999999992</v>
      </c>
      <c r="M345" s="298">
        <v>1</v>
      </c>
    </row>
    <row r="346" spans="2:13" s="89" customFormat="1" ht="28.5" x14ac:dyDescent="0.8">
      <c r="B346" s="297" t="s">
        <v>492</v>
      </c>
      <c r="C346" s="442" t="s">
        <v>165</v>
      </c>
      <c r="D346" s="274">
        <v>95.238</v>
      </c>
      <c r="E346" s="274"/>
      <c r="F346" s="274" t="s">
        <v>182</v>
      </c>
      <c r="G346" s="274">
        <v>10</v>
      </c>
      <c r="H346" s="274">
        <v>10.25</v>
      </c>
      <c r="I346" s="443" t="s">
        <v>166</v>
      </c>
      <c r="J346" s="277">
        <v>500000</v>
      </c>
      <c r="K346" s="277">
        <v>500000</v>
      </c>
      <c r="L346" s="277">
        <v>476190.48</v>
      </c>
      <c r="M346" s="298">
        <v>1</v>
      </c>
    </row>
    <row r="347" spans="2:13" s="89" customFormat="1" ht="28.5" x14ac:dyDescent="0.8">
      <c r="B347" s="297" t="s">
        <v>205</v>
      </c>
      <c r="C347" s="442" t="s">
        <v>165</v>
      </c>
      <c r="D347" s="274">
        <v>98.911900000000003</v>
      </c>
      <c r="E347" s="274"/>
      <c r="F347" s="274" t="s">
        <v>324</v>
      </c>
      <c r="G347" s="274">
        <v>9</v>
      </c>
      <c r="H347" s="274">
        <v>9.3630000000000013</v>
      </c>
      <c r="I347" s="443" t="s">
        <v>166</v>
      </c>
      <c r="J347" s="277">
        <v>111396</v>
      </c>
      <c r="K347" s="277">
        <v>111396</v>
      </c>
      <c r="L347" s="277">
        <v>110183.98</v>
      </c>
      <c r="M347" s="298">
        <v>3</v>
      </c>
    </row>
    <row r="348" spans="2:13" s="89" customFormat="1" ht="28.5" x14ac:dyDescent="0.8">
      <c r="B348" s="297" t="s">
        <v>205</v>
      </c>
      <c r="C348" s="442" t="s">
        <v>165</v>
      </c>
      <c r="D348" s="274">
        <v>98.706500000000005</v>
      </c>
      <c r="E348" s="274"/>
      <c r="F348" s="274" t="s">
        <v>338</v>
      </c>
      <c r="G348" s="274">
        <v>9.25</v>
      </c>
      <c r="H348" s="274">
        <v>9.625</v>
      </c>
      <c r="I348" s="443" t="s">
        <v>166</v>
      </c>
      <c r="J348" s="277">
        <v>70000</v>
      </c>
      <c r="K348" s="277">
        <v>70000</v>
      </c>
      <c r="L348" s="277">
        <v>69094.570000000007</v>
      </c>
      <c r="M348" s="298">
        <v>1</v>
      </c>
    </row>
    <row r="349" spans="2:13" s="89" customFormat="1" ht="28.5" x14ac:dyDescent="0.8">
      <c r="B349" s="297" t="s">
        <v>323</v>
      </c>
      <c r="C349" s="442" t="s">
        <v>165</v>
      </c>
      <c r="D349" s="274">
        <v>98.7654</v>
      </c>
      <c r="E349" s="274"/>
      <c r="F349" s="274" t="s">
        <v>493</v>
      </c>
      <c r="G349" s="274">
        <v>6</v>
      </c>
      <c r="H349" s="274">
        <v>6.1440000000000001</v>
      </c>
      <c r="I349" s="443" t="s">
        <v>166</v>
      </c>
      <c r="J349" s="277">
        <v>85797</v>
      </c>
      <c r="K349" s="277">
        <v>85797</v>
      </c>
      <c r="L349" s="277">
        <v>84737.78</v>
      </c>
      <c r="M349" s="298">
        <v>2</v>
      </c>
    </row>
    <row r="350" spans="2:13" s="89" customFormat="1" ht="28.5" x14ac:dyDescent="0.8">
      <c r="B350" s="297" t="s">
        <v>323</v>
      </c>
      <c r="C350" s="442" t="s">
        <v>165</v>
      </c>
      <c r="D350" s="274">
        <v>98.635499999999993</v>
      </c>
      <c r="E350" s="274"/>
      <c r="F350" s="274" t="s">
        <v>327</v>
      </c>
      <c r="G350" s="274">
        <v>6</v>
      </c>
      <c r="H350" s="274">
        <v>6.1400000000000006</v>
      </c>
      <c r="I350" s="443" t="s">
        <v>166</v>
      </c>
      <c r="J350" s="277">
        <v>10000</v>
      </c>
      <c r="K350" s="277">
        <v>10000</v>
      </c>
      <c r="L350" s="277">
        <v>9863.5499999999993</v>
      </c>
      <c r="M350" s="298">
        <v>1</v>
      </c>
    </row>
    <row r="351" spans="2:13" s="89" customFormat="1" ht="28.5" x14ac:dyDescent="0.8">
      <c r="B351" s="297" t="s">
        <v>323</v>
      </c>
      <c r="C351" s="442" t="s">
        <v>165</v>
      </c>
      <c r="D351" s="274">
        <v>98.619299999999996</v>
      </c>
      <c r="E351" s="274"/>
      <c r="F351" s="274" t="s">
        <v>181</v>
      </c>
      <c r="G351" s="274">
        <v>6</v>
      </c>
      <c r="H351" s="274">
        <v>6.1390000000000002</v>
      </c>
      <c r="I351" s="443" t="s">
        <v>166</v>
      </c>
      <c r="J351" s="277">
        <v>525000</v>
      </c>
      <c r="K351" s="277">
        <v>525000</v>
      </c>
      <c r="L351" s="277">
        <v>517751.48</v>
      </c>
      <c r="M351" s="298">
        <v>1</v>
      </c>
    </row>
    <row r="352" spans="2:13" s="89" customFormat="1" ht="28.5" x14ac:dyDescent="0.8">
      <c r="B352" s="297" t="s">
        <v>218</v>
      </c>
      <c r="C352" s="442" t="s">
        <v>165</v>
      </c>
      <c r="D352" s="274">
        <v>97.739699999999999</v>
      </c>
      <c r="E352" s="274"/>
      <c r="F352" s="274" t="s">
        <v>212</v>
      </c>
      <c r="G352" s="274">
        <v>9.25</v>
      </c>
      <c r="H352" s="274">
        <v>9.5749999999999993</v>
      </c>
      <c r="I352" s="443" t="s">
        <v>166</v>
      </c>
      <c r="J352" s="277">
        <v>5618</v>
      </c>
      <c r="K352" s="277">
        <v>5618</v>
      </c>
      <c r="L352" s="277">
        <v>5491.02</v>
      </c>
      <c r="M352" s="298">
        <v>1</v>
      </c>
    </row>
    <row r="353" spans="2:13" s="89" customFormat="1" ht="28.5" x14ac:dyDescent="0.8">
      <c r="B353" s="297" t="s">
        <v>218</v>
      </c>
      <c r="C353" s="442" t="s">
        <v>165</v>
      </c>
      <c r="D353" s="274">
        <v>97.68</v>
      </c>
      <c r="E353" s="274"/>
      <c r="F353" s="274" t="s">
        <v>212</v>
      </c>
      <c r="G353" s="274">
        <v>9.5</v>
      </c>
      <c r="H353" s="274">
        <v>9.843</v>
      </c>
      <c r="I353" s="443" t="s">
        <v>166</v>
      </c>
      <c r="J353" s="277">
        <v>300000</v>
      </c>
      <c r="K353" s="277">
        <v>300000</v>
      </c>
      <c r="L353" s="277">
        <v>293040.28999999998</v>
      </c>
      <c r="M353" s="298">
        <v>1</v>
      </c>
    </row>
    <row r="354" spans="2:13" s="89" customFormat="1" ht="28.5" x14ac:dyDescent="0.8">
      <c r="B354" s="297" t="s">
        <v>218</v>
      </c>
      <c r="C354" s="442" t="s">
        <v>165</v>
      </c>
      <c r="D354" s="274">
        <v>92.891199999999998</v>
      </c>
      <c r="E354" s="274"/>
      <c r="F354" s="274" t="s">
        <v>470</v>
      </c>
      <c r="G354" s="274">
        <v>9.5</v>
      </c>
      <c r="H354" s="274">
        <v>9.5860000000000003</v>
      </c>
      <c r="I354" s="443" t="s">
        <v>166</v>
      </c>
      <c r="J354" s="277">
        <v>140000</v>
      </c>
      <c r="K354" s="277">
        <v>140000</v>
      </c>
      <c r="L354" s="277">
        <v>130047.74</v>
      </c>
      <c r="M354" s="298">
        <v>1</v>
      </c>
    </row>
    <row r="355" spans="2:13" s="89" customFormat="1" ht="28.5" x14ac:dyDescent="0.8">
      <c r="B355" s="297" t="s">
        <v>218</v>
      </c>
      <c r="C355" s="442" t="s">
        <v>165</v>
      </c>
      <c r="D355" s="274">
        <v>91.346199999999996</v>
      </c>
      <c r="E355" s="274"/>
      <c r="F355" s="274" t="s">
        <v>184</v>
      </c>
      <c r="G355" s="274">
        <v>9.5</v>
      </c>
      <c r="H355" s="274">
        <v>9.5009999999999994</v>
      </c>
      <c r="I355" s="443" t="s">
        <v>166</v>
      </c>
      <c r="J355" s="277">
        <v>360000</v>
      </c>
      <c r="K355" s="277">
        <v>360000</v>
      </c>
      <c r="L355" s="277">
        <v>328846.37</v>
      </c>
      <c r="M355" s="298">
        <v>1</v>
      </c>
    </row>
    <row r="356" spans="2:13" s="89" customFormat="1" ht="28.5" x14ac:dyDescent="0.8">
      <c r="B356" s="297" t="s">
        <v>218</v>
      </c>
      <c r="C356" s="442" t="s">
        <v>165</v>
      </c>
      <c r="D356" s="274">
        <v>95.395499999999998</v>
      </c>
      <c r="E356" s="274"/>
      <c r="F356" s="274" t="s">
        <v>179</v>
      </c>
      <c r="G356" s="274">
        <v>9.6</v>
      </c>
      <c r="H356" s="274">
        <v>9.8290000000000006</v>
      </c>
      <c r="I356" s="443" t="s">
        <v>166</v>
      </c>
      <c r="J356" s="277">
        <v>6277</v>
      </c>
      <c r="K356" s="277">
        <v>6277</v>
      </c>
      <c r="L356" s="277">
        <v>5987.98</v>
      </c>
      <c r="M356" s="298">
        <v>1</v>
      </c>
    </row>
    <row r="357" spans="2:13" s="89" customFormat="1" ht="28.5" x14ac:dyDescent="0.8">
      <c r="B357" s="297" t="s">
        <v>218</v>
      </c>
      <c r="C357" s="442" t="s">
        <v>165</v>
      </c>
      <c r="D357" s="274">
        <v>94.339600000000004</v>
      </c>
      <c r="E357" s="274"/>
      <c r="F357" s="274" t="s">
        <v>494</v>
      </c>
      <c r="G357" s="274">
        <v>9.6</v>
      </c>
      <c r="H357" s="274">
        <v>9.7710000000000008</v>
      </c>
      <c r="I357" s="443" t="s">
        <v>166</v>
      </c>
      <c r="J357" s="277">
        <v>79112</v>
      </c>
      <c r="K357" s="277">
        <v>79112</v>
      </c>
      <c r="L357" s="277">
        <v>74633.97</v>
      </c>
      <c r="M357" s="298">
        <v>2</v>
      </c>
    </row>
    <row r="358" spans="2:13" s="89" customFormat="1" ht="28.5" x14ac:dyDescent="0.8">
      <c r="B358" s="297" t="s">
        <v>218</v>
      </c>
      <c r="C358" s="442" t="s">
        <v>165</v>
      </c>
      <c r="D358" s="274">
        <v>91.307500000000005</v>
      </c>
      <c r="E358" s="274"/>
      <c r="F358" s="274" t="s">
        <v>183</v>
      </c>
      <c r="G358" s="274">
        <v>9.6</v>
      </c>
      <c r="H358" s="274">
        <v>9.6029999999999998</v>
      </c>
      <c r="I358" s="443" t="s">
        <v>166</v>
      </c>
      <c r="J358" s="277">
        <v>7640</v>
      </c>
      <c r="K358" s="277">
        <v>7640</v>
      </c>
      <c r="L358" s="277">
        <v>6975.89</v>
      </c>
      <c r="M358" s="298">
        <v>1</v>
      </c>
    </row>
    <row r="359" spans="2:13" s="89" customFormat="1" ht="28.5" x14ac:dyDescent="0.8">
      <c r="B359" s="297" t="s">
        <v>218</v>
      </c>
      <c r="C359" s="442" t="s">
        <v>165</v>
      </c>
      <c r="D359" s="274">
        <v>96.801500000000004</v>
      </c>
      <c r="E359" s="274"/>
      <c r="F359" s="274" t="s">
        <v>483</v>
      </c>
      <c r="G359" s="274">
        <v>9.75</v>
      </c>
      <c r="H359" s="274">
        <v>10.067</v>
      </c>
      <c r="I359" s="443" t="s">
        <v>166</v>
      </c>
      <c r="J359" s="277">
        <v>350000</v>
      </c>
      <c r="K359" s="277">
        <v>350000</v>
      </c>
      <c r="L359" s="277">
        <v>338805.31</v>
      </c>
      <c r="M359" s="298">
        <v>1</v>
      </c>
    </row>
    <row r="360" spans="2:13" s="89" customFormat="1" ht="28.5" x14ac:dyDescent="0.8">
      <c r="B360" s="297" t="s">
        <v>218</v>
      </c>
      <c r="C360" s="442" t="s">
        <v>165</v>
      </c>
      <c r="D360" s="274">
        <v>98.710099999999997</v>
      </c>
      <c r="E360" s="274"/>
      <c r="F360" s="274" t="s">
        <v>291</v>
      </c>
      <c r="G360" s="274">
        <v>9.8000000000000007</v>
      </c>
      <c r="H360" s="274">
        <v>10.226000000000001</v>
      </c>
      <c r="I360" s="443" t="s">
        <v>166</v>
      </c>
      <c r="J360" s="277">
        <v>186000</v>
      </c>
      <c r="K360" s="277">
        <v>186000</v>
      </c>
      <c r="L360" s="277">
        <v>183600.95</v>
      </c>
      <c r="M360" s="298">
        <v>1</v>
      </c>
    </row>
    <row r="361" spans="2:13" s="89" customFormat="1" ht="28.5" x14ac:dyDescent="0.8">
      <c r="B361" s="297" t="s">
        <v>218</v>
      </c>
      <c r="C361" s="442" t="s">
        <v>165</v>
      </c>
      <c r="D361" s="274">
        <v>95.976399999999998</v>
      </c>
      <c r="E361" s="274"/>
      <c r="F361" s="274" t="s">
        <v>495</v>
      </c>
      <c r="G361" s="274">
        <v>9.8000000000000007</v>
      </c>
      <c r="H361" s="274">
        <v>10.076000000000001</v>
      </c>
      <c r="I361" s="443" t="s">
        <v>166</v>
      </c>
      <c r="J361" s="277">
        <v>150000</v>
      </c>
      <c r="K361" s="277">
        <v>150000</v>
      </c>
      <c r="L361" s="277">
        <v>143964.68</v>
      </c>
      <c r="M361" s="298">
        <v>2</v>
      </c>
    </row>
    <row r="362" spans="2:13" s="89" customFormat="1" ht="28.5" x14ac:dyDescent="0.8">
      <c r="B362" s="297" t="s">
        <v>218</v>
      </c>
      <c r="C362" s="442" t="s">
        <v>165</v>
      </c>
      <c r="D362" s="274">
        <v>95.304100000000005</v>
      </c>
      <c r="E362" s="274"/>
      <c r="F362" s="274" t="s">
        <v>179</v>
      </c>
      <c r="G362" s="274">
        <v>9.8000000000000007</v>
      </c>
      <c r="H362" s="274">
        <v>10.038</v>
      </c>
      <c r="I362" s="443" t="s">
        <v>166</v>
      </c>
      <c r="J362" s="277">
        <v>15712</v>
      </c>
      <c r="K362" s="277">
        <v>15712</v>
      </c>
      <c r="L362" s="277">
        <v>14974.19</v>
      </c>
      <c r="M362" s="298">
        <v>1</v>
      </c>
    </row>
    <row r="363" spans="2:13" s="89" customFormat="1" ht="28.5" x14ac:dyDescent="0.8">
      <c r="B363" s="297" t="s">
        <v>218</v>
      </c>
      <c r="C363" s="442" t="s">
        <v>165</v>
      </c>
      <c r="D363" s="274">
        <v>95.279399999999995</v>
      </c>
      <c r="E363" s="274"/>
      <c r="F363" s="274" t="s">
        <v>180</v>
      </c>
      <c r="G363" s="274">
        <v>9.8000000000000007</v>
      </c>
      <c r="H363" s="274">
        <v>10.037000000000001</v>
      </c>
      <c r="I363" s="443" t="s">
        <v>166</v>
      </c>
      <c r="J363" s="277">
        <v>15712</v>
      </c>
      <c r="K363" s="277">
        <v>15712</v>
      </c>
      <c r="L363" s="277">
        <v>14970.3</v>
      </c>
      <c r="M363" s="298">
        <v>1</v>
      </c>
    </row>
    <row r="364" spans="2:13" s="89" customFormat="1" ht="28.5" x14ac:dyDescent="0.8">
      <c r="B364" s="297" t="s">
        <v>218</v>
      </c>
      <c r="C364" s="442" t="s">
        <v>165</v>
      </c>
      <c r="D364" s="274">
        <v>95.180599999999998</v>
      </c>
      <c r="E364" s="274"/>
      <c r="F364" s="274" t="s">
        <v>386</v>
      </c>
      <c r="G364" s="274">
        <v>9.8000000000000007</v>
      </c>
      <c r="H364" s="274">
        <v>10.030999999999999</v>
      </c>
      <c r="I364" s="443" t="s">
        <v>166</v>
      </c>
      <c r="J364" s="277">
        <v>73416</v>
      </c>
      <c r="K364" s="277">
        <v>73416</v>
      </c>
      <c r="L364" s="277">
        <v>69877.850000000006</v>
      </c>
      <c r="M364" s="298">
        <v>1</v>
      </c>
    </row>
    <row r="365" spans="2:13" s="89" customFormat="1" ht="28.5" x14ac:dyDescent="0.8">
      <c r="B365" s="297" t="s">
        <v>218</v>
      </c>
      <c r="C365" s="442" t="s">
        <v>165</v>
      </c>
      <c r="D365" s="274">
        <v>93.747500000000002</v>
      </c>
      <c r="E365" s="274"/>
      <c r="F365" s="274" t="s">
        <v>496</v>
      </c>
      <c r="G365" s="274">
        <v>9.8000000000000007</v>
      </c>
      <c r="H365" s="274">
        <v>9.9510000000000005</v>
      </c>
      <c r="I365" s="443" t="s">
        <v>166</v>
      </c>
      <c r="J365" s="277">
        <v>16000</v>
      </c>
      <c r="K365" s="277">
        <v>16000</v>
      </c>
      <c r="L365" s="277">
        <v>14999.61</v>
      </c>
      <c r="M365" s="298">
        <v>1</v>
      </c>
    </row>
    <row r="366" spans="2:13" s="89" customFormat="1" ht="28.5" x14ac:dyDescent="0.8">
      <c r="B366" s="297" t="s">
        <v>218</v>
      </c>
      <c r="C366" s="442" t="s">
        <v>165</v>
      </c>
      <c r="D366" s="274">
        <v>92.356899999999996</v>
      </c>
      <c r="E366" s="274"/>
      <c r="F366" s="274" t="s">
        <v>497</v>
      </c>
      <c r="G366" s="274">
        <v>9.8000000000000007</v>
      </c>
      <c r="H366" s="274">
        <v>9.8729999999999993</v>
      </c>
      <c r="I366" s="443" t="s">
        <v>166</v>
      </c>
      <c r="J366" s="277">
        <v>15115</v>
      </c>
      <c r="K366" s="277">
        <v>15115</v>
      </c>
      <c r="L366" s="277">
        <v>13959.75</v>
      </c>
      <c r="M366" s="298">
        <v>1</v>
      </c>
    </row>
    <row r="367" spans="2:13" s="89" customFormat="1" ht="28.5" x14ac:dyDescent="0.8">
      <c r="B367" s="297" t="s">
        <v>218</v>
      </c>
      <c r="C367" s="442" t="s">
        <v>165</v>
      </c>
      <c r="D367" s="274">
        <v>91.142399999999995</v>
      </c>
      <c r="E367" s="274"/>
      <c r="F367" s="274" t="s">
        <v>183</v>
      </c>
      <c r="G367" s="274">
        <v>9.8000000000000007</v>
      </c>
      <c r="H367" s="274">
        <v>9.8030000000000008</v>
      </c>
      <c r="I367" s="443" t="s">
        <v>166</v>
      </c>
      <c r="J367" s="277">
        <v>4750</v>
      </c>
      <c r="K367" s="277">
        <v>4750</v>
      </c>
      <c r="L367" s="277">
        <v>4329.2700000000004</v>
      </c>
      <c r="M367" s="298">
        <v>1</v>
      </c>
    </row>
    <row r="368" spans="2:13" s="89" customFormat="1" ht="28.5" x14ac:dyDescent="0.8">
      <c r="B368" s="297" t="s">
        <v>218</v>
      </c>
      <c r="C368" s="442" t="s">
        <v>165</v>
      </c>
      <c r="D368" s="274">
        <v>91.097200000000001</v>
      </c>
      <c r="E368" s="274"/>
      <c r="F368" s="274" t="s">
        <v>184</v>
      </c>
      <c r="G368" s="274">
        <v>9.8000000000000007</v>
      </c>
      <c r="H368" s="274">
        <v>9.8010000000000002</v>
      </c>
      <c r="I368" s="443" t="s">
        <v>166</v>
      </c>
      <c r="J368" s="277">
        <v>16411</v>
      </c>
      <c r="K368" s="277">
        <v>16411</v>
      </c>
      <c r="L368" s="277">
        <v>14949.97</v>
      </c>
      <c r="M368" s="298">
        <v>1</v>
      </c>
    </row>
    <row r="369" spans="2:13" s="89" customFormat="1" ht="28.5" x14ac:dyDescent="0.8">
      <c r="B369" s="297" t="s">
        <v>218</v>
      </c>
      <c r="C369" s="442" t="s">
        <v>165</v>
      </c>
      <c r="D369" s="274">
        <v>98.863799999999998</v>
      </c>
      <c r="E369" s="274"/>
      <c r="F369" s="274" t="s">
        <v>498</v>
      </c>
      <c r="G369" s="274">
        <v>9.85</v>
      </c>
      <c r="H369" s="274">
        <v>10.289</v>
      </c>
      <c r="I369" s="443" t="s">
        <v>166</v>
      </c>
      <c r="J369" s="277">
        <v>277610</v>
      </c>
      <c r="K369" s="277">
        <v>277610</v>
      </c>
      <c r="L369" s="277">
        <v>274456.03999999998</v>
      </c>
      <c r="M369" s="298">
        <v>3</v>
      </c>
    </row>
    <row r="370" spans="2:13" s="89" customFormat="1" ht="28.5" x14ac:dyDescent="0.8">
      <c r="B370" s="297" t="s">
        <v>218</v>
      </c>
      <c r="C370" s="442" t="s">
        <v>165</v>
      </c>
      <c r="D370" s="274">
        <v>98.783699999999996</v>
      </c>
      <c r="E370" s="274"/>
      <c r="F370" s="274" t="s">
        <v>257</v>
      </c>
      <c r="G370" s="274">
        <v>9.85</v>
      </c>
      <c r="H370" s="274">
        <v>10.285</v>
      </c>
      <c r="I370" s="443" t="s">
        <v>166</v>
      </c>
      <c r="J370" s="277">
        <v>30000</v>
      </c>
      <c r="K370" s="277">
        <v>30000</v>
      </c>
      <c r="L370" s="277">
        <v>29635.119999999999</v>
      </c>
      <c r="M370" s="298">
        <v>1</v>
      </c>
    </row>
    <row r="371" spans="2:13" s="89" customFormat="1" ht="28.5" x14ac:dyDescent="0.8">
      <c r="B371" s="297" t="s">
        <v>218</v>
      </c>
      <c r="C371" s="442" t="s">
        <v>165</v>
      </c>
      <c r="D371" s="274">
        <v>98.7303</v>
      </c>
      <c r="E371" s="274"/>
      <c r="F371" s="274" t="s">
        <v>259</v>
      </c>
      <c r="G371" s="274">
        <v>9.85</v>
      </c>
      <c r="H371" s="274">
        <v>10.282</v>
      </c>
      <c r="I371" s="443" t="s">
        <v>166</v>
      </c>
      <c r="J371" s="277">
        <v>157000</v>
      </c>
      <c r="K371" s="277">
        <v>157000</v>
      </c>
      <c r="L371" s="277">
        <v>155006.66</v>
      </c>
      <c r="M371" s="298">
        <v>1</v>
      </c>
    </row>
    <row r="372" spans="2:13" s="89" customFormat="1" ht="28.5" x14ac:dyDescent="0.8">
      <c r="B372" s="297" t="s">
        <v>218</v>
      </c>
      <c r="C372" s="442" t="s">
        <v>165</v>
      </c>
      <c r="D372" s="274">
        <v>98.411299999999997</v>
      </c>
      <c r="E372" s="274"/>
      <c r="F372" s="274" t="s">
        <v>331</v>
      </c>
      <c r="G372" s="274">
        <v>9.85</v>
      </c>
      <c r="H372" s="274">
        <v>10.263999999999999</v>
      </c>
      <c r="I372" s="443" t="s">
        <v>166</v>
      </c>
      <c r="J372" s="277">
        <v>110000</v>
      </c>
      <c r="K372" s="277">
        <v>110000</v>
      </c>
      <c r="L372" s="277">
        <v>108252.47</v>
      </c>
      <c r="M372" s="298">
        <v>1</v>
      </c>
    </row>
    <row r="373" spans="2:13" s="89" customFormat="1" ht="28.5" x14ac:dyDescent="0.8">
      <c r="B373" s="297" t="s">
        <v>218</v>
      </c>
      <c r="C373" s="442" t="s">
        <v>165</v>
      </c>
      <c r="D373" s="274">
        <v>95.911699999999996</v>
      </c>
      <c r="E373" s="274"/>
      <c r="F373" s="274" t="s">
        <v>318</v>
      </c>
      <c r="G373" s="274">
        <v>9.9</v>
      </c>
      <c r="H373" s="274">
        <v>10.18</v>
      </c>
      <c r="I373" s="443" t="s">
        <v>166</v>
      </c>
      <c r="J373" s="277">
        <v>40000</v>
      </c>
      <c r="K373" s="277">
        <v>40000</v>
      </c>
      <c r="L373" s="277">
        <v>38364.699999999997</v>
      </c>
      <c r="M373" s="298">
        <v>1</v>
      </c>
    </row>
    <row r="374" spans="2:13" s="89" customFormat="1" ht="28.5" x14ac:dyDescent="0.8">
      <c r="B374" s="297" t="s">
        <v>218</v>
      </c>
      <c r="C374" s="442" t="s">
        <v>165</v>
      </c>
      <c r="D374" s="274">
        <v>95.3553</v>
      </c>
      <c r="E374" s="274"/>
      <c r="F374" s="274" t="s">
        <v>499</v>
      </c>
      <c r="G374" s="274">
        <v>10.5</v>
      </c>
      <c r="H374" s="274">
        <v>10.795999999999999</v>
      </c>
      <c r="I374" s="443" t="s">
        <v>166</v>
      </c>
      <c r="J374" s="277">
        <v>93476</v>
      </c>
      <c r="K374" s="277">
        <v>93476</v>
      </c>
      <c r="L374" s="277">
        <v>89134.41</v>
      </c>
      <c r="M374" s="298">
        <v>1</v>
      </c>
    </row>
    <row r="375" spans="2:13" s="89" customFormat="1" ht="28.5" x14ac:dyDescent="0.8">
      <c r="B375" s="297" t="s">
        <v>326</v>
      </c>
      <c r="C375" s="442" t="s">
        <v>165</v>
      </c>
      <c r="D375" s="274">
        <v>95.879800000000003</v>
      </c>
      <c r="E375" s="274"/>
      <c r="F375" s="274" t="s">
        <v>180</v>
      </c>
      <c r="G375" s="274">
        <v>8.5</v>
      </c>
      <c r="H375" s="274">
        <v>8.677999999999999</v>
      </c>
      <c r="I375" s="443" t="s">
        <v>166</v>
      </c>
      <c r="J375" s="277">
        <v>199439</v>
      </c>
      <c r="K375" s="277">
        <v>199439</v>
      </c>
      <c r="L375" s="277">
        <v>191221.78</v>
      </c>
      <c r="M375" s="298">
        <v>1</v>
      </c>
    </row>
    <row r="376" spans="2:13" s="89" customFormat="1" ht="28.5" x14ac:dyDescent="0.8">
      <c r="B376" s="297" t="s">
        <v>326</v>
      </c>
      <c r="C376" s="442" t="s">
        <v>165</v>
      </c>
      <c r="D376" s="274">
        <v>95.465299999999999</v>
      </c>
      <c r="E376" s="274"/>
      <c r="F376" s="274" t="s">
        <v>182</v>
      </c>
      <c r="G376" s="274">
        <v>9.5</v>
      </c>
      <c r="H376" s="274">
        <v>9.7249999999999996</v>
      </c>
      <c r="I376" s="443" t="s">
        <v>166</v>
      </c>
      <c r="J376" s="277">
        <v>5762</v>
      </c>
      <c r="K376" s="277">
        <v>5762</v>
      </c>
      <c r="L376" s="277">
        <v>5500.72</v>
      </c>
      <c r="M376" s="298">
        <v>1</v>
      </c>
    </row>
    <row r="377" spans="2:13" s="89" customFormat="1" ht="28.5" x14ac:dyDescent="0.8">
      <c r="B377" s="297" t="s">
        <v>326</v>
      </c>
      <c r="C377" s="442" t="s">
        <v>165</v>
      </c>
      <c r="D377" s="274">
        <v>98.320300000000003</v>
      </c>
      <c r="E377" s="274"/>
      <c r="F377" s="274" t="s">
        <v>500</v>
      </c>
      <c r="G377" s="274">
        <v>7.5</v>
      </c>
      <c r="H377" s="274">
        <v>7.7200000000000006</v>
      </c>
      <c r="I377" s="443" t="s">
        <v>166</v>
      </c>
      <c r="J377" s="277">
        <v>33147</v>
      </c>
      <c r="K377" s="277">
        <v>33147</v>
      </c>
      <c r="L377" s="277">
        <v>32590.25</v>
      </c>
      <c r="M377" s="298">
        <v>1</v>
      </c>
    </row>
    <row r="378" spans="2:13" s="89" customFormat="1" ht="28.5" x14ac:dyDescent="0.8">
      <c r="B378" s="297" t="s">
        <v>292</v>
      </c>
      <c r="C378" s="442" t="s">
        <v>165</v>
      </c>
      <c r="D378" s="274">
        <v>98.161500000000004</v>
      </c>
      <c r="E378" s="274"/>
      <c r="F378" s="274" t="s">
        <v>321</v>
      </c>
      <c r="G378" s="274">
        <v>7.75</v>
      </c>
      <c r="H378" s="274">
        <v>7.9799999999999995</v>
      </c>
      <c r="I378" s="443" t="s">
        <v>166</v>
      </c>
      <c r="J378" s="277">
        <v>25015</v>
      </c>
      <c r="K378" s="277">
        <v>25015</v>
      </c>
      <c r="L378" s="277">
        <v>24555.1</v>
      </c>
      <c r="M378" s="298">
        <v>1</v>
      </c>
    </row>
    <row r="379" spans="2:13" s="89" customFormat="1" ht="28.5" x14ac:dyDescent="0.8">
      <c r="B379" s="297" t="s">
        <v>501</v>
      </c>
      <c r="C379" s="442" t="s">
        <v>165</v>
      </c>
      <c r="D379" s="274">
        <v>99.578800000000001</v>
      </c>
      <c r="E379" s="274"/>
      <c r="F379" s="274" t="s">
        <v>502</v>
      </c>
      <c r="G379" s="274">
        <v>7.25</v>
      </c>
      <c r="H379" s="274">
        <v>7.5020000000000007</v>
      </c>
      <c r="I379" s="443" t="s">
        <v>166</v>
      </c>
      <c r="J379" s="277">
        <v>35355</v>
      </c>
      <c r="K379" s="277">
        <v>35355</v>
      </c>
      <c r="L379" s="277">
        <v>35206.11</v>
      </c>
      <c r="M379" s="298">
        <v>1</v>
      </c>
    </row>
    <row r="380" spans="2:13" s="89" customFormat="1" ht="28.5" x14ac:dyDescent="0.8">
      <c r="B380" s="297" t="s">
        <v>501</v>
      </c>
      <c r="C380" s="442" t="s">
        <v>165</v>
      </c>
      <c r="D380" s="274">
        <v>96.836600000000004</v>
      </c>
      <c r="E380" s="274"/>
      <c r="F380" s="274" t="s">
        <v>503</v>
      </c>
      <c r="G380" s="274">
        <v>8</v>
      </c>
      <c r="H380" s="274">
        <v>8.19</v>
      </c>
      <c r="I380" s="443" t="s">
        <v>166</v>
      </c>
      <c r="J380" s="277">
        <v>100000</v>
      </c>
      <c r="K380" s="277">
        <v>100000</v>
      </c>
      <c r="L380" s="277">
        <v>96836.67</v>
      </c>
      <c r="M380" s="298">
        <v>1</v>
      </c>
    </row>
    <row r="381" spans="2:13" s="89" customFormat="1" ht="28.5" x14ac:dyDescent="0.8">
      <c r="B381" s="297" t="s">
        <v>260</v>
      </c>
      <c r="C381" s="442" t="s">
        <v>165</v>
      </c>
      <c r="D381" s="274">
        <v>98.662499999999994</v>
      </c>
      <c r="E381" s="274"/>
      <c r="F381" s="274" t="s">
        <v>256</v>
      </c>
      <c r="G381" s="274">
        <v>8</v>
      </c>
      <c r="H381" s="274">
        <v>8.27</v>
      </c>
      <c r="I381" s="443" t="s">
        <v>166</v>
      </c>
      <c r="J381" s="277">
        <v>15000</v>
      </c>
      <c r="K381" s="277">
        <v>15000</v>
      </c>
      <c r="L381" s="277">
        <v>14799.39</v>
      </c>
      <c r="M381" s="298">
        <v>1</v>
      </c>
    </row>
    <row r="382" spans="2:13" s="89" customFormat="1" ht="28.5" x14ac:dyDescent="0.8">
      <c r="B382" s="297" t="s">
        <v>260</v>
      </c>
      <c r="C382" s="442" t="s">
        <v>165</v>
      </c>
      <c r="D382" s="274">
        <v>98.619299999999996</v>
      </c>
      <c r="E382" s="274"/>
      <c r="F382" s="274" t="s">
        <v>211</v>
      </c>
      <c r="G382" s="274">
        <v>8</v>
      </c>
      <c r="H382" s="274">
        <v>8.2680000000000007</v>
      </c>
      <c r="I382" s="443" t="s">
        <v>166</v>
      </c>
      <c r="J382" s="277">
        <v>6000</v>
      </c>
      <c r="K382" s="277">
        <v>6000</v>
      </c>
      <c r="L382" s="277">
        <v>5917.16</v>
      </c>
      <c r="M382" s="298">
        <v>1</v>
      </c>
    </row>
    <row r="383" spans="2:13" s="89" customFormat="1" ht="28.5" x14ac:dyDescent="0.8">
      <c r="B383" s="297" t="s">
        <v>260</v>
      </c>
      <c r="C383" s="442" t="s">
        <v>165</v>
      </c>
      <c r="D383" s="274">
        <v>97.739699999999999</v>
      </c>
      <c r="E383" s="274"/>
      <c r="F383" s="274" t="s">
        <v>212</v>
      </c>
      <c r="G383" s="274">
        <v>9.25</v>
      </c>
      <c r="H383" s="274">
        <v>9.5749999999999993</v>
      </c>
      <c r="I383" s="443" t="s">
        <v>166</v>
      </c>
      <c r="J383" s="277">
        <v>15000</v>
      </c>
      <c r="K383" s="277">
        <v>15000</v>
      </c>
      <c r="L383" s="277">
        <v>14660.97</v>
      </c>
      <c r="M383" s="298">
        <v>2</v>
      </c>
    </row>
    <row r="384" spans="2:13" s="89" customFormat="1" ht="28.5" x14ac:dyDescent="0.8">
      <c r="B384" s="297" t="s">
        <v>260</v>
      </c>
      <c r="C384" s="442" t="s">
        <v>165</v>
      </c>
      <c r="D384" s="274">
        <v>90.977999999999994</v>
      </c>
      <c r="E384" s="274"/>
      <c r="F384" s="274" t="s">
        <v>183</v>
      </c>
      <c r="G384" s="274">
        <v>10</v>
      </c>
      <c r="H384" s="274">
        <v>10.004</v>
      </c>
      <c r="I384" s="443" t="s">
        <v>166</v>
      </c>
      <c r="J384" s="277">
        <v>28000</v>
      </c>
      <c r="K384" s="277">
        <v>28000</v>
      </c>
      <c r="L384" s="277">
        <v>25473.84</v>
      </c>
      <c r="M384" s="298">
        <v>1</v>
      </c>
    </row>
    <row r="385" spans="2:13" s="89" customFormat="1" ht="28.5" x14ac:dyDescent="0.8">
      <c r="B385" s="297" t="s">
        <v>260</v>
      </c>
      <c r="C385" s="442" t="s">
        <v>165</v>
      </c>
      <c r="D385" s="274">
        <v>90.932000000000002</v>
      </c>
      <c r="E385" s="274"/>
      <c r="F385" s="274" t="s">
        <v>184</v>
      </c>
      <c r="G385" s="274">
        <v>10</v>
      </c>
      <c r="H385" s="274">
        <v>10.000999999999999</v>
      </c>
      <c r="I385" s="443" t="s">
        <v>166</v>
      </c>
      <c r="J385" s="277">
        <v>7000</v>
      </c>
      <c r="K385" s="277">
        <v>7000</v>
      </c>
      <c r="L385" s="277">
        <v>6365.24</v>
      </c>
      <c r="M385" s="298">
        <v>1</v>
      </c>
    </row>
    <row r="386" spans="2:13" s="89" customFormat="1" ht="28.5" x14ac:dyDescent="0.8">
      <c r="B386" s="297" t="s">
        <v>314</v>
      </c>
      <c r="C386" s="442" t="s">
        <v>165</v>
      </c>
      <c r="D386" s="274">
        <v>96.153800000000004</v>
      </c>
      <c r="E386" s="274"/>
      <c r="F386" s="274" t="s">
        <v>182</v>
      </c>
      <c r="G386" s="274">
        <v>8</v>
      </c>
      <c r="H386" s="274">
        <v>8.16</v>
      </c>
      <c r="I386" s="443" t="s">
        <v>166</v>
      </c>
      <c r="J386" s="277">
        <v>114440</v>
      </c>
      <c r="K386" s="277">
        <v>114440</v>
      </c>
      <c r="L386" s="277">
        <v>110038.47</v>
      </c>
      <c r="M386" s="298">
        <v>2</v>
      </c>
    </row>
    <row r="387" spans="2:13" s="89" customFormat="1" ht="28.5" x14ac:dyDescent="0.8">
      <c r="B387" s="297" t="s">
        <v>314</v>
      </c>
      <c r="C387" s="442" t="s">
        <v>165</v>
      </c>
      <c r="D387" s="274">
        <v>91.995099999999994</v>
      </c>
      <c r="E387" s="274"/>
      <c r="F387" s="274" t="s">
        <v>213</v>
      </c>
      <c r="G387" s="274">
        <v>8.75</v>
      </c>
      <c r="H387" s="274">
        <v>8.7520000000000007</v>
      </c>
      <c r="I387" s="443" t="s">
        <v>166</v>
      </c>
      <c r="J387" s="277">
        <v>1500000</v>
      </c>
      <c r="K387" s="277">
        <v>1500000</v>
      </c>
      <c r="L387" s="277">
        <v>1379927.17</v>
      </c>
      <c r="M387" s="298">
        <v>1</v>
      </c>
    </row>
    <row r="388" spans="2:13" s="88" customFormat="1" ht="28.5" x14ac:dyDescent="0.8">
      <c r="B388" s="295" t="s">
        <v>169</v>
      </c>
      <c r="C388" s="455"/>
      <c r="D388" s="456"/>
      <c r="E388" s="456"/>
      <c r="F388" s="456"/>
      <c r="G388" s="456"/>
      <c r="H388" s="456"/>
      <c r="I388" s="457"/>
      <c r="J388" s="458">
        <v>13420010</v>
      </c>
      <c r="K388" s="458">
        <v>13420010</v>
      </c>
      <c r="L388" s="458">
        <v>12836264.190000001</v>
      </c>
      <c r="M388" s="296">
        <v>158</v>
      </c>
    </row>
    <row r="389" spans="2:13" s="88" customFormat="1" ht="28.5" x14ac:dyDescent="0.8">
      <c r="B389" s="295" t="s">
        <v>504</v>
      </c>
      <c r="C389" s="455"/>
      <c r="D389" s="456"/>
      <c r="E389" s="456"/>
      <c r="F389" s="456"/>
      <c r="G389" s="456"/>
      <c r="H389" s="456"/>
      <c r="I389" s="457"/>
      <c r="J389" s="458"/>
      <c r="K389" s="458"/>
      <c r="L389" s="458"/>
      <c r="M389" s="296"/>
    </row>
    <row r="390" spans="2:13" s="89" customFormat="1" ht="28.5" x14ac:dyDescent="0.8">
      <c r="B390" s="297" t="s">
        <v>505</v>
      </c>
      <c r="C390" s="442" t="s">
        <v>165</v>
      </c>
      <c r="D390" s="274">
        <v>99.321700000000007</v>
      </c>
      <c r="E390" s="274">
        <v>8.5</v>
      </c>
      <c r="F390" s="274" t="s">
        <v>506</v>
      </c>
      <c r="G390" s="274">
        <v>9.5</v>
      </c>
      <c r="H390" s="274">
        <v>9.6219999999999999</v>
      </c>
      <c r="I390" s="443" t="s">
        <v>166</v>
      </c>
      <c r="J390" s="277">
        <v>318487.5</v>
      </c>
      <c r="K390" s="277">
        <v>300000</v>
      </c>
      <c r="L390" s="277">
        <v>297965.15000000002</v>
      </c>
      <c r="M390" s="298">
        <v>1</v>
      </c>
    </row>
    <row r="391" spans="2:13" s="88" customFormat="1" ht="28.5" x14ac:dyDescent="0.8">
      <c r="B391" s="295" t="s">
        <v>169</v>
      </c>
      <c r="C391" s="455"/>
      <c r="D391" s="456"/>
      <c r="E391" s="456"/>
      <c r="F391" s="456"/>
      <c r="G391" s="456"/>
      <c r="H391" s="456"/>
      <c r="I391" s="457"/>
      <c r="J391" s="458">
        <v>318487.5</v>
      </c>
      <c r="K391" s="458">
        <v>300000</v>
      </c>
      <c r="L391" s="458">
        <v>297965.15000000002</v>
      </c>
      <c r="M391" s="296">
        <v>1</v>
      </c>
    </row>
    <row r="392" spans="2:13" s="88" customFormat="1" ht="28.5" x14ac:dyDescent="0.8">
      <c r="B392" s="295" t="s">
        <v>220</v>
      </c>
      <c r="C392" s="455"/>
      <c r="D392" s="456"/>
      <c r="E392" s="456"/>
      <c r="F392" s="456"/>
      <c r="G392" s="456"/>
      <c r="H392" s="456"/>
      <c r="I392" s="457"/>
      <c r="J392" s="458"/>
      <c r="K392" s="458"/>
      <c r="L392" s="458"/>
      <c r="M392" s="296"/>
    </row>
    <row r="393" spans="2:13" s="89" customFormat="1" ht="28.5" x14ac:dyDescent="0.8">
      <c r="B393" s="297" t="s">
        <v>195</v>
      </c>
      <c r="C393" s="442" t="s">
        <v>165</v>
      </c>
      <c r="D393" s="274">
        <v>99.938900000000004</v>
      </c>
      <c r="E393" s="274">
        <v>9</v>
      </c>
      <c r="F393" s="274" t="s">
        <v>177</v>
      </c>
      <c r="G393" s="274">
        <v>9.25</v>
      </c>
      <c r="H393" s="274">
        <v>9.5758299999999998</v>
      </c>
      <c r="I393" s="443" t="s">
        <v>171</v>
      </c>
      <c r="J393" s="277">
        <v>21996</v>
      </c>
      <c r="K393" s="277">
        <v>21996</v>
      </c>
      <c r="L393" s="277">
        <v>21982.560000000001</v>
      </c>
      <c r="M393" s="298">
        <v>1</v>
      </c>
    </row>
    <row r="394" spans="2:13" s="89" customFormat="1" ht="28.5" x14ac:dyDescent="0.8">
      <c r="B394" s="297" t="s">
        <v>305</v>
      </c>
      <c r="C394" s="442" t="s">
        <v>165</v>
      </c>
      <c r="D394" s="274">
        <v>99.885300000000001</v>
      </c>
      <c r="E394" s="274">
        <v>8</v>
      </c>
      <c r="F394" s="274" t="s">
        <v>507</v>
      </c>
      <c r="G394" s="274">
        <v>8.25</v>
      </c>
      <c r="H394" s="274">
        <v>8.5087600000000005</v>
      </c>
      <c r="I394" s="443" t="s">
        <v>171</v>
      </c>
      <c r="J394" s="277">
        <v>15960</v>
      </c>
      <c r="K394" s="277">
        <v>15960</v>
      </c>
      <c r="L394" s="277">
        <v>15941.7</v>
      </c>
      <c r="M394" s="298">
        <v>1</v>
      </c>
    </row>
    <row r="395" spans="2:13" s="89" customFormat="1" ht="28.5" x14ac:dyDescent="0.8">
      <c r="B395" s="297" t="s">
        <v>196</v>
      </c>
      <c r="C395" s="442" t="s">
        <v>165</v>
      </c>
      <c r="D395" s="274">
        <v>99.465800000000002</v>
      </c>
      <c r="E395" s="274">
        <v>9</v>
      </c>
      <c r="F395" s="274" t="s">
        <v>508</v>
      </c>
      <c r="G395" s="274">
        <v>9.5</v>
      </c>
      <c r="H395" s="274">
        <v>9.8438199999999991</v>
      </c>
      <c r="I395" s="443" t="s">
        <v>171</v>
      </c>
      <c r="J395" s="277">
        <v>1310</v>
      </c>
      <c r="K395" s="277">
        <v>1310</v>
      </c>
      <c r="L395" s="277">
        <v>1303</v>
      </c>
      <c r="M395" s="298">
        <v>1</v>
      </c>
    </row>
    <row r="396" spans="2:13" s="89" customFormat="1" ht="28.5" x14ac:dyDescent="0.8">
      <c r="B396" s="297" t="s">
        <v>412</v>
      </c>
      <c r="C396" s="442" t="s">
        <v>165</v>
      </c>
      <c r="D396" s="274">
        <v>102.2047</v>
      </c>
      <c r="E396" s="274">
        <v>8.5</v>
      </c>
      <c r="F396" s="274" t="s">
        <v>509</v>
      </c>
      <c r="G396" s="274">
        <v>7.25</v>
      </c>
      <c r="H396" s="274">
        <v>7.4494999999999996</v>
      </c>
      <c r="I396" s="443" t="s">
        <v>171</v>
      </c>
      <c r="J396" s="277">
        <v>525000</v>
      </c>
      <c r="K396" s="277">
        <v>525000</v>
      </c>
      <c r="L396" s="277">
        <v>536574.75</v>
      </c>
      <c r="M396" s="298">
        <v>1</v>
      </c>
    </row>
    <row r="397" spans="2:13" s="89" customFormat="1" ht="28.5" x14ac:dyDescent="0.8">
      <c r="B397" s="297" t="s">
        <v>197</v>
      </c>
      <c r="C397" s="442" t="s">
        <v>165</v>
      </c>
      <c r="D397" s="274">
        <v>101.0737</v>
      </c>
      <c r="E397" s="274">
        <v>7</v>
      </c>
      <c r="F397" s="274" t="s">
        <v>510</v>
      </c>
      <c r="G397" s="274">
        <v>6.5</v>
      </c>
      <c r="H397" s="274">
        <v>6.60562</v>
      </c>
      <c r="I397" s="443" t="s">
        <v>171</v>
      </c>
      <c r="J397" s="277">
        <v>120000</v>
      </c>
      <c r="K397" s="277">
        <v>120000</v>
      </c>
      <c r="L397" s="277">
        <v>121288.45</v>
      </c>
      <c r="M397" s="298">
        <v>1</v>
      </c>
    </row>
    <row r="398" spans="2:13" s="89" customFormat="1" ht="28.5" x14ac:dyDescent="0.8">
      <c r="B398" s="297" t="s">
        <v>197</v>
      </c>
      <c r="C398" s="442" t="s">
        <v>165</v>
      </c>
      <c r="D398" s="274">
        <v>99.040199999999999</v>
      </c>
      <c r="E398" s="274">
        <v>7.43</v>
      </c>
      <c r="F398" s="274" t="s">
        <v>511</v>
      </c>
      <c r="G398" s="274">
        <v>7.8</v>
      </c>
      <c r="H398" s="274">
        <v>7.9520999999999997</v>
      </c>
      <c r="I398" s="443" t="s">
        <v>171</v>
      </c>
      <c r="J398" s="277">
        <v>208250</v>
      </c>
      <c r="K398" s="277">
        <v>208250</v>
      </c>
      <c r="L398" s="277">
        <v>206251.33</v>
      </c>
      <c r="M398" s="298">
        <v>1</v>
      </c>
    </row>
    <row r="399" spans="2:13" s="89" customFormat="1" ht="28.5" x14ac:dyDescent="0.8">
      <c r="B399" s="297" t="s">
        <v>199</v>
      </c>
      <c r="C399" s="442" t="s">
        <v>165</v>
      </c>
      <c r="D399" s="274">
        <v>99.897099999999995</v>
      </c>
      <c r="E399" s="274">
        <v>8.4</v>
      </c>
      <c r="F399" s="274" t="s">
        <v>295</v>
      </c>
      <c r="G399" s="274">
        <v>8.75</v>
      </c>
      <c r="H399" s="274">
        <v>9.0413099999999993</v>
      </c>
      <c r="I399" s="443" t="s">
        <v>171</v>
      </c>
      <c r="J399" s="277">
        <v>8100</v>
      </c>
      <c r="K399" s="277">
        <v>8100</v>
      </c>
      <c r="L399" s="277">
        <v>8091.67</v>
      </c>
      <c r="M399" s="298">
        <v>1</v>
      </c>
    </row>
    <row r="400" spans="2:13" s="89" customFormat="1" ht="28.5" x14ac:dyDescent="0.8">
      <c r="B400" s="297" t="s">
        <v>199</v>
      </c>
      <c r="C400" s="442" t="s">
        <v>165</v>
      </c>
      <c r="D400" s="274">
        <v>99.894900000000007</v>
      </c>
      <c r="E400" s="274">
        <v>8.4</v>
      </c>
      <c r="F400" s="274" t="s">
        <v>335</v>
      </c>
      <c r="G400" s="274">
        <v>8.75</v>
      </c>
      <c r="H400" s="274">
        <v>9.0413099999999993</v>
      </c>
      <c r="I400" s="443" t="s">
        <v>171</v>
      </c>
      <c r="J400" s="277">
        <v>10000</v>
      </c>
      <c r="K400" s="277">
        <v>10000</v>
      </c>
      <c r="L400" s="277">
        <v>9989.49</v>
      </c>
      <c r="M400" s="298">
        <v>1</v>
      </c>
    </row>
    <row r="401" spans="2:13" s="89" customFormat="1" ht="28.5" x14ac:dyDescent="0.8">
      <c r="B401" s="297" t="s">
        <v>199</v>
      </c>
      <c r="C401" s="442" t="s">
        <v>165</v>
      </c>
      <c r="D401" s="274">
        <v>99.851399999999998</v>
      </c>
      <c r="E401" s="274">
        <v>8.4</v>
      </c>
      <c r="F401" s="274" t="s">
        <v>475</v>
      </c>
      <c r="G401" s="274">
        <v>9</v>
      </c>
      <c r="H401" s="274">
        <v>9.3083299999999998</v>
      </c>
      <c r="I401" s="443" t="s">
        <v>171</v>
      </c>
      <c r="J401" s="277">
        <v>33294</v>
      </c>
      <c r="K401" s="277">
        <v>33294</v>
      </c>
      <c r="L401" s="277">
        <v>33244.54</v>
      </c>
      <c r="M401" s="298">
        <v>1</v>
      </c>
    </row>
    <row r="402" spans="2:13" s="89" customFormat="1" ht="28.5" x14ac:dyDescent="0.8">
      <c r="B402" s="297" t="s">
        <v>199</v>
      </c>
      <c r="C402" s="442" t="s">
        <v>165</v>
      </c>
      <c r="D402" s="274">
        <v>99.689899999999994</v>
      </c>
      <c r="E402" s="274">
        <v>8.4</v>
      </c>
      <c r="F402" s="274" t="s">
        <v>512</v>
      </c>
      <c r="G402" s="274">
        <v>9</v>
      </c>
      <c r="H402" s="274">
        <v>9.3083299999999998</v>
      </c>
      <c r="I402" s="443" t="s">
        <v>171</v>
      </c>
      <c r="J402" s="277">
        <v>22804</v>
      </c>
      <c r="K402" s="277">
        <v>22804</v>
      </c>
      <c r="L402" s="277">
        <v>22733.31</v>
      </c>
      <c r="M402" s="298">
        <v>1</v>
      </c>
    </row>
    <row r="403" spans="2:13" s="89" customFormat="1" ht="28.5" x14ac:dyDescent="0.8">
      <c r="B403" s="297" t="s">
        <v>199</v>
      </c>
      <c r="C403" s="442" t="s">
        <v>165</v>
      </c>
      <c r="D403" s="274">
        <v>99.688199999999995</v>
      </c>
      <c r="E403" s="274">
        <v>8.4</v>
      </c>
      <c r="F403" s="274" t="s">
        <v>513</v>
      </c>
      <c r="G403" s="274">
        <v>9</v>
      </c>
      <c r="H403" s="274">
        <v>9.3083299999999998</v>
      </c>
      <c r="I403" s="443" t="s">
        <v>171</v>
      </c>
      <c r="J403" s="277">
        <v>10515</v>
      </c>
      <c r="K403" s="277">
        <v>10515</v>
      </c>
      <c r="L403" s="277">
        <v>10482.219999999999</v>
      </c>
      <c r="M403" s="298">
        <v>1</v>
      </c>
    </row>
    <row r="404" spans="2:13" s="89" customFormat="1" ht="28.5" x14ac:dyDescent="0.8">
      <c r="B404" s="297" t="s">
        <v>199</v>
      </c>
      <c r="C404" s="442" t="s">
        <v>165</v>
      </c>
      <c r="D404" s="274">
        <v>99.679400000000001</v>
      </c>
      <c r="E404" s="274">
        <v>8.4</v>
      </c>
      <c r="F404" s="274" t="s">
        <v>319</v>
      </c>
      <c r="G404" s="274">
        <v>9</v>
      </c>
      <c r="H404" s="274">
        <v>9.3083299999999998</v>
      </c>
      <c r="I404" s="443" t="s">
        <v>171</v>
      </c>
      <c r="J404" s="277">
        <v>7690</v>
      </c>
      <c r="K404" s="277">
        <v>7690</v>
      </c>
      <c r="L404" s="277">
        <v>7665.35</v>
      </c>
      <c r="M404" s="298">
        <v>1</v>
      </c>
    </row>
    <row r="405" spans="2:13" s="89" customFormat="1" ht="28.5" x14ac:dyDescent="0.8">
      <c r="B405" s="297" t="s">
        <v>199</v>
      </c>
      <c r="C405" s="442" t="s">
        <v>165</v>
      </c>
      <c r="D405" s="274">
        <v>99.55</v>
      </c>
      <c r="E405" s="274">
        <v>8.4</v>
      </c>
      <c r="F405" s="274" t="s">
        <v>514</v>
      </c>
      <c r="G405" s="274">
        <v>9</v>
      </c>
      <c r="H405" s="274">
        <v>9.3083299999999998</v>
      </c>
      <c r="I405" s="443" t="s">
        <v>171</v>
      </c>
      <c r="J405" s="277">
        <v>25545</v>
      </c>
      <c r="K405" s="277">
        <v>25545</v>
      </c>
      <c r="L405" s="277">
        <v>25430.06</v>
      </c>
      <c r="M405" s="298">
        <v>1</v>
      </c>
    </row>
    <row r="406" spans="2:13" s="89" customFormat="1" ht="28.5" x14ac:dyDescent="0.8">
      <c r="B406" s="297" t="s">
        <v>199</v>
      </c>
      <c r="C406" s="442" t="s">
        <v>165</v>
      </c>
      <c r="D406" s="274">
        <v>99.378699999999995</v>
      </c>
      <c r="E406" s="274">
        <v>8.4</v>
      </c>
      <c r="F406" s="274" t="s">
        <v>489</v>
      </c>
      <c r="G406" s="274">
        <v>9.25</v>
      </c>
      <c r="H406" s="274">
        <v>9.5758299999999998</v>
      </c>
      <c r="I406" s="443" t="s">
        <v>171</v>
      </c>
      <c r="J406" s="277">
        <v>9075.4</v>
      </c>
      <c r="K406" s="277">
        <v>9075.4</v>
      </c>
      <c r="L406" s="277">
        <v>9019.02</v>
      </c>
      <c r="M406" s="298">
        <v>1</v>
      </c>
    </row>
    <row r="407" spans="2:13" s="89" customFormat="1" ht="28.5" x14ac:dyDescent="0.8">
      <c r="B407" s="297" t="s">
        <v>199</v>
      </c>
      <c r="C407" s="442" t="s">
        <v>165</v>
      </c>
      <c r="D407" s="274">
        <v>99.045000000000002</v>
      </c>
      <c r="E407" s="274">
        <v>8.4</v>
      </c>
      <c r="F407" s="274" t="s">
        <v>515</v>
      </c>
      <c r="G407" s="274">
        <v>9.4</v>
      </c>
      <c r="H407" s="274">
        <v>9.7365700000000004</v>
      </c>
      <c r="I407" s="443" t="s">
        <v>171</v>
      </c>
      <c r="J407" s="277">
        <v>6483.4</v>
      </c>
      <c r="K407" s="277">
        <v>6483.4</v>
      </c>
      <c r="L407" s="277">
        <v>6421.49</v>
      </c>
      <c r="M407" s="298">
        <v>1</v>
      </c>
    </row>
    <row r="408" spans="2:13" s="89" customFormat="1" ht="28.5" x14ac:dyDescent="0.8">
      <c r="B408" s="297" t="s">
        <v>199</v>
      </c>
      <c r="C408" s="442" t="s">
        <v>165</v>
      </c>
      <c r="D408" s="274">
        <v>99.034099999999995</v>
      </c>
      <c r="E408" s="274">
        <v>8.4</v>
      </c>
      <c r="F408" s="274" t="s">
        <v>516</v>
      </c>
      <c r="G408" s="274">
        <v>9.4</v>
      </c>
      <c r="H408" s="274">
        <v>9.7365700000000004</v>
      </c>
      <c r="I408" s="443" t="s">
        <v>171</v>
      </c>
      <c r="J408" s="277">
        <v>15772</v>
      </c>
      <c r="K408" s="277">
        <v>15772</v>
      </c>
      <c r="L408" s="277">
        <v>15619.66</v>
      </c>
      <c r="M408" s="298">
        <v>1</v>
      </c>
    </row>
    <row r="409" spans="2:13" s="89" customFormat="1" ht="28.5" x14ac:dyDescent="0.8">
      <c r="B409" s="297" t="s">
        <v>283</v>
      </c>
      <c r="C409" s="442" t="s">
        <v>165</v>
      </c>
      <c r="D409" s="274">
        <v>99.998400000000004</v>
      </c>
      <c r="E409" s="274">
        <v>7.1</v>
      </c>
      <c r="F409" s="274" t="s">
        <v>517</v>
      </c>
      <c r="G409" s="274">
        <v>7.1</v>
      </c>
      <c r="H409" s="274">
        <v>7.2912800000000004</v>
      </c>
      <c r="I409" s="443" t="s">
        <v>171</v>
      </c>
      <c r="J409" s="277">
        <v>218750</v>
      </c>
      <c r="K409" s="277">
        <v>218750</v>
      </c>
      <c r="L409" s="277">
        <v>218746.62</v>
      </c>
      <c r="M409" s="298">
        <v>1</v>
      </c>
    </row>
    <row r="410" spans="2:13" s="89" customFormat="1" ht="28.5" x14ac:dyDescent="0.8">
      <c r="B410" s="297" t="s">
        <v>283</v>
      </c>
      <c r="C410" s="442" t="s">
        <v>165</v>
      </c>
      <c r="D410" s="274">
        <v>99.998400000000004</v>
      </c>
      <c r="E410" s="274">
        <v>7.1</v>
      </c>
      <c r="F410" s="274" t="s">
        <v>518</v>
      </c>
      <c r="G410" s="274">
        <v>7.1</v>
      </c>
      <c r="H410" s="274">
        <v>7.2912800000000004</v>
      </c>
      <c r="I410" s="443" t="s">
        <v>171</v>
      </c>
      <c r="J410" s="277">
        <v>218750</v>
      </c>
      <c r="K410" s="277">
        <v>218750</v>
      </c>
      <c r="L410" s="277">
        <v>218746.62</v>
      </c>
      <c r="M410" s="298">
        <v>1</v>
      </c>
    </row>
    <row r="411" spans="2:13" s="88" customFormat="1" ht="28.5" x14ac:dyDescent="0.8">
      <c r="B411" s="295" t="s">
        <v>169</v>
      </c>
      <c r="C411" s="455"/>
      <c r="D411" s="456"/>
      <c r="E411" s="456"/>
      <c r="F411" s="456"/>
      <c r="G411" s="456"/>
      <c r="H411" s="456"/>
      <c r="I411" s="457"/>
      <c r="J411" s="458">
        <v>1479294.8</v>
      </c>
      <c r="K411" s="458">
        <v>1479294.8</v>
      </c>
      <c r="L411" s="458">
        <v>1489531.8400000003</v>
      </c>
      <c r="M411" s="296">
        <v>18</v>
      </c>
    </row>
    <row r="412" spans="2:13" s="88" customFormat="1" ht="28.5" x14ac:dyDescent="0.8">
      <c r="B412" s="295" t="s">
        <v>261</v>
      </c>
      <c r="C412" s="455"/>
      <c r="D412" s="456"/>
      <c r="E412" s="456"/>
      <c r="F412" s="456"/>
      <c r="G412" s="456"/>
      <c r="H412" s="456"/>
      <c r="I412" s="457"/>
      <c r="J412" s="458"/>
      <c r="K412" s="458"/>
      <c r="L412" s="458"/>
      <c r="M412" s="296"/>
    </row>
    <row r="413" spans="2:13" s="89" customFormat="1" ht="28.5" x14ac:dyDescent="0.8">
      <c r="B413" s="297" t="s">
        <v>167</v>
      </c>
      <c r="C413" s="442" t="s">
        <v>165</v>
      </c>
      <c r="D413" s="274">
        <v>100.58029999999999</v>
      </c>
      <c r="E413" s="274">
        <v>9.25</v>
      </c>
      <c r="F413" s="274" t="s">
        <v>519</v>
      </c>
      <c r="G413" s="274">
        <v>7.5</v>
      </c>
      <c r="H413" s="274">
        <v>7.68</v>
      </c>
      <c r="I413" s="443" t="s">
        <v>166</v>
      </c>
      <c r="J413" s="277">
        <v>1048562.5</v>
      </c>
      <c r="K413" s="277">
        <v>1000000</v>
      </c>
      <c r="L413" s="277">
        <v>1005802.96</v>
      </c>
      <c r="M413" s="298">
        <v>1</v>
      </c>
    </row>
    <row r="414" spans="2:13" s="89" customFormat="1" ht="28.5" x14ac:dyDescent="0.8">
      <c r="B414" s="297" t="s">
        <v>167</v>
      </c>
      <c r="C414" s="442" t="s">
        <v>165</v>
      </c>
      <c r="D414" s="274">
        <v>100.0312</v>
      </c>
      <c r="E414" s="274">
        <v>8.25</v>
      </c>
      <c r="F414" s="274" t="s">
        <v>520</v>
      </c>
      <c r="G414" s="274">
        <v>7.6</v>
      </c>
      <c r="H414" s="274">
        <v>7.8299999999999992</v>
      </c>
      <c r="I414" s="443" t="s">
        <v>166</v>
      </c>
      <c r="J414" s="277">
        <v>4984.7700000000004</v>
      </c>
      <c r="K414" s="277">
        <v>4600</v>
      </c>
      <c r="L414" s="277">
        <v>4601.4399999999996</v>
      </c>
      <c r="M414" s="298">
        <v>1</v>
      </c>
    </row>
    <row r="415" spans="2:13" s="89" customFormat="1" ht="28.5" x14ac:dyDescent="0.8">
      <c r="B415" s="297" t="s">
        <v>167</v>
      </c>
      <c r="C415" s="442" t="s">
        <v>165</v>
      </c>
      <c r="D415" s="274">
        <v>100.0188</v>
      </c>
      <c r="E415" s="274">
        <v>8.15</v>
      </c>
      <c r="F415" s="274" t="s">
        <v>322</v>
      </c>
      <c r="G415" s="274">
        <v>7.65</v>
      </c>
      <c r="H415" s="274">
        <v>7.8530000000000006</v>
      </c>
      <c r="I415" s="443" t="s">
        <v>166</v>
      </c>
      <c r="J415" s="277">
        <v>21652.639999999999</v>
      </c>
      <c r="K415" s="277">
        <v>20000</v>
      </c>
      <c r="L415" s="277">
        <v>20003.759999999998</v>
      </c>
      <c r="M415" s="298">
        <v>1</v>
      </c>
    </row>
    <row r="416" spans="2:13" s="89" customFormat="1" ht="28.5" x14ac:dyDescent="0.8">
      <c r="B416" s="297" t="s">
        <v>167</v>
      </c>
      <c r="C416" s="442" t="s">
        <v>165</v>
      </c>
      <c r="D416" s="274">
        <v>100.0211</v>
      </c>
      <c r="E416" s="274">
        <v>8.15</v>
      </c>
      <c r="F416" s="274" t="s">
        <v>250</v>
      </c>
      <c r="G416" s="274">
        <v>7.65</v>
      </c>
      <c r="H416" s="274">
        <v>7.8469999999999995</v>
      </c>
      <c r="I416" s="443" t="s">
        <v>166</v>
      </c>
      <c r="J416" s="277">
        <v>21675.279999999999</v>
      </c>
      <c r="K416" s="277">
        <v>20000</v>
      </c>
      <c r="L416" s="277">
        <v>20004.21</v>
      </c>
      <c r="M416" s="298">
        <v>1</v>
      </c>
    </row>
    <row r="417" spans="2:13" s="89" customFormat="1" ht="28.5" x14ac:dyDescent="0.8">
      <c r="B417" s="297" t="s">
        <v>167</v>
      </c>
      <c r="C417" s="442" t="s">
        <v>165</v>
      </c>
      <c r="D417" s="274">
        <v>100</v>
      </c>
      <c r="E417" s="274">
        <v>8.25</v>
      </c>
      <c r="F417" s="274" t="s">
        <v>521</v>
      </c>
      <c r="G417" s="274">
        <v>8.25</v>
      </c>
      <c r="H417" s="274">
        <v>8.25</v>
      </c>
      <c r="I417" s="443" t="s">
        <v>166</v>
      </c>
      <c r="J417" s="277">
        <v>53590</v>
      </c>
      <c r="K417" s="277">
        <v>46000</v>
      </c>
      <c r="L417" s="277">
        <v>46000</v>
      </c>
      <c r="M417" s="298">
        <v>1</v>
      </c>
    </row>
    <row r="418" spans="2:13" s="89" customFormat="1" ht="28.5" x14ac:dyDescent="0.8">
      <c r="B418" s="297" t="s">
        <v>167</v>
      </c>
      <c r="C418" s="442" t="s">
        <v>165</v>
      </c>
      <c r="D418" s="274">
        <v>99.488500000000002</v>
      </c>
      <c r="E418" s="274">
        <v>7.5</v>
      </c>
      <c r="F418" s="274" t="s">
        <v>522</v>
      </c>
      <c r="G418" s="274">
        <v>9</v>
      </c>
      <c r="H418" s="274">
        <v>9.2759999999999998</v>
      </c>
      <c r="I418" s="443" t="s">
        <v>166</v>
      </c>
      <c r="J418" s="277">
        <v>97429.28</v>
      </c>
      <c r="K418" s="277">
        <v>93888.89</v>
      </c>
      <c r="L418" s="277">
        <v>93408.61</v>
      </c>
      <c r="M418" s="298">
        <v>1</v>
      </c>
    </row>
    <row r="419" spans="2:13" s="88" customFormat="1" ht="28.5" x14ac:dyDescent="0.8">
      <c r="B419" s="295" t="s">
        <v>169</v>
      </c>
      <c r="C419" s="455"/>
      <c r="D419" s="456"/>
      <c r="E419" s="456"/>
      <c r="F419" s="456"/>
      <c r="G419" s="456"/>
      <c r="H419" s="456"/>
      <c r="I419" s="457"/>
      <c r="J419" s="458">
        <v>1247894.47</v>
      </c>
      <c r="K419" s="458">
        <v>1184488.8899999999</v>
      </c>
      <c r="L419" s="458">
        <v>1189820.98</v>
      </c>
      <c r="M419" s="296">
        <v>6</v>
      </c>
    </row>
    <row r="420" spans="2:13" s="88" customFormat="1" ht="28.5" x14ac:dyDescent="0.8">
      <c r="B420" s="295" t="s">
        <v>223</v>
      </c>
      <c r="C420" s="455"/>
      <c r="D420" s="456"/>
      <c r="E420" s="456"/>
      <c r="F420" s="456"/>
      <c r="G420" s="456"/>
      <c r="H420" s="456"/>
      <c r="I420" s="457"/>
      <c r="J420" s="458"/>
      <c r="K420" s="458"/>
      <c r="L420" s="458"/>
      <c r="M420" s="296"/>
    </row>
    <row r="421" spans="2:13" s="89" customFormat="1" ht="28.5" x14ac:dyDescent="0.8">
      <c r="B421" s="297" t="s">
        <v>224</v>
      </c>
      <c r="C421" s="442" t="s">
        <v>165</v>
      </c>
      <c r="D421" s="274">
        <v>100</v>
      </c>
      <c r="E421" s="274">
        <v>1.982</v>
      </c>
      <c r="F421" s="274" t="s">
        <v>221</v>
      </c>
      <c r="G421" s="274">
        <v>1.982</v>
      </c>
      <c r="H421" s="274">
        <v>2</v>
      </c>
      <c r="I421" s="443" t="s">
        <v>166</v>
      </c>
      <c r="J421" s="277">
        <v>4006826.89</v>
      </c>
      <c r="K421" s="277">
        <v>4000000</v>
      </c>
      <c r="L421" s="277">
        <v>4000000</v>
      </c>
      <c r="M421" s="298">
        <v>1</v>
      </c>
    </row>
    <row r="422" spans="2:13" s="89" customFormat="1" ht="28.5" x14ac:dyDescent="0.8">
      <c r="B422" s="297" t="s">
        <v>224</v>
      </c>
      <c r="C422" s="442" t="s">
        <v>165</v>
      </c>
      <c r="D422" s="274">
        <v>100</v>
      </c>
      <c r="E422" s="274">
        <v>1.982</v>
      </c>
      <c r="F422" s="274" t="s">
        <v>222</v>
      </c>
      <c r="G422" s="274">
        <v>1.982</v>
      </c>
      <c r="H422" s="274">
        <v>1.9990000000000001</v>
      </c>
      <c r="I422" s="443" t="s">
        <v>166</v>
      </c>
      <c r="J422" s="277">
        <v>2003523.56</v>
      </c>
      <c r="K422" s="277">
        <v>2000000</v>
      </c>
      <c r="L422" s="277">
        <v>2000000</v>
      </c>
      <c r="M422" s="298">
        <v>1</v>
      </c>
    </row>
    <row r="423" spans="2:13" s="89" customFormat="1" ht="28.5" x14ac:dyDescent="0.8">
      <c r="B423" s="297" t="s">
        <v>224</v>
      </c>
      <c r="C423" s="442" t="s">
        <v>165</v>
      </c>
      <c r="D423" s="274">
        <v>100</v>
      </c>
      <c r="E423" s="274">
        <v>2.7315</v>
      </c>
      <c r="F423" s="274" t="s">
        <v>179</v>
      </c>
      <c r="G423" s="274">
        <v>2.7315</v>
      </c>
      <c r="H423" s="274">
        <v>2.75</v>
      </c>
      <c r="I423" s="443" t="s">
        <v>166</v>
      </c>
      <c r="J423" s="277">
        <v>1216480.05</v>
      </c>
      <c r="K423" s="277">
        <v>1200000</v>
      </c>
      <c r="L423" s="277">
        <v>1200000</v>
      </c>
      <c r="M423" s="298">
        <v>1</v>
      </c>
    </row>
    <row r="424" spans="2:13" s="89" customFormat="1" ht="28.5" x14ac:dyDescent="0.8">
      <c r="B424" s="297" t="s">
        <v>224</v>
      </c>
      <c r="C424" s="442" t="s">
        <v>165</v>
      </c>
      <c r="D424" s="274">
        <v>100</v>
      </c>
      <c r="E424" s="274">
        <v>2.7315999999999998</v>
      </c>
      <c r="F424" s="274" t="s">
        <v>180</v>
      </c>
      <c r="G424" s="274">
        <v>2.7315999999999998</v>
      </c>
      <c r="H424" s="274">
        <v>2.75</v>
      </c>
      <c r="I424" s="443" t="s">
        <v>166</v>
      </c>
      <c r="J424" s="277">
        <v>6640453.9000000004</v>
      </c>
      <c r="K424" s="277">
        <v>6550000</v>
      </c>
      <c r="L424" s="277">
        <v>6550000</v>
      </c>
      <c r="M424" s="298">
        <v>4</v>
      </c>
    </row>
    <row r="425" spans="2:13" s="89" customFormat="1" ht="28.5" x14ac:dyDescent="0.8">
      <c r="B425" s="297" t="s">
        <v>262</v>
      </c>
      <c r="C425" s="442" t="s">
        <v>165</v>
      </c>
      <c r="D425" s="274">
        <v>100</v>
      </c>
      <c r="E425" s="274">
        <v>1.5</v>
      </c>
      <c r="F425" s="274" t="s">
        <v>225</v>
      </c>
      <c r="G425" s="274">
        <v>1.5</v>
      </c>
      <c r="H425" s="274">
        <v>1.51</v>
      </c>
      <c r="I425" s="443" t="s">
        <v>166</v>
      </c>
      <c r="J425" s="277">
        <v>50423427.079999998</v>
      </c>
      <c r="K425" s="277">
        <v>50350000</v>
      </c>
      <c r="L425" s="277">
        <v>50350000</v>
      </c>
      <c r="M425" s="298">
        <v>6</v>
      </c>
    </row>
    <row r="426" spans="2:13" s="89" customFormat="1" ht="28.5" x14ac:dyDescent="0.8">
      <c r="B426" s="297" t="s">
        <v>262</v>
      </c>
      <c r="C426" s="442" t="s">
        <v>165</v>
      </c>
      <c r="D426" s="274">
        <v>100</v>
      </c>
      <c r="E426" s="274">
        <v>1.5</v>
      </c>
      <c r="F426" s="274" t="s">
        <v>498</v>
      </c>
      <c r="G426" s="274">
        <v>1.5</v>
      </c>
      <c r="H426" s="274">
        <v>1.5089999999999999</v>
      </c>
      <c r="I426" s="443" t="s">
        <v>166</v>
      </c>
      <c r="J426" s="277">
        <v>400700</v>
      </c>
      <c r="K426" s="277">
        <v>400000</v>
      </c>
      <c r="L426" s="277">
        <v>400000</v>
      </c>
      <c r="M426" s="298">
        <v>1</v>
      </c>
    </row>
    <row r="427" spans="2:13" s="89" customFormat="1" ht="28.5" x14ac:dyDescent="0.8">
      <c r="B427" s="297" t="s">
        <v>262</v>
      </c>
      <c r="C427" s="442" t="s">
        <v>165</v>
      </c>
      <c r="D427" s="274">
        <v>100</v>
      </c>
      <c r="E427" s="274">
        <v>2</v>
      </c>
      <c r="F427" s="274" t="s">
        <v>211</v>
      </c>
      <c r="G427" s="274">
        <v>2</v>
      </c>
      <c r="H427" s="274">
        <v>2.016</v>
      </c>
      <c r="I427" s="443" t="s">
        <v>166</v>
      </c>
      <c r="J427" s="277">
        <v>11740950</v>
      </c>
      <c r="K427" s="277">
        <v>11700000</v>
      </c>
      <c r="L427" s="277">
        <v>11700000</v>
      </c>
      <c r="M427" s="298">
        <v>3</v>
      </c>
    </row>
    <row r="428" spans="2:13" s="89" customFormat="1" ht="28.5" x14ac:dyDescent="0.8">
      <c r="B428" s="297" t="s">
        <v>262</v>
      </c>
      <c r="C428" s="442" t="s">
        <v>165</v>
      </c>
      <c r="D428" s="274">
        <v>100</v>
      </c>
      <c r="E428" s="274">
        <v>2.4</v>
      </c>
      <c r="F428" s="274" t="s">
        <v>177</v>
      </c>
      <c r="G428" s="274">
        <v>2.4</v>
      </c>
      <c r="H428" s="274">
        <v>2.4209999999999998</v>
      </c>
      <c r="I428" s="443" t="s">
        <v>166</v>
      </c>
      <c r="J428" s="277">
        <v>10211576.67</v>
      </c>
      <c r="K428" s="277">
        <v>10150000</v>
      </c>
      <c r="L428" s="277">
        <v>10150000</v>
      </c>
      <c r="M428" s="298">
        <v>2</v>
      </c>
    </row>
    <row r="429" spans="2:13" s="89" customFormat="1" ht="28.5" x14ac:dyDescent="0.8">
      <c r="B429" s="297" t="s">
        <v>262</v>
      </c>
      <c r="C429" s="442" t="s">
        <v>165</v>
      </c>
      <c r="D429" s="274">
        <v>100</v>
      </c>
      <c r="E429" s="274">
        <v>2.4</v>
      </c>
      <c r="F429" s="274" t="s">
        <v>523</v>
      </c>
      <c r="G429" s="274">
        <v>2.4</v>
      </c>
      <c r="H429" s="274">
        <v>2.42</v>
      </c>
      <c r="I429" s="443" t="s">
        <v>166</v>
      </c>
      <c r="J429" s="277">
        <v>201400</v>
      </c>
      <c r="K429" s="277">
        <v>200000</v>
      </c>
      <c r="L429" s="277">
        <v>200000</v>
      </c>
      <c r="M429" s="298">
        <v>1</v>
      </c>
    </row>
    <row r="430" spans="2:13" s="89" customFormat="1" ht="28.5" x14ac:dyDescent="0.8">
      <c r="B430" s="297" t="s">
        <v>262</v>
      </c>
      <c r="C430" s="442" t="s">
        <v>165</v>
      </c>
      <c r="D430" s="274">
        <v>100</v>
      </c>
      <c r="E430" s="274">
        <v>2.65</v>
      </c>
      <c r="F430" s="274" t="s">
        <v>180</v>
      </c>
      <c r="G430" s="274">
        <v>2.65</v>
      </c>
      <c r="H430" s="274">
        <v>2.6669999999999998</v>
      </c>
      <c r="I430" s="443" t="s">
        <v>166</v>
      </c>
      <c r="J430" s="277">
        <v>17734451.390000001</v>
      </c>
      <c r="K430" s="277">
        <v>17500000</v>
      </c>
      <c r="L430" s="277">
        <v>17500000</v>
      </c>
      <c r="M430" s="298">
        <v>2</v>
      </c>
    </row>
    <row r="431" spans="2:13" s="89" customFormat="1" ht="28.5" x14ac:dyDescent="0.8">
      <c r="B431" s="297" t="s">
        <v>262</v>
      </c>
      <c r="C431" s="442" t="s">
        <v>165</v>
      </c>
      <c r="D431" s="274">
        <v>100</v>
      </c>
      <c r="E431" s="274">
        <v>2.65</v>
      </c>
      <c r="F431" s="274" t="s">
        <v>320</v>
      </c>
      <c r="G431" s="274">
        <v>2.65</v>
      </c>
      <c r="H431" s="274">
        <v>2.6640000000000001</v>
      </c>
      <c r="I431" s="443" t="s">
        <v>166</v>
      </c>
      <c r="J431" s="277">
        <v>5079500</v>
      </c>
      <c r="K431" s="277">
        <v>5000000</v>
      </c>
      <c r="L431" s="277">
        <v>5000000</v>
      </c>
      <c r="M431" s="298">
        <v>1</v>
      </c>
    </row>
    <row r="432" spans="2:13" s="89" customFormat="1" ht="28.5" x14ac:dyDescent="0.8">
      <c r="B432" s="297" t="s">
        <v>262</v>
      </c>
      <c r="C432" s="442" t="s">
        <v>165</v>
      </c>
      <c r="D432" s="274">
        <v>100</v>
      </c>
      <c r="E432" s="274">
        <v>3</v>
      </c>
      <c r="F432" s="274" t="s">
        <v>183</v>
      </c>
      <c r="G432" s="274">
        <v>3</v>
      </c>
      <c r="H432" s="274">
        <v>3</v>
      </c>
      <c r="I432" s="443" t="s">
        <v>166</v>
      </c>
      <c r="J432" s="277">
        <v>2059500</v>
      </c>
      <c r="K432" s="277">
        <v>2000000</v>
      </c>
      <c r="L432" s="277">
        <v>2000000</v>
      </c>
      <c r="M432" s="298">
        <v>1</v>
      </c>
    </row>
    <row r="433" spans="2:13" s="89" customFormat="1" ht="28.5" x14ac:dyDescent="0.8">
      <c r="B433" s="297" t="s">
        <v>262</v>
      </c>
      <c r="C433" s="442" t="s">
        <v>165</v>
      </c>
      <c r="D433" s="274">
        <v>100</v>
      </c>
      <c r="E433" s="274">
        <v>3.25</v>
      </c>
      <c r="F433" s="274" t="s">
        <v>226</v>
      </c>
      <c r="G433" s="274">
        <v>3.25</v>
      </c>
      <c r="H433" s="274">
        <v>3.2489999999999997</v>
      </c>
      <c r="I433" s="443" t="s">
        <v>166</v>
      </c>
      <c r="J433" s="277">
        <v>25821527.780000001</v>
      </c>
      <c r="K433" s="277">
        <v>25000000</v>
      </c>
      <c r="L433" s="277">
        <v>25000000</v>
      </c>
      <c r="M433" s="298">
        <v>2</v>
      </c>
    </row>
    <row r="434" spans="2:13" s="89" customFormat="1" ht="28.5" x14ac:dyDescent="0.8">
      <c r="B434" s="297" t="s">
        <v>227</v>
      </c>
      <c r="C434" s="442" t="s">
        <v>165</v>
      </c>
      <c r="D434" s="274">
        <v>100</v>
      </c>
      <c r="E434" s="274">
        <v>5.28</v>
      </c>
      <c r="F434" s="274" t="s">
        <v>251</v>
      </c>
      <c r="G434" s="274">
        <v>5.28</v>
      </c>
      <c r="H434" s="274">
        <v>5.4089999999999998</v>
      </c>
      <c r="I434" s="443" t="s">
        <v>166</v>
      </c>
      <c r="J434" s="277">
        <v>9943560</v>
      </c>
      <c r="K434" s="277">
        <v>9900000</v>
      </c>
      <c r="L434" s="277">
        <v>9900000</v>
      </c>
      <c r="M434" s="298">
        <v>2</v>
      </c>
    </row>
    <row r="435" spans="2:13" s="89" customFormat="1" ht="28.5" x14ac:dyDescent="0.8">
      <c r="B435" s="297" t="s">
        <v>227</v>
      </c>
      <c r="C435" s="442" t="s">
        <v>165</v>
      </c>
      <c r="D435" s="274">
        <v>100.00879999999999</v>
      </c>
      <c r="E435" s="274">
        <v>7.95</v>
      </c>
      <c r="F435" s="274" t="s">
        <v>335</v>
      </c>
      <c r="G435" s="274">
        <v>7.5</v>
      </c>
      <c r="H435" s="274">
        <v>7.6959999999999997</v>
      </c>
      <c r="I435" s="443" t="s">
        <v>166</v>
      </c>
      <c r="J435" s="277">
        <v>32418.13</v>
      </c>
      <c r="K435" s="277">
        <v>30000</v>
      </c>
      <c r="L435" s="277">
        <v>30002.65</v>
      </c>
      <c r="M435" s="298">
        <v>1</v>
      </c>
    </row>
    <row r="436" spans="2:13" s="88" customFormat="1" ht="28.5" x14ac:dyDescent="0.8">
      <c r="B436" s="295" t="s">
        <v>169</v>
      </c>
      <c r="C436" s="455"/>
      <c r="D436" s="456"/>
      <c r="E436" s="456"/>
      <c r="F436" s="456"/>
      <c r="G436" s="456"/>
      <c r="H436" s="456"/>
      <c r="I436" s="457"/>
      <c r="J436" s="458">
        <v>147516295.44999999</v>
      </c>
      <c r="K436" s="458">
        <v>145980000</v>
      </c>
      <c r="L436" s="458">
        <v>145980002.65000001</v>
      </c>
      <c r="M436" s="296">
        <v>29</v>
      </c>
    </row>
    <row r="437" spans="2:13" s="88" customFormat="1" ht="28.5" x14ac:dyDescent="0.8">
      <c r="B437" s="295" t="s">
        <v>228</v>
      </c>
      <c r="C437" s="455"/>
      <c r="D437" s="456"/>
      <c r="E437" s="456"/>
      <c r="F437" s="456"/>
      <c r="G437" s="456"/>
      <c r="H437" s="456"/>
      <c r="I437" s="457"/>
      <c r="J437" s="458"/>
      <c r="K437" s="458"/>
      <c r="L437" s="458"/>
      <c r="M437" s="296"/>
    </row>
    <row r="438" spans="2:13" s="89" customFormat="1" ht="28.5" x14ac:dyDescent="0.8">
      <c r="B438" s="297" t="s">
        <v>192</v>
      </c>
      <c r="C438" s="442" t="s">
        <v>165</v>
      </c>
      <c r="D438" s="274">
        <v>100</v>
      </c>
      <c r="E438" s="274">
        <v>6.5</v>
      </c>
      <c r="F438" s="274" t="s">
        <v>337</v>
      </c>
      <c r="G438" s="274">
        <v>6.5</v>
      </c>
      <c r="H438" s="274">
        <v>6.69</v>
      </c>
      <c r="I438" s="443" t="s">
        <v>166</v>
      </c>
      <c r="J438" s="277">
        <v>3021666.67</v>
      </c>
      <c r="K438" s="277">
        <v>3000000</v>
      </c>
      <c r="L438" s="277">
        <v>3000000</v>
      </c>
      <c r="M438" s="298">
        <v>1</v>
      </c>
    </row>
    <row r="439" spans="2:13" s="89" customFormat="1" ht="28.5" x14ac:dyDescent="0.8">
      <c r="B439" s="297" t="s">
        <v>192</v>
      </c>
      <c r="C439" s="442" t="s">
        <v>165</v>
      </c>
      <c r="D439" s="274">
        <v>100</v>
      </c>
      <c r="E439" s="274">
        <v>7.5</v>
      </c>
      <c r="F439" s="274" t="s">
        <v>524</v>
      </c>
      <c r="G439" s="274">
        <v>7.5</v>
      </c>
      <c r="H439" s="274">
        <v>7.5</v>
      </c>
      <c r="I439" s="443" t="s">
        <v>166</v>
      </c>
      <c r="J439" s="277">
        <v>51834.38</v>
      </c>
      <c r="K439" s="277">
        <v>45000</v>
      </c>
      <c r="L439" s="277">
        <v>45000</v>
      </c>
      <c r="M439" s="298">
        <v>1</v>
      </c>
    </row>
    <row r="440" spans="2:13" s="89" customFormat="1" ht="28.5" x14ac:dyDescent="0.8">
      <c r="B440" s="297" t="s">
        <v>192</v>
      </c>
      <c r="C440" s="442" t="s">
        <v>165</v>
      </c>
      <c r="D440" s="274">
        <v>100</v>
      </c>
      <c r="E440" s="274">
        <v>7.75</v>
      </c>
      <c r="F440" s="274" t="s">
        <v>177</v>
      </c>
      <c r="G440" s="274">
        <v>7.75</v>
      </c>
      <c r="H440" s="274">
        <v>7.9769999999999994</v>
      </c>
      <c r="I440" s="443" t="s">
        <v>166</v>
      </c>
      <c r="J440" s="277">
        <v>2039180.56</v>
      </c>
      <c r="K440" s="277">
        <v>2000000</v>
      </c>
      <c r="L440" s="277">
        <v>2000000</v>
      </c>
      <c r="M440" s="298">
        <v>2</v>
      </c>
    </row>
    <row r="441" spans="2:13" s="89" customFormat="1" ht="28.5" x14ac:dyDescent="0.8">
      <c r="B441" s="297" t="s">
        <v>192</v>
      </c>
      <c r="C441" s="442" t="s">
        <v>165</v>
      </c>
      <c r="D441" s="274">
        <v>100</v>
      </c>
      <c r="E441" s="274">
        <v>7.75</v>
      </c>
      <c r="F441" s="274" t="s">
        <v>475</v>
      </c>
      <c r="G441" s="274">
        <v>7.75</v>
      </c>
      <c r="H441" s="274">
        <v>7.9729999999999999</v>
      </c>
      <c r="I441" s="443" t="s">
        <v>166</v>
      </c>
      <c r="J441" s="277">
        <v>4081805.56</v>
      </c>
      <c r="K441" s="277">
        <v>4000000</v>
      </c>
      <c r="L441" s="277">
        <v>4000000</v>
      </c>
      <c r="M441" s="298">
        <v>2</v>
      </c>
    </row>
    <row r="442" spans="2:13" s="89" customFormat="1" ht="28.5" x14ac:dyDescent="0.8">
      <c r="B442" s="297" t="s">
        <v>192</v>
      </c>
      <c r="C442" s="442" t="s">
        <v>165</v>
      </c>
      <c r="D442" s="274">
        <v>100</v>
      </c>
      <c r="E442" s="274">
        <v>8.25</v>
      </c>
      <c r="F442" s="274" t="s">
        <v>525</v>
      </c>
      <c r="G442" s="274">
        <v>8.25</v>
      </c>
      <c r="H442" s="274">
        <v>8.4750000000000014</v>
      </c>
      <c r="I442" s="443" t="s">
        <v>166</v>
      </c>
      <c r="J442" s="277">
        <v>2056375</v>
      </c>
      <c r="K442" s="277">
        <v>2000000</v>
      </c>
      <c r="L442" s="277">
        <v>2000000</v>
      </c>
      <c r="M442" s="298">
        <v>1</v>
      </c>
    </row>
    <row r="443" spans="2:13" s="89" customFormat="1" ht="28.5" x14ac:dyDescent="0.8">
      <c r="B443" s="297" t="s">
        <v>294</v>
      </c>
      <c r="C443" s="442" t="s">
        <v>165</v>
      </c>
      <c r="D443" s="274">
        <v>100</v>
      </c>
      <c r="E443" s="274">
        <v>4.5</v>
      </c>
      <c r="F443" s="274" t="s">
        <v>257</v>
      </c>
      <c r="G443" s="274">
        <v>4.5</v>
      </c>
      <c r="H443" s="274">
        <v>4.5890000000000004</v>
      </c>
      <c r="I443" s="443" t="s">
        <v>166</v>
      </c>
      <c r="J443" s="277">
        <v>1005625</v>
      </c>
      <c r="K443" s="277">
        <v>1000000</v>
      </c>
      <c r="L443" s="277">
        <v>1000000</v>
      </c>
      <c r="M443" s="298">
        <v>1</v>
      </c>
    </row>
    <row r="444" spans="2:13" s="89" customFormat="1" ht="28.5" x14ac:dyDescent="0.8">
      <c r="B444" s="297" t="s">
        <v>294</v>
      </c>
      <c r="C444" s="442" t="s">
        <v>165</v>
      </c>
      <c r="D444" s="274">
        <v>100</v>
      </c>
      <c r="E444" s="274">
        <v>4.5</v>
      </c>
      <c r="F444" s="274" t="s">
        <v>325</v>
      </c>
      <c r="G444" s="274">
        <v>4.5</v>
      </c>
      <c r="H444" s="274">
        <v>4.5890000000000004</v>
      </c>
      <c r="I444" s="443" t="s">
        <v>166</v>
      </c>
      <c r="J444" s="277">
        <v>1005750</v>
      </c>
      <c r="K444" s="277">
        <v>1000000</v>
      </c>
      <c r="L444" s="277">
        <v>1000000</v>
      </c>
      <c r="M444" s="298">
        <v>1</v>
      </c>
    </row>
    <row r="445" spans="2:13" s="89" customFormat="1" ht="28.5" x14ac:dyDescent="0.8">
      <c r="B445" s="297" t="s">
        <v>294</v>
      </c>
      <c r="C445" s="442" t="s">
        <v>165</v>
      </c>
      <c r="D445" s="274">
        <v>100</v>
      </c>
      <c r="E445" s="274">
        <v>4.5</v>
      </c>
      <c r="F445" s="274" t="s">
        <v>259</v>
      </c>
      <c r="G445" s="274">
        <v>4.5</v>
      </c>
      <c r="H445" s="274">
        <v>4.5890000000000004</v>
      </c>
      <c r="I445" s="443" t="s">
        <v>166</v>
      </c>
      <c r="J445" s="277">
        <v>1005875</v>
      </c>
      <c r="K445" s="277">
        <v>1000000</v>
      </c>
      <c r="L445" s="277">
        <v>1000000</v>
      </c>
      <c r="M445" s="298">
        <v>1</v>
      </c>
    </row>
    <row r="446" spans="2:13" s="89" customFormat="1" ht="28.5" x14ac:dyDescent="0.8">
      <c r="B446" s="297" t="s">
        <v>294</v>
      </c>
      <c r="C446" s="442" t="s">
        <v>165</v>
      </c>
      <c r="D446" s="274">
        <v>100</v>
      </c>
      <c r="E446" s="274">
        <v>4.5</v>
      </c>
      <c r="F446" s="274" t="s">
        <v>291</v>
      </c>
      <c r="G446" s="274">
        <v>4.5</v>
      </c>
      <c r="H446" s="274">
        <v>4.5880000000000001</v>
      </c>
      <c r="I446" s="443" t="s">
        <v>166</v>
      </c>
      <c r="J446" s="277">
        <v>1006000</v>
      </c>
      <c r="K446" s="277">
        <v>1000000</v>
      </c>
      <c r="L446" s="277">
        <v>1000000</v>
      </c>
      <c r="M446" s="298">
        <v>1</v>
      </c>
    </row>
    <row r="447" spans="2:13" s="89" customFormat="1" ht="28.5" x14ac:dyDescent="0.8">
      <c r="B447" s="297" t="s">
        <v>294</v>
      </c>
      <c r="C447" s="442" t="s">
        <v>165</v>
      </c>
      <c r="D447" s="274">
        <v>100.0493</v>
      </c>
      <c r="E447" s="274">
        <v>7.5</v>
      </c>
      <c r="F447" s="274" t="s">
        <v>317</v>
      </c>
      <c r="G447" s="274">
        <v>7</v>
      </c>
      <c r="H447" s="274">
        <v>7.1630000000000003</v>
      </c>
      <c r="I447" s="443" t="s">
        <v>166</v>
      </c>
      <c r="J447" s="277">
        <v>2150416.67</v>
      </c>
      <c r="K447" s="277">
        <v>2000000</v>
      </c>
      <c r="L447" s="277">
        <v>2000985.15</v>
      </c>
      <c r="M447" s="298">
        <v>1</v>
      </c>
    </row>
    <row r="448" spans="2:13" s="89" customFormat="1" ht="28.5" x14ac:dyDescent="0.8">
      <c r="B448" s="297" t="s">
        <v>294</v>
      </c>
      <c r="C448" s="442" t="s">
        <v>165</v>
      </c>
      <c r="D448" s="274">
        <v>99.898499999999999</v>
      </c>
      <c r="E448" s="274">
        <v>7.75</v>
      </c>
      <c r="F448" s="274" t="s">
        <v>526</v>
      </c>
      <c r="G448" s="274">
        <v>7.65</v>
      </c>
      <c r="H448" s="274">
        <v>7.8299999999999992</v>
      </c>
      <c r="I448" s="443" t="s">
        <v>166</v>
      </c>
      <c r="J448" s="277">
        <v>1617541.67</v>
      </c>
      <c r="K448" s="277">
        <v>1500000</v>
      </c>
      <c r="L448" s="277">
        <v>1498478.04</v>
      </c>
      <c r="M448" s="298">
        <v>1</v>
      </c>
    </row>
    <row r="449" spans="2:13" s="89" customFormat="1" ht="28.5" x14ac:dyDescent="0.8">
      <c r="B449" s="297" t="s">
        <v>294</v>
      </c>
      <c r="C449" s="442" t="s">
        <v>165</v>
      </c>
      <c r="D449" s="274">
        <v>100</v>
      </c>
      <c r="E449" s="274">
        <v>8</v>
      </c>
      <c r="F449" s="274" t="s">
        <v>527</v>
      </c>
      <c r="G449" s="274">
        <v>8</v>
      </c>
      <c r="H449" s="274">
        <v>7.9990000000000006</v>
      </c>
      <c r="I449" s="443" t="s">
        <v>166</v>
      </c>
      <c r="J449" s="277">
        <v>702144.44</v>
      </c>
      <c r="K449" s="277">
        <v>650000</v>
      </c>
      <c r="L449" s="277">
        <v>650000</v>
      </c>
      <c r="M449" s="298">
        <v>1</v>
      </c>
    </row>
    <row r="450" spans="2:13" s="89" customFormat="1" ht="28.5" x14ac:dyDescent="0.8">
      <c r="B450" s="297" t="s">
        <v>294</v>
      </c>
      <c r="C450" s="442" t="s">
        <v>165</v>
      </c>
      <c r="D450" s="274">
        <v>100</v>
      </c>
      <c r="E450" s="274">
        <v>8</v>
      </c>
      <c r="F450" s="274" t="s">
        <v>528</v>
      </c>
      <c r="G450" s="274">
        <v>8</v>
      </c>
      <c r="H450" s="274">
        <v>7.9979999999999993</v>
      </c>
      <c r="I450" s="443" t="s">
        <v>166</v>
      </c>
      <c r="J450" s="277">
        <v>2809155.56</v>
      </c>
      <c r="K450" s="277">
        <v>2600000</v>
      </c>
      <c r="L450" s="277">
        <v>2600000</v>
      </c>
      <c r="M450" s="298">
        <v>1</v>
      </c>
    </row>
    <row r="451" spans="2:13" s="89" customFormat="1" ht="28.5" x14ac:dyDescent="0.8">
      <c r="B451" s="297" t="s">
        <v>294</v>
      </c>
      <c r="C451" s="442" t="s">
        <v>165</v>
      </c>
      <c r="D451" s="274">
        <v>100</v>
      </c>
      <c r="E451" s="274">
        <v>8.1</v>
      </c>
      <c r="F451" s="274" t="s">
        <v>527</v>
      </c>
      <c r="G451" s="274">
        <v>8.1</v>
      </c>
      <c r="H451" s="274">
        <v>8.0990000000000002</v>
      </c>
      <c r="I451" s="443" t="s">
        <v>166</v>
      </c>
      <c r="J451" s="277">
        <v>4324900</v>
      </c>
      <c r="K451" s="277">
        <v>4000000</v>
      </c>
      <c r="L451" s="277">
        <v>4000000</v>
      </c>
      <c r="M451" s="298">
        <v>2</v>
      </c>
    </row>
    <row r="452" spans="2:13" s="89" customFormat="1" ht="28.5" x14ac:dyDescent="0.8">
      <c r="B452" s="297" t="s">
        <v>294</v>
      </c>
      <c r="C452" s="442" t="s">
        <v>165</v>
      </c>
      <c r="D452" s="274">
        <v>100</v>
      </c>
      <c r="E452" s="274">
        <v>8.25</v>
      </c>
      <c r="F452" s="274" t="s">
        <v>525</v>
      </c>
      <c r="G452" s="274">
        <v>8.25</v>
      </c>
      <c r="H452" s="274">
        <v>8.4750000000000014</v>
      </c>
      <c r="I452" s="443" t="s">
        <v>166</v>
      </c>
      <c r="J452" s="277">
        <v>4112750</v>
      </c>
      <c r="K452" s="277">
        <v>4000000</v>
      </c>
      <c r="L452" s="277">
        <v>4000000</v>
      </c>
      <c r="M452" s="298">
        <v>1</v>
      </c>
    </row>
    <row r="453" spans="2:13" s="89" customFormat="1" ht="28.5" x14ac:dyDescent="0.8">
      <c r="B453" s="297" t="s">
        <v>294</v>
      </c>
      <c r="C453" s="442" t="s">
        <v>165</v>
      </c>
      <c r="D453" s="274">
        <v>100</v>
      </c>
      <c r="E453" s="274">
        <v>8.25</v>
      </c>
      <c r="F453" s="274" t="s">
        <v>519</v>
      </c>
      <c r="G453" s="274">
        <v>8.25</v>
      </c>
      <c r="H453" s="274">
        <v>8.468</v>
      </c>
      <c r="I453" s="443" t="s">
        <v>166</v>
      </c>
      <c r="J453" s="277">
        <v>3605072.92</v>
      </c>
      <c r="K453" s="277">
        <v>3500000</v>
      </c>
      <c r="L453" s="277">
        <v>3500000</v>
      </c>
      <c r="M453" s="298">
        <v>1</v>
      </c>
    </row>
    <row r="454" spans="2:13" s="89" customFormat="1" ht="28.5" x14ac:dyDescent="0.8">
      <c r="B454" s="297" t="s">
        <v>229</v>
      </c>
      <c r="C454" s="442" t="s">
        <v>165</v>
      </c>
      <c r="D454" s="274">
        <v>100</v>
      </c>
      <c r="E454" s="274">
        <v>2.4769999999999999</v>
      </c>
      <c r="F454" s="274" t="s">
        <v>177</v>
      </c>
      <c r="G454" s="274">
        <v>2.4769999999999999</v>
      </c>
      <c r="H454" s="274">
        <v>2.5</v>
      </c>
      <c r="I454" s="443" t="s">
        <v>166</v>
      </c>
      <c r="J454" s="277">
        <v>402504.52</v>
      </c>
      <c r="K454" s="277">
        <v>400000</v>
      </c>
      <c r="L454" s="277">
        <v>400000</v>
      </c>
      <c r="M454" s="298">
        <v>1</v>
      </c>
    </row>
    <row r="455" spans="2:13" s="89" customFormat="1" ht="28.5" x14ac:dyDescent="0.8">
      <c r="B455" s="297" t="s">
        <v>229</v>
      </c>
      <c r="C455" s="442" t="s">
        <v>165</v>
      </c>
      <c r="D455" s="274">
        <v>100</v>
      </c>
      <c r="E455" s="274">
        <v>6</v>
      </c>
      <c r="F455" s="274" t="s">
        <v>180</v>
      </c>
      <c r="G455" s="274">
        <v>6</v>
      </c>
      <c r="H455" s="274">
        <v>6.0880000000000001</v>
      </c>
      <c r="I455" s="443" t="s">
        <v>166</v>
      </c>
      <c r="J455" s="277">
        <v>5151.67</v>
      </c>
      <c r="K455" s="277">
        <v>5000</v>
      </c>
      <c r="L455" s="277">
        <v>5000</v>
      </c>
      <c r="M455" s="298">
        <v>1</v>
      </c>
    </row>
    <row r="456" spans="2:13" s="89" customFormat="1" ht="28.5" x14ac:dyDescent="0.8">
      <c r="B456" s="297" t="s">
        <v>229</v>
      </c>
      <c r="C456" s="442" t="s">
        <v>165</v>
      </c>
      <c r="D456" s="274">
        <v>100</v>
      </c>
      <c r="E456" s="274">
        <v>8.15</v>
      </c>
      <c r="F456" s="274" t="s">
        <v>529</v>
      </c>
      <c r="G456" s="274">
        <v>8.15</v>
      </c>
      <c r="H456" s="274">
        <v>8.15</v>
      </c>
      <c r="I456" s="443" t="s">
        <v>166</v>
      </c>
      <c r="J456" s="277">
        <v>108263.19</v>
      </c>
      <c r="K456" s="277">
        <v>100000</v>
      </c>
      <c r="L456" s="277">
        <v>100000</v>
      </c>
      <c r="M456" s="298">
        <v>1</v>
      </c>
    </row>
    <row r="457" spans="2:13" s="89" customFormat="1" ht="28.5" x14ac:dyDescent="0.8">
      <c r="B457" s="297" t="s">
        <v>229</v>
      </c>
      <c r="C457" s="442" t="s">
        <v>165</v>
      </c>
      <c r="D457" s="274">
        <v>100</v>
      </c>
      <c r="E457" s="274">
        <v>8.5</v>
      </c>
      <c r="F457" s="274" t="s">
        <v>530</v>
      </c>
      <c r="G457" s="274">
        <v>8.5</v>
      </c>
      <c r="H457" s="274">
        <v>8.7099999999999991</v>
      </c>
      <c r="I457" s="443" t="s">
        <v>166</v>
      </c>
      <c r="J457" s="277">
        <v>2071305.56</v>
      </c>
      <c r="K457" s="277">
        <v>2000000</v>
      </c>
      <c r="L457" s="277">
        <v>2000000</v>
      </c>
      <c r="M457" s="298">
        <v>1</v>
      </c>
    </row>
    <row r="458" spans="2:13" s="88" customFormat="1" ht="28.5" x14ac:dyDescent="0.8">
      <c r="B458" s="295" t="s">
        <v>169</v>
      </c>
      <c r="C458" s="455"/>
      <c r="D458" s="456"/>
      <c r="E458" s="456"/>
      <c r="F458" s="456"/>
      <c r="G458" s="456"/>
      <c r="H458" s="456"/>
      <c r="I458" s="457"/>
      <c r="J458" s="458">
        <v>37183318.370000005</v>
      </c>
      <c r="K458" s="458">
        <v>35800000</v>
      </c>
      <c r="L458" s="458">
        <v>35799463.189999998</v>
      </c>
      <c r="M458" s="296">
        <v>23</v>
      </c>
    </row>
    <row r="459" spans="2:13" s="88" customFormat="1" ht="28.5" x14ac:dyDescent="0.8">
      <c r="B459" s="295" t="s">
        <v>230</v>
      </c>
      <c r="C459" s="455"/>
      <c r="D459" s="456"/>
      <c r="E459" s="456"/>
      <c r="F459" s="456"/>
      <c r="G459" s="456"/>
      <c r="H459" s="456"/>
      <c r="I459" s="457"/>
      <c r="J459" s="458"/>
      <c r="K459" s="458"/>
      <c r="L459" s="458"/>
      <c r="M459" s="296"/>
    </row>
    <row r="460" spans="2:13" s="89" customFormat="1" ht="28.5" x14ac:dyDescent="0.8">
      <c r="B460" s="297" t="s">
        <v>206</v>
      </c>
      <c r="C460" s="442" t="s">
        <v>165</v>
      </c>
      <c r="D460" s="274">
        <v>100</v>
      </c>
      <c r="E460" s="274">
        <v>8.5500000000000007</v>
      </c>
      <c r="F460" s="274" t="s">
        <v>530</v>
      </c>
      <c r="G460" s="274">
        <v>8.5500000000000007</v>
      </c>
      <c r="H460" s="274">
        <v>8.7629999999999999</v>
      </c>
      <c r="I460" s="443" t="s">
        <v>166</v>
      </c>
      <c r="J460" s="277">
        <v>103586.25</v>
      </c>
      <c r="K460" s="277">
        <v>100000</v>
      </c>
      <c r="L460" s="277">
        <v>100000</v>
      </c>
      <c r="M460" s="298">
        <v>1</v>
      </c>
    </row>
    <row r="461" spans="2:13" s="89" customFormat="1" ht="28.5" x14ac:dyDescent="0.8">
      <c r="B461" s="297" t="s">
        <v>164</v>
      </c>
      <c r="C461" s="442" t="s">
        <v>165</v>
      </c>
      <c r="D461" s="274">
        <v>100</v>
      </c>
      <c r="E461" s="274">
        <v>7.9</v>
      </c>
      <c r="F461" s="274" t="s">
        <v>177</v>
      </c>
      <c r="G461" s="274">
        <v>7.9</v>
      </c>
      <c r="H461" s="274">
        <v>8.136000000000001</v>
      </c>
      <c r="I461" s="443" t="s">
        <v>166</v>
      </c>
      <c r="J461" s="277">
        <v>1019969.44</v>
      </c>
      <c r="K461" s="277">
        <v>1000000</v>
      </c>
      <c r="L461" s="277">
        <v>1000000</v>
      </c>
      <c r="M461" s="298">
        <v>1</v>
      </c>
    </row>
    <row r="462" spans="2:13" s="89" customFormat="1" ht="28.5" x14ac:dyDescent="0.8">
      <c r="B462" s="297" t="s">
        <v>164</v>
      </c>
      <c r="C462" s="442" t="s">
        <v>165</v>
      </c>
      <c r="D462" s="274">
        <v>100</v>
      </c>
      <c r="E462" s="274">
        <v>8.1999999999999993</v>
      </c>
      <c r="F462" s="274" t="s">
        <v>296</v>
      </c>
      <c r="G462" s="274">
        <v>8.1999999999999993</v>
      </c>
      <c r="H462" s="274">
        <v>8.4420000000000002</v>
      </c>
      <c r="I462" s="443" t="s">
        <v>166</v>
      </c>
      <c r="J462" s="277">
        <v>1535191.67</v>
      </c>
      <c r="K462" s="277">
        <v>1500000</v>
      </c>
      <c r="L462" s="277">
        <v>1500000</v>
      </c>
      <c r="M462" s="298">
        <v>1</v>
      </c>
    </row>
    <row r="463" spans="2:13" s="89" customFormat="1" ht="28.5" x14ac:dyDescent="0.8">
      <c r="B463" s="297" t="s">
        <v>164</v>
      </c>
      <c r="C463" s="442" t="s">
        <v>165</v>
      </c>
      <c r="D463" s="274">
        <v>100</v>
      </c>
      <c r="E463" s="274">
        <v>8.4</v>
      </c>
      <c r="F463" s="274" t="s">
        <v>519</v>
      </c>
      <c r="G463" s="274">
        <v>8.4</v>
      </c>
      <c r="H463" s="274">
        <v>8.6260000000000012</v>
      </c>
      <c r="I463" s="443" t="s">
        <v>166</v>
      </c>
      <c r="J463" s="277">
        <v>927510</v>
      </c>
      <c r="K463" s="277">
        <v>900000</v>
      </c>
      <c r="L463" s="277">
        <v>900000</v>
      </c>
      <c r="M463" s="298">
        <v>1</v>
      </c>
    </row>
    <row r="464" spans="2:13" s="89" customFormat="1" ht="28.5" x14ac:dyDescent="0.8">
      <c r="B464" s="297" t="s">
        <v>167</v>
      </c>
      <c r="C464" s="442" t="s">
        <v>165</v>
      </c>
      <c r="D464" s="274">
        <v>100</v>
      </c>
      <c r="E464" s="274">
        <v>8.75</v>
      </c>
      <c r="F464" s="274" t="s">
        <v>528</v>
      </c>
      <c r="G464" s="274">
        <v>8.75</v>
      </c>
      <c r="H464" s="274">
        <v>8.7469999999999999</v>
      </c>
      <c r="I464" s="443" t="s">
        <v>166</v>
      </c>
      <c r="J464" s="277">
        <v>4895937.5</v>
      </c>
      <c r="K464" s="277">
        <v>4500000</v>
      </c>
      <c r="L464" s="277">
        <v>4500000</v>
      </c>
      <c r="M464" s="298">
        <v>1</v>
      </c>
    </row>
    <row r="465" spans="2:13" s="89" customFormat="1" ht="28.5" x14ac:dyDescent="0.8">
      <c r="B465" s="297" t="s">
        <v>167</v>
      </c>
      <c r="C465" s="442" t="s">
        <v>165</v>
      </c>
      <c r="D465" s="274">
        <v>100</v>
      </c>
      <c r="E465" s="274">
        <v>8.75</v>
      </c>
      <c r="F465" s="274" t="s">
        <v>529</v>
      </c>
      <c r="G465" s="274">
        <v>8.75</v>
      </c>
      <c r="H465" s="274">
        <v>8.75</v>
      </c>
      <c r="I465" s="443" t="s">
        <v>166</v>
      </c>
      <c r="J465" s="277">
        <v>326614.58</v>
      </c>
      <c r="K465" s="277">
        <v>300000</v>
      </c>
      <c r="L465" s="277">
        <v>300000</v>
      </c>
      <c r="M465" s="298">
        <v>1</v>
      </c>
    </row>
    <row r="466" spans="2:13" s="89" customFormat="1" ht="28.5" x14ac:dyDescent="0.8">
      <c r="B466" s="297" t="s">
        <v>185</v>
      </c>
      <c r="C466" s="442" t="s">
        <v>165</v>
      </c>
      <c r="D466" s="274">
        <v>100</v>
      </c>
      <c r="E466" s="274">
        <v>2.7315999999999998</v>
      </c>
      <c r="F466" s="274" t="s">
        <v>180</v>
      </c>
      <c r="G466" s="274">
        <v>2.7315999999999998</v>
      </c>
      <c r="H466" s="274">
        <v>2.75</v>
      </c>
      <c r="I466" s="443" t="s">
        <v>166</v>
      </c>
      <c r="J466" s="277">
        <v>8110478.04</v>
      </c>
      <c r="K466" s="277">
        <v>8000000</v>
      </c>
      <c r="L466" s="277">
        <v>8000000</v>
      </c>
      <c r="M466" s="298">
        <v>2</v>
      </c>
    </row>
    <row r="467" spans="2:13" s="89" customFormat="1" ht="28.5" x14ac:dyDescent="0.8">
      <c r="B467" s="297" t="s">
        <v>185</v>
      </c>
      <c r="C467" s="442" t="s">
        <v>165</v>
      </c>
      <c r="D467" s="274">
        <v>100</v>
      </c>
      <c r="E467" s="274">
        <v>8.15</v>
      </c>
      <c r="F467" s="274" t="s">
        <v>296</v>
      </c>
      <c r="G467" s="274">
        <v>8.15</v>
      </c>
      <c r="H467" s="274">
        <v>8.3890000000000011</v>
      </c>
      <c r="I467" s="443" t="s">
        <v>166</v>
      </c>
      <c r="J467" s="277">
        <v>1534977.08</v>
      </c>
      <c r="K467" s="277">
        <v>1500000</v>
      </c>
      <c r="L467" s="277">
        <v>1500000</v>
      </c>
      <c r="M467" s="298">
        <v>1</v>
      </c>
    </row>
    <row r="468" spans="2:13" s="89" customFormat="1" ht="28.5" x14ac:dyDescent="0.8">
      <c r="B468" s="297" t="s">
        <v>185</v>
      </c>
      <c r="C468" s="442" t="s">
        <v>165</v>
      </c>
      <c r="D468" s="274">
        <v>100</v>
      </c>
      <c r="E468" s="274">
        <v>8.25</v>
      </c>
      <c r="F468" s="274" t="s">
        <v>519</v>
      </c>
      <c r="G468" s="274">
        <v>8.25</v>
      </c>
      <c r="H468" s="274">
        <v>8.468</v>
      </c>
      <c r="I468" s="443" t="s">
        <v>166</v>
      </c>
      <c r="J468" s="277">
        <v>2060041.67</v>
      </c>
      <c r="K468" s="277">
        <v>2000000</v>
      </c>
      <c r="L468" s="277">
        <v>2000000</v>
      </c>
      <c r="M468" s="298">
        <v>1</v>
      </c>
    </row>
    <row r="469" spans="2:13" s="89" customFormat="1" ht="28.5" x14ac:dyDescent="0.8">
      <c r="B469" s="297" t="s">
        <v>185</v>
      </c>
      <c r="C469" s="442" t="s">
        <v>165</v>
      </c>
      <c r="D469" s="274">
        <v>100</v>
      </c>
      <c r="E469" s="274">
        <v>8.9</v>
      </c>
      <c r="F469" s="274" t="s">
        <v>528</v>
      </c>
      <c r="G469" s="274">
        <v>8.9</v>
      </c>
      <c r="H469" s="274">
        <v>8.8969999999999985</v>
      </c>
      <c r="I469" s="443" t="s">
        <v>166</v>
      </c>
      <c r="J469" s="277">
        <v>4902725</v>
      </c>
      <c r="K469" s="277">
        <v>4500000</v>
      </c>
      <c r="L469" s="277">
        <v>4500000</v>
      </c>
      <c r="M469" s="298">
        <v>1</v>
      </c>
    </row>
    <row r="470" spans="2:13" s="89" customFormat="1" ht="28.5" x14ac:dyDescent="0.8">
      <c r="B470" s="297" t="s">
        <v>168</v>
      </c>
      <c r="C470" s="442" t="s">
        <v>165</v>
      </c>
      <c r="D470" s="274">
        <v>100</v>
      </c>
      <c r="E470" s="274">
        <v>2.7315</v>
      </c>
      <c r="F470" s="274" t="s">
        <v>179</v>
      </c>
      <c r="G470" s="274">
        <v>2.7315</v>
      </c>
      <c r="H470" s="274">
        <v>2.75</v>
      </c>
      <c r="I470" s="443" t="s">
        <v>166</v>
      </c>
      <c r="J470" s="277">
        <v>2027466.75</v>
      </c>
      <c r="K470" s="277">
        <v>2000000</v>
      </c>
      <c r="L470" s="277">
        <v>2000000</v>
      </c>
      <c r="M470" s="298">
        <v>1</v>
      </c>
    </row>
    <row r="471" spans="2:13" s="89" customFormat="1" ht="28.5" x14ac:dyDescent="0.8">
      <c r="B471" s="297" t="s">
        <v>168</v>
      </c>
      <c r="C471" s="442" t="s">
        <v>165</v>
      </c>
      <c r="D471" s="274">
        <v>100</v>
      </c>
      <c r="E471" s="274">
        <v>2.7315999999999998</v>
      </c>
      <c r="F471" s="274" t="s">
        <v>180</v>
      </c>
      <c r="G471" s="274">
        <v>2.7315999999999998</v>
      </c>
      <c r="H471" s="274">
        <v>2.75</v>
      </c>
      <c r="I471" s="443" t="s">
        <v>166</v>
      </c>
      <c r="J471" s="277">
        <v>3041429.27</v>
      </c>
      <c r="K471" s="277">
        <v>3000000</v>
      </c>
      <c r="L471" s="277">
        <v>3000000</v>
      </c>
      <c r="M471" s="298">
        <v>1</v>
      </c>
    </row>
    <row r="472" spans="2:13" s="89" customFormat="1" ht="28.5" x14ac:dyDescent="0.8">
      <c r="B472" s="297" t="s">
        <v>231</v>
      </c>
      <c r="C472" s="442" t="s">
        <v>165</v>
      </c>
      <c r="D472" s="274">
        <v>100</v>
      </c>
      <c r="E472" s="274">
        <v>2.4769999999999999</v>
      </c>
      <c r="F472" s="274" t="s">
        <v>177</v>
      </c>
      <c r="G472" s="274">
        <v>2.4769999999999999</v>
      </c>
      <c r="H472" s="274">
        <v>2.5</v>
      </c>
      <c r="I472" s="443" t="s">
        <v>166</v>
      </c>
      <c r="J472" s="277">
        <v>17609572.850000001</v>
      </c>
      <c r="K472" s="277">
        <v>17500000</v>
      </c>
      <c r="L472" s="277">
        <v>17500000</v>
      </c>
      <c r="M472" s="298">
        <v>1</v>
      </c>
    </row>
    <row r="473" spans="2:13" s="89" customFormat="1" ht="28.5" x14ac:dyDescent="0.8">
      <c r="B473" s="297" t="s">
        <v>231</v>
      </c>
      <c r="C473" s="442" t="s">
        <v>165</v>
      </c>
      <c r="D473" s="274">
        <v>101.3561</v>
      </c>
      <c r="E473" s="274">
        <v>8.99</v>
      </c>
      <c r="F473" s="274" t="s">
        <v>263</v>
      </c>
      <c r="G473" s="274">
        <v>7.5</v>
      </c>
      <c r="H473" s="274">
        <v>7.5030000000000001</v>
      </c>
      <c r="I473" s="443" t="s">
        <v>166</v>
      </c>
      <c r="J473" s="277">
        <v>490679.75</v>
      </c>
      <c r="K473" s="277">
        <v>450000</v>
      </c>
      <c r="L473" s="277">
        <v>456102.38</v>
      </c>
      <c r="M473" s="298">
        <v>1</v>
      </c>
    </row>
    <row r="474" spans="2:13" s="89" customFormat="1" ht="28.5" x14ac:dyDescent="0.8">
      <c r="B474" s="297" t="s">
        <v>231</v>
      </c>
      <c r="C474" s="442" t="s">
        <v>165</v>
      </c>
      <c r="D474" s="274">
        <v>100</v>
      </c>
      <c r="E474" s="274">
        <v>7.8</v>
      </c>
      <c r="F474" s="274" t="s">
        <v>177</v>
      </c>
      <c r="G474" s="274">
        <v>7.8</v>
      </c>
      <c r="H474" s="274">
        <v>8.0299999999999994</v>
      </c>
      <c r="I474" s="443" t="s">
        <v>166</v>
      </c>
      <c r="J474" s="277">
        <v>1529575</v>
      </c>
      <c r="K474" s="277">
        <v>1500000</v>
      </c>
      <c r="L474" s="277">
        <v>1500000</v>
      </c>
      <c r="M474" s="298">
        <v>1</v>
      </c>
    </row>
    <row r="475" spans="2:13" s="89" customFormat="1" ht="28.5" x14ac:dyDescent="0.8">
      <c r="B475" s="297" t="s">
        <v>231</v>
      </c>
      <c r="C475" s="442" t="s">
        <v>165</v>
      </c>
      <c r="D475" s="274">
        <v>100</v>
      </c>
      <c r="E475" s="274">
        <v>8.15</v>
      </c>
      <c r="F475" s="274" t="s">
        <v>296</v>
      </c>
      <c r="G475" s="274">
        <v>8.15</v>
      </c>
      <c r="H475" s="274">
        <v>8.3890000000000011</v>
      </c>
      <c r="I475" s="443" t="s">
        <v>166</v>
      </c>
      <c r="J475" s="277">
        <v>1534977.08</v>
      </c>
      <c r="K475" s="277">
        <v>1500000</v>
      </c>
      <c r="L475" s="277">
        <v>1500000</v>
      </c>
      <c r="M475" s="298">
        <v>1</v>
      </c>
    </row>
    <row r="476" spans="2:13" s="89" customFormat="1" ht="28.5" x14ac:dyDescent="0.8">
      <c r="B476" s="297" t="s">
        <v>231</v>
      </c>
      <c r="C476" s="442" t="s">
        <v>165</v>
      </c>
      <c r="D476" s="274">
        <v>100</v>
      </c>
      <c r="E476" s="274">
        <v>8.25</v>
      </c>
      <c r="F476" s="274" t="s">
        <v>525</v>
      </c>
      <c r="G476" s="274">
        <v>8.25</v>
      </c>
      <c r="H476" s="274">
        <v>8.4750000000000014</v>
      </c>
      <c r="I476" s="443" t="s">
        <v>166</v>
      </c>
      <c r="J476" s="277">
        <v>2056375</v>
      </c>
      <c r="K476" s="277">
        <v>2000000</v>
      </c>
      <c r="L476" s="277">
        <v>2000000</v>
      </c>
      <c r="M476" s="298">
        <v>1</v>
      </c>
    </row>
    <row r="477" spans="2:13" s="89" customFormat="1" ht="28.5" x14ac:dyDescent="0.8">
      <c r="B477" s="297" t="s">
        <v>231</v>
      </c>
      <c r="C477" s="442" t="s">
        <v>165</v>
      </c>
      <c r="D477" s="274">
        <v>100</v>
      </c>
      <c r="E477" s="274">
        <v>8.25</v>
      </c>
      <c r="F477" s="274" t="s">
        <v>519</v>
      </c>
      <c r="G477" s="274">
        <v>8.25</v>
      </c>
      <c r="H477" s="274">
        <v>8.468</v>
      </c>
      <c r="I477" s="443" t="s">
        <v>166</v>
      </c>
      <c r="J477" s="277">
        <v>2060041.67</v>
      </c>
      <c r="K477" s="277">
        <v>2000000</v>
      </c>
      <c r="L477" s="277">
        <v>2000000</v>
      </c>
      <c r="M477" s="298">
        <v>1</v>
      </c>
    </row>
    <row r="478" spans="2:13" s="89" customFormat="1" ht="28.5" x14ac:dyDescent="0.8">
      <c r="B478" s="297" t="s">
        <v>231</v>
      </c>
      <c r="C478" s="442" t="s">
        <v>165</v>
      </c>
      <c r="D478" s="274">
        <v>100</v>
      </c>
      <c r="E478" s="274">
        <v>8.5</v>
      </c>
      <c r="F478" s="274" t="s">
        <v>529</v>
      </c>
      <c r="G478" s="274">
        <v>8.5</v>
      </c>
      <c r="H478" s="274">
        <v>8.5</v>
      </c>
      <c r="I478" s="443" t="s">
        <v>166</v>
      </c>
      <c r="J478" s="277">
        <v>434472.22</v>
      </c>
      <c r="K478" s="277">
        <v>400000</v>
      </c>
      <c r="L478" s="277">
        <v>400000</v>
      </c>
      <c r="M478" s="298">
        <v>1</v>
      </c>
    </row>
    <row r="479" spans="2:13" s="89" customFormat="1" ht="28.5" x14ac:dyDescent="0.8">
      <c r="B479" s="297" t="s">
        <v>154</v>
      </c>
      <c r="C479" s="442" t="s">
        <v>165</v>
      </c>
      <c r="D479" s="274">
        <v>100</v>
      </c>
      <c r="E479" s="274">
        <v>2.4769999999999999</v>
      </c>
      <c r="F479" s="274" t="s">
        <v>177</v>
      </c>
      <c r="G479" s="274">
        <v>2.4769999999999999</v>
      </c>
      <c r="H479" s="274">
        <v>2.5</v>
      </c>
      <c r="I479" s="443" t="s">
        <v>166</v>
      </c>
      <c r="J479" s="277">
        <v>2515653.2599999998</v>
      </c>
      <c r="K479" s="277">
        <v>2500000</v>
      </c>
      <c r="L479" s="277">
        <v>2500000</v>
      </c>
      <c r="M479" s="298">
        <v>1</v>
      </c>
    </row>
    <row r="480" spans="2:13" s="89" customFormat="1" ht="28.5" x14ac:dyDescent="0.8">
      <c r="B480" s="297" t="s">
        <v>154</v>
      </c>
      <c r="C480" s="442" t="s">
        <v>165</v>
      </c>
      <c r="D480" s="274">
        <v>100</v>
      </c>
      <c r="E480" s="274">
        <v>8.15</v>
      </c>
      <c r="F480" s="274" t="s">
        <v>296</v>
      </c>
      <c r="G480" s="274">
        <v>8.15</v>
      </c>
      <c r="H480" s="274">
        <v>8.3890000000000011</v>
      </c>
      <c r="I480" s="443" t="s">
        <v>166</v>
      </c>
      <c r="J480" s="277">
        <v>1534977.08</v>
      </c>
      <c r="K480" s="277">
        <v>1500000</v>
      </c>
      <c r="L480" s="277">
        <v>1500000</v>
      </c>
      <c r="M480" s="298">
        <v>1</v>
      </c>
    </row>
    <row r="481" spans="2:13" s="89" customFormat="1" ht="28.5" x14ac:dyDescent="0.8">
      <c r="B481" s="297" t="s">
        <v>187</v>
      </c>
      <c r="C481" s="442" t="s">
        <v>165</v>
      </c>
      <c r="D481" s="274">
        <v>100</v>
      </c>
      <c r="E481" s="274">
        <v>2.4769999999999999</v>
      </c>
      <c r="F481" s="274" t="s">
        <v>177</v>
      </c>
      <c r="G481" s="274">
        <v>2.4769999999999999</v>
      </c>
      <c r="H481" s="274">
        <v>2.5</v>
      </c>
      <c r="I481" s="443" t="s">
        <v>166</v>
      </c>
      <c r="J481" s="277">
        <v>352191.46</v>
      </c>
      <c r="K481" s="277">
        <v>350000</v>
      </c>
      <c r="L481" s="277">
        <v>350000</v>
      </c>
      <c r="M481" s="298">
        <v>1</v>
      </c>
    </row>
    <row r="482" spans="2:13" s="89" customFormat="1" ht="28.5" x14ac:dyDescent="0.8">
      <c r="B482" s="297" t="s">
        <v>187</v>
      </c>
      <c r="C482" s="442" t="s">
        <v>165</v>
      </c>
      <c r="D482" s="274">
        <v>100.00660000000001</v>
      </c>
      <c r="E482" s="274">
        <v>7.95</v>
      </c>
      <c r="F482" s="274" t="s">
        <v>531</v>
      </c>
      <c r="G482" s="274">
        <v>7.4</v>
      </c>
      <c r="H482" s="274">
        <v>7.6349999999999998</v>
      </c>
      <c r="I482" s="443" t="s">
        <v>166</v>
      </c>
      <c r="J482" s="277">
        <v>17289.669999999998</v>
      </c>
      <c r="K482" s="277">
        <v>16000</v>
      </c>
      <c r="L482" s="277">
        <v>16001.05</v>
      </c>
      <c r="M482" s="298">
        <v>1</v>
      </c>
    </row>
    <row r="483" spans="2:13" s="89" customFormat="1" ht="28.5" x14ac:dyDescent="0.8">
      <c r="B483" s="297" t="s">
        <v>187</v>
      </c>
      <c r="C483" s="442" t="s">
        <v>165</v>
      </c>
      <c r="D483" s="274">
        <v>100.00060000000001</v>
      </c>
      <c r="E483" s="274">
        <v>8.25</v>
      </c>
      <c r="F483" s="274" t="s">
        <v>483</v>
      </c>
      <c r="G483" s="274">
        <v>7.82</v>
      </c>
      <c r="H483" s="274">
        <v>8.0229999999999997</v>
      </c>
      <c r="I483" s="443" t="s">
        <v>166</v>
      </c>
      <c r="J483" s="277">
        <v>59550.1</v>
      </c>
      <c r="K483" s="277">
        <v>55000</v>
      </c>
      <c r="L483" s="277">
        <v>55000.31</v>
      </c>
      <c r="M483" s="298">
        <v>1</v>
      </c>
    </row>
    <row r="484" spans="2:13" s="89" customFormat="1" ht="28.5" x14ac:dyDescent="0.8">
      <c r="B484" s="297" t="s">
        <v>332</v>
      </c>
      <c r="C484" s="442" t="s">
        <v>165</v>
      </c>
      <c r="D484" s="274">
        <v>100</v>
      </c>
      <c r="E484" s="274">
        <v>2.7315999999999998</v>
      </c>
      <c r="F484" s="274" t="s">
        <v>180</v>
      </c>
      <c r="G484" s="274">
        <v>2.7315999999999998</v>
      </c>
      <c r="H484" s="274">
        <v>2.75</v>
      </c>
      <c r="I484" s="443" t="s">
        <v>166</v>
      </c>
      <c r="J484" s="277">
        <v>5069048.78</v>
      </c>
      <c r="K484" s="277">
        <v>5000000</v>
      </c>
      <c r="L484" s="277">
        <v>5000000</v>
      </c>
      <c r="M484" s="298">
        <v>1</v>
      </c>
    </row>
    <row r="485" spans="2:13" s="89" customFormat="1" ht="28.5" x14ac:dyDescent="0.8">
      <c r="B485" s="297" t="s">
        <v>332</v>
      </c>
      <c r="C485" s="442" t="s">
        <v>165</v>
      </c>
      <c r="D485" s="274">
        <v>100</v>
      </c>
      <c r="E485" s="274">
        <v>8.25</v>
      </c>
      <c r="F485" s="274" t="s">
        <v>179</v>
      </c>
      <c r="G485" s="274">
        <v>8.25</v>
      </c>
      <c r="H485" s="274">
        <v>8.4190000000000005</v>
      </c>
      <c r="I485" s="443" t="s">
        <v>166</v>
      </c>
      <c r="J485" s="277">
        <v>145807.07999999999</v>
      </c>
      <c r="K485" s="277">
        <v>140000</v>
      </c>
      <c r="L485" s="277">
        <v>140000</v>
      </c>
      <c r="M485" s="298">
        <v>1</v>
      </c>
    </row>
    <row r="486" spans="2:13" s="89" customFormat="1" ht="28.5" x14ac:dyDescent="0.8">
      <c r="B486" s="297" t="s">
        <v>332</v>
      </c>
      <c r="C486" s="442" t="s">
        <v>165</v>
      </c>
      <c r="D486" s="274">
        <v>100</v>
      </c>
      <c r="E486" s="274">
        <v>9.5</v>
      </c>
      <c r="F486" s="274" t="s">
        <v>529</v>
      </c>
      <c r="G486" s="274">
        <v>9.5</v>
      </c>
      <c r="H486" s="274">
        <v>9.5</v>
      </c>
      <c r="I486" s="443" t="s">
        <v>166</v>
      </c>
      <c r="J486" s="277">
        <v>109631.94</v>
      </c>
      <c r="K486" s="277">
        <v>100000</v>
      </c>
      <c r="L486" s="277">
        <v>100000</v>
      </c>
      <c r="M486" s="298">
        <v>1</v>
      </c>
    </row>
    <row r="487" spans="2:13" s="89" customFormat="1" ht="28.5" x14ac:dyDescent="0.8">
      <c r="B487" s="297" t="s">
        <v>232</v>
      </c>
      <c r="C487" s="442" t="s">
        <v>165</v>
      </c>
      <c r="D487" s="274">
        <v>100</v>
      </c>
      <c r="E487" s="274">
        <v>1.9822</v>
      </c>
      <c r="F487" s="274" t="s">
        <v>225</v>
      </c>
      <c r="G487" s="274">
        <v>1.9822</v>
      </c>
      <c r="H487" s="274">
        <v>2</v>
      </c>
      <c r="I487" s="443" t="s">
        <v>166</v>
      </c>
      <c r="J487" s="277">
        <v>20038542.780000001</v>
      </c>
      <c r="K487" s="277">
        <v>20000000</v>
      </c>
      <c r="L487" s="277">
        <v>20000000</v>
      </c>
      <c r="M487" s="298">
        <v>4</v>
      </c>
    </row>
    <row r="488" spans="2:13" s="89" customFormat="1" ht="28.5" x14ac:dyDescent="0.8">
      <c r="B488" s="297" t="s">
        <v>232</v>
      </c>
      <c r="C488" s="442" t="s">
        <v>165</v>
      </c>
      <c r="D488" s="274">
        <v>100</v>
      </c>
      <c r="E488" s="274">
        <v>2.4769999999999999</v>
      </c>
      <c r="F488" s="274" t="s">
        <v>177</v>
      </c>
      <c r="G488" s="274">
        <v>2.4769999999999999</v>
      </c>
      <c r="H488" s="274">
        <v>2.5</v>
      </c>
      <c r="I488" s="443" t="s">
        <v>166</v>
      </c>
      <c r="J488" s="277">
        <v>20125226.120000001</v>
      </c>
      <c r="K488" s="277">
        <v>20000000</v>
      </c>
      <c r="L488" s="277">
        <v>20000000</v>
      </c>
      <c r="M488" s="298">
        <v>3</v>
      </c>
    </row>
    <row r="489" spans="2:13" s="89" customFormat="1" ht="28.5" x14ac:dyDescent="0.8">
      <c r="B489" s="297" t="s">
        <v>532</v>
      </c>
      <c r="C489" s="442" t="s">
        <v>165</v>
      </c>
      <c r="D489" s="274">
        <v>100</v>
      </c>
      <c r="E489" s="274">
        <v>8.5</v>
      </c>
      <c r="F489" s="274" t="s">
        <v>179</v>
      </c>
      <c r="G489" s="274">
        <v>8.5</v>
      </c>
      <c r="H489" s="274">
        <v>8.6790000000000003</v>
      </c>
      <c r="I489" s="443" t="s">
        <v>166</v>
      </c>
      <c r="J489" s="277">
        <v>729915.28</v>
      </c>
      <c r="K489" s="277">
        <v>700000</v>
      </c>
      <c r="L489" s="277">
        <v>700000</v>
      </c>
      <c r="M489" s="298">
        <v>1</v>
      </c>
    </row>
    <row r="490" spans="2:13" s="89" customFormat="1" ht="28.5" x14ac:dyDescent="0.8">
      <c r="B490" s="297" t="s">
        <v>265</v>
      </c>
      <c r="C490" s="442" t="s">
        <v>165</v>
      </c>
      <c r="D490" s="274">
        <v>100</v>
      </c>
      <c r="E490" s="274">
        <v>9</v>
      </c>
      <c r="F490" s="274" t="s">
        <v>529</v>
      </c>
      <c r="G490" s="274">
        <v>9</v>
      </c>
      <c r="H490" s="274">
        <v>9</v>
      </c>
      <c r="I490" s="443" t="s">
        <v>166</v>
      </c>
      <c r="J490" s="277">
        <v>29463.75</v>
      </c>
      <c r="K490" s="277">
        <v>27000</v>
      </c>
      <c r="L490" s="277">
        <v>27000</v>
      </c>
      <c r="M490" s="298">
        <v>1</v>
      </c>
    </row>
    <row r="491" spans="2:13" s="89" customFormat="1" ht="28.5" x14ac:dyDescent="0.8">
      <c r="B491" s="297" t="s">
        <v>266</v>
      </c>
      <c r="C491" s="442" t="s">
        <v>165</v>
      </c>
      <c r="D491" s="274">
        <v>100</v>
      </c>
      <c r="E491" s="274">
        <v>8.4</v>
      </c>
      <c r="F491" s="274" t="s">
        <v>519</v>
      </c>
      <c r="G491" s="274">
        <v>8.4</v>
      </c>
      <c r="H491" s="274">
        <v>8.6260000000000012</v>
      </c>
      <c r="I491" s="443" t="s">
        <v>166</v>
      </c>
      <c r="J491" s="277">
        <v>1545850</v>
      </c>
      <c r="K491" s="277">
        <v>1500000</v>
      </c>
      <c r="L491" s="277">
        <v>1500000</v>
      </c>
      <c r="M491" s="298">
        <v>1</v>
      </c>
    </row>
    <row r="492" spans="2:13" s="89" customFormat="1" ht="28.5" x14ac:dyDescent="0.8">
      <c r="B492" s="297" t="s">
        <v>266</v>
      </c>
      <c r="C492" s="442" t="s">
        <v>165</v>
      </c>
      <c r="D492" s="274">
        <v>100</v>
      </c>
      <c r="E492" s="274">
        <v>9.5</v>
      </c>
      <c r="F492" s="274" t="s">
        <v>529</v>
      </c>
      <c r="G492" s="274">
        <v>9.5</v>
      </c>
      <c r="H492" s="274">
        <v>9.5</v>
      </c>
      <c r="I492" s="443" t="s">
        <v>166</v>
      </c>
      <c r="J492" s="277">
        <v>120595.14</v>
      </c>
      <c r="K492" s="277">
        <v>110000</v>
      </c>
      <c r="L492" s="277">
        <v>110000</v>
      </c>
      <c r="M492" s="298">
        <v>1</v>
      </c>
    </row>
    <row r="493" spans="2:13" s="89" customFormat="1" ht="28.5" x14ac:dyDescent="0.8">
      <c r="B493" s="297" t="s">
        <v>533</v>
      </c>
      <c r="C493" s="442" t="s">
        <v>165</v>
      </c>
      <c r="D493" s="274">
        <v>100</v>
      </c>
      <c r="E493" s="274">
        <v>2.7315999999999998</v>
      </c>
      <c r="F493" s="274" t="s">
        <v>180</v>
      </c>
      <c r="G493" s="274">
        <v>2.7315999999999998</v>
      </c>
      <c r="H493" s="274">
        <v>2.75</v>
      </c>
      <c r="I493" s="443" t="s">
        <v>166</v>
      </c>
      <c r="J493" s="277">
        <v>4055239.02</v>
      </c>
      <c r="K493" s="277">
        <v>4000000</v>
      </c>
      <c r="L493" s="277">
        <v>4000000</v>
      </c>
      <c r="M493" s="298">
        <v>1</v>
      </c>
    </row>
    <row r="494" spans="2:13" s="89" customFormat="1" ht="28.5" x14ac:dyDescent="0.8">
      <c r="B494" s="297" t="s">
        <v>534</v>
      </c>
      <c r="C494" s="442" t="s">
        <v>165</v>
      </c>
      <c r="D494" s="274">
        <v>100</v>
      </c>
      <c r="E494" s="274">
        <v>8.5</v>
      </c>
      <c r="F494" s="274" t="s">
        <v>179</v>
      </c>
      <c r="G494" s="274">
        <v>8.5</v>
      </c>
      <c r="H494" s="274">
        <v>8.6790000000000003</v>
      </c>
      <c r="I494" s="443" t="s">
        <v>166</v>
      </c>
      <c r="J494" s="277">
        <v>573504.87</v>
      </c>
      <c r="K494" s="277">
        <v>550000</v>
      </c>
      <c r="L494" s="277">
        <v>550000</v>
      </c>
      <c r="M494" s="298">
        <v>2</v>
      </c>
    </row>
    <row r="495" spans="2:13" s="89" customFormat="1" ht="28.5" x14ac:dyDescent="0.8">
      <c r="B495" s="297" t="s">
        <v>535</v>
      </c>
      <c r="C495" s="442" t="s">
        <v>165</v>
      </c>
      <c r="D495" s="274">
        <v>100</v>
      </c>
      <c r="E495" s="274">
        <v>7.9</v>
      </c>
      <c r="F495" s="274" t="s">
        <v>525</v>
      </c>
      <c r="G495" s="274">
        <v>7.9</v>
      </c>
      <c r="H495" s="274">
        <v>8.1070000000000011</v>
      </c>
      <c r="I495" s="443" t="s">
        <v>166</v>
      </c>
      <c r="J495" s="277">
        <v>102699.17</v>
      </c>
      <c r="K495" s="277">
        <v>100000</v>
      </c>
      <c r="L495" s="277">
        <v>100000</v>
      </c>
      <c r="M495" s="298">
        <v>1</v>
      </c>
    </row>
    <row r="496" spans="2:13" s="88" customFormat="1" ht="28.5" x14ac:dyDescent="0.8">
      <c r="B496" s="295" t="s">
        <v>169</v>
      </c>
      <c r="C496" s="455"/>
      <c r="D496" s="456"/>
      <c r="E496" s="456"/>
      <c r="F496" s="456"/>
      <c r="G496" s="456"/>
      <c r="H496" s="456"/>
      <c r="I496" s="457"/>
      <c r="J496" s="458">
        <v>113326806.32000001</v>
      </c>
      <c r="K496" s="458">
        <v>111298000</v>
      </c>
      <c r="L496" s="458">
        <v>111304103.74000001</v>
      </c>
      <c r="M496" s="296">
        <v>43</v>
      </c>
    </row>
    <row r="497" spans="2:13" s="88" customFormat="1" ht="28.5" x14ac:dyDescent="0.8">
      <c r="B497" s="295" t="s">
        <v>233</v>
      </c>
      <c r="C497" s="455"/>
      <c r="D497" s="456"/>
      <c r="E497" s="456"/>
      <c r="F497" s="456"/>
      <c r="G497" s="456"/>
      <c r="H497" s="456"/>
      <c r="I497" s="457"/>
      <c r="J497" s="458"/>
      <c r="K497" s="458"/>
      <c r="L497" s="458"/>
      <c r="M497" s="296"/>
    </row>
    <row r="498" spans="2:13" s="89" customFormat="1" ht="28.5" x14ac:dyDescent="0.8">
      <c r="B498" s="297" t="s">
        <v>536</v>
      </c>
      <c r="C498" s="442" t="s">
        <v>165</v>
      </c>
      <c r="D498" s="274">
        <v>85</v>
      </c>
      <c r="E498" s="274">
        <v>9.6</v>
      </c>
      <c r="F498" s="274" t="s">
        <v>354</v>
      </c>
      <c r="G498" s="274">
        <v>23.813220000000001</v>
      </c>
      <c r="H498" s="274">
        <v>26.025390000000002</v>
      </c>
      <c r="I498" s="443" t="s">
        <v>171</v>
      </c>
      <c r="J498" s="277">
        <v>71699.86</v>
      </c>
      <c r="K498" s="277">
        <v>250000</v>
      </c>
      <c r="L498" s="277">
        <v>60944.88</v>
      </c>
      <c r="M498" s="298">
        <v>1</v>
      </c>
    </row>
    <row r="499" spans="2:13" s="89" customFormat="1" ht="28.5" x14ac:dyDescent="0.8">
      <c r="B499" s="297" t="s">
        <v>537</v>
      </c>
      <c r="C499" s="442" t="s">
        <v>165</v>
      </c>
      <c r="D499" s="274">
        <v>100</v>
      </c>
      <c r="E499" s="274">
        <v>7.75</v>
      </c>
      <c r="F499" s="274" t="s">
        <v>538</v>
      </c>
      <c r="G499" s="274">
        <v>7.75</v>
      </c>
      <c r="H499" s="274">
        <v>7.9781500000000003</v>
      </c>
      <c r="I499" s="443" t="s">
        <v>171</v>
      </c>
      <c r="J499" s="277">
        <v>10000000</v>
      </c>
      <c r="K499" s="277">
        <v>10000000</v>
      </c>
      <c r="L499" s="277">
        <v>10000000</v>
      </c>
      <c r="M499" s="298">
        <v>1</v>
      </c>
    </row>
    <row r="500" spans="2:13" s="89" customFormat="1" ht="28.5" x14ac:dyDescent="0.8">
      <c r="B500" s="297" t="s">
        <v>537</v>
      </c>
      <c r="C500" s="442" t="s">
        <v>165</v>
      </c>
      <c r="D500" s="274">
        <v>99.999399999999994</v>
      </c>
      <c r="E500" s="274">
        <v>7.75</v>
      </c>
      <c r="F500" s="274" t="s">
        <v>539</v>
      </c>
      <c r="G500" s="274">
        <v>7.75</v>
      </c>
      <c r="H500" s="274">
        <v>7.9781500000000003</v>
      </c>
      <c r="I500" s="443" t="s">
        <v>171</v>
      </c>
      <c r="J500" s="277">
        <v>10000000</v>
      </c>
      <c r="K500" s="277">
        <v>10000000</v>
      </c>
      <c r="L500" s="277">
        <v>9999940.2799999993</v>
      </c>
      <c r="M500" s="298">
        <v>1</v>
      </c>
    </row>
    <row r="501" spans="2:13" s="89" customFormat="1" ht="28.5" x14ac:dyDescent="0.8">
      <c r="B501" s="297" t="s">
        <v>537</v>
      </c>
      <c r="C501" s="442" t="s">
        <v>165</v>
      </c>
      <c r="D501" s="274">
        <v>99.999099999999999</v>
      </c>
      <c r="E501" s="274">
        <v>8.25</v>
      </c>
      <c r="F501" s="274" t="s">
        <v>540</v>
      </c>
      <c r="G501" s="274">
        <v>8.25</v>
      </c>
      <c r="H501" s="274">
        <v>8.5087600000000005</v>
      </c>
      <c r="I501" s="443" t="s">
        <v>171</v>
      </c>
      <c r="J501" s="277">
        <v>10000000</v>
      </c>
      <c r="K501" s="277">
        <v>10000000</v>
      </c>
      <c r="L501" s="277">
        <v>9999910.8699999992</v>
      </c>
      <c r="M501" s="298">
        <v>1</v>
      </c>
    </row>
    <row r="502" spans="2:13" s="89" customFormat="1" ht="28.5" x14ac:dyDescent="0.8">
      <c r="B502" s="297" t="s">
        <v>537</v>
      </c>
      <c r="C502" s="442" t="s">
        <v>165</v>
      </c>
      <c r="D502" s="274">
        <v>99.998800000000003</v>
      </c>
      <c r="E502" s="274">
        <v>8.5</v>
      </c>
      <c r="F502" s="274" t="s">
        <v>541</v>
      </c>
      <c r="G502" s="274">
        <v>8.5</v>
      </c>
      <c r="H502" s="274">
        <v>8.7747899999999994</v>
      </c>
      <c r="I502" s="443" t="s">
        <v>171</v>
      </c>
      <c r="J502" s="277">
        <v>5000000</v>
      </c>
      <c r="K502" s="277">
        <v>5000000</v>
      </c>
      <c r="L502" s="277">
        <v>4999941.57</v>
      </c>
      <c r="M502" s="298">
        <v>1</v>
      </c>
    </row>
    <row r="503" spans="2:13" s="89" customFormat="1" ht="28.5" x14ac:dyDescent="0.8">
      <c r="B503" s="297" t="s">
        <v>537</v>
      </c>
      <c r="C503" s="442" t="s">
        <v>165</v>
      </c>
      <c r="D503" s="274">
        <v>99.998599999999996</v>
      </c>
      <c r="E503" s="274">
        <v>9</v>
      </c>
      <c r="F503" s="274" t="s">
        <v>542</v>
      </c>
      <c r="G503" s="274">
        <v>9</v>
      </c>
      <c r="H503" s="274">
        <v>9.3083299999999998</v>
      </c>
      <c r="I503" s="443" t="s">
        <v>171</v>
      </c>
      <c r="J503" s="277">
        <v>5000000</v>
      </c>
      <c r="K503" s="277">
        <v>5000000</v>
      </c>
      <c r="L503" s="277">
        <v>4999934.55</v>
      </c>
      <c r="M503" s="298">
        <v>1</v>
      </c>
    </row>
    <row r="504" spans="2:13" s="89" customFormat="1" ht="28.5" x14ac:dyDescent="0.8">
      <c r="B504" s="297" t="s">
        <v>333</v>
      </c>
      <c r="C504" s="442" t="s">
        <v>165</v>
      </c>
      <c r="D504" s="274">
        <v>100.0222</v>
      </c>
      <c r="E504" s="274">
        <v>9</v>
      </c>
      <c r="F504" s="274" t="s">
        <v>543</v>
      </c>
      <c r="G504" s="274">
        <v>8.9499999999999993</v>
      </c>
      <c r="H504" s="274">
        <v>9.2548899999999996</v>
      </c>
      <c r="I504" s="443" t="s">
        <v>171</v>
      </c>
      <c r="J504" s="277">
        <v>440000</v>
      </c>
      <c r="K504" s="277">
        <v>615901.44999999995</v>
      </c>
      <c r="L504" s="277">
        <v>440097.89</v>
      </c>
      <c r="M504" s="298">
        <v>1</v>
      </c>
    </row>
    <row r="505" spans="2:13" s="89" customFormat="1" ht="28.5" x14ac:dyDescent="0.8">
      <c r="B505" s="297" t="s">
        <v>544</v>
      </c>
      <c r="C505" s="442" t="s">
        <v>165</v>
      </c>
      <c r="D505" s="274">
        <v>99.373400000000004</v>
      </c>
      <c r="E505" s="274">
        <v>7.25</v>
      </c>
      <c r="F505" s="274" t="s">
        <v>545</v>
      </c>
      <c r="G505" s="274">
        <v>7.75</v>
      </c>
      <c r="H505" s="274">
        <v>7.9781500000000003</v>
      </c>
      <c r="I505" s="443" t="s">
        <v>171</v>
      </c>
      <c r="J505" s="277">
        <v>130000</v>
      </c>
      <c r="K505" s="277">
        <v>142076.5</v>
      </c>
      <c r="L505" s="277">
        <v>129185.49</v>
      </c>
      <c r="M505" s="298">
        <v>1</v>
      </c>
    </row>
    <row r="506" spans="2:13" s="89" customFormat="1" ht="28.5" x14ac:dyDescent="0.8">
      <c r="B506" s="297" t="s">
        <v>546</v>
      </c>
      <c r="C506" s="442" t="s">
        <v>165</v>
      </c>
      <c r="D506" s="274">
        <v>100</v>
      </c>
      <c r="E506" s="274">
        <v>0.1</v>
      </c>
      <c r="F506" s="274" t="s">
        <v>547</v>
      </c>
      <c r="G506" s="274">
        <v>0.1</v>
      </c>
      <c r="H506" s="274">
        <v>10.004</v>
      </c>
      <c r="I506" s="443" t="s">
        <v>171</v>
      </c>
      <c r="J506" s="277">
        <v>9854920</v>
      </c>
      <c r="K506" s="277">
        <v>9854920</v>
      </c>
      <c r="L506" s="277">
        <v>9854920</v>
      </c>
      <c r="M506" s="298">
        <v>1</v>
      </c>
    </row>
    <row r="507" spans="2:13" s="89" customFormat="1" ht="28.5" x14ac:dyDescent="0.8">
      <c r="B507" s="297" t="s">
        <v>546</v>
      </c>
      <c r="C507" s="442" t="s">
        <v>165</v>
      </c>
      <c r="D507" s="274">
        <v>100</v>
      </c>
      <c r="E507" s="274">
        <v>9</v>
      </c>
      <c r="F507" s="274" t="s">
        <v>547</v>
      </c>
      <c r="G507" s="274">
        <v>9</v>
      </c>
      <c r="H507" s="274">
        <v>9.3806799999999999</v>
      </c>
      <c r="I507" s="443" t="s">
        <v>171</v>
      </c>
      <c r="J507" s="277">
        <v>16079080</v>
      </c>
      <c r="K507" s="277">
        <v>16079080</v>
      </c>
      <c r="L507" s="277">
        <v>16079080</v>
      </c>
      <c r="M507" s="298">
        <v>1</v>
      </c>
    </row>
    <row r="508" spans="2:13" s="88" customFormat="1" ht="28.5" x14ac:dyDescent="0.8">
      <c r="B508" s="295" t="s">
        <v>169</v>
      </c>
      <c r="C508" s="455"/>
      <c r="D508" s="456"/>
      <c r="E508" s="456"/>
      <c r="F508" s="456"/>
      <c r="G508" s="456"/>
      <c r="H508" s="456"/>
      <c r="I508" s="457"/>
      <c r="J508" s="458">
        <v>66575699.859999999</v>
      </c>
      <c r="K508" s="458">
        <v>66941977.950000003</v>
      </c>
      <c r="L508" s="458">
        <v>66563955.530000001</v>
      </c>
      <c r="M508" s="296">
        <v>10</v>
      </c>
    </row>
    <row r="509" spans="2:13" s="88" customFormat="1" ht="28.5" x14ac:dyDescent="0.8">
      <c r="B509" s="295" t="s">
        <v>234</v>
      </c>
      <c r="C509" s="455"/>
      <c r="D509" s="456"/>
      <c r="E509" s="456"/>
      <c r="F509" s="456"/>
      <c r="G509" s="456"/>
      <c r="H509" s="456"/>
      <c r="I509" s="457"/>
      <c r="J509" s="458"/>
      <c r="K509" s="458"/>
      <c r="L509" s="458"/>
      <c r="M509" s="296"/>
    </row>
    <row r="510" spans="2:13" s="89" customFormat="1" ht="28.5" x14ac:dyDescent="0.8">
      <c r="B510" s="297" t="s">
        <v>204</v>
      </c>
      <c r="C510" s="442" t="s">
        <v>165</v>
      </c>
      <c r="D510" s="274">
        <v>98.211699999999993</v>
      </c>
      <c r="E510" s="274"/>
      <c r="F510" s="274" t="s">
        <v>430</v>
      </c>
      <c r="G510" s="274">
        <v>9.5</v>
      </c>
      <c r="H510" s="274">
        <v>9.8710000000000004</v>
      </c>
      <c r="I510" s="443" t="s">
        <v>166</v>
      </c>
      <c r="J510" s="277">
        <v>53860.07</v>
      </c>
      <c r="K510" s="277">
        <v>55317.08</v>
      </c>
      <c r="L510" s="277">
        <v>52896.91</v>
      </c>
      <c r="M510" s="298">
        <v>1</v>
      </c>
    </row>
    <row r="511" spans="2:13" s="89" customFormat="1" ht="28.5" x14ac:dyDescent="0.8">
      <c r="B511" s="297" t="s">
        <v>204</v>
      </c>
      <c r="C511" s="442" t="s">
        <v>165</v>
      </c>
      <c r="D511" s="274">
        <v>98.059200000000004</v>
      </c>
      <c r="E511" s="274"/>
      <c r="F511" s="274" t="s">
        <v>493</v>
      </c>
      <c r="G511" s="274">
        <v>9.5</v>
      </c>
      <c r="H511" s="274">
        <v>9.8629999999999995</v>
      </c>
      <c r="I511" s="443" t="s">
        <v>166</v>
      </c>
      <c r="J511" s="277">
        <v>115459.79</v>
      </c>
      <c r="K511" s="277">
        <v>118583.19</v>
      </c>
      <c r="L511" s="277">
        <v>113219</v>
      </c>
      <c r="M511" s="298">
        <v>1</v>
      </c>
    </row>
    <row r="512" spans="2:13" s="89" customFormat="1" ht="28.5" x14ac:dyDescent="0.8">
      <c r="B512" s="297" t="s">
        <v>204</v>
      </c>
      <c r="C512" s="442" t="s">
        <v>165</v>
      </c>
      <c r="D512" s="274">
        <v>96.955299999999994</v>
      </c>
      <c r="E512" s="274"/>
      <c r="F512" s="274" t="s">
        <v>250</v>
      </c>
      <c r="G512" s="274">
        <v>9.5</v>
      </c>
      <c r="H512" s="274">
        <v>9.8049999999999997</v>
      </c>
      <c r="I512" s="443" t="s">
        <v>166</v>
      </c>
      <c r="J512" s="277">
        <v>18866.150000000001</v>
      </c>
      <c r="K512" s="277">
        <v>19376.52</v>
      </c>
      <c r="L512" s="277">
        <v>18291.740000000002</v>
      </c>
      <c r="M512" s="298">
        <v>1</v>
      </c>
    </row>
    <row r="513" spans="2:13" s="89" customFormat="1" ht="28.5" x14ac:dyDescent="0.8">
      <c r="B513" s="297" t="s">
        <v>204</v>
      </c>
      <c r="C513" s="442" t="s">
        <v>165</v>
      </c>
      <c r="D513" s="274">
        <v>96.584599999999995</v>
      </c>
      <c r="E513" s="274"/>
      <c r="F513" s="274" t="s">
        <v>548</v>
      </c>
      <c r="G513" s="274">
        <v>9.5</v>
      </c>
      <c r="H513" s="274">
        <v>9.7850000000000001</v>
      </c>
      <c r="I513" s="443" t="s">
        <v>166</v>
      </c>
      <c r="J513" s="277">
        <v>12003.68</v>
      </c>
      <c r="K513" s="277">
        <v>12328.4</v>
      </c>
      <c r="L513" s="277">
        <v>11593.71</v>
      </c>
      <c r="M513" s="298">
        <v>1</v>
      </c>
    </row>
    <row r="514" spans="2:13" s="89" customFormat="1" ht="28.5" x14ac:dyDescent="0.8">
      <c r="B514" s="297" t="s">
        <v>204</v>
      </c>
      <c r="C514" s="442" t="s">
        <v>165</v>
      </c>
      <c r="D514" s="274">
        <v>96.290099999999995</v>
      </c>
      <c r="E514" s="274"/>
      <c r="F514" s="274" t="s">
        <v>485</v>
      </c>
      <c r="G514" s="274">
        <v>9.5</v>
      </c>
      <c r="H514" s="274">
        <v>9.7690000000000001</v>
      </c>
      <c r="I514" s="443" t="s">
        <v>166</v>
      </c>
      <c r="J514" s="277">
        <v>18121.349999999999</v>
      </c>
      <c r="K514" s="277">
        <v>18611.57</v>
      </c>
      <c r="L514" s="277">
        <v>17449.080000000002</v>
      </c>
      <c r="M514" s="298">
        <v>1</v>
      </c>
    </row>
    <row r="515" spans="2:13" s="89" customFormat="1" ht="28.5" x14ac:dyDescent="0.8">
      <c r="B515" s="297" t="s">
        <v>204</v>
      </c>
      <c r="C515" s="442" t="s">
        <v>165</v>
      </c>
      <c r="D515" s="274">
        <v>95.871499999999997</v>
      </c>
      <c r="E515" s="274"/>
      <c r="F515" s="274" t="s">
        <v>549</v>
      </c>
      <c r="G515" s="274">
        <v>9.75</v>
      </c>
      <c r="H515" s="274">
        <v>10.016</v>
      </c>
      <c r="I515" s="443" t="s">
        <v>166</v>
      </c>
      <c r="J515" s="277">
        <v>15495.02</v>
      </c>
      <c r="K515" s="277">
        <v>15914.19</v>
      </c>
      <c r="L515" s="277">
        <v>14855.31</v>
      </c>
      <c r="M515" s="298">
        <v>1</v>
      </c>
    </row>
    <row r="516" spans="2:13" s="89" customFormat="1" ht="28.5" x14ac:dyDescent="0.8">
      <c r="B516" s="297" t="s">
        <v>204</v>
      </c>
      <c r="C516" s="442" t="s">
        <v>165</v>
      </c>
      <c r="D516" s="274">
        <v>98.226799999999997</v>
      </c>
      <c r="E516" s="274"/>
      <c r="F516" s="274" t="s">
        <v>256</v>
      </c>
      <c r="G516" s="274">
        <v>10.6532</v>
      </c>
      <c r="H516" s="274">
        <v>11.135</v>
      </c>
      <c r="I516" s="443" t="s">
        <v>166</v>
      </c>
      <c r="J516" s="277">
        <v>111209.68</v>
      </c>
      <c r="K516" s="277">
        <v>114218.1</v>
      </c>
      <c r="L516" s="277">
        <v>109237.8</v>
      </c>
      <c r="M516" s="298">
        <v>1</v>
      </c>
    </row>
    <row r="517" spans="2:13" s="89" customFormat="1" ht="28.5" x14ac:dyDescent="0.8">
      <c r="B517" s="297" t="s">
        <v>204</v>
      </c>
      <c r="C517" s="442" t="s">
        <v>165</v>
      </c>
      <c r="D517" s="274">
        <v>98.404399999999995</v>
      </c>
      <c r="E517" s="274"/>
      <c r="F517" s="274" t="s">
        <v>550</v>
      </c>
      <c r="G517" s="274">
        <v>10.809799999999999</v>
      </c>
      <c r="H517" s="274">
        <v>11.318999999999999</v>
      </c>
      <c r="I517" s="443" t="s">
        <v>166</v>
      </c>
      <c r="J517" s="277">
        <v>110203.86</v>
      </c>
      <c r="K517" s="277">
        <v>113185.07</v>
      </c>
      <c r="L517" s="277">
        <v>108445.45</v>
      </c>
      <c r="M517" s="298">
        <v>1</v>
      </c>
    </row>
    <row r="518" spans="2:13" s="89" customFormat="1" ht="28.5" x14ac:dyDescent="0.8">
      <c r="B518" s="297" t="s">
        <v>336</v>
      </c>
      <c r="C518" s="442" t="s">
        <v>165</v>
      </c>
      <c r="D518" s="274">
        <v>98.259900000000002</v>
      </c>
      <c r="E518" s="274"/>
      <c r="F518" s="274" t="s">
        <v>493</v>
      </c>
      <c r="G518" s="274">
        <v>8.5</v>
      </c>
      <c r="H518" s="274">
        <v>8.7900000000000009</v>
      </c>
      <c r="I518" s="443" t="s">
        <v>166</v>
      </c>
      <c r="J518" s="277">
        <v>9447.9599999999991</v>
      </c>
      <c r="K518" s="277">
        <v>9616.24</v>
      </c>
      <c r="L518" s="277">
        <v>9283.56</v>
      </c>
      <c r="M518" s="298">
        <v>1</v>
      </c>
    </row>
    <row r="519" spans="2:13" s="89" customFormat="1" ht="28.5" x14ac:dyDescent="0.8">
      <c r="B519" s="297" t="s">
        <v>551</v>
      </c>
      <c r="C519" s="442" t="s">
        <v>165</v>
      </c>
      <c r="D519" s="274">
        <v>97.967100000000002</v>
      </c>
      <c r="E519" s="274"/>
      <c r="F519" s="274" t="s">
        <v>327</v>
      </c>
      <c r="G519" s="274">
        <v>9</v>
      </c>
      <c r="H519" s="274">
        <v>9.3160000000000007</v>
      </c>
      <c r="I519" s="443" t="s">
        <v>166</v>
      </c>
      <c r="J519" s="277">
        <v>586.58000000000004</v>
      </c>
      <c r="K519" s="277">
        <v>616</v>
      </c>
      <c r="L519" s="277">
        <v>574.66</v>
      </c>
      <c r="M519" s="298">
        <v>1</v>
      </c>
    </row>
    <row r="520" spans="2:13" s="89" customFormat="1" ht="28.5" x14ac:dyDescent="0.8">
      <c r="B520" s="297" t="s">
        <v>551</v>
      </c>
      <c r="C520" s="442" t="s">
        <v>165</v>
      </c>
      <c r="D520" s="274">
        <v>97.465800000000002</v>
      </c>
      <c r="E520" s="274"/>
      <c r="F520" s="274" t="s">
        <v>552</v>
      </c>
      <c r="G520" s="274">
        <v>9</v>
      </c>
      <c r="H520" s="274">
        <v>9.2910000000000004</v>
      </c>
      <c r="I520" s="443" t="s">
        <v>166</v>
      </c>
      <c r="J520" s="277">
        <v>6476.16</v>
      </c>
      <c r="K520" s="277">
        <v>6801.03</v>
      </c>
      <c r="L520" s="277">
        <v>6312.05</v>
      </c>
      <c r="M520" s="298">
        <v>1</v>
      </c>
    </row>
    <row r="521" spans="2:13" s="89" customFormat="1" ht="28.5" x14ac:dyDescent="0.8">
      <c r="B521" s="297" t="s">
        <v>235</v>
      </c>
      <c r="C521" s="442" t="s">
        <v>165</v>
      </c>
      <c r="D521" s="274">
        <v>97.943100000000001</v>
      </c>
      <c r="E521" s="274"/>
      <c r="F521" s="274" t="s">
        <v>181</v>
      </c>
      <c r="G521" s="274">
        <v>9</v>
      </c>
      <c r="H521" s="274">
        <v>9.3149999999999995</v>
      </c>
      <c r="I521" s="443" t="s">
        <v>166</v>
      </c>
      <c r="J521" s="277">
        <v>22673.34</v>
      </c>
      <c r="K521" s="277">
        <v>23286.69</v>
      </c>
      <c r="L521" s="277">
        <v>22206.99</v>
      </c>
      <c r="M521" s="298">
        <v>1</v>
      </c>
    </row>
    <row r="522" spans="2:13" s="89" customFormat="1" ht="28.5" x14ac:dyDescent="0.8">
      <c r="B522" s="297" t="s">
        <v>553</v>
      </c>
      <c r="C522" s="442" t="s">
        <v>165</v>
      </c>
      <c r="D522" s="274">
        <v>98.449399999999997</v>
      </c>
      <c r="E522" s="274"/>
      <c r="F522" s="274" t="s">
        <v>211</v>
      </c>
      <c r="G522" s="274">
        <v>9</v>
      </c>
      <c r="H522" s="274">
        <v>9.34</v>
      </c>
      <c r="I522" s="443" t="s">
        <v>166</v>
      </c>
      <c r="J522" s="277">
        <v>5161.8599999999997</v>
      </c>
      <c r="K522" s="277">
        <v>5420.8</v>
      </c>
      <c r="L522" s="277">
        <v>5081.82</v>
      </c>
      <c r="M522" s="298">
        <v>1</v>
      </c>
    </row>
    <row r="523" spans="2:13" s="89" customFormat="1" ht="28.5" x14ac:dyDescent="0.8">
      <c r="B523" s="297" t="s">
        <v>553</v>
      </c>
      <c r="C523" s="442" t="s">
        <v>165</v>
      </c>
      <c r="D523" s="274">
        <v>97.799499999999995</v>
      </c>
      <c r="E523" s="274"/>
      <c r="F523" s="274" t="s">
        <v>212</v>
      </c>
      <c r="G523" s="274">
        <v>9</v>
      </c>
      <c r="H523" s="274">
        <v>9.3079999999999998</v>
      </c>
      <c r="I523" s="443" t="s">
        <v>166</v>
      </c>
      <c r="J523" s="277">
        <v>3519.45</v>
      </c>
      <c r="K523" s="277">
        <v>3696</v>
      </c>
      <c r="L523" s="277">
        <v>3442</v>
      </c>
      <c r="M523" s="298">
        <v>1</v>
      </c>
    </row>
    <row r="524" spans="2:13" s="88" customFormat="1" ht="28.5" x14ac:dyDescent="0.8">
      <c r="B524" s="295" t="s">
        <v>169</v>
      </c>
      <c r="C524" s="455"/>
      <c r="D524" s="456"/>
      <c r="E524" s="456"/>
      <c r="F524" s="456"/>
      <c r="G524" s="456"/>
      <c r="H524" s="456"/>
      <c r="I524" s="457"/>
      <c r="J524" s="458">
        <v>503084.95</v>
      </c>
      <c r="K524" s="458">
        <v>516970.88000000006</v>
      </c>
      <c r="L524" s="458">
        <v>492890.07999999996</v>
      </c>
      <c r="M524" s="296">
        <v>14</v>
      </c>
    </row>
    <row r="525" spans="2:13" s="88" customFormat="1" ht="28.5" x14ac:dyDescent="0.8">
      <c r="B525" s="295" t="s">
        <v>267</v>
      </c>
      <c r="C525" s="455"/>
      <c r="D525" s="456"/>
      <c r="E525" s="456"/>
      <c r="F525" s="456"/>
      <c r="G525" s="456"/>
      <c r="H525" s="456"/>
      <c r="I525" s="457"/>
      <c r="J525" s="458"/>
      <c r="K525" s="458"/>
      <c r="L525" s="458"/>
      <c r="M525" s="296"/>
    </row>
    <row r="526" spans="2:13" s="89" customFormat="1" ht="28.5" x14ac:dyDescent="0.8">
      <c r="B526" s="297" t="s">
        <v>268</v>
      </c>
      <c r="C526" s="442" t="s">
        <v>165</v>
      </c>
      <c r="D526" s="274">
        <v>99.725700000000003</v>
      </c>
      <c r="E526" s="274"/>
      <c r="F526" s="274" t="s">
        <v>554</v>
      </c>
      <c r="G526" s="274">
        <v>9</v>
      </c>
      <c r="H526" s="274">
        <v>9.4030000000000005</v>
      </c>
      <c r="I526" s="443" t="s">
        <v>166</v>
      </c>
      <c r="J526" s="277">
        <v>9042.32</v>
      </c>
      <c r="K526" s="277">
        <v>9495.92</v>
      </c>
      <c r="L526" s="277">
        <v>9017.52</v>
      </c>
      <c r="M526" s="298">
        <v>1</v>
      </c>
    </row>
    <row r="527" spans="2:13" s="96" customFormat="1" ht="28.5" x14ac:dyDescent="0.8">
      <c r="B527" s="315" t="s">
        <v>169</v>
      </c>
      <c r="C527" s="322"/>
      <c r="D527" s="323"/>
      <c r="E527" s="323"/>
      <c r="F527" s="324"/>
      <c r="G527" s="325"/>
      <c r="H527" s="325"/>
      <c r="I527" s="322"/>
      <c r="J527" s="326">
        <f>SUM(J526)</f>
        <v>9042.32</v>
      </c>
      <c r="K527" s="326">
        <f>SUM(K526)</f>
        <v>9495.92</v>
      </c>
      <c r="L527" s="326">
        <f>SUM(L526)</f>
        <v>9017.52</v>
      </c>
      <c r="M527" s="327">
        <f>SUM(M526)</f>
        <v>1</v>
      </c>
    </row>
    <row r="528" spans="2:13" s="91" customFormat="1" ht="6.75" customHeight="1" x14ac:dyDescent="0.8">
      <c r="B528" s="303"/>
      <c r="C528" s="286"/>
      <c r="D528" s="328"/>
      <c r="E528" s="328"/>
      <c r="F528" s="329"/>
      <c r="G528" s="330"/>
      <c r="H528" s="330"/>
      <c r="I528" s="286"/>
      <c r="J528" s="326"/>
      <c r="K528" s="326"/>
      <c r="L528" s="326"/>
      <c r="M528" s="327"/>
    </row>
    <row r="529" spans="2:13" s="94" customFormat="1" ht="30.75" x14ac:dyDescent="0.85">
      <c r="B529" s="331" t="s">
        <v>236</v>
      </c>
      <c r="C529" s="332"/>
      <c r="D529" s="332"/>
      <c r="E529" s="332"/>
      <c r="F529" s="332"/>
      <c r="G529" s="332"/>
      <c r="H529" s="332"/>
      <c r="I529" s="333"/>
      <c r="J529" s="334">
        <f>J49+J55+J61+J66+J83+J95+J99+J107+J112+J173+J180+J255+J258+J388+J391+J411+J419+J436+J458+J496+J508+J524+J527</f>
        <v>445837717.57999998</v>
      </c>
      <c r="K529" s="334">
        <f>K49+K55+K61+K66+K83+K95+K99+K107+K112+K173+K180+K255+K258+K388+K391+K411+K419+K436+K458+K496+K508+K524+K527</f>
        <v>442975405.23000002</v>
      </c>
      <c r="L529" s="334">
        <f>L49+L55+L61+L66+L83+L95+L99+L107+L112+L173+L180+L255+L258+L388+L391+L411+L419+L436+L458+L496+L508+L524+L527</f>
        <v>439505337.69999999</v>
      </c>
      <c r="M529" s="335">
        <f>M49+M55+M61+M66+M83+M95+M99+M107+M112+M173+M180+M255+M258+M388+M391+M411+M419+M436+M458+M496+M508+M524+M527</f>
        <v>642</v>
      </c>
    </row>
    <row r="530" spans="2:13" s="88" customFormat="1" ht="6" customHeight="1" x14ac:dyDescent="0.8">
      <c r="B530" s="336"/>
      <c r="J530" s="337"/>
      <c r="K530" s="337"/>
      <c r="L530" s="337"/>
      <c r="M530" s="338"/>
    </row>
    <row r="531" spans="2:13" s="89" customFormat="1" ht="28.5" x14ac:dyDescent="0.8">
      <c r="B531" s="339" t="s">
        <v>237</v>
      </c>
      <c r="C531" s="340"/>
      <c r="D531" s="340"/>
      <c r="E531" s="340"/>
      <c r="F531" s="340"/>
      <c r="G531" s="340"/>
      <c r="H531" s="340"/>
      <c r="I531" s="340"/>
      <c r="J531" s="341"/>
      <c r="K531" s="341"/>
      <c r="L531" s="341"/>
      <c r="M531" s="342"/>
    </row>
    <row r="532" spans="2:13" s="69" customFormat="1" x14ac:dyDescent="0.6">
      <c r="B532" s="343" t="s">
        <v>238</v>
      </c>
      <c r="C532" s="344"/>
      <c r="D532" s="344"/>
      <c r="E532" s="344"/>
      <c r="F532" s="344"/>
      <c r="G532" s="344"/>
      <c r="H532" s="344"/>
      <c r="I532" s="344"/>
      <c r="J532" s="345"/>
      <c r="K532" s="345"/>
      <c r="L532" s="345"/>
      <c r="M532" s="346"/>
    </row>
    <row r="533" spans="2:13" s="69" customFormat="1" ht="6.75" customHeight="1" x14ac:dyDescent="0.6">
      <c r="B533" s="344"/>
      <c r="C533" s="344"/>
      <c r="D533" s="344"/>
      <c r="E533" s="344"/>
      <c r="F533" s="344"/>
      <c r="G533" s="344"/>
      <c r="H533" s="344"/>
      <c r="I533" s="344"/>
      <c r="J533" s="344"/>
      <c r="K533" s="345"/>
      <c r="L533" s="345"/>
      <c r="M533" s="344"/>
    </row>
    <row r="534" spans="2:13" s="69" customFormat="1" ht="6.75" customHeight="1" x14ac:dyDescent="0.6"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</row>
    <row r="535" spans="2:13" s="94" customFormat="1" ht="30.75" x14ac:dyDescent="0.85">
      <c r="B535" s="348" t="s">
        <v>239</v>
      </c>
      <c r="C535" s="348"/>
      <c r="D535" s="348"/>
      <c r="E535" s="348"/>
      <c r="F535" s="348"/>
      <c r="G535" s="348"/>
      <c r="H535" s="348"/>
      <c r="I535" s="349"/>
      <c r="J535" s="350"/>
      <c r="K535" s="351">
        <f>K529+K40</f>
        <v>443160926.23000002</v>
      </c>
      <c r="L535" s="351">
        <f>L529+L40</f>
        <v>439747524.88999999</v>
      </c>
      <c r="M535" s="352">
        <f>M529+M40</f>
        <v>716</v>
      </c>
    </row>
    <row r="536" spans="2:13" ht="6.75" customHeight="1" x14ac:dyDescent="0.6">
      <c r="B536" s="74"/>
      <c r="C536" s="74"/>
      <c r="D536" s="74"/>
      <c r="E536" s="74"/>
      <c r="F536" s="74"/>
      <c r="G536" s="74"/>
      <c r="H536" s="74"/>
      <c r="I536" s="74"/>
      <c r="J536" s="75"/>
      <c r="K536" s="75"/>
      <c r="L536" s="74"/>
      <c r="M536" s="74"/>
    </row>
    <row r="537" spans="2:13" x14ac:dyDescent="0.6">
      <c r="B537" s="69"/>
      <c r="C537" s="69"/>
      <c r="D537" s="69"/>
      <c r="E537" s="69"/>
      <c r="F537" s="69"/>
      <c r="G537" s="69"/>
      <c r="H537" s="69"/>
      <c r="I537" s="69"/>
      <c r="J537" s="71"/>
      <c r="K537" s="71"/>
      <c r="L537" s="69"/>
      <c r="M537" s="69"/>
    </row>
    <row r="538" spans="2:13" ht="23.25" x14ac:dyDescent="0.65">
      <c r="L538" s="76"/>
    </row>
    <row r="539" spans="2:13" ht="23.25" x14ac:dyDescent="0.65">
      <c r="L539" s="76"/>
    </row>
    <row r="540" spans="2:13" ht="23.25" x14ac:dyDescent="0.65">
      <c r="K540" s="77"/>
      <c r="L540" s="76"/>
    </row>
    <row r="541" spans="2:13" ht="23.25" x14ac:dyDescent="0.65">
      <c r="K541" s="77"/>
      <c r="L541" s="76"/>
    </row>
    <row r="542" spans="2:13" ht="23.25" x14ac:dyDescent="0.65">
      <c r="L542" s="76"/>
    </row>
    <row r="543" spans="2:13" ht="23.25" x14ac:dyDescent="0.65">
      <c r="L543" s="76"/>
    </row>
    <row r="544" spans="2:13" ht="23.25" x14ac:dyDescent="0.65">
      <c r="L544" s="76"/>
    </row>
    <row r="545" spans="12:12" ht="23.25" x14ac:dyDescent="0.65">
      <c r="L545" s="76"/>
    </row>
    <row r="546" spans="12:12" ht="23.25" x14ac:dyDescent="0.65">
      <c r="L546" s="76"/>
    </row>
    <row r="547" spans="12:12" ht="23.25" x14ac:dyDescent="0.65">
      <c r="L547" s="76"/>
    </row>
  </sheetData>
  <mergeCells count="3">
    <mergeCell ref="B1:G1"/>
    <mergeCell ref="B3:M3"/>
    <mergeCell ref="B42:M42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7"/>
  <sheetViews>
    <sheetView showGridLines="0" zoomScale="69" zoomScaleNormal="69" workbookViewId="0">
      <selection activeCell="B1" sqref="B1:C1"/>
    </sheetView>
  </sheetViews>
  <sheetFormatPr baseColWidth="10" defaultColWidth="12.85546875" defaultRowHeight="19.5" x14ac:dyDescent="0.25"/>
  <cols>
    <col min="1" max="1" width="1.140625" style="78" customWidth="1"/>
    <col min="2" max="2" width="85" style="79" customWidth="1"/>
    <col min="3" max="3" width="33.5703125" style="80" customWidth="1"/>
    <col min="4" max="4" width="12.5703125" style="81" customWidth="1"/>
    <col min="5" max="5" width="5.7109375" style="81" customWidth="1"/>
    <col min="6" max="6" width="31.85546875" style="80" customWidth="1"/>
    <col min="7" max="7" width="15.5703125" style="81" customWidth="1"/>
    <col min="8" max="16384" width="12.85546875" style="78"/>
  </cols>
  <sheetData>
    <row r="1" spans="2:7" ht="97.5" customHeight="1" x14ac:dyDescent="0.25">
      <c r="B1" s="494" t="s">
        <v>555</v>
      </c>
      <c r="C1" s="494"/>
      <c r="D1" s="363"/>
    </row>
    <row r="3" spans="2:7" s="85" customFormat="1" ht="42.75" customHeight="1" x14ac:dyDescent="0.25">
      <c r="B3" s="364" t="s">
        <v>41</v>
      </c>
      <c r="C3" s="366" t="s">
        <v>240</v>
      </c>
      <c r="D3" s="365" t="s">
        <v>84</v>
      </c>
      <c r="E3" s="365"/>
      <c r="F3" s="366" t="s">
        <v>241</v>
      </c>
      <c r="G3" s="365" t="s">
        <v>84</v>
      </c>
    </row>
    <row r="4" spans="2:7" s="84" customFormat="1" ht="35.450000000000003" customHeight="1" x14ac:dyDescent="0.8">
      <c r="B4" s="367" t="s">
        <v>242</v>
      </c>
      <c r="C4" s="368"/>
      <c r="D4" s="369"/>
      <c r="E4" s="369"/>
      <c r="F4" s="368"/>
      <c r="G4" s="369"/>
    </row>
    <row r="5" spans="2:7" ht="20.25" x14ac:dyDescent="0.25">
      <c r="B5" s="382" t="s">
        <v>243</v>
      </c>
      <c r="C5" s="383">
        <v>180521</v>
      </c>
      <c r="D5" s="381">
        <f>(C5/$C$35)*100</f>
        <v>4.0734863864398958E-2</v>
      </c>
      <c r="E5" s="381"/>
      <c r="F5" s="383">
        <v>238867.19</v>
      </c>
      <c r="G5" s="381">
        <f>(F5/$F$35)*100</f>
        <v>5.4319166448918862E-2</v>
      </c>
    </row>
    <row r="6" spans="2:7" ht="20.25" x14ac:dyDescent="0.25">
      <c r="B6" s="382" t="s">
        <v>159</v>
      </c>
      <c r="C6" s="383">
        <v>5000</v>
      </c>
      <c r="D6" s="381">
        <f>(C6/$C$35)*100</f>
        <v>1.1282583152209149E-3</v>
      </c>
      <c r="E6" s="381"/>
      <c r="F6" s="383">
        <v>3320</v>
      </c>
      <c r="G6" s="381">
        <f>(F6/$F$35)*100</f>
        <v>7.5497866664069946E-4</v>
      </c>
    </row>
    <row r="7" spans="2:7" ht="20.25" x14ac:dyDescent="0.25">
      <c r="B7" s="378"/>
      <c r="C7" s="379">
        <f>SUM(C5:C6)</f>
        <v>185521</v>
      </c>
      <c r="D7" s="380"/>
      <c r="E7" s="380"/>
      <c r="F7" s="379">
        <f>SUM(F5:F6)</f>
        <v>242187.19</v>
      </c>
      <c r="G7" s="381"/>
    </row>
    <row r="8" spans="2:7" x14ac:dyDescent="0.25">
      <c r="B8" s="370"/>
      <c r="C8" s="371"/>
      <c r="D8" s="372"/>
      <c r="E8" s="372"/>
      <c r="F8" s="371"/>
      <c r="G8" s="372"/>
    </row>
    <row r="9" spans="2:7" ht="20.25" x14ac:dyDescent="0.35">
      <c r="B9" s="367" t="s">
        <v>244</v>
      </c>
      <c r="C9" s="371"/>
      <c r="D9" s="372"/>
      <c r="E9" s="372"/>
      <c r="F9" s="371"/>
      <c r="G9" s="373"/>
    </row>
    <row r="10" spans="2:7" ht="20.25" x14ac:dyDescent="0.25">
      <c r="B10" s="382" t="s">
        <v>163</v>
      </c>
      <c r="C10" s="383">
        <v>313000</v>
      </c>
      <c r="D10" s="381">
        <f t="shared" ref="D10:D32" si="0">(C10/$C$35)*100</f>
        <v>7.062897053282928E-2</v>
      </c>
      <c r="E10" s="381"/>
      <c r="F10" s="383">
        <v>295831.84999999998</v>
      </c>
      <c r="G10" s="381">
        <f t="shared" ref="G10:G32" si="1">(F10/$F$35)*100</f>
        <v>6.727311315146127E-2</v>
      </c>
    </row>
    <row r="11" spans="2:7" ht="20.25" x14ac:dyDescent="0.25">
      <c r="B11" s="382" t="s">
        <v>249</v>
      </c>
      <c r="C11" s="383">
        <v>427621.88</v>
      </c>
      <c r="D11" s="381">
        <f t="shared" si="0"/>
        <v>9.6493588376080047E-2</v>
      </c>
      <c r="E11" s="381"/>
      <c r="F11" s="383">
        <v>384444.29000000004</v>
      </c>
      <c r="G11" s="381">
        <f t="shared" si="1"/>
        <v>8.7423866705370612E-2</v>
      </c>
    </row>
    <row r="12" spans="2:7" ht="20.25" x14ac:dyDescent="0.25">
      <c r="B12" s="382" t="s">
        <v>172</v>
      </c>
      <c r="C12" s="383">
        <v>361534.82</v>
      </c>
      <c r="D12" s="381">
        <f t="shared" si="0"/>
        <v>8.1580933381379353E-2</v>
      </c>
      <c r="E12" s="381"/>
      <c r="F12" s="383">
        <v>351523.70999999996</v>
      </c>
      <c r="G12" s="381">
        <f t="shared" si="1"/>
        <v>7.9937621044696358E-2</v>
      </c>
    </row>
    <row r="13" spans="2:7" ht="20.25" x14ac:dyDescent="0.25">
      <c r="B13" s="382" t="s">
        <v>360</v>
      </c>
      <c r="C13" s="383">
        <v>20885</v>
      </c>
      <c r="D13" s="381">
        <f t="shared" si="0"/>
        <v>4.7127349826777618E-3</v>
      </c>
      <c r="E13" s="381"/>
      <c r="F13" s="383">
        <v>16300.56</v>
      </c>
      <c r="G13" s="381">
        <f t="shared" si="1"/>
        <v>3.7067997151496142E-3</v>
      </c>
    </row>
    <row r="14" spans="2:7" ht="20.25" x14ac:dyDescent="0.25">
      <c r="B14" s="382" t="s">
        <v>173</v>
      </c>
      <c r="C14" s="383">
        <v>175629.5</v>
      </c>
      <c r="D14" s="381">
        <f t="shared" si="0"/>
        <v>3.9631088754618342E-2</v>
      </c>
      <c r="E14" s="381"/>
      <c r="F14" s="383">
        <v>140449.53999999998</v>
      </c>
      <c r="G14" s="381">
        <f t="shared" si="1"/>
        <v>3.1938676638403482E-2</v>
      </c>
    </row>
    <row r="15" spans="2:7" ht="20.25" x14ac:dyDescent="0.25">
      <c r="B15" s="382" t="s">
        <v>174</v>
      </c>
      <c r="C15" s="383">
        <v>15056747.330000004</v>
      </c>
      <c r="D15" s="381">
        <f t="shared" si="0"/>
        <v>3.3975800750505631</v>
      </c>
      <c r="E15" s="381"/>
      <c r="F15" s="383">
        <v>14956333.5</v>
      </c>
      <c r="G15" s="381">
        <f t="shared" si="1"/>
        <v>3.4011182902601287</v>
      </c>
    </row>
    <row r="16" spans="2:7" ht="20.25" x14ac:dyDescent="0.25">
      <c r="B16" s="382" t="s">
        <v>175</v>
      </c>
      <c r="C16" s="383">
        <v>9560</v>
      </c>
      <c r="D16" s="381">
        <f t="shared" si="0"/>
        <v>2.1572298987023895E-3</v>
      </c>
      <c r="E16" s="381"/>
      <c r="F16" s="383">
        <v>6642.1900000000005</v>
      </c>
      <c r="G16" s="381">
        <f t="shared" si="1"/>
        <v>1.5104553463175265E-3</v>
      </c>
    </row>
    <row r="17" spans="2:7" ht="20.25" x14ac:dyDescent="0.25">
      <c r="B17" s="382" t="s">
        <v>176</v>
      </c>
      <c r="C17" s="383">
        <v>23530500</v>
      </c>
      <c r="D17" s="381">
        <f t="shared" si="0"/>
        <v>5.3096964572611478</v>
      </c>
      <c r="E17" s="381"/>
      <c r="F17" s="383">
        <v>23320478.68</v>
      </c>
      <c r="G17" s="381">
        <f t="shared" si="1"/>
        <v>5.3031517768823067</v>
      </c>
    </row>
    <row r="18" spans="2:7" ht="20.25" x14ac:dyDescent="0.25">
      <c r="B18" s="382" t="s">
        <v>387</v>
      </c>
      <c r="C18" s="383">
        <v>1069636.1099999999</v>
      </c>
      <c r="D18" s="381">
        <f t="shared" si="0"/>
        <v>0.24136516707361061</v>
      </c>
      <c r="E18" s="381"/>
      <c r="F18" s="383">
        <v>1001893.32</v>
      </c>
      <c r="G18" s="381">
        <f t="shared" si="1"/>
        <v>0.2278337598945252</v>
      </c>
    </row>
    <row r="19" spans="2:7" ht="20.25" x14ac:dyDescent="0.25">
      <c r="B19" s="382" t="s">
        <v>188</v>
      </c>
      <c r="C19" s="383">
        <v>13548753.160000002</v>
      </c>
      <c r="D19" s="381">
        <f t="shared" si="0"/>
        <v>3.05729868272913</v>
      </c>
      <c r="E19" s="381"/>
      <c r="F19" s="383">
        <v>13510599.660000002</v>
      </c>
      <c r="G19" s="381">
        <f t="shared" si="1"/>
        <v>3.0723537701274366</v>
      </c>
    </row>
    <row r="20" spans="2:7" ht="20.25" x14ac:dyDescent="0.25">
      <c r="B20" s="382" t="s">
        <v>190</v>
      </c>
      <c r="C20" s="383">
        <v>2554298.12</v>
      </c>
      <c r="D20" s="381">
        <f t="shared" si="0"/>
        <v>0.57638161868863014</v>
      </c>
      <c r="E20" s="381"/>
      <c r="F20" s="383">
        <v>2429654.69</v>
      </c>
      <c r="G20" s="381">
        <f t="shared" si="1"/>
        <v>0.55251128260648252</v>
      </c>
    </row>
    <row r="21" spans="2:7" ht="20.25" x14ac:dyDescent="0.25">
      <c r="B21" s="382" t="s">
        <v>191</v>
      </c>
      <c r="C21" s="383">
        <v>8932000.8699999992</v>
      </c>
      <c r="D21" s="381">
        <f t="shared" si="0"/>
        <v>2.0155208506275892</v>
      </c>
      <c r="E21" s="381"/>
      <c r="F21" s="383">
        <v>7082577.8599999985</v>
      </c>
      <c r="G21" s="381">
        <f t="shared" si="1"/>
        <v>1.6106009605788365</v>
      </c>
    </row>
    <row r="22" spans="2:7" ht="20.25" x14ac:dyDescent="0.25">
      <c r="B22" s="382" t="s">
        <v>459</v>
      </c>
      <c r="C22" s="383">
        <v>45000</v>
      </c>
      <c r="D22" s="381">
        <f t="shared" si="0"/>
        <v>1.0154324836988235E-2</v>
      </c>
      <c r="E22" s="381"/>
      <c r="F22" s="383">
        <v>45592.98</v>
      </c>
      <c r="G22" s="381">
        <f t="shared" si="1"/>
        <v>1.0367990135113277E-2</v>
      </c>
    </row>
    <row r="23" spans="2:7" ht="20.25" x14ac:dyDescent="0.25">
      <c r="B23" s="382" t="s">
        <v>207</v>
      </c>
      <c r="C23" s="383">
        <v>13420010</v>
      </c>
      <c r="D23" s="381">
        <f t="shared" si="0"/>
        <v>3.0282475745695661</v>
      </c>
      <c r="E23" s="381"/>
      <c r="F23" s="383">
        <v>12836264.190000001</v>
      </c>
      <c r="G23" s="381">
        <f t="shared" si="1"/>
        <v>2.919007717715048</v>
      </c>
    </row>
    <row r="24" spans="2:7" ht="20.25" x14ac:dyDescent="0.25">
      <c r="B24" s="382" t="s">
        <v>504</v>
      </c>
      <c r="C24" s="383">
        <v>300000</v>
      </c>
      <c r="D24" s="381">
        <f t="shared" si="0"/>
        <v>6.7695498913254895E-2</v>
      </c>
      <c r="E24" s="381"/>
      <c r="F24" s="383">
        <v>297965.15000000002</v>
      </c>
      <c r="G24" s="381">
        <f t="shared" si="1"/>
        <v>6.7758232425420492E-2</v>
      </c>
    </row>
    <row r="25" spans="2:7" ht="20.25" x14ac:dyDescent="0.25">
      <c r="B25" s="382" t="s">
        <v>220</v>
      </c>
      <c r="C25" s="383">
        <v>1479294.8</v>
      </c>
      <c r="D25" s="381">
        <f t="shared" si="0"/>
        <v>0.33380533175261212</v>
      </c>
      <c r="E25" s="381"/>
      <c r="F25" s="383">
        <v>1489531.8400000003</v>
      </c>
      <c r="G25" s="381">
        <f t="shared" si="1"/>
        <v>0.33872432604881564</v>
      </c>
    </row>
    <row r="26" spans="2:7" ht="20.25" x14ac:dyDescent="0.25">
      <c r="B26" s="382" t="s">
        <v>261</v>
      </c>
      <c r="C26" s="383">
        <v>1184488.8899999999</v>
      </c>
      <c r="D26" s="381">
        <f t="shared" si="0"/>
        <v>0.26728188788585833</v>
      </c>
      <c r="E26" s="381"/>
      <c r="F26" s="383">
        <v>1189820.98</v>
      </c>
      <c r="G26" s="381">
        <f t="shared" si="1"/>
        <v>0.2705691135607019</v>
      </c>
    </row>
    <row r="27" spans="2:7" ht="20.25" x14ac:dyDescent="0.25">
      <c r="B27" s="382" t="s">
        <v>223</v>
      </c>
      <c r="C27" s="383">
        <v>145980000</v>
      </c>
      <c r="D27" s="381">
        <f t="shared" si="0"/>
        <v>32.940629771189833</v>
      </c>
      <c r="E27" s="381"/>
      <c r="F27" s="383">
        <v>145980002.65000001</v>
      </c>
      <c r="G27" s="381">
        <f t="shared" si="1"/>
        <v>33.19632161352493</v>
      </c>
    </row>
    <row r="28" spans="2:7" ht="20.25" x14ac:dyDescent="0.25">
      <c r="B28" s="382" t="s">
        <v>228</v>
      </c>
      <c r="C28" s="383">
        <v>35800000</v>
      </c>
      <c r="D28" s="381">
        <f t="shared" si="0"/>
        <v>8.0783295369817516</v>
      </c>
      <c r="E28" s="381"/>
      <c r="F28" s="383">
        <v>35799463.189999998</v>
      </c>
      <c r="G28" s="381">
        <f t="shared" si="1"/>
        <v>8.1409129474816275</v>
      </c>
    </row>
    <row r="29" spans="2:7" ht="20.25" x14ac:dyDescent="0.25">
      <c r="B29" s="382" t="s">
        <v>230</v>
      </c>
      <c r="C29" s="383">
        <v>111298000</v>
      </c>
      <c r="D29" s="381">
        <f t="shared" si="0"/>
        <v>25.114578793491475</v>
      </c>
      <c r="E29" s="381"/>
      <c r="F29" s="383">
        <v>111304103.74000001</v>
      </c>
      <c r="G29" s="381">
        <f t="shared" si="1"/>
        <v>25.310910793151599</v>
      </c>
    </row>
    <row r="30" spans="2:7" ht="20.25" x14ac:dyDescent="0.25">
      <c r="B30" s="382" t="s">
        <v>233</v>
      </c>
      <c r="C30" s="383">
        <v>66941977.950000003</v>
      </c>
      <c r="D30" s="381">
        <f t="shared" si="0"/>
        <v>15.10556865188453</v>
      </c>
      <c r="E30" s="381"/>
      <c r="F30" s="383">
        <v>66563955.530000001</v>
      </c>
      <c r="G30" s="381">
        <f t="shared" si="1"/>
        <v>15.136857347099465</v>
      </c>
    </row>
    <row r="31" spans="2:7" ht="20.25" x14ac:dyDescent="0.25">
      <c r="B31" s="382" t="s">
        <v>234</v>
      </c>
      <c r="C31" s="383">
        <v>516970.88000000006</v>
      </c>
      <c r="D31" s="381">
        <f t="shared" si="0"/>
        <v>0.11665533881741476</v>
      </c>
      <c r="E31" s="381"/>
      <c r="F31" s="383">
        <v>492890.07999999996</v>
      </c>
      <c r="G31" s="381">
        <f t="shared" si="1"/>
        <v>0.11208478777073123</v>
      </c>
    </row>
    <row r="32" spans="2:7" ht="20.25" x14ac:dyDescent="0.25">
      <c r="B32" s="382" t="s">
        <v>267</v>
      </c>
      <c r="C32" s="383">
        <v>9495.92</v>
      </c>
      <c r="D32" s="381">
        <f t="shared" si="0"/>
        <v>2.1427701401345181E-3</v>
      </c>
      <c r="E32" s="381"/>
      <c r="F32" s="383">
        <v>9017.52</v>
      </c>
      <c r="G32" s="381">
        <f t="shared" si="1"/>
        <v>2.0506130198812774E-3</v>
      </c>
    </row>
    <row r="33" spans="1:7" ht="20.25" x14ac:dyDescent="0.25">
      <c r="B33" s="382"/>
      <c r="C33" s="379">
        <f>SUM(C10:C32)</f>
        <v>442975405.23000002</v>
      </c>
      <c r="D33" s="381"/>
      <c r="E33" s="381"/>
      <c r="F33" s="379">
        <f>SUM(F10:F32)</f>
        <v>439505337.69999999</v>
      </c>
      <c r="G33" s="381"/>
    </row>
    <row r="34" spans="1:7" x14ac:dyDescent="0.25">
      <c r="C34" s="82"/>
      <c r="F34" s="82"/>
    </row>
    <row r="35" spans="1:7" ht="25.5" x14ac:dyDescent="0.25">
      <c r="B35" s="374" t="s">
        <v>245</v>
      </c>
      <c r="C35" s="375">
        <f>C33+C7</f>
        <v>443160926.23000002</v>
      </c>
      <c r="D35" s="376">
        <f>(C35/$C$35)*100</f>
        <v>100</v>
      </c>
      <c r="E35" s="377"/>
      <c r="F35" s="375">
        <f>F33+F7</f>
        <v>439747524.88999999</v>
      </c>
      <c r="G35" s="376">
        <f>(F35/F35)*100</f>
        <v>100</v>
      </c>
    </row>
    <row r="37" spans="1:7" s="80" customFormat="1" x14ac:dyDescent="0.25">
      <c r="A37" s="78"/>
      <c r="B37" s="79"/>
      <c r="D37" s="81"/>
      <c r="E37" s="81"/>
      <c r="F37" s="83"/>
      <c r="G37" s="81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2024-01-15T15:46:11Z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